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bookViews>
    <workbookView xWindow="0" yWindow="0" windowWidth="23040" windowHeight="8076" activeTab="1"/>
  </bookViews>
  <sheets>
    <sheet name="Rekapitulace stavby" sheetId="1" r:id="rId1"/>
    <sheet name="SO 01 - Praha Holešovice ..." sheetId="2" r:id="rId2"/>
    <sheet name="SO 02 - Praha Bubeneč" sheetId="3" r:id="rId3"/>
    <sheet name="SO 03 - Praha Bubeneč - R..." sheetId="4" r:id="rId4"/>
    <sheet name="SO 04 - Roztoky u Prahy" sheetId="5" r:id="rId5"/>
    <sheet name="SO 05 - Roztoky u Prahy -..." sheetId="6" r:id="rId6"/>
    <sheet name="SO 06 - Libčice nad Vltavou" sheetId="7" r:id="rId7"/>
    <sheet name="SO 07 - Libčice nad Vltav..." sheetId="8" r:id="rId8"/>
    <sheet name="SO 08 - Kralupy nad Vltavou" sheetId="9" r:id="rId9"/>
    <sheet name="SO 09 - Kralupy nad Vltav..." sheetId="10" r:id="rId10"/>
    <sheet name="SO 10 - Nelahozeves" sheetId="11" r:id="rId11"/>
    <sheet name="SO 11 - Nelahozeves - Vra..." sheetId="12" r:id="rId12"/>
    <sheet name="SO 12 - Vraňany" sheetId="13" r:id="rId13"/>
    <sheet name="01 - P2396" sheetId="14" r:id="rId14"/>
    <sheet name="02 - P2397" sheetId="15" r:id="rId15"/>
    <sheet name="03 - P2398" sheetId="16" r:id="rId16"/>
    <sheet name="04 - P2399" sheetId="17" r:id="rId17"/>
    <sheet name="05 - P2400" sheetId="18" r:id="rId18"/>
    <sheet name="06 - P2401" sheetId="19" r:id="rId19"/>
    <sheet name="07 - P2402" sheetId="20" r:id="rId20"/>
    <sheet name="SO 14 - Výstroj trati" sheetId="21" r:id="rId21"/>
    <sheet name="SO 15 - Výměna dílů čelis..." sheetId="22" r:id="rId22"/>
    <sheet name="SO 16 - VRN" sheetId="23" r:id="rId23"/>
    <sheet name="SO 17 - KSU a TP" sheetId="24" r:id="rId24"/>
    <sheet name="SO 18 - DSPS" sheetId="25" r:id="rId25"/>
  </sheets>
  <definedNames>
    <definedName name="_xlnm._FilterDatabase" localSheetId="13" hidden="1">'01 - P2396'!$C$88:$K$174</definedName>
    <definedName name="_xlnm._FilterDatabase" localSheetId="14" hidden="1">'02 - P2397'!$C$88:$K$174</definedName>
    <definedName name="_xlnm._FilterDatabase" localSheetId="15" hidden="1">'03 - P2398'!$C$88:$K$111</definedName>
    <definedName name="_xlnm._FilterDatabase" localSheetId="16" hidden="1">'04 - P2399'!$C$88:$K$174</definedName>
    <definedName name="_xlnm._FilterDatabase" localSheetId="17" hidden="1">'05 - P2400'!$C$89:$K$296</definedName>
    <definedName name="_xlnm._FilterDatabase" localSheetId="18" hidden="1">'06 - P2401'!$C$88:$K$190</definedName>
    <definedName name="_xlnm._FilterDatabase" localSheetId="19" hidden="1">'07 - P2402'!$C$88:$K$164</definedName>
    <definedName name="_xlnm._FilterDatabase" localSheetId="1" hidden="1">'SO 01 - Praha Holešovice ...'!$C$82:$K$128</definedName>
    <definedName name="_xlnm._FilterDatabase" localSheetId="2" hidden="1">'SO 02 - Praha Bubeneč'!$C$83:$K$174</definedName>
    <definedName name="_xlnm._FilterDatabase" localSheetId="3" hidden="1">'SO 03 - Praha Bubeneč - R...'!$C$84:$K$256</definedName>
    <definedName name="_xlnm._FilterDatabase" localSheetId="4" hidden="1">'SO 04 - Roztoky u Prahy'!$C$83:$K$218</definedName>
    <definedName name="_xlnm._FilterDatabase" localSheetId="5" hidden="1">'SO 05 - Roztoky u Prahy -...'!$C$84:$K$298</definedName>
    <definedName name="_xlnm._FilterDatabase" localSheetId="6" hidden="1">'SO 06 - Libčice nad Vltavou'!$C$83:$K$202</definedName>
    <definedName name="_xlnm._FilterDatabase" localSheetId="7" hidden="1">'SO 07 - Libčice nad Vltav...'!$C$84:$K$174</definedName>
    <definedName name="_xlnm._FilterDatabase" localSheetId="8" hidden="1">'SO 08 - Kralupy nad Vltavou'!$C$84:$K$1491</definedName>
    <definedName name="_xlnm._FilterDatabase" localSheetId="9" hidden="1">'SO 09 - Kralupy nad Vltav...'!$C$83:$K$229</definedName>
    <definedName name="_xlnm._FilterDatabase" localSheetId="10" hidden="1">'SO 10 - Nelahozeves'!$C$83:$K$193</definedName>
    <definedName name="_xlnm._FilterDatabase" localSheetId="11" hidden="1">'SO 11 - Nelahozeves - Vra...'!$C$83:$K$225</definedName>
    <definedName name="_xlnm._FilterDatabase" localSheetId="12" hidden="1">'SO 12 - Vraňany'!$C$83:$K$232</definedName>
    <definedName name="_xlnm._FilterDatabase" localSheetId="20" hidden="1">'SO 14 - Výstroj trati'!$C$82:$K$115</definedName>
    <definedName name="_xlnm._FilterDatabase" localSheetId="21" hidden="1">'SO 15 - Výměna dílů čelis...'!$C$82:$K$152</definedName>
    <definedName name="_xlnm._FilterDatabase" localSheetId="22" hidden="1">'SO 16 - VRN'!$C$80:$K$124</definedName>
    <definedName name="_xlnm._FilterDatabase" localSheetId="23" hidden="1">'SO 17 - KSU a TP'!$C$79:$K$85</definedName>
    <definedName name="_xlnm._FilterDatabase" localSheetId="24" hidden="1">'SO 18 - DSPS'!$C$79:$K$86</definedName>
    <definedName name="_xlnm.Print_Area" localSheetId="13">'01 - P2396'!$C$4:$J$41,'01 - P2396'!$C$74:$K$174</definedName>
    <definedName name="_xlnm.Print_Area" localSheetId="14">'02 - P2397'!$C$4:$J$41,'02 - P2397'!$C$74:$K$174</definedName>
    <definedName name="_xlnm.Print_Area" localSheetId="15">'03 - P2398'!$C$4:$J$41,'03 - P2398'!$C$74:$K$111</definedName>
    <definedName name="_xlnm.Print_Area" localSheetId="16">'04 - P2399'!$C$4:$J$41,'04 - P2399'!$C$74:$K$174</definedName>
    <definedName name="_xlnm.Print_Area" localSheetId="17">'05 - P2400'!$C$4:$J$41,'05 - P2400'!$C$75:$K$296</definedName>
    <definedName name="_xlnm.Print_Area" localSheetId="18">'06 - P2401'!$C$4:$J$41,'06 - P2401'!$C$74:$K$190</definedName>
    <definedName name="_xlnm.Print_Area" localSheetId="19">'07 - P2402'!$C$4:$J$41,'07 - P2402'!$C$74:$K$164</definedName>
    <definedName name="_xlnm.Print_Area" localSheetId="0">'Rekapitulace stavby'!$D$4:$AO$36,'Rekapitulace stavby'!$C$42:$AQ$80</definedName>
    <definedName name="_xlnm.Print_Area" localSheetId="1">'SO 01 - Praha Holešovice ...'!$C$4:$J$39,'SO 01 - Praha Holešovice ...'!$C$70:$K$128</definedName>
    <definedName name="_xlnm.Print_Area" localSheetId="2">'SO 02 - Praha Bubeneč'!$C$4:$J$39,'SO 02 - Praha Bubeneč'!$C$71:$K$174</definedName>
    <definedName name="_xlnm.Print_Area" localSheetId="3">'SO 03 - Praha Bubeneč - R...'!$C$4:$J$39,'SO 03 - Praha Bubeneč - R...'!$C$72:$K$256</definedName>
    <definedName name="_xlnm.Print_Area" localSheetId="4">'SO 04 - Roztoky u Prahy'!$C$4:$J$39,'SO 04 - Roztoky u Prahy'!$C$71:$K$218</definedName>
    <definedName name="_xlnm.Print_Area" localSheetId="5">'SO 05 - Roztoky u Prahy -...'!$C$4:$J$39,'SO 05 - Roztoky u Prahy -...'!$C$72:$K$298</definedName>
    <definedName name="_xlnm.Print_Area" localSheetId="6">'SO 06 - Libčice nad Vltavou'!$C$4:$J$39,'SO 06 - Libčice nad Vltavou'!$C$71:$K$202</definedName>
    <definedName name="_xlnm.Print_Area" localSheetId="7">'SO 07 - Libčice nad Vltav...'!$C$4:$J$39,'SO 07 - Libčice nad Vltav...'!$C$72:$K$174</definedName>
    <definedName name="_xlnm.Print_Area" localSheetId="8">'SO 08 - Kralupy nad Vltavou'!$C$4:$J$39,'SO 08 - Kralupy nad Vltavou'!$C$72:$K$1491</definedName>
    <definedName name="_xlnm.Print_Area" localSheetId="9">'SO 09 - Kralupy nad Vltav...'!$C$4:$J$39,'SO 09 - Kralupy nad Vltav...'!$C$71:$K$229</definedName>
    <definedName name="_xlnm.Print_Area" localSheetId="10">'SO 10 - Nelahozeves'!$C$4:$J$39,'SO 10 - Nelahozeves'!$C$71:$K$193</definedName>
    <definedName name="_xlnm.Print_Area" localSheetId="11">'SO 11 - Nelahozeves - Vra...'!$C$4:$J$39,'SO 11 - Nelahozeves - Vra...'!$C$71:$K$225</definedName>
    <definedName name="_xlnm.Print_Area" localSheetId="12">'SO 12 - Vraňany'!$C$4:$J$39,'SO 12 - Vraňany'!$C$71:$K$232</definedName>
    <definedName name="_xlnm.Print_Area" localSheetId="20">'SO 14 - Výstroj trati'!$C$4:$J$39,'SO 14 - Výstroj trati'!$C$70:$K$115</definedName>
    <definedName name="_xlnm.Print_Area" localSheetId="21">'SO 15 - Výměna dílů čelis...'!$C$4:$J$39,'SO 15 - Výměna dílů čelis...'!$C$70:$K$152</definedName>
    <definedName name="_xlnm.Print_Area" localSheetId="22">'SO 16 - VRN'!$C$4:$J$39,'SO 16 - VRN'!$C$68:$K$124</definedName>
    <definedName name="_xlnm.Print_Area" localSheetId="23">'SO 17 - KSU a TP'!$C$4:$J$39,'SO 17 - KSU a TP'!$C$67:$K$85</definedName>
    <definedName name="_xlnm.Print_Area" localSheetId="24">'SO 18 - DSPS'!$C$4:$J$39,'SO 18 - DSPS'!$C$67:$K$86</definedName>
    <definedName name="_xlnm.Print_Titles" localSheetId="0">'Rekapitulace stavby'!$52:$52</definedName>
    <definedName name="_xlnm.Print_Titles" localSheetId="1">'SO 01 - Praha Holešovice ...'!$82:$82</definedName>
    <definedName name="_xlnm.Print_Titles" localSheetId="2">'SO 02 - Praha Bubeneč'!$83:$83</definedName>
    <definedName name="_xlnm.Print_Titles" localSheetId="3">'SO 03 - Praha Bubeneč - R...'!$84:$84</definedName>
    <definedName name="_xlnm.Print_Titles" localSheetId="4">'SO 04 - Roztoky u Prahy'!$83:$83</definedName>
    <definedName name="_xlnm.Print_Titles" localSheetId="5">'SO 05 - Roztoky u Prahy -...'!$84:$84</definedName>
    <definedName name="_xlnm.Print_Titles" localSheetId="6">'SO 06 - Libčice nad Vltavou'!$83:$83</definedName>
    <definedName name="_xlnm.Print_Titles" localSheetId="7">'SO 07 - Libčice nad Vltav...'!$84:$84</definedName>
    <definedName name="_xlnm.Print_Titles" localSheetId="8">'SO 08 - Kralupy nad Vltavou'!$84:$84</definedName>
    <definedName name="_xlnm.Print_Titles" localSheetId="9">'SO 09 - Kralupy nad Vltav...'!$83:$83</definedName>
    <definedName name="_xlnm.Print_Titles" localSheetId="10">'SO 10 - Nelahozeves'!$83:$83</definedName>
    <definedName name="_xlnm.Print_Titles" localSheetId="11">'SO 11 - Nelahozeves - Vra...'!$83:$83</definedName>
    <definedName name="_xlnm.Print_Titles" localSheetId="12">'SO 12 - Vraňany'!$83:$83</definedName>
    <definedName name="_xlnm.Print_Titles" localSheetId="13">'01 - P2396'!$88:$88</definedName>
    <definedName name="_xlnm.Print_Titles" localSheetId="14">'02 - P2397'!$88:$88</definedName>
    <definedName name="_xlnm.Print_Titles" localSheetId="15">'03 - P2398'!$88:$88</definedName>
    <definedName name="_xlnm.Print_Titles" localSheetId="16">'04 - P2399'!$88:$88</definedName>
    <definedName name="_xlnm.Print_Titles" localSheetId="17">'05 - P2400'!$89:$89</definedName>
    <definedName name="_xlnm.Print_Titles" localSheetId="18">'06 - P2401'!$88:$88</definedName>
    <definedName name="_xlnm.Print_Titles" localSheetId="19">'07 - P2402'!$88:$88</definedName>
    <definedName name="_xlnm.Print_Titles" localSheetId="20">'SO 14 - Výstroj trati'!$82:$82</definedName>
    <definedName name="_xlnm.Print_Titles" localSheetId="21">'SO 15 - Výměna dílů čelis...'!$82:$82</definedName>
    <definedName name="_xlnm.Print_Titles" localSheetId="22">'SO 16 - VRN'!$80:$80</definedName>
    <definedName name="_xlnm.Print_Titles" localSheetId="23">'SO 17 - KSU a TP'!$79:$79</definedName>
    <definedName name="_xlnm.Print_Titles" localSheetId="24">'SO 18 - DSPS'!$79:$79</definedName>
  </definedNames>
  <calcPr calcId="191029"/>
</workbook>
</file>

<file path=xl/sharedStrings.xml><?xml version="1.0" encoding="utf-8"?>
<sst xmlns="http://schemas.openxmlformats.org/spreadsheetml/2006/main" count="39525" uniqueCount="2446">
  <si>
    <t>Export Komplet</t>
  </si>
  <si>
    <t>VZ</t>
  </si>
  <si>
    <t>2.0</t>
  </si>
  <si>
    <t>ZAMOK</t>
  </si>
  <si>
    <t>False</t>
  </si>
  <si>
    <t>{49699593-7447-4a80-8ceb-e85b8992bd75}</t>
  </si>
  <si>
    <t>0,01</t>
  </si>
  <si>
    <t>21</t>
  </si>
  <si>
    <t>15</t>
  </si>
  <si>
    <t>REKAPITULACE STAVBY</t>
  </si>
  <si>
    <t>v ---  níže se nacházejí doplnkové a pomocné údaje k sestavám  --- v</t>
  </si>
  <si>
    <t>Návod na vyplnění</t>
  </si>
  <si>
    <t>0,001</t>
  </si>
  <si>
    <t>Kód:</t>
  </si>
  <si>
    <t>34</t>
  </si>
  <si>
    <t>Měnit lze pouze buňky se žlutým podbarvením!
1) v Rekapitulaci stavby vyplňte údaje o Uchazeči (přenesou se do ostatních sestav i v jiných listech)
2) na vybraných listech vyplňte v sestavě Soupis prací ceny u položek</t>
  </si>
  <si>
    <t>Stavba:</t>
  </si>
  <si>
    <t>Cyklická údržba trati v úseku Praha-Holešovice - Vraňany</t>
  </si>
  <si>
    <t>KSO:</t>
  </si>
  <si>
    <t/>
  </si>
  <si>
    <t>CC-CZ:</t>
  </si>
  <si>
    <t>Místo:</t>
  </si>
  <si>
    <t xml:space="preserve"> </t>
  </si>
  <si>
    <t>Datum:</t>
  </si>
  <si>
    <t>24. 2. 2023</t>
  </si>
  <si>
    <t>Zadavatel:</t>
  </si>
  <si>
    <t>IČ:</t>
  </si>
  <si>
    <t>Ing. Aleš Bednář</t>
  </si>
  <si>
    <t>DIČ:</t>
  </si>
  <si>
    <t>Uchazeč:</t>
  </si>
  <si>
    <t>Vyplň údaj</t>
  </si>
  <si>
    <t>Projektant:</t>
  </si>
  <si>
    <t>True</t>
  </si>
  <si>
    <t>Zpracovatel:</t>
  </si>
  <si>
    <t>Lukáš Kot</t>
  </si>
  <si>
    <t>Poznámka:</t>
  </si>
  <si>
    <t>Soupis prací je sestaven s využitím Cenové soustavy  UOŽI. Položky, které pochází z cenové soustavy UOŽI, jsou ve sloupci 'Cenová soustava' označeny popisem 'Sborník UOŽI' a úrovní příslušného kalendářního roku. Veškeré další informace vymezující popis a podmínky použití těchto položek, jsou zveřejněny na webu www.sfdi.cz.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</si>
  <si>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</si>
  <si>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</si>
  <si>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</si>
  <si>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</si>
  <si>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</si>
  <si>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</si>
  <si>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</si>
  <si>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</si>
  <si>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</si>
  <si>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</si>
  <si>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</si>
  <si>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</si>
  <si>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</si>
  <si>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</si>
  <si>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</si>
  <si>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</si>
  <si>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</si>
  <si>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</si>
  <si>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</si>
  <si>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</si>
  <si>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</si>
  <si>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</si>
  <si>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</si>
  <si>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</si>
  <si>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</si>
  <si>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</si>
  <si>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</si>
  <si>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</si>
  <si>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</si>
  <si>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</si>
  <si>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</si>
  <si>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</si>
  <si>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</si>
  <si>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</si>
  <si>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</si>
  <si>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</si>
  <si>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</si>
  <si>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</si>
  <si>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</si>
  <si>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</si>
  <si>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Praha Holešovice - Praha Bubeneč</t>
  </si>
  <si>
    <t>STA</t>
  </si>
  <si>
    <t>1</t>
  </si>
  <si>
    <t>{f8cddf16-8745-4b9a-9cb3-83a102c67177}</t>
  </si>
  <si>
    <t>2</t>
  </si>
  <si>
    <t>SO 02</t>
  </si>
  <si>
    <t>Praha Bubeneč</t>
  </si>
  <si>
    <t>{1054eb7b-d267-4245-b7a0-76f4e64ad6ff}</t>
  </si>
  <si>
    <t>SO 03</t>
  </si>
  <si>
    <t>Praha Bubeneč - Roztoky u Prahy</t>
  </si>
  <si>
    <t>{15e34279-8882-471e-af2b-0540736e98c1}</t>
  </si>
  <si>
    <t>SO 04</t>
  </si>
  <si>
    <t>Roztoky u Prahy</t>
  </si>
  <si>
    <t>{27b87c63-a3f6-474a-8e1b-b977acc002ce}</t>
  </si>
  <si>
    <t>SO 05</t>
  </si>
  <si>
    <t>Roztoky u Prahy - Libčice nad Vltavou</t>
  </si>
  <si>
    <t>{323f3082-10e7-4626-8eac-0f6f6433e1a6}</t>
  </si>
  <si>
    <t>SO 06</t>
  </si>
  <si>
    <t>Libčice nad Vltavou</t>
  </si>
  <si>
    <t>{144f66cc-b832-4f98-a440-4dd2b9042a03}</t>
  </si>
  <si>
    <t>SO 07</t>
  </si>
  <si>
    <t>Libčice nad Vltavou - Kralupy nad Vltavou</t>
  </si>
  <si>
    <t>{1f710bcd-a89c-4e91-861a-717c3d2366f5}</t>
  </si>
  <si>
    <t>SO 08</t>
  </si>
  <si>
    <t>Kralupy nad Vltavou</t>
  </si>
  <si>
    <t>{b9cad2f4-f6b1-4576-9b5a-8358b78ee32e}</t>
  </si>
  <si>
    <t>SO 09</t>
  </si>
  <si>
    <t>Kralupy nad Vltavou - Nelahozeves</t>
  </si>
  <si>
    <t>{b53fcac0-460b-4131-aa89-ac1adfe1af6e}</t>
  </si>
  <si>
    <t>SO 10</t>
  </si>
  <si>
    <t>Nelahozeves</t>
  </si>
  <si>
    <t>{34bca83c-0a62-4063-9b7e-762b665615c1}</t>
  </si>
  <si>
    <t>SO 11</t>
  </si>
  <si>
    <t>Nelahozeves - Vraňany</t>
  </si>
  <si>
    <t>{5488f612-b870-49d3-a252-40fe908c02cc}</t>
  </si>
  <si>
    <t>SO 12</t>
  </si>
  <si>
    <t>Vraňany</t>
  </si>
  <si>
    <t>{d2578ed4-c53f-4674-99e6-edc56253e52c}</t>
  </si>
  <si>
    <t>SO 13</t>
  </si>
  <si>
    <t>Oprava přejezdů</t>
  </si>
  <si>
    <t>{3a437e67-b44d-4d0a-9fc2-b1dfb25188d5}</t>
  </si>
  <si>
    <t>01</t>
  </si>
  <si>
    <t>P2396</t>
  </si>
  <si>
    <t>Soupis</t>
  </si>
  <si>
    <t>{39214ebe-5e88-41db-8b7b-64901ba9bb5c}</t>
  </si>
  <si>
    <t>02</t>
  </si>
  <si>
    <t>P2397</t>
  </si>
  <si>
    <t>{98974d32-1cb3-4be3-8370-b3f4376e99e7}</t>
  </si>
  <si>
    <t>03</t>
  </si>
  <si>
    <t>P2398</t>
  </si>
  <si>
    <t>{e72e360f-07d9-48bb-9666-14f506c93b34}</t>
  </si>
  <si>
    <t>04</t>
  </si>
  <si>
    <t>P2399</t>
  </si>
  <si>
    <t>{d6c324f5-5ed9-4a19-aeb9-fb35540f82e7}</t>
  </si>
  <si>
    <t>05</t>
  </si>
  <si>
    <t>P2400</t>
  </si>
  <si>
    <t>{9185b99b-f235-4496-bacc-944ce10878cd}</t>
  </si>
  <si>
    <t>06</t>
  </si>
  <si>
    <t>P2401</t>
  </si>
  <si>
    <t>{5ec3a3ef-7679-4dbd-af16-23b9eeb9c9b3}</t>
  </si>
  <si>
    <t>07</t>
  </si>
  <si>
    <t>P2402</t>
  </si>
  <si>
    <t>{0c612bf7-54d1-4876-8157-7dded34141ef}</t>
  </si>
  <si>
    <t>SO 14</t>
  </si>
  <si>
    <t>Výstroj trati</t>
  </si>
  <si>
    <t>{644a80e4-9ee6-46b6-8290-ed3a1408fe30}</t>
  </si>
  <si>
    <t>SO 15</t>
  </si>
  <si>
    <t>Výměna dílů čelisťových závěrů a ošetření výhybek mazivem</t>
  </si>
  <si>
    <t>{4fe8934d-fc3f-44e7-9742-c7ebdf048bbc}</t>
  </si>
  <si>
    <t>SO 16</t>
  </si>
  <si>
    <t>VRN</t>
  </si>
  <si>
    <t>{dfa66744-54c8-4e3a-804e-3484e0df31dd}</t>
  </si>
  <si>
    <t>SO 17</t>
  </si>
  <si>
    <t>KSU a TP</t>
  </si>
  <si>
    <t>{765ca42c-1bbe-43aa-aa4a-e65a872427c9}</t>
  </si>
  <si>
    <t>SO 18</t>
  </si>
  <si>
    <t>DSPS</t>
  </si>
  <si>
    <t>{ca8c30bf-6e7c-439c-abdf-12d3aedebb5f}</t>
  </si>
  <si>
    <t>KRYCÍ LIST SOUPISU PRACÍ</t>
  </si>
  <si>
    <t>Objekt:</t>
  </si>
  <si>
    <t>SO 01 - Praha Holešovice - Praha Bubeneč</t>
  </si>
  <si>
    <t>REKAPITULACE ČLENĚNÍ SOUPISU PRACÍ</t>
  </si>
  <si>
    <t>Kód dílu - Popis</t>
  </si>
  <si>
    <t>Cena celkem [CZK]</t>
  </si>
  <si>
    <t>-1</t>
  </si>
  <si>
    <t>HSV - Práce a dodávky HSV</t>
  </si>
  <si>
    <t xml:space="preserve">    2 - Materiál zhotovitele</t>
  </si>
  <si>
    <t xml:space="preserve">    5 - Komunikace pozemní</t>
  </si>
  <si>
    <t xml:space="preserve">    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</si>
  <si>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</si>
  <si>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</si>
  <si>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</si>
  <si>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</si>
  <si>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</si>
  <si>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</si>
  <si>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</si>
  <si>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</si>
  <si>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</si>
  <si>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</si>
  <si>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</si>
  <si>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</si>
  <si>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</si>
  <si>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</si>
  <si>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</si>
  <si>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</si>
  <si>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Materiál zhotovitele</t>
  </si>
  <si>
    <t>M</t>
  </si>
  <si>
    <t>5955101000</t>
  </si>
  <si>
    <t>Kamenivo drcené štěrk frakce 31,5/63 třídy BI</t>
  </si>
  <si>
    <t>t</t>
  </si>
  <si>
    <t>Sborník UOŽI 01 2023</t>
  </si>
  <si>
    <t>8</t>
  </si>
  <si>
    <t>4</t>
  </si>
  <si>
    <t>1322340364</t>
  </si>
  <si>
    <t>VV</t>
  </si>
  <si>
    <t>1.TK</t>
  </si>
  <si>
    <t>(414863-413646)*0,05*3,5*1,8</t>
  </si>
  <si>
    <t>2.TK</t>
  </si>
  <si>
    <t>(414768-413646)*0,05*3,5*1,8</t>
  </si>
  <si>
    <t>Součet</t>
  </si>
  <si>
    <t>5</t>
  </si>
  <si>
    <t>Komunikace pozemní</t>
  </si>
  <si>
    <t>K</t>
  </si>
  <si>
    <t>5909032020</t>
  </si>
  <si>
    <t>Přesná úprava GPK koleje směrové a výškové uspořádání pražce betonové. Poznámka: 1. V cenách jsou započteny náklady na úpravu směrového a výškového uspořádání strojní linkou ASP do projektované polohy s přesným zaměřením její prostorové polohy,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</si>
  <si>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km</t>
  </si>
  <si>
    <t>-211731296</t>
  </si>
  <si>
    <t>P</t>
  </si>
  <si>
    <t>Poznámka k položce:
Kilometr koleje=km</t>
  </si>
  <si>
    <t>414,863-413,646</t>
  </si>
  <si>
    <t>414,768-413,646</t>
  </si>
  <si>
    <t>3</t>
  </si>
  <si>
    <t>5905105030</t>
  </si>
  <si>
    <t>Doplnění KL kamenivem souvisle strojně v koleji. Poznámka: 1. V cenách jsou započteny náklady na doplnění kameniva ojediněle ručně vidlemi a/nebo souvisle strojně z výsypných vozů případně nakladačem. 2. V cenách nejsou obsaženy náklady na dodávku kameniva.</t>
  </si>
  <si>
    <t>m3</t>
  </si>
  <si>
    <t>-1244396399</t>
  </si>
  <si>
    <t>(414863-413646)*0,05*3,5</t>
  </si>
  <si>
    <t>(414768-413646)*0,05*3,5</t>
  </si>
  <si>
    <t>5909050020</t>
  </si>
  <si>
    <t>Stabilizace kolejového lože koleje stávajícího. Poznámka: 1. V cenách jsou započteny náklady na stabilizaci v režimu s řízeným (konstantním) poklesem včetně měření a předání tištěných výstupů.</t>
  </si>
  <si>
    <t>-1005016647</t>
  </si>
  <si>
    <t>Poznámka k položce:
S3/1, Kilometr koleje=km</t>
  </si>
  <si>
    <t>OST</t>
  </si>
  <si>
    <t>Ostatní</t>
  </si>
  <si>
    <t>7497371630</t>
  </si>
  <si>
    <t>Demontáže zařízení trakčního vedení svodu propojení nebo ukolejnění na elektrizovaných tratích nebo v kolejových obvodech - demontáž stávajícího zařízení se všemi pomocnými doplňujícími úpravami</t>
  </si>
  <si>
    <t>kus</t>
  </si>
  <si>
    <t>-1709745276</t>
  </si>
  <si>
    <t>6</t>
  </si>
  <si>
    <t>7497351560</t>
  </si>
  <si>
    <t>Montáž přímého ukolejnění na elektrizovaných tratích nebo v kolejových obvodech</t>
  </si>
  <si>
    <t>512</t>
  </si>
  <si>
    <t>-115690958</t>
  </si>
  <si>
    <t>7</t>
  </si>
  <si>
    <t>7592007120</t>
  </si>
  <si>
    <t>Demontáž informačního bodu MIB 6</t>
  </si>
  <si>
    <t>443493838</t>
  </si>
  <si>
    <t>1. a 2. TK v km 413,715 a 414,710</t>
  </si>
  <si>
    <t>4*2</t>
  </si>
  <si>
    <t>7592005120</t>
  </si>
  <si>
    <t>Montáž informačního bodu MIB 6 - uložení a připevnění na určené místo, seřízení, přezkoušení</t>
  </si>
  <si>
    <t>1420787171</t>
  </si>
  <si>
    <t>1. a 2. TK v km 413,710 , 414,710</t>
  </si>
  <si>
    <t>9</t>
  </si>
  <si>
    <t>9902100400</t>
  </si>
  <si>
    <t>Doprava obousměrná mechanizací o nosnosti přes 3,5 t sypanin (kameniva, písku, suti, dlažebních kostek, atd.) do 40 km Poznámka: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</si>
  <si>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1758648836</t>
  </si>
  <si>
    <t>Poznámka k položce:
Měrnou jednotkou je t přepravovaného materiálu.</t>
  </si>
  <si>
    <t>Doprava kameniva</t>
  </si>
  <si>
    <t>736,785</t>
  </si>
  <si>
    <t>SO 02 - Praha Bubeneč</t>
  </si>
  <si>
    <t xml:space="preserve">    1 - Materiál objednatele</t>
  </si>
  <si>
    <t>Materiál objednatele</t>
  </si>
  <si>
    <t>5957119080</t>
  </si>
  <si>
    <t>Lepený izolovaný styk tv. UIC60 s tepelně zpracovanou hlavou délky 5,00 m</t>
  </si>
  <si>
    <t>628897190</t>
  </si>
  <si>
    <t>1.SK - km 416,135 oba pasy</t>
  </si>
  <si>
    <t>Neoceňovat dodá TO</t>
  </si>
  <si>
    <t>711981709</t>
  </si>
  <si>
    <t>Pro podbíjení kolejí, spojek a výběhů</t>
  </si>
  <si>
    <t>2789*0,05*3,5*1,8</t>
  </si>
  <si>
    <t>v.č. 1, 2, 3, 4, 5, 6, 8, 9, 10, 11, 12, 13</t>
  </si>
  <si>
    <t>(81,32+81,32+81,32+81,32+81,32+81,32+53,61+53,61+81,32+81,32+81,32+81,32)*0,05*3,5*1,8</t>
  </si>
  <si>
    <t>5907010015</t>
  </si>
  <si>
    <t>Výměna LISŮ tvar UIC60, 60E2. Poznámka: 1. V cenách jsou započteny náklady na demontáž upevňovadel, výměnu LISU, montáž upevňovadel, případnou úpravu dilatačních spár, zřízení nebo demontáž prozatímních styků a ošetření součástí mazivem. 2. V cenách nejsou započteny náklady na dělení kolejnic, zřízení svaru, demontáž nebo montáž styků.</t>
  </si>
  <si>
    <t>m</t>
  </si>
  <si>
    <t>1786848544</t>
  </si>
  <si>
    <t>2*5</t>
  </si>
  <si>
    <t>5907050010</t>
  </si>
  <si>
    <t>Dělení kolejnic řezáním nebo rozbroušením, soustavy UIC60 nebo R65. Poznámka: 1. V cenách jsou započteny náklady na manipulaci, podložení, označení a provedení řezu kolejnice.</t>
  </si>
  <si>
    <t>-966064018</t>
  </si>
  <si>
    <t>-1398772317</t>
  </si>
  <si>
    <t xml:space="preserve">Podbití 1. a 2. staniční koleje, spojek a výběhů výhybek </t>
  </si>
  <si>
    <t>2,789</t>
  </si>
  <si>
    <t>5909042020</t>
  </si>
  <si>
    <t>Přesná úprava GPK výhybky směrové a výškové uspořádání pražce betonové. Poznámka: 1. V cenách jsou započteny náklady na úpravu směrového a výškového uspořádání strojní linkou ASP do projektované polohy s přesným zaměřením její prostorové polohy,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</si>
  <si>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721654636</t>
  </si>
  <si>
    <t>Poznámka k položce:
Rozvinutá délka výhybky=m</t>
  </si>
  <si>
    <t>81,32+81,32+81,32+81,32+81,32+81,32+53,61+53,61+81,32+81,32+81,32+81,32</t>
  </si>
  <si>
    <t>469827560</t>
  </si>
  <si>
    <t>2789*0,05*3,5</t>
  </si>
  <si>
    <t>5905105040</t>
  </si>
  <si>
    <t>Doplnění KL kamenivem souvisle strojně ve výhybce. Poznámka: 1. V cenách jsou započteny náklady na doplnění kameniva ojediněle ručně vidlemi a/nebo souvisle strojně z výsypných vozů případně nakladačem. 2. V cenách nejsou obsaženy náklady na dodávku kameniva.</t>
  </si>
  <si>
    <t>-1357091658</t>
  </si>
  <si>
    <t>(81,32+81,32+81,32+81,32+81,32+81,32+53,61+53,61+81,32+81,32+81,32+81,32)*0,05*3,5</t>
  </si>
  <si>
    <t>-1631595779</t>
  </si>
  <si>
    <t>stabilizace po podbíjení kolejí, spojek a výběhů</t>
  </si>
  <si>
    <t>10</t>
  </si>
  <si>
    <t>5909050040</t>
  </si>
  <si>
    <t>Stabilizace kolejového lože výhybky stávajícího. Poznámka: 1. V cenách jsou započteny náklady na stabilizaci v režimu s řízeným (konstantním) poklesem včetně měření a předání tištěných výstupů.</t>
  </si>
  <si>
    <t>-1212205623</t>
  </si>
  <si>
    <t>Poznámka k položce:
S3/1, Rozvinutá délka výhybky=m</t>
  </si>
  <si>
    <t>11</t>
  </si>
  <si>
    <t>5910020110</t>
  </si>
  <si>
    <t>Svařování kolejnic termitem plný předehřev standardní spára svar jednotlivý tv. UIC60.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</si>
  <si>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svar</t>
  </si>
  <si>
    <t>100695695</t>
  </si>
  <si>
    <t>12</t>
  </si>
  <si>
    <t>5910040315</t>
  </si>
  <si>
    <t>Umožnění volné dilatace kolejnice demontáž upevňovadel s osazením kluzných podložek. Poznámka: 1. V cenách jsou započteny náklady na uvolnění, demontáž a rovnoměrné prodloužení nebo zkrácení kolejnice, vyznačení značek a vedení dokumentace. 2. V cenách nejsou obsaženy náklady na demontáž kolejnicových spojek.</t>
  </si>
  <si>
    <t>-967471235</t>
  </si>
  <si>
    <t>Při výměně LIS</t>
  </si>
  <si>
    <t>2*100</t>
  </si>
  <si>
    <t>13</t>
  </si>
  <si>
    <t>5910040415</t>
  </si>
  <si>
    <t>Umožnění volné dilatace kolejnice montáž upevňovadel s odstraněním kluzných podložek. Poznámka: 1. V cenách jsou započteny náklady na uvolnění, demontáž a rovnoměrné prodloužení nebo zkrácení kolejnice, vyznačení značek a vedení dokumentace. 2. V cenách nejsou obsaženy náklady na demontáž kolejnicových spojek.</t>
  </si>
  <si>
    <t>1019561218</t>
  </si>
  <si>
    <t>14</t>
  </si>
  <si>
    <t>5911523010</t>
  </si>
  <si>
    <t>Seřízení výměnové části výhybky jednoduché s čelisťovým závěrem soustavy UIC60. Poznámka: 1. V cenách jsou započteny náklady na seřízení zdvihu, rozevření a záklesu, podzávorování a vůli třmenů, oprava vzájemné polohy jazyka a opornice v podélném směru (sputovaný jazyk), oprava mezery mezi jazykem a opornicí v místě první hákové stěžejky, doléhání přilehlého jazyka k opornici a na jazykové opěrky, úprava vzdálenosti mezi hlavou odlehlého jazyka a hlavou opornice. Seřízení výměníku, závěru a přezkoušení správného chodu výhybky včetně provedení západkové zkoušky a ošetření kluzných částí výhybky mazivem.přezkoušení chodu výhybky, provedení západkové zkoušky a ošetření kluzných částí výhybky mazivem.</t>
  </si>
  <si>
    <t>1969592389</t>
  </si>
  <si>
    <t>Poznámka k položce:
kus = výhybka</t>
  </si>
  <si>
    <t>168647175</t>
  </si>
  <si>
    <t>16</t>
  </si>
  <si>
    <t>2021402619</t>
  </si>
  <si>
    <t>17</t>
  </si>
  <si>
    <t>1709596537</t>
  </si>
  <si>
    <t>1. a 2. SK v km 415,160 a 415,800</t>
  </si>
  <si>
    <t>18</t>
  </si>
  <si>
    <t>-535910868</t>
  </si>
  <si>
    <t>19</t>
  </si>
  <si>
    <t>1342528977</t>
  </si>
  <si>
    <t>1168,467</t>
  </si>
  <si>
    <t>20</t>
  </si>
  <si>
    <t>9902200100</t>
  </si>
  <si>
    <t>Doprava obousměrná mechanizací o nosnosti přes 3,5 t objemnějšího kusového materiálu (prefabrikátů, stožárů, výhybek, rozvaděčů, vybouraných hmot atd.) do 10 km Poznámka: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</si>
  <si>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279631576</t>
  </si>
  <si>
    <t>Doprava LIS na místo vložení a odvoz vyzískaných LIS na deponii</t>
  </si>
  <si>
    <t>1,364</t>
  </si>
  <si>
    <t>9902900200</t>
  </si>
  <si>
    <t>Naložení objemnějšího kusového materiálu, vybouraných hmot Poznámka: 1. Ceny jsou určeny pro nakládání materiálu v případech, kdy není naložení součástí dodávky materiálu nebo není uvedeno v popisu cen a pro nakládání z meziskládky. 2. Ceny se použijí i pro nakládání materiálu z vlastních zásob objednatele.</t>
  </si>
  <si>
    <t>-1670557578</t>
  </si>
  <si>
    <t>Naložení LIS ve skladu materiálu objednatele</t>
  </si>
  <si>
    <t>0,682</t>
  </si>
  <si>
    <t>SO 03 - Praha Bubeneč - Roztoky u Prahy</t>
  </si>
  <si>
    <t xml:space="preserve">    0 - Práce zajištěné objednatelem</t>
  </si>
  <si>
    <t xml:space="preserve">    2 - Materiál zhozovitele</t>
  </si>
  <si>
    <t>Práce zajištěné objednatelem</t>
  </si>
  <si>
    <t>5910063010</t>
  </si>
  <si>
    <t>Opravné souvislé broušení kolejnic R260 head checking, povrchové vady, příčný a podélný profil hloubky do 2 mm. Poznámka: 1. V cenách jsou započteny náklady na kontinuální odstranění nebo úpravu převalků, skluzových vln a povrchových vad, optimalizaci příčného a podélného profilu hlavy kolejnice souvisle velkým brousícím, frézovacím nebo hoblovacím strojem včetně dokumentace měření záznamu podélného a příčného profilu hlavy kolejnice a hloubky povrchových trhlin, zajištění požární bezpečnosti a bezpečnosti v místech veřejnosti přístupných podle platných předpisů a požadavku objednatele, likvidaci odpadu po broušení a přepravu stroje.</t>
  </si>
  <si>
    <t>-2027548781</t>
  </si>
  <si>
    <t>(418,480-417,400)*1000  "1.TK - oba pasy"</t>
  </si>
  <si>
    <t>(416,680-416,500)*1000  "2.TK - oba pasy"</t>
  </si>
  <si>
    <t>Neoceňovat zajistí ST Praha západ</t>
  </si>
  <si>
    <t>5957107005</t>
  </si>
  <si>
    <t>Kolejnicové pásy R350HT tv. 60 E2 délky 120 metrů</t>
  </si>
  <si>
    <t>-1237573397</t>
  </si>
  <si>
    <t>6  "1.TK - oba pasy km 416,426 - 416,786"</t>
  </si>
  <si>
    <t>9  "1.TK - pravý pas km 417,400 - 418,480"</t>
  </si>
  <si>
    <t>5958158030</t>
  </si>
  <si>
    <t>Podložka pryžová pod patu kolejnice WU 7 174x152x7 (Vossloh)</t>
  </si>
  <si>
    <t>690153066</t>
  </si>
  <si>
    <t>(416,786-416,426)*1680*2    "1.TK"</t>
  </si>
  <si>
    <t>(418,480-417,400)*1680*2    "1.TK"</t>
  </si>
  <si>
    <t>-0,4</t>
  </si>
  <si>
    <t>5957122010</t>
  </si>
  <si>
    <t>Lepený izolovaný styk tv. UIC60 z kolejnic vyšší jakosti délky 3,60 m</t>
  </si>
  <si>
    <t>1360959063</t>
  </si>
  <si>
    <t>2  "km 416,773 - 1.TK - oba pasy"</t>
  </si>
  <si>
    <t>5957122080</t>
  </si>
  <si>
    <t>Lepený izolovaný styk tv. UIC60 z kolejnic vyšší jakosti délky 5,00 m</t>
  </si>
  <si>
    <t>-1478452721</t>
  </si>
  <si>
    <t>2  "km 418,000 - 1.TK - oba pasy"</t>
  </si>
  <si>
    <t>2  "km 418,344 - 1.TK - oba pasy"</t>
  </si>
  <si>
    <t>267312413</t>
  </si>
  <si>
    <t>2  "1.TK km 417,100 oba pasy"</t>
  </si>
  <si>
    <t>2  "2.TK km 418,000 oba pasy"</t>
  </si>
  <si>
    <t>2*2   "1.TK a 2.TK km 419,300 oba pasy"</t>
  </si>
  <si>
    <t>2*2   "1.TK a 2.TK km 420,200 oba pasy"</t>
  </si>
  <si>
    <t>2   "1.TK km 420,638 oba pasy"</t>
  </si>
  <si>
    <t>5957119085</t>
  </si>
  <si>
    <t>Lepený izolovaný styk tv. UIC60 s tepelně zpracovanou hlavou délky asymetrický pravý</t>
  </si>
  <si>
    <t>-102796209</t>
  </si>
  <si>
    <t>LIS dlouhé 6m</t>
  </si>
  <si>
    <t>1*6   "1. TK u náv Se1 km 420,919"</t>
  </si>
  <si>
    <t>1*6   "2. TK u náv Se2 km 420,959"</t>
  </si>
  <si>
    <t>5957119090</t>
  </si>
  <si>
    <t>Lepený izolovaný styk tv. UIC60 s tepelně zpracovanou hlavou délky asymetrický levý</t>
  </si>
  <si>
    <t>557473928</t>
  </si>
  <si>
    <t>Materiál zhozovitele</t>
  </si>
  <si>
    <t>2137998013</t>
  </si>
  <si>
    <t>(420926-416426)*0,05*3,5*1,8</t>
  </si>
  <si>
    <t>(420994-416357)*0,05*3,5*1,8</t>
  </si>
  <si>
    <t>231656599</t>
  </si>
  <si>
    <t>2*3,6  "km 416,773 - 1.TK - oba pasy"</t>
  </si>
  <si>
    <t>2*5  "km 418,000 - 1.TK - oba pasy"</t>
  </si>
  <si>
    <t>2*5  "km 418,344 - 1.TK - oba pasy"</t>
  </si>
  <si>
    <t>2*5  "1.TK km 417,100 oba pasy"</t>
  </si>
  <si>
    <t>2*5  "2.TK km 418,000 oba pasy"</t>
  </si>
  <si>
    <t>2*2*5   "1.TK a 2.TK km 419,300 oba pasy"</t>
  </si>
  <si>
    <t>2*2*5   "1.TK a 2.TK km 420,200 oba pasy"</t>
  </si>
  <si>
    <t>2*5   "1.TK km 420,638 oba pasy"</t>
  </si>
  <si>
    <t>2*6   "1. TK u náv Se1 km 420,919"</t>
  </si>
  <si>
    <t>2*6   "2. TK u náv Se2 km 420,959"</t>
  </si>
  <si>
    <t>5907020456</t>
  </si>
  <si>
    <t>Souvislá výměna kolejnic současně s výměnou pryžové podložky, tvar UIC60, 60E2. Poznámka: 1. V cenách jsou započteny náklady na demontáž upevňovadel, výměnu kolejnic,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</si>
  <si>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-255041374</t>
  </si>
  <si>
    <t>(416,786-416,426)*1000*2    "1.TK - oby pasy"</t>
  </si>
  <si>
    <t>(418,480-417,400)*1000*1    "1.TK - pravý pas"</t>
  </si>
  <si>
    <t>-2121704503</t>
  </si>
  <si>
    <t>54 "pro LIS kde není výměna kolejnic"</t>
  </si>
  <si>
    <t>5907050110</t>
  </si>
  <si>
    <t>Dělení kolejnic kyslíkem, soustavy UIC60 nebo R65. Poznámka: 1. V cenách jsou započteny náklady na manipulaci, podložení, označení a provedení řezu kolejnice.</t>
  </si>
  <si>
    <t>-1127177487</t>
  </si>
  <si>
    <t>82</t>
  </si>
  <si>
    <t>5908052010</t>
  </si>
  <si>
    <t>Výměna podložky pryžové pod patu kolejnice. Poznámka: 1. V cenách jsou započteny náklady na demontáž upevňovadel, výměnu součásti, montáž upevňovadel a ošetření součástí mazivem. 2. V cenách nejsou obsaženy náklady na dodávku materiálu.</t>
  </si>
  <si>
    <t>-1627638613</t>
  </si>
  <si>
    <t>(418,480-417,400)*1680*1    "1.TK - levý pas"</t>
  </si>
  <si>
    <t>306489295</t>
  </si>
  <si>
    <t>420,926-416,426</t>
  </si>
  <si>
    <t>420,994-416,357</t>
  </si>
  <si>
    <t>násobný průjez z důvodu větších závad 1 a 2 TK</t>
  </si>
  <si>
    <t>1,75</t>
  </si>
  <si>
    <t>541584734</t>
  </si>
  <si>
    <t>(420926-416426)*0,05*3,5</t>
  </si>
  <si>
    <t>(420994-416357)*0,05*3,5</t>
  </si>
  <si>
    <t>501204981</t>
  </si>
  <si>
    <t>5910020010</t>
  </si>
  <si>
    <t>Svařování kolejnic termitem plný předehřev standardní spára svar sériový tv. UIC60.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</si>
  <si>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-2139534107</t>
  </si>
  <si>
    <t>24  "svar pro kolejnice vyšší jakosti"</t>
  </si>
  <si>
    <t>36</t>
  </si>
  <si>
    <t>5910035010</t>
  </si>
  <si>
    <t>Dosažení dovolené upínací teploty v BK prodloužením kolejnicového pásu v koleji tv. UIC60.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</si>
  <si>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1267501061</t>
  </si>
  <si>
    <t>1262560429</t>
  </si>
  <si>
    <t>(416,836-416,426)*1000*2    "1.TK - oba pasy"</t>
  </si>
  <si>
    <t>(418,530-417,350)*1000*2   "1.TK - oba pasy"</t>
  </si>
  <si>
    <t>14*100  "pro LIS kde není výměna kolejnic"</t>
  </si>
  <si>
    <t>4*50  "pro LIS kde není výměna kolejnic před výhybkou"</t>
  </si>
  <si>
    <t>-119260391</t>
  </si>
  <si>
    <t>22</t>
  </si>
  <si>
    <t>5917040040</t>
  </si>
  <si>
    <t>Kolejnicový mazník mechanický demontáž. Poznámka: 1. V cenách jsou započteny náklady na demontáž, nebo montáž včetně doplnění mazníku mazivem, natlakování, seřízení a kontrolu funkčnosti.a zajištění funkčnosti. 2. V cenách nejsou obsaženy náklady na dodávku materiálu.</t>
  </si>
  <si>
    <t>1499598781</t>
  </si>
  <si>
    <t>23</t>
  </si>
  <si>
    <t>5917040030</t>
  </si>
  <si>
    <t>Kolejnicový mazník mechanický montáž. Poznámka: 1. V cenách jsou započteny náklady na demontáž, nebo montáž včetně doplnění mazníku mazivem, natlakování, seřízení a kontrolu funkčnosti.a zajištění funkčnosti. 2. V cenách nejsou obsaženy náklady na dodávku materiálu.</t>
  </si>
  <si>
    <t>642277945</t>
  </si>
  <si>
    <t>24</t>
  </si>
  <si>
    <t>-2136821998</t>
  </si>
  <si>
    <t>206</t>
  </si>
  <si>
    <t>25</t>
  </si>
  <si>
    <t>-856503626</t>
  </si>
  <si>
    <t>26</t>
  </si>
  <si>
    <t>-516603595</t>
  </si>
  <si>
    <t>1. a 2. TK v km 416,480 , 418,010 , 419,430 a  420,890</t>
  </si>
  <si>
    <t>8*2</t>
  </si>
  <si>
    <t>27</t>
  </si>
  <si>
    <t>-873985431</t>
  </si>
  <si>
    <t>28</t>
  </si>
  <si>
    <t>9901000300</t>
  </si>
  <si>
    <t>Doprava obousměrná mechanizací o nosnosti do 3,5 t elektrosoučástek, montážního materiálu, kameniva, písku, dlažebních kostek, suti, atd. do 30 km Poznámka: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</si>
  <si>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1786954425</t>
  </si>
  <si>
    <t>Odvoz plastových součástí k likvidaci</t>
  </si>
  <si>
    <t>29</t>
  </si>
  <si>
    <t>280653706</t>
  </si>
  <si>
    <t>2878,155</t>
  </si>
  <si>
    <t>30</t>
  </si>
  <si>
    <t>711187533</t>
  </si>
  <si>
    <t>Doprava kolejnic a LIS na místo vložení a odvoz vyzískaných na deponii</t>
  </si>
  <si>
    <t>116,060+114,240</t>
  </si>
  <si>
    <t>31</t>
  </si>
  <si>
    <t>1671501716</t>
  </si>
  <si>
    <t>9,544</t>
  </si>
  <si>
    <t>32</t>
  </si>
  <si>
    <t>9909000400</t>
  </si>
  <si>
    <t>Poplatek za likvidaci plastových součástí Poznámka: 1. V cenách jsou započteny náklady na uložení stavebního odpadu na oficiální skládku. 2. Ceny jsou doporučené, je třeba zohlednit regionální rozdíly v cenách poplatků za uložení suti a odpadů. Tyto se mohou výrazně lišit s ohledem nejen na region, ale také na množství a druh ukládaného odpadu.</t>
  </si>
  <si>
    <t>-540033015</t>
  </si>
  <si>
    <t>Likvidace plastových součástí</t>
  </si>
  <si>
    <t>0,871</t>
  </si>
  <si>
    <t>SO 04 - Roztoky u Prahy</t>
  </si>
  <si>
    <t>842974420</t>
  </si>
  <si>
    <t>délka LIS 5,5m</t>
  </si>
  <si>
    <t>1*5,5  "mezi výh.č. 1 a 2"</t>
  </si>
  <si>
    <t>1*5,5  "do výh.č. 2 za srdcovku"</t>
  </si>
  <si>
    <t>1*5,5   "mezi výh.č. 1 a 5"</t>
  </si>
  <si>
    <t>1*5,5   "před výh.č. 5"</t>
  </si>
  <si>
    <t>-1073022231</t>
  </si>
  <si>
    <t>2001849322</t>
  </si>
  <si>
    <t>2   "1.SK u náv S1 km 421,311 oba pasy"</t>
  </si>
  <si>
    <t>2   "2.SK u náv S2 km 421,249 oba pasy"</t>
  </si>
  <si>
    <t>1993796505</t>
  </si>
  <si>
    <t>1959*0,05*3,5*1,8</t>
  </si>
  <si>
    <t>v.č. 1, 2, 3, 4, 5, 6, 11, 12, DKS 901 včetně výhybek 13-16</t>
  </si>
  <si>
    <t>(81,32+81,32+81,32+81,32+81,32+81,32+62,39+62,39+316)*0,05*3,5*1,8</t>
  </si>
  <si>
    <t>449590353</t>
  </si>
  <si>
    <t>2*5,5  "mezi výh.č. 1 a 2"</t>
  </si>
  <si>
    <t>2*5,5  "do výh.č. 2 za srdcovku"</t>
  </si>
  <si>
    <t>2*5,5   "mezi výh.č. 1 a 5"</t>
  </si>
  <si>
    <t>2*5,5   "před výh.č. 5"</t>
  </si>
  <si>
    <t>2*5   "1.SK u náv S1 km 421,311 oba pasy"</t>
  </si>
  <si>
    <t>2*5   "2.SK u náv S2 km 421,249 oba pasy"</t>
  </si>
  <si>
    <t>-1713042157</t>
  </si>
  <si>
    <t>-446812399</t>
  </si>
  <si>
    <t>1,959</t>
  </si>
  <si>
    <t>1034013039</t>
  </si>
  <si>
    <t>81,32+81,32+81,32+81,32+81,32+81,32+62,39+62,39+316</t>
  </si>
  <si>
    <t>-1495378995</t>
  </si>
  <si>
    <t>1959*0,05*3,5</t>
  </si>
  <si>
    <t>-674057237</t>
  </si>
  <si>
    <t>(81,32+81,32+81,32+81,32+81,32+81,32+62,39+62,39+316)*0,05*3,5</t>
  </si>
  <si>
    <t>-810247290</t>
  </si>
  <si>
    <t>Stabilizace po podbíjení kolejí, spojek a výběhů</t>
  </si>
  <si>
    <t>-438648738</t>
  </si>
  <si>
    <t>-160529433</t>
  </si>
  <si>
    <t>1190667113</t>
  </si>
  <si>
    <t xml:space="preserve">Při výměně LIS </t>
  </si>
  <si>
    <t>2*100   "mezi výh.č. 1 a 5"</t>
  </si>
  <si>
    <t>2*100   "1.SK u náv S1 km 421,311 oba pasy"</t>
  </si>
  <si>
    <t>2*100   "2.SK u náv S2 km 421,249 oba pasy"</t>
  </si>
  <si>
    <t>161115679</t>
  </si>
  <si>
    <t>-595471395</t>
  </si>
  <si>
    <t>v.č. 1, 2, 3, 4, 5, 6, 11, 12, 13, 14, 15, 16</t>
  </si>
  <si>
    <t>5913060010</t>
  </si>
  <si>
    <t>Demontáž dílů betonové přejezdové konstrukce vnějšího panelu. Poznámka: 1. V cenách jsou započteny náklady na demontáž konstrukce a naložení na dopravní prostředek.</t>
  </si>
  <si>
    <t>-1271361951</t>
  </si>
  <si>
    <t>1. a 2. SK - 2x přechod na nástupiště</t>
  </si>
  <si>
    <t>5913060020</t>
  </si>
  <si>
    <t>Demontáž dílů betonové přejezdové konstrukce vnitřního panelu. Poznámka: 1. V cenách jsou započteny náklady na demontáž konstrukce a naložení na dopravní prostředek.</t>
  </si>
  <si>
    <t>368844036</t>
  </si>
  <si>
    <t>5913065010</t>
  </si>
  <si>
    <t>Montáž dílů betonové přejezdové konstrukce v koleji vnějšího panelu. Poznámka: 1. V cenách jsou započteny náklady na montáž dílů. 2. V cenách nejsou obsaženy náklady na dodávku materiálu.</t>
  </si>
  <si>
    <t>-79407441</t>
  </si>
  <si>
    <t>5913065020</t>
  </si>
  <si>
    <t>Montáž dílů betonové přejezdové konstrukce v koleji vnitřního panelu. Poznámka: 1. V cenách jsou započteny náklady na montáž dílů. 2. V cenách nejsou obsaženy náklady na dodávku materiálu.</t>
  </si>
  <si>
    <t>-1057414210</t>
  </si>
  <si>
    <t>-2030213110</t>
  </si>
  <si>
    <t>1796963207</t>
  </si>
  <si>
    <t>1558429216</t>
  </si>
  <si>
    <t>1. SK v km 421,320 a 421,925</t>
  </si>
  <si>
    <t>2*2</t>
  </si>
  <si>
    <t>2. SK v km 421,260 a 421,935</t>
  </si>
  <si>
    <t>99750514</t>
  </si>
  <si>
    <t>822348767</t>
  </si>
  <si>
    <t>909,626</t>
  </si>
  <si>
    <t>924498886</t>
  </si>
  <si>
    <t>8,028</t>
  </si>
  <si>
    <t>-307852757</t>
  </si>
  <si>
    <t>4,014</t>
  </si>
  <si>
    <t>SO 05 - Roztoky u Prahy - Libčice nad Vltavou</t>
  </si>
  <si>
    <t>-1516377218</t>
  </si>
  <si>
    <t>(425,200-424,600)*1000  "1.TK - oba pasy"</t>
  </si>
  <si>
    <t>(428,650-427,100)*1000  "1.TK - oba pasy"</t>
  </si>
  <si>
    <t>(429,390-427,100)*1000  "2.TK - oba pasy"</t>
  </si>
  <si>
    <t>-1220130830</t>
  </si>
  <si>
    <t>4,5  "1.TK - levý pas km 427,100 - 427,640"</t>
  </si>
  <si>
    <t>4,5  "2.TK - levý pas km 427,100 - 427,640"</t>
  </si>
  <si>
    <t>851132552</t>
  </si>
  <si>
    <t>(427,640-427,100)*1680*2   "1.TK"</t>
  </si>
  <si>
    <t>(427,640-427,100)*1680*2   "2.TK"</t>
  </si>
  <si>
    <t>(425,200-424,600)*1680*2  "1.TK"</t>
  </si>
  <si>
    <t>(428,650-428,170)*1680*2   "1.TK"</t>
  </si>
  <si>
    <t>(428,650-428,170)*1680*2   "2.TK"</t>
  </si>
  <si>
    <t>(429,390-428,790)*1680*2   "2.TK"</t>
  </si>
  <si>
    <t>5957122030</t>
  </si>
  <si>
    <t>Lepený izolovaný styk tv. UIC60 z kolejnic vyšší jakosti délky 4,00 m</t>
  </si>
  <si>
    <t>-404416677</t>
  </si>
  <si>
    <t>2  "km 427,420 - 1.TK - oba pasy"</t>
  </si>
  <si>
    <t>5957122070</t>
  </si>
  <si>
    <t>Lepený izolovaný styk tv. UIC60 z kolejnic vyšší jakosti délky 4,80 m</t>
  </si>
  <si>
    <t>-468081876</t>
  </si>
  <si>
    <t>2  "km 427,420 - 2.TK - oba pasy"</t>
  </si>
  <si>
    <t>-1634931513</t>
  </si>
  <si>
    <t>1   "u náv. 2S v km 422,768"</t>
  </si>
  <si>
    <t>2   "u náv. 1L v km 430,139 oba pasy"</t>
  </si>
  <si>
    <t>2   "u náv. 2L v km 430,139 oba pasy"</t>
  </si>
  <si>
    <t>5957119030</t>
  </si>
  <si>
    <t>Lepený izolovaný styk tv. UIC60 s tepelně zpracovanou hlavou délky 4,00 m</t>
  </si>
  <si>
    <t>-448096841</t>
  </si>
  <si>
    <t>2   "2.TK km 423,820 oba pasy"</t>
  </si>
  <si>
    <t>5957119070</t>
  </si>
  <si>
    <t>Lepený izolovaný styk tv. UIC60 s tepelně zpracovanou hlavou délky 4,80 m</t>
  </si>
  <si>
    <t>-522365690</t>
  </si>
  <si>
    <t>2  "km 424,700 - 1.TK - oba pasy"</t>
  </si>
  <si>
    <t>2  "km 425,110 - 1.TK - oba pasy"</t>
  </si>
  <si>
    <t>2  "km 429,036 - 2.TK - oba pasy"</t>
  </si>
  <si>
    <t>-418583125</t>
  </si>
  <si>
    <t>1   "1.TK km 423,820"</t>
  </si>
  <si>
    <t>2   "2.TK km 424,700 oba pasy"</t>
  </si>
  <si>
    <t>1   "2.TK km 425,200"</t>
  </si>
  <si>
    <t>-864839490</t>
  </si>
  <si>
    <t>(430394-422114)*0,05*3,5*1,8</t>
  </si>
  <si>
    <t>5957104015R</t>
  </si>
  <si>
    <t>Kolejnicové pásy třídy R260 tv. 60 E2 délky 120 metrů včetně dopravy na staveniště</t>
  </si>
  <si>
    <t>-969420872</t>
  </si>
  <si>
    <t>5  "1.TK - pravý pas km 424,600-425,200"</t>
  </si>
  <si>
    <t>4  "1.TK - pravý pas km 428,170-428,650"</t>
  </si>
  <si>
    <t>4  "2.TK - pravý pas km 428,170-428,650"</t>
  </si>
  <si>
    <t>5  "2.TK - pravý pas km 428,790-429,390"</t>
  </si>
  <si>
    <t>1321157683</t>
  </si>
  <si>
    <t>2*4,8  "km 424,700 - 1.TK - oba pasy"</t>
  </si>
  <si>
    <t>2*4,8  "km 425,110 - 1.TK - oba pasy"</t>
  </si>
  <si>
    <t>2*4,0  "km 427,420 - 1.TK - oba pasy"</t>
  </si>
  <si>
    <t>2*4,8  "km 427,420 - 2.TK - oba pasy"</t>
  </si>
  <si>
    <t>2*4,8  "km 429,036 - 2.TK - oba pasy"</t>
  </si>
  <si>
    <t>1*5   "km 422,768 - 2.TK u náv. 2S"</t>
  </si>
  <si>
    <t>2*5   "km 430,139 - 1.TK u náv. 1L  oba pasy"</t>
  </si>
  <si>
    <t>2*5   "km 430,139 - 2.TK u náv. 2L v  oba pasy"</t>
  </si>
  <si>
    <t>2*4   "km 423,820 - 2.TK  - oba pasy"</t>
  </si>
  <si>
    <t>1*5   "km 423,820 - 1.TK"</t>
  </si>
  <si>
    <t>2*5   "km 424,700 - 2.TK - oba pasy"</t>
  </si>
  <si>
    <t>1*5   "km 425,200 - 2.TK"</t>
  </si>
  <si>
    <t>-724336209</t>
  </si>
  <si>
    <t>(427,640-427,100)*1000*1   "1.TK - levý pas"</t>
  </si>
  <si>
    <t>(427,640-427,100)*1000*1   "2.TK - levý pas"</t>
  </si>
  <si>
    <t>(425,200-424,600)*1000*1  "1.TK - pravý pas"</t>
  </si>
  <si>
    <t>(428,650-428,170)*1000*1   "1.TK - pravý pas"</t>
  </si>
  <si>
    <t>(428,650-428,170)*1000*1   "2.TK - pravý pas"</t>
  </si>
  <si>
    <t>(429,390-428,790)*1000*1   "2.TK - pravý pas"</t>
  </si>
  <si>
    <t>-238964558</t>
  </si>
  <si>
    <t>pro LIS kde není výměna kolejnic</t>
  </si>
  <si>
    <t>33</t>
  </si>
  <si>
    <t>1065734007</t>
  </si>
  <si>
    <t>154</t>
  </si>
  <si>
    <t>-1501429672</t>
  </si>
  <si>
    <t>(427,640-427,100)*1680*1   "1.TK - pravý pas"</t>
  </si>
  <si>
    <t>(427,640-427,100)*1680*1   "2.TK - pravý pas"</t>
  </si>
  <si>
    <t>(425,200-424,600)*1680*1   "1.TK - levý pas"</t>
  </si>
  <si>
    <t>(428,650-428,170)*1680*1   "1.TK - levý pas"</t>
  </si>
  <si>
    <t>(428,650-428,170)*1680*1   "2.TK - levý pas"</t>
  </si>
  <si>
    <t>(429,390-428,790)*1680*1   "2.TK - levý pas"</t>
  </si>
  <si>
    <t>-0,2</t>
  </si>
  <si>
    <t>-119987060</t>
  </si>
  <si>
    <t>14  "svar pro kolejnice vyšší jakosti"</t>
  </si>
  <si>
    <t>10  "svar  pro kolejnice vyšší jakosti v místě LIS u náv. 2S, 1L, 2L"</t>
  </si>
  <si>
    <t>38  "základní svar"</t>
  </si>
  <si>
    <t>-1001426108</t>
  </si>
  <si>
    <t>200666723</t>
  </si>
  <si>
    <t>(427,690-427,050)*1000*2   "1.TK - oba pasy"</t>
  </si>
  <si>
    <t>(427,690-427,050)*1000*2   "2.TK - oba pasy"</t>
  </si>
  <si>
    <t>(425,250-424,550)*1000*2  "1.TK - oba pasy"</t>
  </si>
  <si>
    <t>(428,700-428,120)*1000*2   "1.TK - oba pasy"</t>
  </si>
  <si>
    <t>(428,700-428,120)*1000*2   "2.TK - oba pasy"</t>
  </si>
  <si>
    <t>(429,440-428,740)*1000*2   "2.TK - oba pasy"</t>
  </si>
  <si>
    <t>11*100  "v místě výměny LIS kde není výměna kolejnic"</t>
  </si>
  <si>
    <t>-439360545</t>
  </si>
  <si>
    <t>-2133193393</t>
  </si>
  <si>
    <t>430,394-422,114</t>
  </si>
  <si>
    <t>4,100</t>
  </si>
  <si>
    <t>1394584108</t>
  </si>
  <si>
    <t>(430394-422114)*0,05*3,5</t>
  </si>
  <si>
    <t>1762005030</t>
  </si>
  <si>
    <t>5914015010</t>
  </si>
  <si>
    <t>Čištění odvodňovacích zařízení ručně příkop zpevněný. Poznámka: 1. V cenách jsou započteny náklady na vyčištění od nánosu a nečistot a rozprostření výzisku na terén nebo naložení na dopravní prostředek. 2. V cenách nejsou obsaženy náklady na dopravu a skládkovné.</t>
  </si>
  <si>
    <t>169845908</t>
  </si>
  <si>
    <t>u koleje č. 1</t>
  </si>
  <si>
    <t>(423,600-423,350)*1000*0,3</t>
  </si>
  <si>
    <t>(425,350-425,300)*1000*0,3</t>
  </si>
  <si>
    <t>240535274</t>
  </si>
  <si>
    <t>806426473</t>
  </si>
  <si>
    <t>1026890742</t>
  </si>
  <si>
    <t>1. a 2. TK v km 422,180 , 423,830 , 425,095 , 425,210 , 427,420, 429,030, 430,340</t>
  </si>
  <si>
    <t>14*2</t>
  </si>
  <si>
    <t>1573301878</t>
  </si>
  <si>
    <t>7596205010</t>
  </si>
  <si>
    <t>Montáž indikátoru horkoběžnosti</t>
  </si>
  <si>
    <t>1902654972</t>
  </si>
  <si>
    <t>2.TK km 428,710</t>
  </si>
  <si>
    <t>7596205020</t>
  </si>
  <si>
    <t>Montáž snímače horkých kol</t>
  </si>
  <si>
    <t>853315794</t>
  </si>
  <si>
    <t>7596205030</t>
  </si>
  <si>
    <t>Montáž vyhodnocovací části</t>
  </si>
  <si>
    <t>185606685</t>
  </si>
  <si>
    <t>7596205040</t>
  </si>
  <si>
    <t>Montáž indikátoru plochých kol</t>
  </si>
  <si>
    <t>2057081229</t>
  </si>
  <si>
    <t>7596205050</t>
  </si>
  <si>
    <t>Montáž kolejnicového doteku COK/HS</t>
  </si>
  <si>
    <t>-25818044</t>
  </si>
  <si>
    <t>7596207010</t>
  </si>
  <si>
    <t>Demontáž indikátoru horkoběžnosti</t>
  </si>
  <si>
    <t>1272840082</t>
  </si>
  <si>
    <t>35</t>
  </si>
  <si>
    <t>7596207020</t>
  </si>
  <si>
    <t>Demontáž snímače horkých kol</t>
  </si>
  <si>
    <t>-1000673700</t>
  </si>
  <si>
    <t>7596207030</t>
  </si>
  <si>
    <t>Demontáž vyhodnocovací části</t>
  </si>
  <si>
    <t>587780137</t>
  </si>
  <si>
    <t>37</t>
  </si>
  <si>
    <t>7596207040</t>
  </si>
  <si>
    <t>Demontáž indikátoru plochých kol</t>
  </si>
  <si>
    <t>-503288941</t>
  </si>
  <si>
    <t>38</t>
  </si>
  <si>
    <t>7596207050</t>
  </si>
  <si>
    <t>Demontáž kolejnicového doteku COK/HS</t>
  </si>
  <si>
    <t>-496258571</t>
  </si>
  <si>
    <t>39</t>
  </si>
  <si>
    <t>7598095645</t>
  </si>
  <si>
    <t>Vyhotovení revizní zprávy IH a IPK - indikátor horkoběžnosti a plochých kol - vykonání prohlídky a zkoušky pro napájení elektrického zařízení včetně vyhotovení revizní zprávy podle vyhl. 100/1995 Sb. a norem ČSN</t>
  </si>
  <si>
    <t>-1912669973</t>
  </si>
  <si>
    <t>40</t>
  </si>
  <si>
    <t>9901000100</t>
  </si>
  <si>
    <t>Doprava obousměrná mechanizací o nosnosti do 3,5 t elektrosoučástek, montážního materiálu, kameniva, písku, dlažebních kostek, suti, atd. do 10 km Poznámka: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</si>
  <si>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-181047073</t>
  </si>
  <si>
    <t>Doprava drobného materiál dodávaného objednatelem do stavby a odvoz vyzískaného na deponii</t>
  </si>
  <si>
    <t>41</t>
  </si>
  <si>
    <t>559082679</t>
  </si>
  <si>
    <t>42</t>
  </si>
  <si>
    <t>-74282190</t>
  </si>
  <si>
    <t>5216,4</t>
  </si>
  <si>
    <t>43</t>
  </si>
  <si>
    <t>-1567153739</t>
  </si>
  <si>
    <t>Doprava kolejnic a LIS (dodávané objednatelem) na místo vložení a odvoz vyzískaných na deponii</t>
  </si>
  <si>
    <t>71,66+201,325</t>
  </si>
  <si>
    <t>44</t>
  </si>
  <si>
    <t>-1111289819</t>
  </si>
  <si>
    <t>6,827</t>
  </si>
  <si>
    <t>45</t>
  </si>
  <si>
    <t>9902900400</t>
  </si>
  <si>
    <t>Složení objemnějšího kusového materiálu, vybouraných hmot Poznámka: 1. Ceny jsou určeny pro skládání materiálu z vlastních zásob objednatele.</t>
  </si>
  <si>
    <t>1980501961</t>
  </si>
  <si>
    <t>Složení kolejnice R350HT</t>
  </si>
  <si>
    <t>64,832</t>
  </si>
  <si>
    <t>46</t>
  </si>
  <si>
    <t>-1831337724</t>
  </si>
  <si>
    <t>SO 06 - Libčice nad Vltavou</t>
  </si>
  <si>
    <t>983027825</t>
  </si>
  <si>
    <t>2   "1.SK u náv S1 km 430,568 oba pasy"</t>
  </si>
  <si>
    <t>1   "2.SK u náv L2b km 431,900"</t>
  </si>
  <si>
    <t>-533740466</t>
  </si>
  <si>
    <t>3180*0,05*3,5*1,8</t>
  </si>
  <si>
    <t>v.č. 5,6,13,14,15,16,17,18, DKS 901 včetně výhybek 1-4</t>
  </si>
  <si>
    <t>(62,39+53,61+49,85+49,85+62,39+62,39+62,39+62,39+320)*0,05*3,5*1,8</t>
  </si>
  <si>
    <t>-321814087</t>
  </si>
  <si>
    <t>2*5   "1.SK u náv S1 km 430,568 oba pasy"</t>
  </si>
  <si>
    <t>1*5   "2.SK u náv L2b km 431,900"</t>
  </si>
  <si>
    <t>1749675930</t>
  </si>
  <si>
    <t>589052945</t>
  </si>
  <si>
    <t>3,180</t>
  </si>
  <si>
    <t>-540780786</t>
  </si>
  <si>
    <t>62,39+53,61+49,85+49,85+62,39+62,39+62,39+62,39+320</t>
  </si>
  <si>
    <t>729315112</t>
  </si>
  <si>
    <t>3180*0,05*3,5</t>
  </si>
  <si>
    <t>1734574397</t>
  </si>
  <si>
    <t>v.č. 5,6,13,14,15,16,17,18,DKS 901 včetně výhybek 1-4</t>
  </si>
  <si>
    <t>(62,39+53,61+49,85+49,85+62,39+62,39+62,39+62,39+320)*0,05*3,5</t>
  </si>
  <si>
    <t>-1248116109</t>
  </si>
  <si>
    <t xml:space="preserve">Stabilizace po podbití 1. a 2. staniční koleje, spojek a výběhů výhybek </t>
  </si>
  <si>
    <t>-154328182</t>
  </si>
  <si>
    <t>792426778</t>
  </si>
  <si>
    <t>-605392673</t>
  </si>
  <si>
    <t>3*100</t>
  </si>
  <si>
    <t>1402626571</t>
  </si>
  <si>
    <t>401727767</t>
  </si>
  <si>
    <t>v.č. 1,2,3,4,5,6,13,14,15,16,17,18</t>
  </si>
  <si>
    <t>5913035010</t>
  </si>
  <si>
    <t>Demontáž celopryžové přejezdové konstrukce málo zatížené v koleji část vnější a vnitřní bez závěrných zídek. Poznámka: 1. V cenách jsou započteny náklady na demontáž konstrukce, naložení na dopravní prostředek.</t>
  </si>
  <si>
    <t>-2067347036</t>
  </si>
  <si>
    <t>přechod na nástupiště v 1. a 2. SK</t>
  </si>
  <si>
    <t>3,6</t>
  </si>
  <si>
    <t>5913040010</t>
  </si>
  <si>
    <t>Montáž celopryžové přejezdové konstrukce málo zatížené v koleji část vnější a vnitřní bez závěrných zídek. Poznámka: 1. V cenách jsou započteny náklady na montáž konstrukce. 2. V cenách nejsou obsaženy náklady na dodávku materiálu.</t>
  </si>
  <si>
    <t>-801009435</t>
  </si>
  <si>
    <t>-133704348</t>
  </si>
  <si>
    <t>1115945571</t>
  </si>
  <si>
    <t>303366665</t>
  </si>
  <si>
    <t>-1036710480</t>
  </si>
  <si>
    <t>-1694373702</t>
  </si>
  <si>
    <t>1394349832</t>
  </si>
  <si>
    <t>-1073769358</t>
  </si>
  <si>
    <t>1. SK v km 430,570 , 431,220 , 431,895</t>
  </si>
  <si>
    <t>3*2</t>
  </si>
  <si>
    <t>2. SK v km 430,580 , 431,220 , 431,895</t>
  </si>
  <si>
    <t>1648259868</t>
  </si>
  <si>
    <t>-2116197514</t>
  </si>
  <si>
    <t>1249,057</t>
  </si>
  <si>
    <t>-886356069</t>
  </si>
  <si>
    <t>2,046</t>
  </si>
  <si>
    <t>-131217409</t>
  </si>
  <si>
    <t>1,023</t>
  </si>
  <si>
    <t>SO 07 - Libčice nad Vltavou - Kralupy nad Vltavou</t>
  </si>
  <si>
    <t>2115967887</t>
  </si>
  <si>
    <t>(433,560-433,260)*1000  "2.TK - oba pasy"</t>
  </si>
  <si>
    <t>(434,700-433,930)*1000  "2.TK - oba pasy"</t>
  </si>
  <si>
    <t>-827830381</t>
  </si>
  <si>
    <t>2   "1.TK u náv Se8 km 432,123 oba pasy"</t>
  </si>
  <si>
    <t>2   "1.TK km 434,100 oba pasy"</t>
  </si>
  <si>
    <t>1   "1.TK u náv. 1L km 435,075"</t>
  </si>
  <si>
    <t>1   "2.TK u náv. 2L km 435,075"</t>
  </si>
  <si>
    <t>-211088032</t>
  </si>
  <si>
    <t>(435721-432092)*0,05*3,5*1,8</t>
  </si>
  <si>
    <t>(435651-432149)*0,05*3,5*1,8</t>
  </si>
  <si>
    <t>-2063822421</t>
  </si>
  <si>
    <t>2*5   "1.TK u náv Se8 km 432,123 oba pasy"</t>
  </si>
  <si>
    <t>2*5   "1.TK km 434,100 oba pasy"</t>
  </si>
  <si>
    <t>1*5   "1.TK u náv. 1L km 435,075"</t>
  </si>
  <si>
    <t>1*5   "2.TK u náv. 2L km 435,075"</t>
  </si>
  <si>
    <t>-496545235</t>
  </si>
  <si>
    <t>-1548351118</t>
  </si>
  <si>
    <t>435,721-432,092</t>
  </si>
  <si>
    <t>435,651-432,149</t>
  </si>
  <si>
    <t>násobný průjez z důvodu větších závad 2. TK</t>
  </si>
  <si>
    <t>0,550</t>
  </si>
  <si>
    <t>-1691689134</t>
  </si>
  <si>
    <t>(435721-432092)*0,05*3,5</t>
  </si>
  <si>
    <t>(435651-432149)*0,05*3,5</t>
  </si>
  <si>
    <t>1526747864</t>
  </si>
  <si>
    <t>826771196</t>
  </si>
  <si>
    <t>-2114521142</t>
  </si>
  <si>
    <t>6*100</t>
  </si>
  <si>
    <t>-1377750117</t>
  </si>
  <si>
    <t>150556536</t>
  </si>
  <si>
    <t>-142253353</t>
  </si>
  <si>
    <t>-2006008690</t>
  </si>
  <si>
    <t>1. a 2. TK v km 432,200 , 434,060 , 435,600</t>
  </si>
  <si>
    <t>6*2</t>
  </si>
  <si>
    <t>-241463546</t>
  </si>
  <si>
    <t>-65045026</t>
  </si>
  <si>
    <t>2246,265</t>
  </si>
  <si>
    <t>86857257</t>
  </si>
  <si>
    <t>4,094</t>
  </si>
  <si>
    <t>-1263917126</t>
  </si>
  <si>
    <t>2,047</t>
  </si>
  <si>
    <t>SO 08 - Kralupy nad Vltavou</t>
  </si>
  <si>
    <t>757095683</t>
  </si>
  <si>
    <t>(437,595-436,891)*1000   "1. SK"</t>
  </si>
  <si>
    <t>(436,792-436,129)*1000  "101. SK"</t>
  </si>
  <si>
    <t>(437,596-436,942)*1000  "2. SK"</t>
  </si>
  <si>
    <t>(436,716-436,024)*1000   "102. SK</t>
  </si>
  <si>
    <t>(437,525-436,977)*1000  "3. SK</t>
  </si>
  <si>
    <t>(437,524-437,032)*1000  "4. SK</t>
  </si>
  <si>
    <t>(436,903-436,129)*1000  "103. SK</t>
  </si>
  <si>
    <t>((436,673-436,133)+(436,955-436,706))*1000  "104. SK</t>
  </si>
  <si>
    <t>5956119015</t>
  </si>
  <si>
    <t>Pražec dřevěný výhybkový dub skupina 3 2500x260x160</t>
  </si>
  <si>
    <t>1523418769</t>
  </si>
  <si>
    <t>V.č. 32 - za KV do obou směrů</t>
  </si>
  <si>
    <t>V.č. 33 - za KV do obou směrů</t>
  </si>
  <si>
    <t>V.č. 35 - za KV do obou směrů</t>
  </si>
  <si>
    <t>V.č. 38 - za KV do obou směrů</t>
  </si>
  <si>
    <t>5956119020</t>
  </si>
  <si>
    <t>Pražec dřevěný výhybkový dub skupina 3 2600x260x160</t>
  </si>
  <si>
    <t>1495497028</t>
  </si>
  <si>
    <t>V.č. 30 - pražec č. 01, 02, 2-10</t>
  </si>
  <si>
    <t>V.č. 31 - pražec č. 01, 02</t>
  </si>
  <si>
    <t>V.č. 32 - pražec č. 01, 02, 2-12, 14-19</t>
  </si>
  <si>
    <t>V.č. 33 - pražec č. 01, 02, 2-12, 14-19</t>
  </si>
  <si>
    <t>V.č. 35 - pražec č. 01, 02, 2-12, 14-19</t>
  </si>
  <si>
    <t>V.č. 38 - pražec č. 01, 02, 2-13</t>
  </si>
  <si>
    <t>V.č. 124 - pražec č. 2-10</t>
  </si>
  <si>
    <t>5956119025</t>
  </si>
  <si>
    <t>Pražec dřevěný výhybkový dub skupina 3 2700x260x160</t>
  </si>
  <si>
    <t>-929582181</t>
  </si>
  <si>
    <t>V.č. 30 - pražec č. 11</t>
  </si>
  <si>
    <t>V.č. 32 - pražec č. 20-28</t>
  </si>
  <si>
    <t>V.č. 33 - pražec č. 20-28</t>
  </si>
  <si>
    <t>V.č. 35 - pražec č. 20-28</t>
  </si>
  <si>
    <t>V.č. 38 - pražec č. 14-17</t>
  </si>
  <si>
    <t>V.č. 124 - pražec č. 11-16</t>
  </si>
  <si>
    <t>5956119030</t>
  </si>
  <si>
    <t>Pražec dřevěný výhybkový dub skupina 3 2800x260x160</t>
  </si>
  <si>
    <t>-515001523</t>
  </si>
  <si>
    <t>V.č. 32 - pražec č. 29-35</t>
  </si>
  <si>
    <t>V.č. 33 - pražec č. 29-35</t>
  </si>
  <si>
    <t>V.č. 35 - pražec č. 29-35</t>
  </si>
  <si>
    <t>V.č. 38 - pražec č. 18-21</t>
  </si>
  <si>
    <t>V.č. 124 - pražec č. 17-20</t>
  </si>
  <si>
    <t>5956119035</t>
  </si>
  <si>
    <t>Pražec dřevěný výhybkový dub skupina 3 2900x260x160</t>
  </si>
  <si>
    <t>359138034</t>
  </si>
  <si>
    <t>V.č. 32 - pražec č. 36-40</t>
  </si>
  <si>
    <t>V.č. 33 - pražec č. 36-40</t>
  </si>
  <si>
    <t>V.č. 35 - pražec č. 36-40</t>
  </si>
  <si>
    <t>V.č. 38 - pražec č. 22-26</t>
  </si>
  <si>
    <t>5956119040</t>
  </si>
  <si>
    <t>Pražec dřevěný výhybkový dub skupina 3 3000x260x160</t>
  </si>
  <si>
    <t>-1341321264</t>
  </si>
  <si>
    <t>V.č. 32 - pražec č. 41-45</t>
  </si>
  <si>
    <t>V.č. 33 - pražec č. 41-45</t>
  </si>
  <si>
    <t>V.č. 35 - pražec č. 41-45</t>
  </si>
  <si>
    <t>V.č. 38 - pražec č. 27-29</t>
  </si>
  <si>
    <t>5956119045</t>
  </si>
  <si>
    <t>Pražec dřevěný výhybkový dub skupina 3 3100x260x160</t>
  </si>
  <si>
    <t>637182668</t>
  </si>
  <si>
    <t>V.č. 32 - pražec č. 13, 46-49</t>
  </si>
  <si>
    <t>V.č. 33 - pražec č. 13, 46-49</t>
  </si>
  <si>
    <t>V.č. 35 - pražec č. 13, 46-49</t>
  </si>
  <si>
    <t>V.č. 38 - pražec č. 30-32</t>
  </si>
  <si>
    <t>5956119050</t>
  </si>
  <si>
    <t>Pražec dřevěný výhybkový dub skupina 3 3200x260x160</t>
  </si>
  <si>
    <t>-7541178</t>
  </si>
  <si>
    <t>V.č. 32 - pražec č. 50-53</t>
  </si>
  <si>
    <t>V.č. 33 - pražec č. 50-53</t>
  </si>
  <si>
    <t>V.č. 35 - pražec č. 50-53</t>
  </si>
  <si>
    <t>V.č. 38 - pražec č. 33-34</t>
  </si>
  <si>
    <t>5956119055</t>
  </si>
  <si>
    <t>Pražec dřevěný výhybkový dub skupina 3 3300x260x160</t>
  </si>
  <si>
    <t>1404639536</t>
  </si>
  <si>
    <t>V.č. 32 - pražec č. 54-57</t>
  </si>
  <si>
    <t>V.č. 33 - pražec č. 54-57</t>
  </si>
  <si>
    <t>V.č. 35 - pražec č. 54-57</t>
  </si>
  <si>
    <t>V.č. 38 - pražec č. 35-37</t>
  </si>
  <si>
    <t>5956119060</t>
  </si>
  <si>
    <t>Pražec dřevěný výhybkový dub skupina 3 3400x260x160</t>
  </si>
  <si>
    <t>1850489457</t>
  </si>
  <si>
    <t>V.č. 32 - pražec č. 58-61</t>
  </si>
  <si>
    <t>V.č. 33 - pražec č. 58-61</t>
  </si>
  <si>
    <t>V.č. 35 - pražec č. 58-61</t>
  </si>
  <si>
    <t>V.č. 38 - pražec č. 38-39</t>
  </si>
  <si>
    <t>5956119065</t>
  </si>
  <si>
    <t>Pražec dřevěný výhybkový dub skupina 3 3500x260x160</t>
  </si>
  <si>
    <t>-626608237</t>
  </si>
  <si>
    <t>V.č. 32 - pražec č. 62-64</t>
  </si>
  <si>
    <t>V.č. 33 - pražec č. 62-64</t>
  </si>
  <si>
    <t>V.č. 35 - pražec č. 62-64</t>
  </si>
  <si>
    <t>V.č. 38 - pražec č. 40-41</t>
  </si>
  <si>
    <t>5956119070</t>
  </si>
  <si>
    <t>Pražec dřevěný výhybkový dub skupina 3 3600x260x160</t>
  </si>
  <si>
    <t>320088923</t>
  </si>
  <si>
    <t>V.č. 32 - pražec č. 65-68</t>
  </si>
  <si>
    <t>V.č. 33 - pražec č. 65-68</t>
  </si>
  <si>
    <t>V.č. 35 - pražec č. 65-68</t>
  </si>
  <si>
    <t>V.č. 38 - pražec č. 42-43</t>
  </si>
  <si>
    <t>5956119075</t>
  </si>
  <si>
    <t>Pražec dřevěný výhybkový dub skupina 3 3700x260x160</t>
  </si>
  <si>
    <t>-1080303075</t>
  </si>
  <si>
    <t>V.č. 32 - pražec č. 69-71</t>
  </si>
  <si>
    <t>V.č. 33 - pražec č. 69-71</t>
  </si>
  <si>
    <t>V.č. 35 - pražec č. 69-71</t>
  </si>
  <si>
    <t>V.č. 38 - pražec č. 44-45</t>
  </si>
  <si>
    <t>5956119080</t>
  </si>
  <si>
    <t>Pražec dřevěný výhybkový dub skupina 3 3800x260x160</t>
  </si>
  <si>
    <t>1031660824</t>
  </si>
  <si>
    <t>V.č. 32 - pražec č. 72-74</t>
  </si>
  <si>
    <t>V.č. 33 - pražec č. 72-74</t>
  </si>
  <si>
    <t>V.č. 35 - pražec č. 72-74</t>
  </si>
  <si>
    <t>V.č. 38 - pražec č. 46-47</t>
  </si>
  <si>
    <t>5956119085</t>
  </si>
  <si>
    <t>Pražec dřevěný výhybkový dub skupina 3 3900x260x160</t>
  </si>
  <si>
    <t>-555157028</t>
  </si>
  <si>
    <t>V.č. 32 - pražec č. 75-76</t>
  </si>
  <si>
    <t>V.č. 33 - pražec č. 75-76</t>
  </si>
  <si>
    <t>V.č. 35 - pražec č. 75-76</t>
  </si>
  <si>
    <t>V.č. 38 - pražec č. 48-49</t>
  </si>
  <si>
    <t>5956119090</t>
  </si>
  <si>
    <t>Pražec dřevěný výhybkový dub skupina 3 4000x260x160</t>
  </si>
  <si>
    <t>-1107013397</t>
  </si>
  <si>
    <t>V.č. 30 - pražec č. 1</t>
  </si>
  <si>
    <t>V.č. 32 - pražec č. 77-79</t>
  </si>
  <si>
    <t>V.č. 33 - pražec č. 77-79</t>
  </si>
  <si>
    <t>V.č. 35 - pražec č. 77-79</t>
  </si>
  <si>
    <t>V.č. 38 - pražec č. 1, 50-51</t>
  </si>
  <si>
    <t>5956119095</t>
  </si>
  <si>
    <t>Pražec dřevěný výhybkový dub skupina 3 4100x260x160</t>
  </si>
  <si>
    <t>-856722010</t>
  </si>
  <si>
    <t>V.č. 32 - pražec č. 80-82</t>
  </si>
  <si>
    <t>V.č. 33 - pražec č. 80-82</t>
  </si>
  <si>
    <t>V.č. 35 - pražec č. 80-82</t>
  </si>
  <si>
    <t>V.č. 38 - pražec č. 52</t>
  </si>
  <si>
    <t>5956119100</t>
  </si>
  <si>
    <t>Pražec dřevěný výhybkový dub skupina 3 4200x260x160</t>
  </si>
  <si>
    <t>41126367</t>
  </si>
  <si>
    <t>V.č. 31 - pražec č. 53</t>
  </si>
  <si>
    <t>V.č. 32 - pražec č. 1, 83-84</t>
  </si>
  <si>
    <t>V.č. 33 - pražec č. 1, 83-84</t>
  </si>
  <si>
    <t>V.č. 35 - pražec č. 1, 83-84</t>
  </si>
  <si>
    <t>V.č. 38 - pražec č. 53-54</t>
  </si>
  <si>
    <t>5956119105</t>
  </si>
  <si>
    <t>Pražec dřevěný výhybkový dub skupina 3 4300x260x160</t>
  </si>
  <si>
    <t>-357989077</t>
  </si>
  <si>
    <t>V.č. 31 - pražec č. 54</t>
  </si>
  <si>
    <t>V.č. 32 - pražec č. 85-87</t>
  </si>
  <si>
    <t>V.č. 33 - pražec č. 85-87</t>
  </si>
  <si>
    <t>V.č. 35 - pražec č. 85-87</t>
  </si>
  <si>
    <t>V.č. 38 - pražec č. 55</t>
  </si>
  <si>
    <t>5956119110</t>
  </si>
  <si>
    <t>Pražec dřevěný výhybkový dub skupina 3 4400x260x160</t>
  </si>
  <si>
    <t>1422540005</t>
  </si>
  <si>
    <t>V.č. 31 - pražec č. 55,56</t>
  </si>
  <si>
    <t>V.č. 32 - pražec č. 88-89</t>
  </si>
  <si>
    <t>V.č. 33 - pražec č. 88-89</t>
  </si>
  <si>
    <t>V.č. 35 - pražec č. 88-89</t>
  </si>
  <si>
    <t>V.č. 38 - pražec č. 56-57</t>
  </si>
  <si>
    <t>5956119115</t>
  </si>
  <si>
    <t>Pražec dřevěný výhybkový dub skupina 3 4500x260x160</t>
  </si>
  <si>
    <t>-1257757020</t>
  </si>
  <si>
    <t>V.č. 31 - pražec č. 57-59</t>
  </si>
  <si>
    <t>V.č. 32 - pražec č. 90-91</t>
  </si>
  <si>
    <t>V.č. 33 - pražec č. 90-91</t>
  </si>
  <si>
    <t>V.č. 35 - pražec č. 90-91</t>
  </si>
  <si>
    <t>V.č. 38 - pražec č. 58-59</t>
  </si>
  <si>
    <t>5956119120</t>
  </si>
  <si>
    <t>Pražec dřevěný výhybkový dub skupina 3 4600x260x160</t>
  </si>
  <si>
    <t>-663174711</t>
  </si>
  <si>
    <t>V.č. 32 - pražec č. 92-93</t>
  </si>
  <si>
    <t>V.č. 33 - pražec č. 92-93</t>
  </si>
  <si>
    <t>V.č. 35 - pražec č. 92-93</t>
  </si>
  <si>
    <t>V.č. 38 - pražec č. 60</t>
  </si>
  <si>
    <t>5956119125</t>
  </si>
  <si>
    <t>Pražec dřevěný výhybkový dub skupina 3 4700x260x160</t>
  </si>
  <si>
    <t>-643389236</t>
  </si>
  <si>
    <t xml:space="preserve">KV v.č. 13 (pod přechodem) </t>
  </si>
  <si>
    <t>V.č. 33 - pražec č. 94</t>
  </si>
  <si>
    <t>V.č. 35 - pražec č. 94</t>
  </si>
  <si>
    <t>V.č. 38 - pražec č. 61-62</t>
  </si>
  <si>
    <t>5956101005</t>
  </si>
  <si>
    <t>Pražec dřevěný příčný nevystrojený dub 2600x260x150 mm</t>
  </si>
  <si>
    <t>817498856</t>
  </si>
  <si>
    <t>Před v. č. 124</t>
  </si>
  <si>
    <t>5956213065</t>
  </si>
  <si>
    <t>Pražec betonový příčný vystrojený  užitý tv. SB 8 P</t>
  </si>
  <si>
    <t>1078565982</t>
  </si>
  <si>
    <t>Před v. č. 124 do koleje č. 104 - prežce SB8</t>
  </si>
  <si>
    <t>25 "pro tvar S49"</t>
  </si>
  <si>
    <t>9  "pro R65"</t>
  </si>
  <si>
    <t>Před v. č. 1 do koleje č. 104 - pražce SB8</t>
  </si>
  <si>
    <t>54  "pro tvar S49"</t>
  </si>
  <si>
    <t>Za KV v.č. 1 ve 104A SK</t>
  </si>
  <si>
    <t>38  "pro tvar S49"</t>
  </si>
  <si>
    <t>Za KV v.č. 11 ve 104A SK</t>
  </si>
  <si>
    <t>30  "pro tvar S49"</t>
  </si>
  <si>
    <t>Mezi v.č. 11 a 13</t>
  </si>
  <si>
    <t>21  "pro tvar S49"</t>
  </si>
  <si>
    <t>Za KV v.č. 13 ve 4 SK</t>
  </si>
  <si>
    <t>36  "pro tvar S49"</t>
  </si>
  <si>
    <t>Za KV v.č. 31 ve 4 SK</t>
  </si>
  <si>
    <t>Mezi v.č. 31 a 33</t>
  </si>
  <si>
    <t>80  "pro tvar S49"</t>
  </si>
  <si>
    <t>Před ZV v.č. 35</t>
  </si>
  <si>
    <t>37 "pro tvar UIC60"</t>
  </si>
  <si>
    <t>Za KV v.č. 38 do 1. koleje</t>
  </si>
  <si>
    <t>14  "pro tvar UIC60"</t>
  </si>
  <si>
    <t>Před v.č. 30</t>
  </si>
  <si>
    <t>2   "pro tvar S49"</t>
  </si>
  <si>
    <t>Za KV v.č. 30 do 3. SK</t>
  </si>
  <si>
    <t>35   "pro tvar S49"</t>
  </si>
  <si>
    <t>Za KV v.č. 9 do 103. SK</t>
  </si>
  <si>
    <t>60  "pro tvar S49"</t>
  </si>
  <si>
    <t>Kolej č. 103</t>
  </si>
  <si>
    <t>1   "pro tvar R65"</t>
  </si>
  <si>
    <t>5957119010</t>
  </si>
  <si>
    <t>Lepený izolovaný styk tv. UIC60 s tepelně zpracovanou hlavou délky 3,60 m</t>
  </si>
  <si>
    <t>653403679</t>
  </si>
  <si>
    <t>U náv. S104</t>
  </si>
  <si>
    <t>5957128010</t>
  </si>
  <si>
    <t>Lepený izolovaný styk tv. R65 s tepelně zpracovanou hlavou délky 3,60 m</t>
  </si>
  <si>
    <t>53748822</t>
  </si>
  <si>
    <t>2  "U náv. Lc103"</t>
  </si>
  <si>
    <t>1  "U náv. S103 levý pas"</t>
  </si>
  <si>
    <t>5957134010</t>
  </si>
  <si>
    <t>Lepený izolovaný styk tv. S49 s tepelně zpracovanou hlavou délky 3,60 m</t>
  </si>
  <si>
    <t>-509213621</t>
  </si>
  <si>
    <t>Před v.č. 124</t>
  </si>
  <si>
    <t>Kolej č. 104A u náv. Se22</t>
  </si>
  <si>
    <t>Kolej č. 4 u náv. L4</t>
  </si>
  <si>
    <t>V.č. 9</t>
  </si>
  <si>
    <t>V.č. 10</t>
  </si>
  <si>
    <t>V.č. 11</t>
  </si>
  <si>
    <t>V.č. 13</t>
  </si>
  <si>
    <t>5957134080</t>
  </si>
  <si>
    <t>Lepený izolovaný styk tv. S49 s tepelně zpracovanou hlavou délky 5,00 m</t>
  </si>
  <si>
    <t>2004826394</t>
  </si>
  <si>
    <t xml:space="preserve"> 2   "kolej 102a u Se5 km 435,729 - oba pasy"</t>
  </si>
  <si>
    <t>2   "kolej 101b u Se7 km 435,891 - oba pasy"</t>
  </si>
  <si>
    <t>5957128070</t>
  </si>
  <si>
    <t>Lepený izolovaný styk tv. R65 s tepelně zpracovanou hlavou délky 4,80 m</t>
  </si>
  <si>
    <t>1591891546</t>
  </si>
  <si>
    <t>před v.č. 33 oba LIS</t>
  </si>
  <si>
    <t>před v.č. 34 oba LIS</t>
  </si>
  <si>
    <t>5957201000</t>
  </si>
  <si>
    <t>Kolejnice užité tv. UIC60</t>
  </si>
  <si>
    <t>-1790039206</t>
  </si>
  <si>
    <t>Pro kolej č. 104</t>
  </si>
  <si>
    <t>931,6</t>
  </si>
  <si>
    <t>Kolej č. 101d mezi výh.č. 111b a 117</t>
  </si>
  <si>
    <t>100</t>
  </si>
  <si>
    <t>5957201010</t>
  </si>
  <si>
    <t>Kolejnice užité tv. S49</t>
  </si>
  <si>
    <t>-1198995857</t>
  </si>
  <si>
    <t>Pro kolej č. 104A</t>
  </si>
  <si>
    <t>80</t>
  </si>
  <si>
    <t>Pro kolej č. 4</t>
  </si>
  <si>
    <t>200</t>
  </si>
  <si>
    <t>Mezi v.č. 30 a 32</t>
  </si>
  <si>
    <t>Pro kolej č. 3</t>
  </si>
  <si>
    <t>Pro kolej č. 103</t>
  </si>
  <si>
    <t>V.č. 1</t>
  </si>
  <si>
    <t>V.č. 30</t>
  </si>
  <si>
    <t>V.č. 31</t>
  </si>
  <si>
    <t>V.č. 124</t>
  </si>
  <si>
    <t>5957201005</t>
  </si>
  <si>
    <t>Kolejnice užité tv. R65</t>
  </si>
  <si>
    <t>-296594792</t>
  </si>
  <si>
    <t>5958128010</t>
  </si>
  <si>
    <t>Komplety ŽS 4 (šroub RS 1, matice M 24, podložka Fe6, svěrka ŽS4)</t>
  </si>
  <si>
    <t>-616691920</t>
  </si>
  <si>
    <t>Kolej č. 104</t>
  </si>
  <si>
    <t>(436,673-436,133)*1640*4</t>
  </si>
  <si>
    <t>Kolej č. 104A</t>
  </si>
  <si>
    <t>(436,955-436,706)*1640*4</t>
  </si>
  <si>
    <t>21*4</t>
  </si>
  <si>
    <t>Kolej č. 4</t>
  </si>
  <si>
    <t>(437,524-437,032)*1640*4</t>
  </si>
  <si>
    <t xml:space="preserve">KV v.č. 13 (pod přechodem pro pražec 4,7 m) </t>
  </si>
  <si>
    <t>80*4</t>
  </si>
  <si>
    <t>0,048*1640*4</t>
  </si>
  <si>
    <t>Kolej č. 3</t>
  </si>
  <si>
    <t>(437,525-436,977)*1640*4</t>
  </si>
  <si>
    <t>Mezi v.č. 9 a 10</t>
  </si>
  <si>
    <t>17*4</t>
  </si>
  <si>
    <t>(436,903-436,129)*1640*4</t>
  </si>
  <si>
    <t>280</t>
  </si>
  <si>
    <t>300</t>
  </si>
  <si>
    <t>-0,56  "zaokrouhlení"</t>
  </si>
  <si>
    <t>5958158020</t>
  </si>
  <si>
    <t>Podložka pryžová pod patu kolejnice R65 183/151/6</t>
  </si>
  <si>
    <t>-1839025928</t>
  </si>
  <si>
    <t>(436,673-436,133)*1640*2</t>
  </si>
  <si>
    <t>(436,867-436,179)*1640*2</t>
  </si>
  <si>
    <t>0,16  "zaokrouhlení"</t>
  </si>
  <si>
    <t>5958158005</t>
  </si>
  <si>
    <t>Podložka pryžová pod patu kolejnice S49 183/126/6</t>
  </si>
  <si>
    <t>520846171</t>
  </si>
  <si>
    <t>(436,955-436,706)*1640*2</t>
  </si>
  <si>
    <t>21*2</t>
  </si>
  <si>
    <t>(437,524-437,032)*1640*2</t>
  </si>
  <si>
    <t>80*2</t>
  </si>
  <si>
    <t>0,048*1640*2</t>
  </si>
  <si>
    <t>35*2</t>
  </si>
  <si>
    <t>(437,525-436,977)*1640*2-(70)</t>
  </si>
  <si>
    <t>17*2</t>
  </si>
  <si>
    <t>60*2</t>
  </si>
  <si>
    <t>(436,179-436,129)*1640*2</t>
  </si>
  <si>
    <t>124</t>
  </si>
  <si>
    <t>142</t>
  </si>
  <si>
    <t>0,64 "zaokrouhlení"</t>
  </si>
  <si>
    <t>5958110030</t>
  </si>
  <si>
    <t>Vysokopevnostní svorník M24 x 210 mm</t>
  </si>
  <si>
    <t>2106960843</t>
  </si>
  <si>
    <t>V.č. 38</t>
  </si>
  <si>
    <t>5958110040</t>
  </si>
  <si>
    <t>Vysokopevnostní svorník M24 x 230 mm</t>
  </si>
  <si>
    <t>1967712558</t>
  </si>
  <si>
    <t>V.č. 1, 9, 10, 11, 13, 30, 31, 32, 33, 35, 124</t>
  </si>
  <si>
    <t>1+1+1+1+1+1+1+1+1+1+1</t>
  </si>
  <si>
    <t>5958110045</t>
  </si>
  <si>
    <t>Vysokopevnostní svorník M24 x 240 mm</t>
  </si>
  <si>
    <t>576122653</t>
  </si>
  <si>
    <t>V.č. 1, 9, 10, 11, 13, 30, 31, 32, 33, 35, 38, 124</t>
  </si>
  <si>
    <t>1+1+1+1+1+1+1+1+1+1+1+1</t>
  </si>
  <si>
    <t>5958110050</t>
  </si>
  <si>
    <t>Vysokopevnostní svorník M24 x 250 mm</t>
  </si>
  <si>
    <t>-1406748914</t>
  </si>
  <si>
    <t>V.č. 32, 33, 35, 38</t>
  </si>
  <si>
    <t>1+1+1+1</t>
  </si>
  <si>
    <t>5958110060</t>
  </si>
  <si>
    <t>Vysokopevnostní svorník M24 x 270 mm</t>
  </si>
  <si>
    <t>1622143261</t>
  </si>
  <si>
    <t>5958110065</t>
  </si>
  <si>
    <t>Vysokopevnostní svorník M24 x 280 mm</t>
  </si>
  <si>
    <t>-1438635615</t>
  </si>
  <si>
    <t>V.č. 32, 33, 35</t>
  </si>
  <si>
    <t>1+1+1</t>
  </si>
  <si>
    <t>5958110070</t>
  </si>
  <si>
    <t>Vysokopevnostní svorník M24 x 290 mm</t>
  </si>
  <si>
    <t>978581624</t>
  </si>
  <si>
    <t>V.č. 1, 9, 10, 11, 13, 30, 31, 124</t>
  </si>
  <si>
    <t>1+1+3+1+1+1+1+3</t>
  </si>
  <si>
    <t>5958110075</t>
  </si>
  <si>
    <t>Vysokopevnostní svorník M24 x 300 mm</t>
  </si>
  <si>
    <t>-1926623893</t>
  </si>
  <si>
    <t>V.č. 1, 9, 10, 11, 13, 30, 31, 38, 124</t>
  </si>
  <si>
    <t>1+1+1+1+1+1+1+1+1</t>
  </si>
  <si>
    <t>5958110080</t>
  </si>
  <si>
    <t>Vysokopevnostní svorník M24 x 310 mm</t>
  </si>
  <si>
    <t>1240079771</t>
  </si>
  <si>
    <t>V.č. 1, 9, 11, 13, 30, 31</t>
  </si>
  <si>
    <t>1+1+1+1+1+1</t>
  </si>
  <si>
    <t>47</t>
  </si>
  <si>
    <t>5958110085</t>
  </si>
  <si>
    <t>Vysokopevnostní svorník M24 x 320 mm</t>
  </si>
  <si>
    <t>826873570</t>
  </si>
  <si>
    <t>48</t>
  </si>
  <si>
    <t>5958110090</t>
  </si>
  <si>
    <t>Vysokopevnostní svorník M24 x 330 mm</t>
  </si>
  <si>
    <t>511151565</t>
  </si>
  <si>
    <t>V.č. 1, 9, 11, 13, 30, 31, 32, 33, 35</t>
  </si>
  <si>
    <t>49</t>
  </si>
  <si>
    <t>5958110100</t>
  </si>
  <si>
    <t>Vysokopevnostní svorník M24 x 350 mm</t>
  </si>
  <si>
    <t>-2091424468</t>
  </si>
  <si>
    <t>50</t>
  </si>
  <si>
    <t>5958110105</t>
  </si>
  <si>
    <t>Vysokopevnostní svorník M24 x 360 mm</t>
  </si>
  <si>
    <t>446376140</t>
  </si>
  <si>
    <t>1+1+1+1+1+1+1+1</t>
  </si>
  <si>
    <t>51</t>
  </si>
  <si>
    <t>5958110110</t>
  </si>
  <si>
    <t>Vysokopevnostní svorník M24 x 370 mm</t>
  </si>
  <si>
    <t>673023451</t>
  </si>
  <si>
    <t>52</t>
  </si>
  <si>
    <t>5958110115</t>
  </si>
  <si>
    <t>Vysokopevnostní svorník M24 x 380 mm</t>
  </si>
  <si>
    <t>1404068031</t>
  </si>
  <si>
    <t>53</t>
  </si>
  <si>
    <t>5958110125</t>
  </si>
  <si>
    <t>Vysokopevnostní svorník M24 x 400 mm</t>
  </si>
  <si>
    <t>449226525</t>
  </si>
  <si>
    <t>54</t>
  </si>
  <si>
    <t>5958110140</t>
  </si>
  <si>
    <t>Vysokopevnostní svorník M24 x 430 mm</t>
  </si>
  <si>
    <t>180601056</t>
  </si>
  <si>
    <t>55</t>
  </si>
  <si>
    <t>5958110145</t>
  </si>
  <si>
    <t>Vysokopevnostní svorník M24 x 440 mm</t>
  </si>
  <si>
    <t>601216618</t>
  </si>
  <si>
    <t>56</t>
  </si>
  <si>
    <t>5958110150</t>
  </si>
  <si>
    <t>Vysokopevnostní svorník M24 x 450 mm</t>
  </si>
  <si>
    <t>83096207</t>
  </si>
  <si>
    <t>57</t>
  </si>
  <si>
    <t>5958110155</t>
  </si>
  <si>
    <t>Vysokopevnostní svorník M24 x 460 mm</t>
  </si>
  <si>
    <t>-1274852821</t>
  </si>
  <si>
    <t>58</t>
  </si>
  <si>
    <t>5958110160</t>
  </si>
  <si>
    <t>Vysokopevnostní svorník M24 x 470 mm</t>
  </si>
  <si>
    <t>-1948930807</t>
  </si>
  <si>
    <t>59</t>
  </si>
  <si>
    <t>5958134040</t>
  </si>
  <si>
    <t>Součásti upevňovací kroužek pružný dvojitý Fe 6</t>
  </si>
  <si>
    <t>1681493302</t>
  </si>
  <si>
    <t>4*4</t>
  </si>
  <si>
    <t>116</t>
  </si>
  <si>
    <t>V.č. 32</t>
  </si>
  <si>
    <t>1225</t>
  </si>
  <si>
    <t>V.č. 33</t>
  </si>
  <si>
    <t>1241</t>
  </si>
  <si>
    <t>V.č. 35</t>
  </si>
  <si>
    <t>892</t>
  </si>
  <si>
    <t>152</t>
  </si>
  <si>
    <t>60</t>
  </si>
  <si>
    <t>5958134075</t>
  </si>
  <si>
    <t>Součásti upevňovací vrtule R1(145)</t>
  </si>
  <si>
    <t>1066697854</t>
  </si>
  <si>
    <t>757</t>
  </si>
  <si>
    <t>773</t>
  </si>
  <si>
    <t>544</t>
  </si>
  <si>
    <t>61</t>
  </si>
  <si>
    <t>5958134080</t>
  </si>
  <si>
    <t>Součásti upevňovací vrtule R2 (160)</t>
  </si>
  <si>
    <t>-385901498</t>
  </si>
  <si>
    <t>96</t>
  </si>
  <si>
    <t>468</t>
  </si>
  <si>
    <t>348</t>
  </si>
  <si>
    <t>62</t>
  </si>
  <si>
    <t>5961132205</t>
  </si>
  <si>
    <t>Jazyk prodloužený JR65 1:14-760 levý přímý 16000 mm+1300 mm</t>
  </si>
  <si>
    <t>-204888073</t>
  </si>
  <si>
    <t xml:space="preserve">V.č. 32 </t>
  </si>
  <si>
    <t>63</t>
  </si>
  <si>
    <t>5961133225</t>
  </si>
  <si>
    <t>Opornice prodloužená JR65 1:14-760 levá ohnutá 18605 mm+1400 mm</t>
  </si>
  <si>
    <t>-659134942</t>
  </si>
  <si>
    <t xml:space="preserve">V.č. 33 </t>
  </si>
  <si>
    <t>64</t>
  </si>
  <si>
    <t>5961133205</t>
  </si>
  <si>
    <t>Opornice prodloužená JR65 1:14-760 pravá přímá 18605 mm+1400 mm</t>
  </si>
  <si>
    <t>-1792625907</t>
  </si>
  <si>
    <t xml:space="preserve">V.č. 35 </t>
  </si>
  <si>
    <t>65</t>
  </si>
  <si>
    <t>5961133220</t>
  </si>
  <si>
    <t>Opornice prodloužená JR65 1:14-760 pravá ohnutá 18605 mm+1400 mm</t>
  </si>
  <si>
    <t>-1056168486</t>
  </si>
  <si>
    <t>V.č. 34</t>
  </si>
  <si>
    <t>66</t>
  </si>
  <si>
    <t>5961133215</t>
  </si>
  <si>
    <t>Opornice prodloužená JR65 1:14-760 levá přímá 18605 mm+1400 mm</t>
  </si>
  <si>
    <t>-1962085464</t>
  </si>
  <si>
    <t xml:space="preserve">V.č. 34 </t>
  </si>
  <si>
    <t>67</t>
  </si>
  <si>
    <t>5961132210</t>
  </si>
  <si>
    <t>Jazyk prodloužený JR65 1:14-760 pravý ohnutý 16000 mm+1300 mm</t>
  </si>
  <si>
    <t>1871117566</t>
  </si>
  <si>
    <t>68</t>
  </si>
  <si>
    <t>5961132215</t>
  </si>
  <si>
    <t>Jazyk prodloužený JR65 1:14-760 levý ohnutý 16000 mm+1300 mm</t>
  </si>
  <si>
    <t>384707472</t>
  </si>
  <si>
    <t>69</t>
  </si>
  <si>
    <t>5961132145</t>
  </si>
  <si>
    <t>Jazyk prodloužený JR65 1:9-300 levý přímý 12125 mm+1300 mm</t>
  </si>
  <si>
    <t>-640766648</t>
  </si>
  <si>
    <t xml:space="preserve">V.č. 37 </t>
  </si>
  <si>
    <t xml:space="preserve">V.č. 38 </t>
  </si>
  <si>
    <t>70</t>
  </si>
  <si>
    <t>5961132200</t>
  </si>
  <si>
    <t>Jazyk prodloužený JR65 1:14-760 pravý přímý 16000 mm+1300 mm</t>
  </si>
  <si>
    <t>-547666247</t>
  </si>
  <si>
    <t>71</t>
  </si>
  <si>
    <t>571259529</t>
  </si>
  <si>
    <t>72</t>
  </si>
  <si>
    <t>5958173000</t>
  </si>
  <si>
    <t>Polyetylenové pásy v kotoučích</t>
  </si>
  <si>
    <t>m2</t>
  </si>
  <si>
    <t>963252708</t>
  </si>
  <si>
    <t>73</t>
  </si>
  <si>
    <t>478708045</t>
  </si>
  <si>
    <t>7420*0,065*3,5*1,8</t>
  </si>
  <si>
    <t>v.č. 101,102,103,117,1,2,3,4,5,6,7,8,9,10,11,12,13,29,30,31,32,33,34</t>
  </si>
  <si>
    <t>(81,32+81,32+81,32+62,39+49,85+49,85+49,85+49,85+49,85+49,85+49,85+49,85+49,85+53,61+49,85+49,85+49,85+49,85+49,85+81,32+81,32+81,32)*0,065*3,5*1,8</t>
  </si>
  <si>
    <t>v.č. 113, 114, 124, 125, DKS 902, 35, 37, 38</t>
  </si>
  <si>
    <t>(38,2+38,2+38,2+38,2+120+49,85+49,85+81,32)*0,065*3,5*1,8</t>
  </si>
  <si>
    <t>v.č. 108ab, 109ab, 111ab, 112ab, DKS 901</t>
  </si>
  <si>
    <t>(130+130+130+130+120)*0,065*3,5*1,8</t>
  </si>
  <si>
    <t>Pro výměnu KL</t>
  </si>
  <si>
    <t>83*1,8</t>
  </si>
  <si>
    <t>74</t>
  </si>
  <si>
    <t>5957140035R</t>
  </si>
  <si>
    <t>A-LIS souprava in-sittu tvar S49</t>
  </si>
  <si>
    <t>587352007</t>
  </si>
  <si>
    <t>Poznámka k položce:
A-LIS souprava in-sittu tvar S49</t>
  </si>
  <si>
    <t>4   "výh. č. 109a a 109b"</t>
  </si>
  <si>
    <t>2   "výh. č. 112b"</t>
  </si>
  <si>
    <t>2   "výh. č. 108b"</t>
  </si>
  <si>
    <t>4  "výh. č. 111a a 111b"</t>
  </si>
  <si>
    <t>75</t>
  </si>
  <si>
    <t>5905035120</t>
  </si>
  <si>
    <t>Výměna KL malou těžící mechanizací včetně lavičky pod ložnou plochou pražce lože zapuštěné. Poznámka: 1. V cenách jsou započteny náklady na odtěžení KL s použitím minirypadla, rozprostření výzisku na terén nebo naložení na dopravní prostředek, přehození kameniva, zřízení KL, úprava KL do profilu a jeho případné snížení pod patou kolejnice. U výměny KL v celém profilu včetně lavičky jsou v ceně započteny náklady na případné uvolnění, posun a dotažení pražce. 2. V cenách nejsou obsaženy náklady na úpravu směrového a výškového uspořádání, dodávku kameniva, následnou úpravu směrového a výškového uspořádání, dodávku a doplnění kameniva pro následnou úpravu směrového a výškového uspořádání, dopravu výzisku na skládku a skládkovné.</t>
  </si>
  <si>
    <t>493967552</t>
  </si>
  <si>
    <t>27 "celkem 27 oken bláta"</t>
  </si>
  <si>
    <t>21 "celkem 21 oken bláta"</t>
  </si>
  <si>
    <t>35 "celkem 35 oken bláta"</t>
  </si>
  <si>
    <t>76</t>
  </si>
  <si>
    <t>5906010050</t>
  </si>
  <si>
    <t>Ruční výměna pražce v KL zapuštěném pražec dřevěný výhybkový délky přes 4 do 5 m. Poznámka: 1. V cenách jsou započteny náklady na ruční ojedinělou výměnu, demontáž upevňovadel, odstranění KL a části stezky vidlemi , vysunutí a výměna pražce, montáž upevňovadel, přehození kameniva, podbití pražce, úprava KL a části stezky, případné snížení KL pod patou kolejnice. ošetření součástí mazivem a naložení výzisku na dopravní prostředek. U nevystrojených a výhybkových pražců dřevěných vrtání otvorů pro vrtule. 2. V cenách nejsou obsaženy náklady na dodávku materiálu, dopravu výzisku na skládku a skládkovné.</t>
  </si>
  <si>
    <t>-648433151</t>
  </si>
  <si>
    <t>77</t>
  </si>
  <si>
    <t>5906015010</t>
  </si>
  <si>
    <t>Výměna pražce malou těžící mechanizací v KL otevřeném i zapuštěném pražec dřevěný příčný nevystrojený. Poznámka: 1. V cenách jsou započteny náklady na výměnu pražce za použití malé těžicí mechanizace, demontáž upevňovadel, odstranění KL a části stezky, vysunutí a výměna pražce, montáž upevňovadel, přehození kameniva, podbití pražce, úprava KL a části stezky, případné snížení KL pod patou kolejnice. ošetření součástí mazivem a naložení výzisku na dopravní prostředek. U nevystrojených a výhybkových pražců dřevěných vrtání otvorů pro vrtule. 2. V cenách nejsou obsaženy náklady na dodávku materiálu, dopravu výzisku na skládku a skládkovné.</t>
  </si>
  <si>
    <t>865715599</t>
  </si>
  <si>
    <t>78</t>
  </si>
  <si>
    <t>5906015030</t>
  </si>
  <si>
    <t>Výměna pražce malou těžící mechanizací v KL otevřeném i zapuštěném pražec dřevěný výhybkový délky do 3 m. Poznámka: 1. V cenách jsou započteny náklady na výměnu pražce za použití malé těžicí mechanizace, demontáž upevňovadel, odstranění KL a části stezky, vysunutí a výměna pražce, montáž upevňovadel, přehození kameniva, podbití pražce, úprava KL a části stezky, případné snížení KL pod patou kolejnice. ošetření součástí mazivem a naložení výzisku na dopravní prostředek. U nevystrojených a výhybkových pražců dřevěných vrtání otvorů pro vrtule. 2. V cenách nejsou obsaženy náklady na dodávku materiálu, dopravu výzisku na skládku a skládkovné.</t>
  </si>
  <si>
    <t>-443421947</t>
  </si>
  <si>
    <t>214</t>
  </si>
  <si>
    <t>79</t>
  </si>
  <si>
    <t>5906015040</t>
  </si>
  <si>
    <t>Výměna pražce malou těžící mechanizací v KL otevřeném i zapuštěném pražec dřevěný výhybkový délky přes 3 do 4 m. Poznámka: 1. V cenách jsou započteny náklady na výměnu pražce za použití malé těžicí mechanizace, demontáž upevňovadel, odstranění KL a části stezky, vysunutí a výměna pražce, montáž upevňovadel, přehození kameniva, podbití pražce, úprava KL a části stezky, případné snížení KL pod patou kolejnice. ošetření součástí mazivem a naložení výzisku na dopravní prostředek. U nevystrojených a výhybkových pražců dřevěných vrtání otvorů pro vrtule. 2. V cenách nejsou obsaženy náklady na dodávku materiálu, dopravu výzisku na skládku a skládkovné.</t>
  </si>
  <si>
    <t>2008539042</t>
  </si>
  <si>
    <t>129</t>
  </si>
  <si>
    <t>5906015050</t>
  </si>
  <si>
    <t>Výměna pražce malou těžící mechanizací v KL otevřeném i zapuštěném pražec dřevěný výhybkový délky přes 4 do 5 m. Poznámka: 1. V cenách jsou započteny náklady na výměnu pražce za použití malé těžicí mechanizace, demontáž upevňovadel, odstranění KL a části stezky, vysunutí a výměna pražce, montáž upevňovadel, přehození kameniva, podbití pražce, úprava KL a části stezky, případné snížení KL pod patou kolejnice. ošetření součástí mazivem a naložení výzisku na dopravní prostředek. U nevystrojených a výhybkových pražců dřevěných vrtání otvorů pro vrtule. 2. V cenách nejsou obsaženy náklady na dodávku materiálu, dopravu výzisku na skládku a skládkovné.</t>
  </si>
  <si>
    <t>86229635</t>
  </si>
  <si>
    <t>81</t>
  </si>
  <si>
    <t>5906015120</t>
  </si>
  <si>
    <t>Výměna pražce malou těžící mechanizací v KL otevřeném i zapuštěném pražec betonový příčný vystrojený. Poznámka: 1. V cenách jsou započteny náklady na výměnu pražce za použití malé těžicí mechanizace, demontáž upevňovadel, odstranění KL a části stezky, vysunutí a výměna pražce, montáž upevňovadel, přehození kameniva, podbití pražce, úprava KL a části stezky, případné snížení KL pod patou kolejnice. ošetření součástí mazivem a naložení výzisku na dopravní prostředek. U nevystrojených a výhybkových pražců dřevěných vrtání otvorů pro vrtule. 2. V cenách nejsou obsaženy náklady na dodávku materiálu, dopravu výzisku na skládku a skládkovné.</t>
  </si>
  <si>
    <t>-188257277</t>
  </si>
  <si>
    <t>Před v. č. 124 do koleje č. 104 - pražce SB8</t>
  </si>
  <si>
    <t>Před ZV v.č. 30</t>
  </si>
  <si>
    <t>2  "pro tvar S49"</t>
  </si>
  <si>
    <t>-2133164325</t>
  </si>
  <si>
    <t>U náv S104</t>
  </si>
  <si>
    <t>2*3,6</t>
  </si>
  <si>
    <t>83</t>
  </si>
  <si>
    <t>5907010025</t>
  </si>
  <si>
    <t>Výměna LISŮ tvar R65. Poznámka: 1. V cenách jsou započteny náklady na demontáž upevňovadel, výměnu LISU, montáž upevňovadel, případnou úpravu dilatačních spár, zřízení nebo demontáž prozatímních styků a ošetření součástí mazivem. 2. V cenách nejsou započteny náklady na dělení kolejnic, zřízení svaru, demontáž nebo montáž styků.</t>
  </si>
  <si>
    <t>-1955048310</t>
  </si>
  <si>
    <t>2*3,6  "U náv. Lc103"</t>
  </si>
  <si>
    <t>1*3,6   "U náv. S103 levý pas"</t>
  </si>
  <si>
    <t>2*4,8</t>
  </si>
  <si>
    <t>84</t>
  </si>
  <si>
    <t>5907010035</t>
  </si>
  <si>
    <t>Výměna LISŮ tvar S49, T, 49E1. Poznámka: 1. V cenách jsou započteny náklady na demontáž upevňovadel, výměnu LISU, montáž upevňovadel, případnou úpravu dilatačních spár, zřízení nebo demontáž prozatímních styků a ošetření součástí mazivem. 2. V cenách nejsou započteny náklady na dělení kolejnic, zřízení svaru, demontáž nebo montáž styků.</t>
  </si>
  <si>
    <t>238472813</t>
  </si>
  <si>
    <t xml:space="preserve"> kolej 102a u Se5 km 435,729 - oba pasy</t>
  </si>
  <si>
    <t>kolej 101b u Se7 km 435,891 - oba pasy</t>
  </si>
  <si>
    <t>85</t>
  </si>
  <si>
    <t>5907015006</t>
  </si>
  <si>
    <t>Ojedinělá výměna kolejnic stávající upevnění, tvar UIC60, 60E2. Poznámka: 1. V cenách jsou započteny náklady na demontáž upevňovadel, výměnu kolejnic, dílů a součástí, úpravu dilatačních spár, pryžových podložek, montáž upevňovadel, zřízení nebo demontáž prozatímních styků a ošetření součástí mazivem. 2. V cenách nejsou započteny náklady na dělení kolejnic, zřízení svaru, demontáž nebo montáž styků.</t>
  </si>
  <si>
    <t>-381425400</t>
  </si>
  <si>
    <t>86</t>
  </si>
  <si>
    <t>5907015011</t>
  </si>
  <si>
    <t>Ojedinělá výměna kolejnic stávající upevnění, tvar R65. Poznámka: 1. V cenách jsou započteny náklady na demontáž upevňovadel, výměnu kolejnic, dílů a součástí, úpravu dilatačních spár, pryžových podložek, montáž upevňovadel, zřízení nebo demontáž prozatímních styků a ošetření součástí mazivem. 2. V cenách nejsou započteny náklady na dělení kolejnic, zřízení svaru, demontáž nebo montáž styků.</t>
  </si>
  <si>
    <t>919103645</t>
  </si>
  <si>
    <t>87</t>
  </si>
  <si>
    <t>5907015016</t>
  </si>
  <si>
    <t>Ojedinělá výměna kolejnic stávající upevnění, tvar S49, T, 49E1. Poznámka: 1. V cenách jsou započteny náklady na demontáž upevňovadel, výměnu kolejnic, dílů a součástí, úpravu dilatačních spár, pryžových podložek, montáž upevňovadel, zřízení nebo demontáž prozatímních styků a ošetření součástí mazivem. 2. V cenách nejsou započteny náklady na dělení kolejnic, zřízení svaru, demontáž nebo montáž styků.</t>
  </si>
  <si>
    <t>-926388356</t>
  </si>
  <si>
    <t>V.č 10</t>
  </si>
  <si>
    <t>88</t>
  </si>
  <si>
    <t>5907020381</t>
  </si>
  <si>
    <t>Souvislá výměna kolejnic současně s výměnou kompletů a pryžové podložky, tvar UIC60, 60E2. Poznámka: 1. V cenách jsou započteny náklady na demontáž upevňovadel, výměnu kolejnic,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</si>
  <si>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579069602</t>
  </si>
  <si>
    <t>Kelej č. 104</t>
  </si>
  <si>
    <t>(436,633-436,160)*1000*2</t>
  </si>
  <si>
    <t>-7,2 "LIS u náv S104 - nové"</t>
  </si>
  <si>
    <t>-7,2 "LIS u náv L104 - zůstávají"</t>
  </si>
  <si>
    <t>89</t>
  </si>
  <si>
    <t>5907040011</t>
  </si>
  <si>
    <t>Posun kolejnic před svařováním tvar kolejnic UIC60, 60E2, R65. Poznámka: 1. V cenách jsou započteny náklady na přizdvižení a posun kolejnice. Položka se použije v případě krácení deformovaných konců kolejnic před svařováním. 2. V cenách nejsou obsaženy náklady na demontáž a montáž upevňovadel. Položku nelze použít pro posun z důvodu úpravy dilatačních spár před svařováním.</t>
  </si>
  <si>
    <t>915192051</t>
  </si>
  <si>
    <t>(436,867-436,179)*1000*2</t>
  </si>
  <si>
    <t>90</t>
  </si>
  <si>
    <t>5907040031</t>
  </si>
  <si>
    <t>Posun kolejnic před svařováním tvar kolejnic S49, T, 49E1. Poznámka: 1. V cenách jsou započteny náklady na přizdvižení a posun kolejnice. Položka se použije v případě krácení deformovaných konců kolejnic před svařováním. 2. V cenách nejsou obsaženy náklady na demontáž a montáž upevňovadel. Položku nelze použít pro posun z důvodu úpravy dilatačních spár před svařováním.</t>
  </si>
  <si>
    <t>-1241656154</t>
  </si>
  <si>
    <t>(436,955-436,706)*1000*2</t>
  </si>
  <si>
    <t>(437,524-437,032)*1000*2</t>
  </si>
  <si>
    <t>48*2</t>
  </si>
  <si>
    <t>40,8*2</t>
  </si>
  <si>
    <t>(437,525-436,977)*1000*2</t>
  </si>
  <si>
    <t>(436,179-436,129)*1000*2</t>
  </si>
  <si>
    <t>(436,903-436,867)*1000*2</t>
  </si>
  <si>
    <t>91</t>
  </si>
  <si>
    <t>-668556407</t>
  </si>
  <si>
    <t>V.č. 32,33,34,35,37,38 včetně LIS před v.č. 33 a 34</t>
  </si>
  <si>
    <t>92</t>
  </si>
  <si>
    <t>5907050120</t>
  </si>
  <si>
    <t>Dělení kolejnic kyslíkem, soustavy S49 nebo T. Poznámka: 1. V cenách jsou započteny náklady na manipulaci, podložení, označení a provedení řezu kolejnice.</t>
  </si>
  <si>
    <t>1101637561</t>
  </si>
  <si>
    <t>Kolej č. 104A (mezi v.č. 1 a 11)</t>
  </si>
  <si>
    <t>Mezi v. č. 11 a 13</t>
  </si>
  <si>
    <t xml:space="preserve">V.č. 30 </t>
  </si>
  <si>
    <t xml:space="preserve"> kolej 102a u Se5 km 435,729 - pro výměnu LIS</t>
  </si>
  <si>
    <t>kolej 101a u Se7 km 435,891 - pro výměnu LIS</t>
  </si>
  <si>
    <t>pro A-LIS v.č. 108b, 109a, 109b, 111a, 111b, 112b</t>
  </si>
  <si>
    <t>93</t>
  </si>
  <si>
    <t>5908030035</t>
  </si>
  <si>
    <t>Zřízení A-LISU soupravou in-sittu tvar S49. Poznámka: 1. V cenách jsou započteny náklady na demontáž upevňovadel, rozřez kolejnice, obroušení kolejnic, úprava spáry, vyvrtání spojkových otvorů, lepení a montáž styku a upevňovadel, měření geometrie, izolačního stavu a ošetření součástí mazivem. 2. V cenách nejsou obsaženy náklady na dodávku materiálu.</t>
  </si>
  <si>
    <t>styk</t>
  </si>
  <si>
    <t>1472580980</t>
  </si>
  <si>
    <t>94</t>
  </si>
  <si>
    <t>5908050007</t>
  </si>
  <si>
    <t>Výměna upevnění podkladnicového komplety. Poznámka: 1. V cenách jsou započteny náklady na demontáž, výměnu a montáž, ošetření součástí mazivem a naložení výzisku na dopravní prostředek. 2. V cenách nejsou obsaženy náklady na vrtání pražce a dodávku materiálu.</t>
  </si>
  <si>
    <t>úl.pl.</t>
  </si>
  <si>
    <t>870316950</t>
  </si>
  <si>
    <t>140</t>
  </si>
  <si>
    <t>150</t>
  </si>
  <si>
    <t>95</t>
  </si>
  <si>
    <t>5908050010</t>
  </si>
  <si>
    <t>Výměna upevnění podkladnicového komplety a pryžová podložka. Poznámka: 1. V cenách jsou započteny náklady na demontáž, výměnu a montáž, ošetření součástí mazivem a naložení výzisku na dopravní prostředek. 2. V cenách nejsou obsaženy náklady na vrtání pražce a dodávku materiálu.</t>
  </si>
  <si>
    <t>779967119</t>
  </si>
  <si>
    <t>Kolej č. 104 pod LIS u náv L104</t>
  </si>
  <si>
    <t>11*2</t>
  </si>
  <si>
    <t>(436,638-436,633)*1640*2</t>
  </si>
  <si>
    <t>-68*2  "vyměněno v položce výměna pražce"</t>
  </si>
  <si>
    <t>-74*2  "vyměněno v položce výměna pražce"</t>
  </si>
  <si>
    <t>(436,867-436,129)*1640*2</t>
  </si>
  <si>
    <t>-0,4  "zaokrouhlení"</t>
  </si>
  <si>
    <t>-1529638634</t>
  </si>
  <si>
    <t>97</t>
  </si>
  <si>
    <t>5908056010</t>
  </si>
  <si>
    <t>Příplatek za kompletaci na úložišti ŽS4. Poznámka: 1. V cenách jsou započteny i náklady na ošetření závitů antikorozním přípravkem, kompletaci nových nebo užitých součástí a případnou manipulaci.</t>
  </si>
  <si>
    <t>521719619</t>
  </si>
  <si>
    <t>19850</t>
  </si>
  <si>
    <t>98</t>
  </si>
  <si>
    <t>-392363719</t>
  </si>
  <si>
    <t>99</t>
  </si>
  <si>
    <t>5910020020</t>
  </si>
  <si>
    <t>Svařování kolejnic termitem plný předehřev standardní spára svar sériový tv. R65.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</si>
  <si>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-926400497</t>
  </si>
  <si>
    <t>5910020030</t>
  </si>
  <si>
    <t>Svařování kolejnic termitem plný předehřev standardní spára svar sériový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</si>
  <si>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-1873917131</t>
  </si>
  <si>
    <t>Mezi v č. 11 a 13</t>
  </si>
  <si>
    <t>kolej 101b u Se7 km 435,891 - pro výměnu LIS</t>
  </si>
  <si>
    <t>101</t>
  </si>
  <si>
    <t>5910020310</t>
  </si>
  <si>
    <t>Svařování kolejnic termitem plný předehřev standardní spára svar přechodový tv. R65/UIC60.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</si>
  <si>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1204993953</t>
  </si>
  <si>
    <t>102</t>
  </si>
  <si>
    <t>392293411</t>
  </si>
  <si>
    <t>(436,673-436,133)*1000*2</t>
  </si>
  <si>
    <t xml:space="preserve">Kolej č. 104A </t>
  </si>
  <si>
    <t>(436,903-436,129)*1000*2</t>
  </si>
  <si>
    <t>Kolej č. 101b</t>
  </si>
  <si>
    <t>(435,928-435,829)*1000*2</t>
  </si>
  <si>
    <t>Kolej č. 102a</t>
  </si>
  <si>
    <t>(435,779-435,705)*1000*2</t>
  </si>
  <si>
    <t>63*2</t>
  </si>
  <si>
    <t>103</t>
  </si>
  <si>
    <t>289284099</t>
  </si>
  <si>
    <t>104</t>
  </si>
  <si>
    <t>1832751577</t>
  </si>
  <si>
    <t xml:space="preserve">Podbití kolejí č. 1, 101, 2, 102, 3, 103, 4, 104, 5 (za KV 29 - 180m), 7 (za KV 29 - 180m) spojek a výběhů výhybek </t>
  </si>
  <si>
    <t>7,420</t>
  </si>
  <si>
    <t>2,5     "násobný průjezd pro zdvih koleje č. 103 a 104 včetně výběhů"</t>
  </si>
  <si>
    <t>105</t>
  </si>
  <si>
    <t>5909042010</t>
  </si>
  <si>
    <t>Přesná úprava GPK výhybky směrové a výškové uspořádání pražce dřevěné nebo ocelové. Poznámka: 1. V cenách jsou započteny náklady na úpravu směrového a výškového uspořádání strojní linkou ASP do projektované polohy s přesným zaměřením její prostorové polohy,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</si>
  <si>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202228027</t>
  </si>
  <si>
    <t>v.č. 101,102,103,117,1,2,3,4,5,6,7,8,9,10,11,12,13,29,30,31,32,33,34,35</t>
  </si>
  <si>
    <t>81,32+81,32+81,32+62,39+49,85+49,85+49,85+49,85+49,85+49,85+49,85+49,85+49,85+53,61+49,85+49,85+49,85+49,85+49,85+81,32+81,32+81,32+81,32</t>
  </si>
  <si>
    <t>v.č. 113, 114, 124, 125, DKS 902, 37, 38</t>
  </si>
  <si>
    <t>38,2+38,2+38,2+38,2+120+49,85+49,85</t>
  </si>
  <si>
    <t>130+130+130+130+120</t>
  </si>
  <si>
    <t>106</t>
  </si>
  <si>
    <t>-808874429</t>
  </si>
  <si>
    <t>7420*0,065*3,5</t>
  </si>
  <si>
    <t>107</t>
  </si>
  <si>
    <t>-389829215</t>
  </si>
  <si>
    <t>(81,32+81,32+81,32+62,39+49,85+49,85+49,85+49,85+49,85+49,85+49,85+49,85+49,85+53,61+49,85+49,85+49,85+49,85+49,85+81,32+81,32+81,32+81,32)*0,065*3,5</t>
  </si>
  <si>
    <t>(38,2+38,2+38,2+38,2+120+49,85+49,85)*0,065*3,5</t>
  </si>
  <si>
    <t>(130+130+130+130+120)*0,065*3,5</t>
  </si>
  <si>
    <t>108</t>
  </si>
  <si>
    <t>-1335704825</t>
  </si>
  <si>
    <t>Stabilizace po podbití kolejí č. 1, 101, 2, 202, 3, 103, 4, 104, 5 (za KV 29 - 180m), 7 (za KV 29 - 180m) spojek a výběhů výhybek</t>
  </si>
  <si>
    <t>109</t>
  </si>
  <si>
    <t>-1241159598</t>
  </si>
  <si>
    <t>110</t>
  </si>
  <si>
    <t>5910050010</t>
  </si>
  <si>
    <t>Umožnění volné dilatace dílů výhybek demontáž upevňovadel výhybka I. generace. Poznámka: 1. V cenách jsou započteny náklady na uvolnění dílů výhybky a jejich rovnoměrné prodloužení nebo zkrácení. 2. V cenách nejsou obsaženy náklady na demontáž spojek.</t>
  </si>
  <si>
    <t>1585417535</t>
  </si>
  <si>
    <t>99,7</t>
  </si>
  <si>
    <t>107,2</t>
  </si>
  <si>
    <t>76,4</t>
  </si>
  <si>
    <t>111</t>
  </si>
  <si>
    <t>5910050110</t>
  </si>
  <si>
    <t>Umožnění volné dilatace dílů výhybek montáž upevňovadel výhybka I. generace. Poznámka: 1. V cenách jsou započteny náklady na uvolnění dílů výhybky a jejich rovnoměrné prodloužení nebo zkrácení. 2. V cenách nejsou obsaženy náklady na demontáž spojek.</t>
  </si>
  <si>
    <t>1719929440</t>
  </si>
  <si>
    <t>112</t>
  </si>
  <si>
    <t>5911019010</t>
  </si>
  <si>
    <t>Výměna jazyků a opornic výhybky jednoduché s dvěma hákovými závěry soustavy R65. Poznámka: 1. V cenách jsou započteny náklady na zřízení nebo demontáž prozatímních styků, demontáž upevňovadel, závěrů a dílů, výměnu a montáž dílů, úpravu pryžových podložek a dilatačních spár, montáž závěrů a upevňovadel, seřízení závěrů, provedení západkové zkoušky a ošetření součástí mazivem.V cenách nejsou započteny náklady na dodávku dílů, dělení kolejnic, zřízení svaru, demontáž a montáž opěrek a styků.</t>
  </si>
  <si>
    <t>-1030512114</t>
  </si>
  <si>
    <t>V.č. 32 - 1:14-760 - levý a pravý jazyk včetně opornic</t>
  </si>
  <si>
    <t>2*16+2*18,605</t>
  </si>
  <si>
    <t>V.č. 33 - 1:14-760 - levý a pravý jazyk včetně opornic</t>
  </si>
  <si>
    <t>V.č. 34 - 1:14-760 - levý a pravý jazyk včetně opornic</t>
  </si>
  <si>
    <t>2*17,3+2*20,005</t>
  </si>
  <si>
    <t>V.č. 35 - 1:14-760 - pravý jazyk včetně opornice</t>
  </si>
  <si>
    <t>17,3+20,005</t>
  </si>
  <si>
    <t>V.č. 37 - 1:9-300 - levý jazyk</t>
  </si>
  <si>
    <t>13,425</t>
  </si>
  <si>
    <t>V.č. 38 - 1:9-300 - levý jazyk</t>
  </si>
  <si>
    <t>113</t>
  </si>
  <si>
    <t>5911231010</t>
  </si>
  <si>
    <t>Výměna VP svorníku soustavy R65. Poznámka: 1. V cenách jsou započteny náklady na demontáž, výměnu, montáž a ošetření součástí mazivem. 2. V cenách nejsou obsaženy náklady na dodávku materiálu.</t>
  </si>
  <si>
    <t>877469448</t>
  </si>
  <si>
    <t>114</t>
  </si>
  <si>
    <t>5911231020</t>
  </si>
  <si>
    <t>Výměna VP svorníku soustavy S49. Poznámka: 1. V cenách jsou započteny náklady na demontáž, výměnu, montáž a ošetření součástí mazivem. 2. V cenách nejsou obsaženy náklady na dodávku materiálu.</t>
  </si>
  <si>
    <t>-1542753345</t>
  </si>
  <si>
    <t>115</t>
  </si>
  <si>
    <t>5911313010</t>
  </si>
  <si>
    <t>Seřízení hákového závěru výhybky jednoduché jednozávěrové soustavy R65. Poznámka: 1. V cenách jsou započteny náklady na demontáž nebo montáž součástí, seřízení zdvihu, rozevření a záklesu háku, mezery mezi jazykem a opornicí v místě první hákové stěžejky, oprava nebo výměna čepů a pouzder jazyků a vymezení vůlí závěru, seřízení výměníku a závěru, seřízení a přezkoušení chodu závěru, provedení západkové zkoušky a ošetření součástí mazivem. U kloubových jazyků vymezení vůle pouzder a čepů. 2. V cenách nejsou obsaženy náklady na dodávku materiálu.</t>
  </si>
  <si>
    <t>-1625926119</t>
  </si>
  <si>
    <t>v.č. 2,3,4,5,6,7,8,37,38</t>
  </si>
  <si>
    <t>5911313020</t>
  </si>
  <si>
    <t>Seřízení hákového závěru výhybky jednoduché jednozávěrové soustavy S49. Poznámka: 1. V cenách jsou započteny náklady na demontáž nebo montáž součástí, seřízení zdvihu, rozevření a záklesu háku, mezery mezi jazykem a opornicí v místě první hákové stěžejky, oprava nebo výměna čepů a pouzder jazyků a vymezení vůlí závěru, seřízení výměníku a závěru, seřízení a přezkoušení chodu závěru, provedení západkové zkoušky a ošetření součástí mazivem. U kloubových jazyků vymezení vůle pouzder a čepů. 2. V cenách nejsou obsaženy náklady na dodávku materiálu.</t>
  </si>
  <si>
    <t>-974930875</t>
  </si>
  <si>
    <t>v.č. 1,9,10,11,12,13,19,29,30,31,113,114,124,125</t>
  </si>
  <si>
    <t>117</t>
  </si>
  <si>
    <t>5911313110</t>
  </si>
  <si>
    <t>Seřízení hákového závěru výhybky jednoduché dvouzávěrové soustavy R65. Poznámka: 1. V cenách jsou započteny náklady na demontáž nebo montáž součástí, seřízení zdvihu, rozevření a záklesu háku, mezery mezi jazykem a opornicí v místě první hákové stěžejky, oprava nebo výměna čepů a pouzder jazyků a vymezení vůlí závěru, seřízení výměníku a závěru, seřízení a přezkoušení chodu závěru, provedení západkové zkoušky a ošetření součástí mazivem. U kloubových jazyků vymezení vůle pouzder a čepů. 2. V cenách nejsou obsaženy náklady na dodávku materiálu.</t>
  </si>
  <si>
    <t>1259036669</t>
  </si>
  <si>
    <t>v.č. 117,32,33,34,35</t>
  </si>
  <si>
    <t>118</t>
  </si>
  <si>
    <t>5911313120</t>
  </si>
  <si>
    <t>Seřízení hákového závěru výhybky jednoduché dvouzávěrové soustavy S49. Poznámka: 1. V cenách jsou započteny náklady na demontáž nebo montáž součástí, seřízení zdvihu, rozevření a záklesu háku, mezery mezi jazykem a opornicí v místě první hákové stěžejky, oprava nebo výměna čepů a pouzder jazyků a vymezení vůlí závěru, seřízení výměníku a závěru, seřízení a přezkoušení chodu závěru, provedení západkové zkoušky a ošetření součástí mazivem. U kloubových jazyků vymezení vůle pouzder a čepů. 2. V cenách nejsou obsaženy náklady na dodávku materiálu.</t>
  </si>
  <si>
    <t>161886163</t>
  </si>
  <si>
    <t>v.č. 101,102,103</t>
  </si>
  <si>
    <t>119</t>
  </si>
  <si>
    <t>5911387020</t>
  </si>
  <si>
    <t>Seřízení hákového závěru výhybky křižovatkové celé soustavy S49. Poznámka: 1. V cenách jsou započteny náklady na demontáž nebo montáž součástí, seřízení zdvihu, rozevření a záklesu háku, mezery mezi jazykem a opornicí v místě první hákové stěžejky, oprava nebo výměna čepů a pouzder jazyků a vymezení vůlí závěru, seřízení výměníku a závěru, seřízení a přezkoušení chodu závěru, provedení západkové zkoušky a ošetření součástí mazivem. U kloubových jazyků vymezení vůle pouzder a čepů. 2. V cenách nejsou obsaženy náklady na dodávku materiálu.</t>
  </si>
  <si>
    <t>-1314403196</t>
  </si>
  <si>
    <t>V.č. 108ab, 109ab, 111ab, 112ab</t>
  </si>
  <si>
    <t>120</t>
  </si>
  <si>
    <t>874616155</t>
  </si>
  <si>
    <t>za KV v.č. 13</t>
  </si>
  <si>
    <t>121</t>
  </si>
  <si>
    <t>1750564181</t>
  </si>
  <si>
    <t>122</t>
  </si>
  <si>
    <t>5913060030</t>
  </si>
  <si>
    <t>Demontáž dílů betonové přejezdové konstrukce náběhového klínu. Poznámka: 1. V cenách jsou započteny náklady na demontáž konstrukce a naložení na dopravní prostředek.</t>
  </si>
  <si>
    <t>1918283692</t>
  </si>
  <si>
    <t>123</t>
  </si>
  <si>
    <t>1589581803</t>
  </si>
  <si>
    <t>654939489</t>
  </si>
  <si>
    <t>125</t>
  </si>
  <si>
    <t>5913065030</t>
  </si>
  <si>
    <t>Montáž dílů betonové přejezdové konstrukce v koleji náběhového klínu. Poznámka: 1. V cenách jsou započteny náklady na montáž dílů. 2. V cenách nejsou obsaženy náklady na dodávku materiálu.</t>
  </si>
  <si>
    <t>397322454</t>
  </si>
  <si>
    <t>126</t>
  </si>
  <si>
    <t>5913070010</t>
  </si>
  <si>
    <t>Demontáž betonové přejezdové konstrukce část vnější a vnitřní bez závěrných zídek. Poznámka: 1. V cenách jsou započteny náklady na demontáž konstrukce a naložení na dopravní prostředek.</t>
  </si>
  <si>
    <t>-727199632</t>
  </si>
  <si>
    <t>Přechody na nástupiště</t>
  </si>
  <si>
    <t>1. SK</t>
  </si>
  <si>
    <t>2,4+4,4</t>
  </si>
  <si>
    <t>2. SK</t>
  </si>
  <si>
    <t>4,8+3+4,4</t>
  </si>
  <si>
    <t>3. SK</t>
  </si>
  <si>
    <t>2,4+4,9</t>
  </si>
  <si>
    <t>4. SK</t>
  </si>
  <si>
    <t>2,4</t>
  </si>
  <si>
    <t>4. a 6. SK na konci nástupiště v km 437,400 - demontáž bez náhrady</t>
  </si>
  <si>
    <t>5*2</t>
  </si>
  <si>
    <t>127</t>
  </si>
  <si>
    <t>5913075010</t>
  </si>
  <si>
    <t>Montáž betonové přejezdové konstrukce část vnější a vnitřní bez závěrných zídek. Poznámka: 1. V cenách jsou započteny náklady na montáž konstrukce. 2. V cenách nejsou obsaženy náklady na dodávku materiálu.</t>
  </si>
  <si>
    <t>-1614112870</t>
  </si>
  <si>
    <t>1.SK</t>
  </si>
  <si>
    <t>2.SK</t>
  </si>
  <si>
    <t>128</t>
  </si>
  <si>
    <t>5913200110</t>
  </si>
  <si>
    <t>Demontáž dřevěné konstrukce přechodu část vnější a vnitřní. Poznámka: 1. V cenách jsou započteny náklady na demontáž a naložení na dopravní prostředek.</t>
  </si>
  <si>
    <t>-152397118</t>
  </si>
  <si>
    <t>4,8+2</t>
  </si>
  <si>
    <t>Za KV v.č. 13</t>
  </si>
  <si>
    <t>7,5</t>
  </si>
  <si>
    <t>5913205110</t>
  </si>
  <si>
    <t>Montáž dřevěné konstrukce přechodu část vnější a vnitřní. Poznámka: 1. V cenách jsou započteny náklady na montáž a manipulaci. 2. V cenách nejsou obsaženy náklady na dodávku materiálu.</t>
  </si>
  <si>
    <t>-197500362</t>
  </si>
  <si>
    <t>130</t>
  </si>
  <si>
    <t>5915015010R</t>
  </si>
  <si>
    <t>Svahování zemního tělesa železničního spodku v náspu a zářezu. Poznámka: 1. V cenách jsou započteny náklady na svahování železničního tělesa a uložení výzisku na terén nebo naložení na dopravní prostředek.</t>
  </si>
  <si>
    <t>-1502742879</t>
  </si>
  <si>
    <t>450  "rozprostření výzisku z výměny KL vrámci žst. Kralupy"</t>
  </si>
  <si>
    <t>131</t>
  </si>
  <si>
    <t>-295443023</t>
  </si>
  <si>
    <t>132</t>
  </si>
  <si>
    <t>-2051158221</t>
  </si>
  <si>
    <t>133</t>
  </si>
  <si>
    <t>-558636365</t>
  </si>
  <si>
    <t>1. SK v km 436,020 , 436,220 , 436,950 , 437,570</t>
  </si>
  <si>
    <t>2. SK v km 436,020 , 436,220 , 436,970 , 437,570</t>
  </si>
  <si>
    <t>104. SK v km 436,230 , 436,620</t>
  </si>
  <si>
    <t>4. SK v km 437,085 , 437,465</t>
  </si>
  <si>
    <t xml:space="preserve">3. SK v km 437,030 , 437,500 </t>
  </si>
  <si>
    <t>103. SK v km 436,240 , 436,845</t>
  </si>
  <si>
    <t>134</t>
  </si>
  <si>
    <t>-1336964367</t>
  </si>
  <si>
    <t>135</t>
  </si>
  <si>
    <t>-51203857</t>
  </si>
  <si>
    <t>136</t>
  </si>
  <si>
    <t>-1627428056</t>
  </si>
  <si>
    <t>4168,904</t>
  </si>
  <si>
    <t>137</t>
  </si>
  <si>
    <t>9902200300</t>
  </si>
  <si>
    <t>Doprava obousměrná mechanizací o nosnosti přes 3,5 t objemnějšího kusového materiálu (prefabrikátů, stožárů, výhybek, rozvaděčů, vybouraných hmot atd.) do 30 km Poznámka: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</si>
  <si>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-193466606</t>
  </si>
  <si>
    <t>Přeprava kolejnic 120m 2ks  60E2 R 350TH</t>
  </si>
  <si>
    <t>14,407</t>
  </si>
  <si>
    <t>138</t>
  </si>
  <si>
    <t>-579896748</t>
  </si>
  <si>
    <t>Složení kolejnic 120m 2ks  60E2 R 350TH</t>
  </si>
  <si>
    <t>139</t>
  </si>
  <si>
    <t>-684485167</t>
  </si>
  <si>
    <t>2,004</t>
  </si>
  <si>
    <t>SO 09 - Kralupy nad Vltavou - Nelahozeves</t>
  </si>
  <si>
    <t>665361810</t>
  </si>
  <si>
    <t>2   "1.TK  km 439,800 oba pasy"</t>
  </si>
  <si>
    <t>2   "2.TK km 439,800 oba pasy"</t>
  </si>
  <si>
    <t>2   "1.TK u náv. 1L km 441,560 oba pasy"</t>
  </si>
  <si>
    <t>2   "2.TK u náv. 2L km 441,560 oba pasy"</t>
  </si>
  <si>
    <t>538200859</t>
  </si>
  <si>
    <t>1201*0,8*1,8  "pro SČ"</t>
  </si>
  <si>
    <t>598*1,8  "pro výměnu KL"</t>
  </si>
  <si>
    <t>Kamenivo pro ASP</t>
  </si>
  <si>
    <t>(441892-437961)*0,05*3,5*1,8</t>
  </si>
  <si>
    <t>(441835-437916)*0,05*3,5*1,8</t>
  </si>
  <si>
    <t>5905085045</t>
  </si>
  <si>
    <t>Souvislé čištění KL strojně koleje pražce betonové. Poznámka: 1. V cenách jsou započteny náklady na kontinuální čištění KL strojní čističkou, rozprostření výzisku na terén nebo naložení na dopravní prostředek, úpravu směrového a výškového uspořádání do projektované polohy včetně měření mezních stavebních odchylek dle ČSN a technologických veličin, předání tištěných výstupů a úpravu KL do profilu. Platí i pro čištění KL současně s výměnou pražců. 2. V cenách nejsou obsaženy náklady na dodávku a doplnění kameniva, následnou úpravu směrového a výškového uspořádání, dodávku a doplnění kameniva pro následnou úpravu směrového a výškového uspořádání, na snížení KL pod patou kolejnice, dopravu výzisku na skládku a skládkovné.</t>
  </si>
  <si>
    <t>1322849445</t>
  </si>
  <si>
    <t>440,200-439,500  "1. TK"</t>
  </si>
  <si>
    <t>440,200-439,945  "2. TK"</t>
  </si>
  <si>
    <t>439,866-439,720  "2. TK"</t>
  </si>
  <si>
    <t>439,600-439,500  "2. TK"</t>
  </si>
  <si>
    <t>-941515256</t>
  </si>
  <si>
    <t>V místech kde neprojede SČ (2m3/mb)</t>
  </si>
  <si>
    <t>(439,945-439,866)*1000*2   "2. TK"</t>
  </si>
  <si>
    <t>(439,720-439,600)*1000*2   "2. TK"</t>
  </si>
  <si>
    <t>Jednotlivá blátivá místa v tunelu</t>
  </si>
  <si>
    <t>100*2 "výměna KL v 1. a 2. TK celkem v délce 100 m"</t>
  </si>
  <si>
    <t>-888831360</t>
  </si>
  <si>
    <t>2*5   "1.TK  km 439,800 oba pasy"</t>
  </si>
  <si>
    <t>2*5   "2.TK km 439,800 oba pasy"</t>
  </si>
  <si>
    <t>2*5   "1.TK u náv. 1L km 441,560 oba pasy"</t>
  </si>
  <si>
    <t>2*5   "2.TK u náv. 2L km 441,560 oba pasy"</t>
  </si>
  <si>
    <t>332121753</t>
  </si>
  <si>
    <t>1974669521</t>
  </si>
  <si>
    <t>441,892-437,961</t>
  </si>
  <si>
    <t>441,835-437,916</t>
  </si>
  <si>
    <t>1,2</t>
  </si>
  <si>
    <t>V místě SČ je součástí SČ</t>
  </si>
  <si>
    <t>-1,201</t>
  </si>
  <si>
    <t>1526262275</t>
  </si>
  <si>
    <t>1201*0,8  "pro SČ"</t>
  </si>
  <si>
    <t>Doplnění pro ASP</t>
  </si>
  <si>
    <t>(441892-437961)*0,05*3,5</t>
  </si>
  <si>
    <t>(441835-437916)*0,05*3,5</t>
  </si>
  <si>
    <t>-1134722387</t>
  </si>
  <si>
    <t>-829098069</t>
  </si>
  <si>
    <t>-730943339</t>
  </si>
  <si>
    <t>V místě SČ</t>
  </si>
  <si>
    <t>2*1200</t>
  </si>
  <si>
    <t>8*100</t>
  </si>
  <si>
    <t>1420625441</t>
  </si>
  <si>
    <t>5915010020</t>
  </si>
  <si>
    <t>Těžení zeminy nebo horniny železničního spodku třídy těžitelnosti I skupiny 2. Poznámka: 1. V cenách jsou započteny náklady na těžení a uložení výzisku na terén nebo naložení na dopravní prostředek a uložení na úložišti.</t>
  </si>
  <si>
    <t>-621628266</t>
  </si>
  <si>
    <t>Odtěžení valu mezi portály tunelu u 2. TK k zamezení splavování vody z okolních skal</t>
  </si>
  <si>
    <t>100  "km 438,900-439,920"</t>
  </si>
  <si>
    <t>922551849</t>
  </si>
  <si>
    <t>(440200-437970)*3 "množství počítáno průměrově 3m2 na 1mb trati"</t>
  </si>
  <si>
    <t>5915030010R</t>
  </si>
  <si>
    <t>Bourání drobných staveb - starých základů. Poznámka: 1. V cenách jsou započteny náklady na vybourání zdiva, uložení na terén, naložení na dopravní prostředek a uložení na skládce. 2. V cenách nejsou obsaženy náklady na dopravu a skládkovné.</t>
  </si>
  <si>
    <t>-1105991594</t>
  </si>
  <si>
    <t>4,5  "km 439,52 u 2. TK""</t>
  </si>
  <si>
    <t>-1347221700</t>
  </si>
  <si>
    <t>2100208006</t>
  </si>
  <si>
    <t>996282820</t>
  </si>
  <si>
    <t>1. a 2. TK v km 438,010 , 439,730 , 441,780</t>
  </si>
  <si>
    <t>-130984383</t>
  </si>
  <si>
    <t>9902100100</t>
  </si>
  <si>
    <t>Doprava obousměrná mechanizací o nosnosti přes 3,5 t sypanin (kameniva, písku, suti, dlažebních kostek, atd.) do 10 km Poznámka: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</si>
  <si>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-1876544163</t>
  </si>
  <si>
    <t>Odvoz odpadu na mezideponii</t>
  </si>
  <si>
    <t>1201*0,8*1,8  "odpad ze SČ"</t>
  </si>
  <si>
    <t>598*1,8  "odpad z výměny KL"</t>
  </si>
  <si>
    <t>100*1,8  "odpad z těžení"</t>
  </si>
  <si>
    <t>4,5*2,5   "odpad z bourání staveb"</t>
  </si>
  <si>
    <t>Odvoz odpadu na skládku</t>
  </si>
  <si>
    <t>880884299</t>
  </si>
  <si>
    <t>5278,59</t>
  </si>
  <si>
    <t>-1363359370</t>
  </si>
  <si>
    <t>5,458</t>
  </si>
  <si>
    <t>9902900100</t>
  </si>
  <si>
    <t>Naložení sypanin, drobného kusového materiálu, suti Poznámka: 1. Ceny jsou určeny pro nakládání materiálu v případech, kdy není naložení součástí dodávky materiálu nebo není uvedeno v popisu cen a pro nakládání z meziskládky. 2. Ceny se použijí i pro nakládání materiálu z vlastních zásob objednatele.</t>
  </si>
  <si>
    <t>-1358374838</t>
  </si>
  <si>
    <t>Naložení na mezideponii pro odvoz na skládku</t>
  </si>
  <si>
    <t>-1391674945</t>
  </si>
  <si>
    <t>2,729</t>
  </si>
  <si>
    <t>9909000100</t>
  </si>
  <si>
    <t>Poplatek za uložení suti nebo hmot na oficiální skládku Poznámka: 1. V cenách jsou započteny náklady na uložení stavebního odpadu na oficiální skládku. 2. Ceny jsou doporučené, je třeba zohlednit regionální rozdíly v cenách poplatků za uložení suti a odpadů. Tyto se mohou výrazně lišit s ohledem nejen na region, ale také na množství a druh ukládaného odpadu.</t>
  </si>
  <si>
    <t>-1165467584</t>
  </si>
  <si>
    <t>9909000110</t>
  </si>
  <si>
    <t>Poplatek za uložení výzisku ze štěrkového lože nekontaminovaného Poznámka: 1. V cenách jsou započteny náklady na uložení stavebního odpadu na oficiální skládku. 2. Ceny jsou doporučené, je třeba zohlednit regionální rozdíly v cenách poplatků za uložení suti a odpadů. Tyto se mohou výrazně lišit s ohledem nejen na region, ale také na množství a druh ukládaného odpadu.</t>
  </si>
  <si>
    <t>1596626010</t>
  </si>
  <si>
    <t>SO 10 - Nelahozeves</t>
  </si>
  <si>
    <t>-1193842030</t>
  </si>
  <si>
    <t>2   "1.SK u náv. S1 km 442,122 oba pasy"</t>
  </si>
  <si>
    <t>2   "2.SK u náv. S2 km 442,152 oba pasy"</t>
  </si>
  <si>
    <t>2   "1.SK u náv. L1 km 442,812 oba pasy"</t>
  </si>
  <si>
    <t>-1891173054</t>
  </si>
  <si>
    <t>(365,050+137,645)*1,8</t>
  </si>
  <si>
    <t>1798303907</t>
  </si>
  <si>
    <t>2*5   "1.SK u náv. S1 km 442,122 oba pasy"</t>
  </si>
  <si>
    <t>2*5   "2.SK u náv. S2 km 442,152 oba pasy"</t>
  </si>
  <si>
    <t>2*5   "1.SK u náv. L1 km 442,812 oba pasy"</t>
  </si>
  <si>
    <t>-733608870</t>
  </si>
  <si>
    <t>-2047206045</t>
  </si>
  <si>
    <t>2,086</t>
  </si>
  <si>
    <t>-9495189</t>
  </si>
  <si>
    <t>výh.č. 1,2,3,4,5,6,12,14,15,16,17,18</t>
  </si>
  <si>
    <t>62,39+62,39+62,39+81,32+62,39+81,32+62,39+62,39+62,39+62,39+62,39+62,39</t>
  </si>
  <si>
    <t>-1279015036</t>
  </si>
  <si>
    <t>2086*3,5*0,05</t>
  </si>
  <si>
    <t>-656403575</t>
  </si>
  <si>
    <t>(62,39+62,39+62,39+81,32+62,39+81,32+62,39+62,39+62,39+62,39+62,39+62,39)*3,5*0,05</t>
  </si>
  <si>
    <t>1953412969</t>
  </si>
  <si>
    <t>915895754</t>
  </si>
  <si>
    <t>-1451951335</t>
  </si>
  <si>
    <t>1969345927</t>
  </si>
  <si>
    <t>-980845805</t>
  </si>
  <si>
    <t>172873314</t>
  </si>
  <si>
    <t>-2124506478</t>
  </si>
  <si>
    <t>demontáž přechodů 1. a 2. SK</t>
  </si>
  <si>
    <t>-444894589</t>
  </si>
  <si>
    <t>-450754601</t>
  </si>
  <si>
    <t>montáž přechodů 1. a 2. SK</t>
  </si>
  <si>
    <t>1440679151</t>
  </si>
  <si>
    <t>895907625</t>
  </si>
  <si>
    <t>778021068</t>
  </si>
  <si>
    <t>-24949290</t>
  </si>
  <si>
    <t>1. SK - 442,130 , 442,800</t>
  </si>
  <si>
    <t>2. SK - 442,160 , 442,880</t>
  </si>
  <si>
    <t>1175858460</t>
  </si>
  <si>
    <t>320714647</t>
  </si>
  <si>
    <t>Doprava nového kameniva</t>
  </si>
  <si>
    <t>904,851</t>
  </si>
  <si>
    <t>1397830597</t>
  </si>
  <si>
    <t>1087779110</t>
  </si>
  <si>
    <t>SO 11 - Nelahozeves - Vraňany</t>
  </si>
  <si>
    <t>-1300445989</t>
  </si>
  <si>
    <t>2   "1.TK  km 444,065 oba pasy"</t>
  </si>
  <si>
    <t>2   "2.TK  km 444,065 oba pasy"</t>
  </si>
  <si>
    <t>2   "1.TK km 444,592 oba pasy"</t>
  </si>
  <si>
    <t>2   "2.TK km 444,592 oba pasy"</t>
  </si>
  <si>
    <t>2   "1.TK km 445,665 oba pasy"</t>
  </si>
  <si>
    <t>2   "2.TK km 445,665 oba pasy"</t>
  </si>
  <si>
    <t>2   "1.TK km 448,200 oba pasy"</t>
  </si>
  <si>
    <t>2   "2.TK km 448,200 oba pasy"</t>
  </si>
  <si>
    <t>2   "1.TK u náv. 1L km 449,225 oba pasy"</t>
  </si>
  <si>
    <t>2   "2.TK u náv. 2L km 449,225 oba pasy"</t>
  </si>
  <si>
    <t>-1938227802</t>
  </si>
  <si>
    <t>2   "1.TK  km 447,100 oba pasy"</t>
  </si>
  <si>
    <t>2   "2.TK  km 447,022 oba pasy"</t>
  </si>
  <si>
    <t>1992409765</t>
  </si>
  <si>
    <t>LIS délky 6m</t>
  </si>
  <si>
    <t>1*6   "2.TK  u náv. Se1 km 449,489"</t>
  </si>
  <si>
    <t>-2114322687</t>
  </si>
  <si>
    <t>-268780062</t>
  </si>
  <si>
    <t>(449546-443120)*0,05*3,5*1,8</t>
  </si>
  <si>
    <t>(449500-443063)*0,05*3,5*1,8</t>
  </si>
  <si>
    <t>1770280641</t>
  </si>
  <si>
    <t>2*5   "1.TK  km 444,065 oba pasy"</t>
  </si>
  <si>
    <t>2*5   "2.TK  km 444,065 oba pasy"</t>
  </si>
  <si>
    <t>2*5   "1.TK km 444,592 oba pasy"</t>
  </si>
  <si>
    <t>2*5   "2.TK km 444,592 oba pasy"</t>
  </si>
  <si>
    <t>2*5   "1.TK km 445,665 oba pasy"</t>
  </si>
  <si>
    <t>2*5   "2.TK km 445,665 oba pasy"</t>
  </si>
  <si>
    <t>2*5   "1.TK km 448,200 oba pasy"</t>
  </si>
  <si>
    <t>2*5   "2.TK km 448,200 oba pasy"</t>
  </si>
  <si>
    <t>2*5   "1.TK u náv. 1L km 449,225 oba pasy"</t>
  </si>
  <si>
    <t>2*5   "2.TK u náv. 2L km 449,225 oba pasy"</t>
  </si>
  <si>
    <t>2*4   "1.TK  km 447,100 oba pasy"</t>
  </si>
  <si>
    <t>2*4   "2.TK  km 447,022 oba pasy"</t>
  </si>
  <si>
    <t>2*6   "2.TK  u náv. Se1 km 449,489"</t>
  </si>
  <si>
    <t>1408895890</t>
  </si>
  <si>
    <t>-1929632019</t>
  </si>
  <si>
    <t>449,546-443,120</t>
  </si>
  <si>
    <t>449,500-443,063</t>
  </si>
  <si>
    <t>-766846459</t>
  </si>
  <si>
    <t>(449546-443120)*0,05*3,5</t>
  </si>
  <si>
    <t>(449500-443063)*0,05*3,5</t>
  </si>
  <si>
    <t>-977523401</t>
  </si>
  <si>
    <t>-717385300</t>
  </si>
  <si>
    <t>1716787855</t>
  </si>
  <si>
    <t>26*100</t>
  </si>
  <si>
    <t>-1391106595</t>
  </si>
  <si>
    <t>-1438992018</t>
  </si>
  <si>
    <t>1. a 2. TK v km 446,020 - plocha pro IZS u tunelu</t>
  </si>
  <si>
    <t>9,6*2</t>
  </si>
  <si>
    <t>696854082</t>
  </si>
  <si>
    <t>1263594874</t>
  </si>
  <si>
    <t>u koleje č. 2 od KV výhabky č. 14 v žst. Nelahozeves dále do trati směr Vraňany</t>
  </si>
  <si>
    <t>(443,300-442,950)*1000*0,3</t>
  </si>
  <si>
    <t>(449,300-447,950)*1000*0,3</t>
  </si>
  <si>
    <t>u koleje č. 2</t>
  </si>
  <si>
    <t>(449,500-448,200)*1000*0,3</t>
  </si>
  <si>
    <t>-1223081216</t>
  </si>
  <si>
    <t>138750739</t>
  </si>
  <si>
    <t>312525831</t>
  </si>
  <si>
    <t>1. a 2. TK v km 443,180 , 444,600 , 445,780 , 446,300 , 447,050 , 449,430</t>
  </si>
  <si>
    <t>12*2</t>
  </si>
  <si>
    <t>-290944030</t>
  </si>
  <si>
    <t>-1475685741</t>
  </si>
  <si>
    <t>1.TK km 449,100</t>
  </si>
  <si>
    <t>1107300129</t>
  </si>
  <si>
    <t>-410144811</t>
  </si>
  <si>
    <t>685023640</t>
  </si>
  <si>
    <t>1611550623</t>
  </si>
  <si>
    <t>-208923260</t>
  </si>
  <si>
    <t>1662219219</t>
  </si>
  <si>
    <t>-724955405</t>
  </si>
  <si>
    <t>1068009290</t>
  </si>
  <si>
    <t>1456944566</t>
  </si>
  <si>
    <t>-1046853330</t>
  </si>
  <si>
    <t>594617092</t>
  </si>
  <si>
    <t>4051,845</t>
  </si>
  <si>
    <t>-35457475</t>
  </si>
  <si>
    <t>17,338</t>
  </si>
  <si>
    <t>-1223067397</t>
  </si>
  <si>
    <t>8,669</t>
  </si>
  <si>
    <t>SO 12 - Vraňany</t>
  </si>
  <si>
    <t>2122183738</t>
  </si>
  <si>
    <t>2   "mezi výh.č. 1 a 5  oba pasy"</t>
  </si>
  <si>
    <t>2   "1.SK u náv. S1 km 449,704 oba pasy"</t>
  </si>
  <si>
    <t>2   "2.SK u náv. S2 km 449,758 oba pasy"</t>
  </si>
  <si>
    <t>2   "2.SK u náv. L2 km 450,514 oba pasy"</t>
  </si>
  <si>
    <t>2   "1.SK u náv. L1 km 450,578 oba pasy"</t>
  </si>
  <si>
    <t>-822438577</t>
  </si>
  <si>
    <t>LIS délky 5,5m</t>
  </si>
  <si>
    <t>1*5,5   "1.TK  u náv. Se14 km 450,795"</t>
  </si>
  <si>
    <t>1*5,5   "2.TK  u náv. Se15 km 450,815"</t>
  </si>
  <si>
    <t>9815757</t>
  </si>
  <si>
    <t>-903667519</t>
  </si>
  <si>
    <t>2402*0,05*3,5*1,8</t>
  </si>
  <si>
    <t>v.č. 1, 2, 3, 4, 5, 6, 24, 25, 26, 27, 29, 30, 32</t>
  </si>
  <si>
    <t>(53,61+53,61+53,61+49,85+53,61+49,85+49,85+53,61+49,85+53,61+49,85+53,61+53,61)*3,5*0,05*1,8</t>
  </si>
  <si>
    <t>-943337186</t>
  </si>
  <si>
    <t>2*5   "mezi výh.č. 1 a 5  oba pasy"</t>
  </si>
  <si>
    <t>2*5   "1.SK u náv. S1 km 449,704 oba pasy"</t>
  </si>
  <si>
    <t>2*5   "2.SK u náv. S2 km 449,758 oba pasy"</t>
  </si>
  <si>
    <t>2*5   "2.SK u náv. L2 km 450,514 oba pasy"</t>
  </si>
  <si>
    <t>2*5   "1.SK u náv. L1 km 450,578 oba pasy"</t>
  </si>
  <si>
    <t>2*5,5   "1.TK  u náv. Se14 km 450,795 oba pasy"</t>
  </si>
  <si>
    <t>2*5,5   "2.TK  u náv. Se15 km 450,815 oba pasy"</t>
  </si>
  <si>
    <t>2136992155</t>
  </si>
  <si>
    <t>162185468</t>
  </si>
  <si>
    <t>2,402</t>
  </si>
  <si>
    <t>-1485881729</t>
  </si>
  <si>
    <t>53,61+53,61+53,61+49,85+53,61+49,85+49,85+53,61+49,85+53,61+49,85+53,61+53,61</t>
  </si>
  <si>
    <t>-1724349825</t>
  </si>
  <si>
    <t>2402*0,05*3,5</t>
  </si>
  <si>
    <t>119441968</t>
  </si>
  <si>
    <t>(53,61+53,61+53,61+49,85+53,61+49,85+49,85+53,61+49,85+53,61+49,85+53,61+53,61)*3,5*0,05</t>
  </si>
  <si>
    <t>891000951</t>
  </si>
  <si>
    <t xml:space="preserve">po podbití 1. a 2. staniční koleje, spojek a výběhů výhybek </t>
  </si>
  <si>
    <t>2,292</t>
  </si>
  <si>
    <t>99508392</t>
  </si>
  <si>
    <t>617299840</t>
  </si>
  <si>
    <t>-94073790</t>
  </si>
  <si>
    <t>2*100   "mezi výh.č. 1 a 5  oba pasy"</t>
  </si>
  <si>
    <t>2*100   "1.SK u náv. S1 km 449,704 oba pasy"</t>
  </si>
  <si>
    <t>2*100   "2.SK u náv. S2 km 449,758 oba pasy"</t>
  </si>
  <si>
    <t>2*100   "2.SK u náv. L2 km 450,514 oba pasy"</t>
  </si>
  <si>
    <t>2*100   "1.SK u náv. L1 km 450,578 oba pasy"</t>
  </si>
  <si>
    <t>2*50   "1.TK  u náv. Se14 km 450,795 oba pasy"</t>
  </si>
  <si>
    <t>2*50   "2.TK  u náv. Se15 km 450,815 oba pasy"</t>
  </si>
  <si>
    <t>2008754640</t>
  </si>
  <si>
    <t>-273987003</t>
  </si>
  <si>
    <t>-325251540</t>
  </si>
  <si>
    <t>1. a 2. SK - 1x přechod na nástupiště</t>
  </si>
  <si>
    <t>-592885110</t>
  </si>
  <si>
    <t>-1367089208</t>
  </si>
  <si>
    <t>-1605367396</t>
  </si>
  <si>
    <t>-592280899</t>
  </si>
  <si>
    <t>(450,860-450,790)*1000*0,3</t>
  </si>
  <si>
    <t>(450,850-450,744)*1000*0,3</t>
  </si>
  <si>
    <t>961085708</t>
  </si>
  <si>
    <t>1048056670</t>
  </si>
  <si>
    <t>-1553468222</t>
  </si>
  <si>
    <t>1. SK km 449,710 , 450,570</t>
  </si>
  <si>
    <t>2. SK km 449,760 , 450,510</t>
  </si>
  <si>
    <t>-803587439</t>
  </si>
  <si>
    <t>1712342696</t>
  </si>
  <si>
    <t>970,241</t>
  </si>
  <si>
    <t>-76314565</t>
  </si>
  <si>
    <t>9,472</t>
  </si>
  <si>
    <t>1205369210</t>
  </si>
  <si>
    <t>4,736</t>
  </si>
  <si>
    <t>SO 13 - Oprava přejezdů</t>
  </si>
  <si>
    <t>Soupis:</t>
  </si>
  <si>
    <t>01 - P2396</t>
  </si>
  <si>
    <t>5963101085</t>
  </si>
  <si>
    <t>Přejezd celopryžový Strail spínací táhlo 1200 mm</t>
  </si>
  <si>
    <t>-493061477</t>
  </si>
  <si>
    <t>16*2</t>
  </si>
  <si>
    <t>5963155000</t>
  </si>
  <si>
    <t>Asfaltová páska tavitelná 25x10</t>
  </si>
  <si>
    <t>-1968448379</t>
  </si>
  <si>
    <t>5964161000</t>
  </si>
  <si>
    <t>Beton lehce zhutnitelný C 12/15;X0 F5 2 080 2 517</t>
  </si>
  <si>
    <t>-1998428310</t>
  </si>
  <si>
    <t>1,5</t>
  </si>
  <si>
    <t>5963101050</t>
  </si>
  <si>
    <t>Přejezd celopryžový Strail spínací táhlo střední 1200 mm</t>
  </si>
  <si>
    <t>8893999</t>
  </si>
  <si>
    <t>5963101125</t>
  </si>
  <si>
    <t>Přejezd celopryžový Strail pojistný díl vnitřní</t>
  </si>
  <si>
    <t>1491453727</t>
  </si>
  <si>
    <t>1*2</t>
  </si>
  <si>
    <t>5963101130</t>
  </si>
  <si>
    <t>Přejezd celopryžový Strail pojistný díl vnější</t>
  </si>
  <si>
    <t>-414746154</t>
  </si>
  <si>
    <t>5963101045</t>
  </si>
  <si>
    <t>Přejezd celopryžový Strail kolejová opěrka</t>
  </si>
  <si>
    <t>-1578480597</t>
  </si>
  <si>
    <t>20*2</t>
  </si>
  <si>
    <t>5963101105</t>
  </si>
  <si>
    <t>Přejezd celopryžový Strail závěrná zídka tvaru T délky 1200 mm</t>
  </si>
  <si>
    <t>278581800</t>
  </si>
  <si>
    <t>10*2</t>
  </si>
  <si>
    <t>5963101120</t>
  </si>
  <si>
    <t>Přejezd celopryžový Strail betonový základ délky 1500 mm</t>
  </si>
  <si>
    <t>2107341225</t>
  </si>
  <si>
    <t>5963146000</t>
  </si>
  <si>
    <t>Asfaltový beton ACO 11S 50/70 střednězrnný-obrusná vrstva</t>
  </si>
  <si>
    <t>1840859085</t>
  </si>
  <si>
    <t>(20+4+20)*0,05*2,5</t>
  </si>
  <si>
    <t>5963146010</t>
  </si>
  <si>
    <t>Asfaltový beton ACL 16S 50/70 hrubozrnný-ložní vrstva</t>
  </si>
  <si>
    <t>1421193065</t>
  </si>
  <si>
    <t>(20+4+20)*0,10*2,5</t>
  </si>
  <si>
    <t>5963146020</t>
  </si>
  <si>
    <t>Asfaltový beton ACP 16S 50/70 středněznný-podkladní vrstva</t>
  </si>
  <si>
    <t>-1296091571</t>
  </si>
  <si>
    <t>5958125000</t>
  </si>
  <si>
    <t>Komplety s antikorozní úpravou Skl 14 (svěrka Skl14, vrtule R1, podložka Uls7)</t>
  </si>
  <si>
    <t>-1188744436</t>
  </si>
  <si>
    <t>12*4*2</t>
  </si>
  <si>
    <t>5908050045</t>
  </si>
  <si>
    <t>Výměna upevnění bezpokladnicového komplety. Poznámka: 1. V cenách jsou započteny náklady na demontáž, výměnu a montáž, ošetření součástí mazivem a naložení výzisku na dopravní prostředek. 2. V cenách nejsou obsaženy náklady na vrtání pražce a dodávku materiálu.</t>
  </si>
  <si>
    <t>-709893836</t>
  </si>
  <si>
    <t>12*2*2</t>
  </si>
  <si>
    <t>5913035230</t>
  </si>
  <si>
    <t>Demontáž celopryžové přejezdové konstrukce silně zatížené v koleji část vnější a vnitřní včetně závěrných zídek. Poznámka: 1. V cenách jsou započteny náklady na demontáž konstrukce, naložení na dopravní prostředek.</t>
  </si>
  <si>
    <t>309913224</t>
  </si>
  <si>
    <t>5913040230</t>
  </si>
  <si>
    <t>Montáž celopryžové přejezdové konstrukce silně zatížené v koleji část vnější a vnitřní včetně závěrných zídek. Poznámka: 1. V cenách jsou započteny náklady na montáž konstrukce. 2. V cenách nejsou obsaženy náklady na dodávku materiálu.</t>
  </si>
  <si>
    <t>-372230391</t>
  </si>
  <si>
    <t>5913235030</t>
  </si>
  <si>
    <t>Dělení AB komunikace řezáním hloubky do 30 cm. Poznámka: 1. V cenách jsou započteny náklady na provedení úkolu.</t>
  </si>
  <si>
    <t>1879994633</t>
  </si>
  <si>
    <t>2*6</t>
  </si>
  <si>
    <t>5913240030</t>
  </si>
  <si>
    <t>Odstranění AB komunikace odtěžením nebo frézováním hloubky do 30 cm. Poznámka: 1. V cenách jsou započteny náklady na odtěžení nebo frézování a naložení výzisku na dopravní prostředek.</t>
  </si>
  <si>
    <t>47409178</t>
  </si>
  <si>
    <t>20+4+20</t>
  </si>
  <si>
    <t>5913250020</t>
  </si>
  <si>
    <t>Zřízení konstrukce vozovky asfaltobetonové dle vzorového listu Ž těžké - podkladní, ložní a obrusná vrstva tloušťky do 25 cm. Poznámka: 1. V cenách jsou započteny náklady na zřízení netuhé vozovky podle VL s živičným podkladem ze stmelených vrstev podle vzorového listu Ž. 2. V cenách nejsou obsaženy náklady na dodávku materiálu.</t>
  </si>
  <si>
    <t>870832618</t>
  </si>
  <si>
    <t>5913245010</t>
  </si>
  <si>
    <t>Oprava komunikace vyplněním trhlin asfaltovou páskou. Poznámka: 1. V cenách jsou započteny náklady očištění místa od nečistot, vyplnění trhlin zalitím, nerovností nebo výtluku vyplněním a zhutnění výplně. 2. V cenách nejsou obsaženy náklady na dodávku materiálu.</t>
  </si>
  <si>
    <t>-1486309410</t>
  </si>
  <si>
    <t>Aplikace asfaltové pásky</t>
  </si>
  <si>
    <t>9901001000</t>
  </si>
  <si>
    <t>Doprava obousměrná mechanizací o nosnosti do 3,5 t elektrosoučástek, montážního materiálu, kameniva, písku, dlažebních kostek, suti, atd. do 250 km Poznámka: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</si>
  <si>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1565854348</t>
  </si>
  <si>
    <t>Doprava ostatního materiálu</t>
  </si>
  <si>
    <t>9902100300</t>
  </si>
  <si>
    <t>Doprava obousměrná mechanizací o nosnosti přes 3,5 t sypanin (kameniva, písku, suti, dlažebních kostek, atd.) do 30 km Poznámka: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</si>
  <si>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-1428402682</t>
  </si>
  <si>
    <t>Doprava betonu, asfaltu</t>
  </si>
  <si>
    <t>30,851</t>
  </si>
  <si>
    <t>Odvoz asfaltu k likvidaci</t>
  </si>
  <si>
    <t>27,5</t>
  </si>
  <si>
    <t>Odvoz vybouraných závěrných zídek a podkladního betonu k likvidaci</t>
  </si>
  <si>
    <t>11,74</t>
  </si>
  <si>
    <t>9909000200</t>
  </si>
  <si>
    <t>Poplatek za uložení nebezpečného odpadu na oficiální skládku Poznámka: 1. V cenách jsou započteny náklady na uložení stavebního odpadu na oficiální skládku. 2. Ceny jsou doporučené, je třeba zohlednit regionální rozdíly v cenách poplatků za uložení suti a odpadů. Tyto se mohou výrazně lišit s ohledem nejen na region, ale také na množství a druh ukládaného odpadu.</t>
  </si>
  <si>
    <t>-718675701</t>
  </si>
  <si>
    <t>Uložení vyzískaného asfaltu</t>
  </si>
  <si>
    <t>9909000500</t>
  </si>
  <si>
    <t>Poplatek uložení odpadu betonových prefabrikátů Poznámka: 1. V cenách jsou započteny náklady na uložení stavebního odpadu na oficiální skládku. 2. Ceny jsou doporučené, je třeba zohlednit regionální rozdíly v cenách poplatků za uložení suti a odpadů. Tyto se mohou výrazně lišit s ohledem nejen na region, ale také na množství a druh ukládaného odpadu.</t>
  </si>
  <si>
    <t>618565266</t>
  </si>
  <si>
    <t>Uložení vybouraných závěrných zídek a podkladního betonu</t>
  </si>
  <si>
    <t>02 - P2397</t>
  </si>
  <si>
    <t>780292011</t>
  </si>
  <si>
    <t>1989960563</t>
  </si>
  <si>
    <t>1812245042</t>
  </si>
  <si>
    <t>1,7</t>
  </si>
  <si>
    <t>-454329494</t>
  </si>
  <si>
    <t>-541211980</t>
  </si>
  <si>
    <t>-370603738</t>
  </si>
  <si>
    <t>1778615371</t>
  </si>
  <si>
    <t>24*2</t>
  </si>
  <si>
    <t>1061667692</t>
  </si>
  <si>
    <t>-300637436</t>
  </si>
  <si>
    <t>1338660381</t>
  </si>
  <si>
    <t>(20+5,4+20)*0,05*2,5</t>
  </si>
  <si>
    <t>1431968457</t>
  </si>
  <si>
    <t>(20+5,4+20)*0,10*2,5</t>
  </si>
  <si>
    <t>1195218639</t>
  </si>
  <si>
    <t>-1832655029</t>
  </si>
  <si>
    <t>14*4*2</t>
  </si>
  <si>
    <t>1669549563</t>
  </si>
  <si>
    <t>14*2*2</t>
  </si>
  <si>
    <t>-24764516</t>
  </si>
  <si>
    <t>7,2*2</t>
  </si>
  <si>
    <t>-1368517448</t>
  </si>
  <si>
    <t>-1460531169</t>
  </si>
  <si>
    <t>383961108</t>
  </si>
  <si>
    <t>20+5,4+20</t>
  </si>
  <si>
    <t>1857079608</t>
  </si>
  <si>
    <t>-845972341</t>
  </si>
  <si>
    <t>48437600</t>
  </si>
  <si>
    <t>-1431843177</t>
  </si>
  <si>
    <t>32,173</t>
  </si>
  <si>
    <t>28,375</t>
  </si>
  <si>
    <t>14,52</t>
  </si>
  <si>
    <t>1604017955</t>
  </si>
  <si>
    <t>-1631232001</t>
  </si>
  <si>
    <t>03 - P2398</t>
  </si>
  <si>
    <t>496257337</t>
  </si>
  <si>
    <t>10*4*2</t>
  </si>
  <si>
    <t>1267013213</t>
  </si>
  <si>
    <t>Stávající konstrukce BRENS</t>
  </si>
  <si>
    <t>-678525154</t>
  </si>
  <si>
    <t>10*2*2</t>
  </si>
  <si>
    <t>18986944</t>
  </si>
  <si>
    <t>9901000700</t>
  </si>
  <si>
    <t>Doprava obousměrná mechanizací o nosnosti do 3,5 t elektrosoučástek, montážního materiálu, kameniva, písku, dlažebních kostek, suti, atd. do 100 km Poznámka: 1. Ceny jsou určeny pro dopravu silničními i kolejovými vozidly. 2. V cenách obousměrné dopravy jsou započteny náklady na přepravu materiálu na místo určení včetně složení, poplatku za použití dopravní cesty a zpáteční cesty nenaloženého dopravního prostředku.</t>
  </si>
  <si>
    <t>-1437754370</t>
  </si>
  <si>
    <t>Doprava drobného materiálu</t>
  </si>
  <si>
    <t>04 - P2399</t>
  </si>
  <si>
    <t>1036752616</t>
  </si>
  <si>
    <t>1104468850</t>
  </si>
  <si>
    <t>-31460208</t>
  </si>
  <si>
    <t>1181313670</t>
  </si>
  <si>
    <t>995783587</t>
  </si>
  <si>
    <t>-432470175</t>
  </si>
  <si>
    <t>630715974</t>
  </si>
  <si>
    <t>-213981487</t>
  </si>
  <si>
    <t>-1772688108</t>
  </si>
  <si>
    <t>153410462</t>
  </si>
  <si>
    <t>288386962</t>
  </si>
  <si>
    <t>567062026</t>
  </si>
  <si>
    <t>-1296859824</t>
  </si>
  <si>
    <t>-841465497</t>
  </si>
  <si>
    <t>-1835044587</t>
  </si>
  <si>
    <t>2097748260</t>
  </si>
  <si>
    <t>1676920655</t>
  </si>
  <si>
    <t>740302779</t>
  </si>
  <si>
    <t>-1510742</t>
  </si>
  <si>
    <t>-966909471</t>
  </si>
  <si>
    <t>1112459579</t>
  </si>
  <si>
    <t>-2043297726</t>
  </si>
  <si>
    <t>-693661623</t>
  </si>
  <si>
    <t>-1910217521</t>
  </si>
  <si>
    <t>05 - P2400</t>
  </si>
  <si>
    <t>5958201010</t>
  </si>
  <si>
    <t>Kolejnicová spojka užitá tv. S 730 mm</t>
  </si>
  <si>
    <t>1017689192</t>
  </si>
  <si>
    <t>5958207000</t>
  </si>
  <si>
    <t>Šroub spojkový užitý M24 x 120 mm</t>
  </si>
  <si>
    <t>434079167</t>
  </si>
  <si>
    <t>5958234000</t>
  </si>
  <si>
    <t>Kroužek pružný užitý dvojitý Fe 6</t>
  </si>
  <si>
    <t>-1528502632</t>
  </si>
  <si>
    <t>5958252005</t>
  </si>
  <si>
    <t>Matice užitá M24</t>
  </si>
  <si>
    <t>-458618934</t>
  </si>
  <si>
    <t>-1905583282</t>
  </si>
  <si>
    <t>V místě přejezdu pod pryžovou konstrukcí</t>
  </si>
  <si>
    <t>1955992963</t>
  </si>
  <si>
    <t>kolej č. 3a (mezi výkolejkami)</t>
  </si>
  <si>
    <t>2*15</t>
  </si>
  <si>
    <t>-1125134677</t>
  </si>
  <si>
    <t>5958125010</t>
  </si>
  <si>
    <t>Komplety s antikorozní úpravou ŽS 4 (svěrka ŽS4, šroub RS 1, matice M24, podložka Fe6)</t>
  </si>
  <si>
    <t>-865034721</t>
  </si>
  <si>
    <t>13*4</t>
  </si>
  <si>
    <t>2036550705</t>
  </si>
  <si>
    <t>13*2</t>
  </si>
  <si>
    <t>2122409316</t>
  </si>
  <si>
    <t>(9+35)*0,05*2,5</t>
  </si>
  <si>
    <t>98403172</t>
  </si>
  <si>
    <t>(9+35)*0,10*2,5</t>
  </si>
  <si>
    <t>-364155023</t>
  </si>
  <si>
    <t>-726754213</t>
  </si>
  <si>
    <t>5964133010</t>
  </si>
  <si>
    <t>Geotextilie ochranné</t>
  </si>
  <si>
    <t>-1813022798</t>
  </si>
  <si>
    <t>Geotextilie pod asfaltový beton na pražce a upevňovadla</t>
  </si>
  <si>
    <t>6*1*2</t>
  </si>
  <si>
    <t>ACO.10820N R</t>
  </si>
  <si>
    <t>ACO Drain RD300 - 0.0, žlab 2,0m, natur</t>
  </si>
  <si>
    <t>-37748472</t>
  </si>
  <si>
    <t>Vlevo trati dva nad sebe</t>
  </si>
  <si>
    <t>2*3</t>
  </si>
  <si>
    <t>ACO.10803 R</t>
  </si>
  <si>
    <t>ACO Drain RD300 - 0.1, reviz. díl 0,75m, předtv.odtok DN300</t>
  </si>
  <si>
    <t>-919553092</t>
  </si>
  <si>
    <t>2*1</t>
  </si>
  <si>
    <t>ACO.10802 R</t>
  </si>
  <si>
    <t>ACO Drain RD300 - čelní stěna 0., pro začátek</t>
  </si>
  <si>
    <t>104991627</t>
  </si>
  <si>
    <t>1991607140</t>
  </si>
  <si>
    <t>Beton pod odvodňovací žlab</t>
  </si>
  <si>
    <t>6,75*0,2*2</t>
  </si>
  <si>
    <t>-1429314201</t>
  </si>
  <si>
    <t>40*1,8</t>
  </si>
  <si>
    <t>5963104045</t>
  </si>
  <si>
    <t>Přejezd železobetonový panel vnitřní</t>
  </si>
  <si>
    <t>-1151636148</t>
  </si>
  <si>
    <t>přejezdová konstrukce vnitřní (vnítřní modul 1,2m)</t>
  </si>
  <si>
    <t>5963104050</t>
  </si>
  <si>
    <t>Přejezd železobetonový náběhový klín</t>
  </si>
  <si>
    <t>-572753110</t>
  </si>
  <si>
    <t>213141111R</t>
  </si>
  <si>
    <t>Zřízení vrstvy z geotextilie filtrační, separační, odvodňovací, ochranné, výztužné nebo protierozní v rovině nebo ve sklonu do 1:5, šířky do 3 m</t>
  </si>
  <si>
    <t>-2106658638</t>
  </si>
  <si>
    <t>-950703863</t>
  </si>
  <si>
    <t>Vezi výkolejkami v délce 16 m</t>
  </si>
  <si>
    <t>16*2,5</t>
  </si>
  <si>
    <t>5906030120</t>
  </si>
  <si>
    <t>Ojedinělá výměna pražce současně s výměnou nebo čištěním KL pražec betonový příčný vystrojený. Poznámka: 1. V cenách jsou započteny náklady na demontáž upevňovadel, výměnu a podbití pražce, montáž upevňovadel a ošetření součástí mazivem. U nevystrojených a výhybkových pražců dřevěných vrtání otvorů pro vrtule. 2. V cenách nejsou obsaženy náklady na odstranění KL, rozrušení lavičky, úpravu KL do profilu, snížení KL pod patou kolejnice, doplnění kameniva, dodávku materiálu, dopravu výzisku na skládku a skládkovné.</t>
  </si>
  <si>
    <t>-1990458795</t>
  </si>
  <si>
    <t>-298407926</t>
  </si>
  <si>
    <t>5907050020</t>
  </si>
  <si>
    <t>Dělení kolejnic řezáním nebo rozbroušením, soustavy S49 nebo T. Poznámka: 1. V cenách jsou započteny náklady na manipulaci, podložení, označení a provedení řezu kolejnice.</t>
  </si>
  <si>
    <t>-895217139</t>
  </si>
  <si>
    <t xml:space="preserve">Kolej č. 3a </t>
  </si>
  <si>
    <t>5908010135</t>
  </si>
  <si>
    <t>Zřízení kolejnicového styku s rozřezem a vrtáním - 4 otvory tvar S49, T. Poznámka: 1. V cenách jsou započteny náklady na zřízení styku, případné nastavení dilatační spáry a ošetření součástí mazivem. U přechodového styku se použije položka s větším tvarem. 2. V cenách nejsou obsaženy náklady na dodávku materiálu.</t>
  </si>
  <si>
    <t>-1641416988</t>
  </si>
  <si>
    <t>Kolej č. 3a</t>
  </si>
  <si>
    <t>-828367050</t>
  </si>
  <si>
    <t>5909031020</t>
  </si>
  <si>
    <t>Úprava GPK koleje směrové a výškové uspořádání pražce betonové. Poznámka: 1. V cenách jsou započteny náklady na nasazení strojní linky pro úpravu směrového a výškového uspořádání ASP metodou zmenšování chyb a úpravu KL pluhem včetně měření mezních stavebních odchylek dle ČSN, měření technologických veličin a předání tištěných výstupů objednateli. 2. V cenách nejsou obsaženy náklady doplnění a dodávku kameniva a snížení KL pod patou kolejnice.</t>
  </si>
  <si>
    <t>-342992896</t>
  </si>
  <si>
    <t>Úprava GPK koleje č. 3a (za KV v.č. 7 směr vlečka)</t>
  </si>
  <si>
    <t>0,170</t>
  </si>
  <si>
    <t>5913035210</t>
  </si>
  <si>
    <t>Demontáž celopryžové přejezdové konstrukce silně zatížené v koleji část vnější a vnitřní bez závěrných zídek. Poznámka: 1. V cenách jsou započteny náklady na demontáž konstrukce, naložení na dopravní prostředek.</t>
  </si>
  <si>
    <t>-2053116770</t>
  </si>
  <si>
    <t>-2008773087</t>
  </si>
  <si>
    <t>5913075020</t>
  </si>
  <si>
    <t>Montáž betonové přejezdové konstrukce část vnitřní. Poznámka: 1. V cenách jsou započteny náklady na montáž konstrukce. 2. V cenách nejsou obsaženy náklady na dodávku materiálu.</t>
  </si>
  <si>
    <t>1424395570</t>
  </si>
  <si>
    <t>-1867755077</t>
  </si>
  <si>
    <t>2079940504</t>
  </si>
  <si>
    <t>1*6</t>
  </si>
  <si>
    <t>947993372</t>
  </si>
  <si>
    <t>7+32</t>
  </si>
  <si>
    <t>-1055516879</t>
  </si>
  <si>
    <t>9+35</t>
  </si>
  <si>
    <t>-216262906</t>
  </si>
  <si>
    <t>5914030550</t>
  </si>
  <si>
    <t>Demontáž dílů otevřeného odvodnění prahové vpusti z prefabrikovaných dílů. Poznámka: 1. V cenách jsou započteny náklady na demontáž dílů, zához, urovnání a úpravu terénu nebo naložení výzisku na dopravní prostředek. 2. V cenách nejsou obsaženy náklady na dopravu a skládkovné.</t>
  </si>
  <si>
    <t>723770293</t>
  </si>
  <si>
    <t>5914035550</t>
  </si>
  <si>
    <t>Zřízení otevřených odvodňovacích zařízení prahové vpusti prefabrikované díly. Poznámka: 1. V cenách jsou započteny náklady na zřízení podkladní vrstvy a uložení zařízení podle vzorového listu a rozprostření výzisku na terén nebo naložení na dopravní prostředek. 2. V cenách nejsou obsaženy náklady na provedení výkopku, ruční dočištění a dodávku materiálu.</t>
  </si>
  <si>
    <t>-349954703</t>
  </si>
  <si>
    <t>Umístění vlevo trati dva nad sebe</t>
  </si>
  <si>
    <t>2*6,75</t>
  </si>
  <si>
    <t>5915010030</t>
  </si>
  <si>
    <t>Těžení zeminy nebo horniny železničního spodku v hornině třídy těžitelnosti I skupiny 3. Poznámka: 1. V cenách jsou započteny náklady na těžení a uložení výzisku na terén nebo naložení na dopravní prostředek a uložení na úložišti.</t>
  </si>
  <si>
    <t>483757301</t>
  </si>
  <si>
    <t>odtěžení pro odvodňovací žlaby</t>
  </si>
  <si>
    <t>7*0,5*2</t>
  </si>
  <si>
    <t>-539435153</t>
  </si>
  <si>
    <t>Svahování zemního tělesa v okolí přejezdu vlevo trati</t>
  </si>
  <si>
    <t>-1971968812</t>
  </si>
  <si>
    <t>-1658714204</t>
  </si>
  <si>
    <t>33,532</t>
  </si>
  <si>
    <t>24,375</t>
  </si>
  <si>
    <t>Odvoz vybouraných odvodňovacích žlabů a základů k likvidaci</t>
  </si>
  <si>
    <t>Odvoz výzisku v výměny KL na skládku</t>
  </si>
  <si>
    <t>Odvoz pryžové konstrukce přejezdu na skládku</t>
  </si>
  <si>
    <t>-1764934376</t>
  </si>
  <si>
    <t>-265036002</t>
  </si>
  <si>
    <t>Doprava vyzískaných kolejnic a pražců na deponii</t>
  </si>
  <si>
    <t>5,721</t>
  </si>
  <si>
    <t>Doprava kolejnic S49 užitých z žst. Kralupy nad Vltavou</t>
  </si>
  <si>
    <t>1,47</t>
  </si>
  <si>
    <t>Doprava pražců SB8 pro S49 užitých z žst. Kralupy nad Vltavou</t>
  </si>
  <si>
    <t>4,251</t>
  </si>
  <si>
    <t>9902201000</t>
  </si>
  <si>
    <t>Doprava obousměrná (např. dodávek z vlastních zásob zhotovitele nebo objednatele nebo výzisku) mechanizací o nosnosti přes 3,5 t objemnějšího kusového materiálu (prefabrikátů, stožárů, výhybek, rozvaděčů, vybouraných hmot atd.) do 250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</si>
  <si>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992130038</t>
  </si>
  <si>
    <t>Doprava betonové přejezdové konstrukce</t>
  </si>
  <si>
    <t>3,4</t>
  </si>
  <si>
    <t>221732029</t>
  </si>
  <si>
    <t>Naložení kolejnic S49 užitých v žst. Kralupy nad Vltavou</t>
  </si>
  <si>
    <t>Naložení pražců SB8 pro S49 užitých v žst. Kralupy nad Vltavou</t>
  </si>
  <si>
    <t>-1754237528</t>
  </si>
  <si>
    <t>-1579186511</t>
  </si>
  <si>
    <t>-1286405000</t>
  </si>
  <si>
    <t>Likvidace pryžové konstrukce přejezdu</t>
  </si>
  <si>
    <t>415557794</t>
  </si>
  <si>
    <t>Likvidace vybouraných odvodňovacích žlabů a základů</t>
  </si>
  <si>
    <t>06 - P2401</t>
  </si>
  <si>
    <t>-1906349821</t>
  </si>
  <si>
    <t>5963101003</t>
  </si>
  <si>
    <t>Přejezd celopryžový Strail pro zatížené komunikace se závěrnou zídkou tv. T</t>
  </si>
  <si>
    <t>1773450312</t>
  </si>
  <si>
    <t>-1375815458</t>
  </si>
  <si>
    <t>-950683159</t>
  </si>
  <si>
    <t>-226089810</t>
  </si>
  <si>
    <t>-1916366524</t>
  </si>
  <si>
    <t>763751374</t>
  </si>
  <si>
    <t>(20+5+20)*0,05*2,5</t>
  </si>
  <si>
    <t>-1118387506</t>
  </si>
  <si>
    <t>(20+5+20)*0,10*2,5</t>
  </si>
  <si>
    <t>-934878164</t>
  </si>
  <si>
    <t>-1420969738</t>
  </si>
  <si>
    <t>181741002</t>
  </si>
  <si>
    <t>6,75*0,2</t>
  </si>
  <si>
    <t>Beton pro závěrné zídky</t>
  </si>
  <si>
    <t>-69682402</t>
  </si>
  <si>
    <t>1152287890</t>
  </si>
  <si>
    <t>-627295153</t>
  </si>
  <si>
    <t>-824752040</t>
  </si>
  <si>
    <t>-139782406</t>
  </si>
  <si>
    <t>20+5+20</t>
  </si>
  <si>
    <t>34299245</t>
  </si>
  <si>
    <t>1518721234</t>
  </si>
  <si>
    <t>-1118862317</t>
  </si>
  <si>
    <t>-1388430063</t>
  </si>
  <si>
    <t>Umístění vlevo trati</t>
  </si>
  <si>
    <t>6,75</t>
  </si>
  <si>
    <t>-1941800999</t>
  </si>
  <si>
    <t>odtěžení pro odvodňovací žlab</t>
  </si>
  <si>
    <t>7*0,5</t>
  </si>
  <si>
    <t>542210920</t>
  </si>
  <si>
    <t>1162083437</t>
  </si>
  <si>
    <t>34,492</t>
  </si>
  <si>
    <t>28,125</t>
  </si>
  <si>
    <t>Odvoz vybouraných závěrných zídek , odvodňovacího žlabu a podkladního betonu k likvidaci</t>
  </si>
  <si>
    <t>15,2</t>
  </si>
  <si>
    <t>9902200800</t>
  </si>
  <si>
    <t>Doprava obousměrná (např. dodávek z vlastních zásob zhotovitele nebo objednatele nebo výzisku) mechanizací o nosnosti přes 3,5 t objemnějšího kusového materiálu (prefabrikátů, stožárů, výhybek, rozvaděčů, vybouraných hmot atd.) do 150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</si>
  <si>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1806111102</t>
  </si>
  <si>
    <t>Doprava komponent odvodňovacího žlabu</t>
  </si>
  <si>
    <t>1,789</t>
  </si>
  <si>
    <t>1831776004</t>
  </si>
  <si>
    <t>Doprava přejezdové konstrukce večtně podkladních bloků</t>
  </si>
  <si>
    <t>27,672</t>
  </si>
  <si>
    <t>860262813</t>
  </si>
  <si>
    <t>-518101994</t>
  </si>
  <si>
    <t>Uložení vybouraných závěrných zídek, odvodňovacího žlabu a podkladního betonu</t>
  </si>
  <si>
    <t>07 - P2402</t>
  </si>
  <si>
    <t>-1331254106</t>
  </si>
  <si>
    <t>1007241436</t>
  </si>
  <si>
    <t>130429732</t>
  </si>
  <si>
    <t>-1776841323</t>
  </si>
  <si>
    <t>896945628</t>
  </si>
  <si>
    <t>1943170488</t>
  </si>
  <si>
    <t>-1139529160</t>
  </si>
  <si>
    <t>356332230</t>
  </si>
  <si>
    <t>1587109753</t>
  </si>
  <si>
    <t>-1535115475</t>
  </si>
  <si>
    <t>-461724755</t>
  </si>
  <si>
    <t>-2099071630</t>
  </si>
  <si>
    <t>1042912150</t>
  </si>
  <si>
    <t>1639934283</t>
  </si>
  <si>
    <t>629170487</t>
  </si>
  <si>
    <t>-723069348</t>
  </si>
  <si>
    <t>-1979729664</t>
  </si>
  <si>
    <t>31,476</t>
  </si>
  <si>
    <t>-1188446792</t>
  </si>
  <si>
    <t>-907139537</t>
  </si>
  <si>
    <t>1498650917</t>
  </si>
  <si>
    <t>SO 14 - Výstroj trati</t>
  </si>
  <si>
    <t>5962101110R</t>
  </si>
  <si>
    <t>Návěstidlo sklonovník reflexní včetně sloupku, betonového základu a montážního příslušenství.</t>
  </si>
  <si>
    <t>-1989414653</t>
  </si>
  <si>
    <t>R</t>
  </si>
  <si>
    <t>Návěstidlo označník včetně ocelového sloupku, betonového základu a montážního příslušenství</t>
  </si>
  <si>
    <t>236618495</t>
  </si>
  <si>
    <t>pro každou stanici 4 ks (Bubeneč, Roztoky u Prahy, Libčice nad Vltavou, Kralupy nad Vltavou, Nelahozeves, Vraňany)</t>
  </si>
  <si>
    <t>6*4</t>
  </si>
  <si>
    <t>5912045020</t>
  </si>
  <si>
    <t>Montáž návěstidla včetně sloupku a patky označníku. Poznámka: 1. V cenách jsou započteny náklady na zemní práce, montáž patky, sloupku a návěstidla, úpravu a rozprostření zeminy na terén. 2. V cenách nejsou obsaženy náklady na dodávku materiálu.</t>
  </si>
  <si>
    <t>2123202576</t>
  </si>
  <si>
    <t>5912045050</t>
  </si>
  <si>
    <t>Montáž návěstidla včetně sloupku a patky sklonovníku. Poznámka: 1. V cenách jsou započteny náklady na zemní práce, montáž patky, sloupku a návěstidla, úpravu a rozprostření zeminy na terén. 2. V cenách nejsou obsaženy náklady na dodávku materiálu.</t>
  </si>
  <si>
    <t>-1913107336</t>
  </si>
  <si>
    <t>5912050220</t>
  </si>
  <si>
    <t>Staničení montáž hektometrovníku. Poznámka: 1. V cenách jsou započteny náklady na zemní práce a výměnu, demontáž nebo montáž staničení. 2. V cenách nejsou obsaženy náklady na dodávku materiálu.</t>
  </si>
  <si>
    <t>-1025798151</t>
  </si>
  <si>
    <t>žst. Kralupy nad Vltavou (umístění mezi koleje č. 1 a 2)</t>
  </si>
  <si>
    <t>od km 435,600 - 438,000</t>
  </si>
  <si>
    <t>5913410020</t>
  </si>
  <si>
    <t>Nátěr traťových značek hektometrovníku. Poznámka: 1. V cenách jsou započteny náklady na odstranění drnu a plevelů u značky, očištění od starého nátěru a nečistot, provedení nového nátěru barvou schváleného typu a odstínu včetně případného popisu. 2. V cenách nejsou obsaženy náklady na dodávku materiálu.</t>
  </si>
  <si>
    <t>88562326</t>
  </si>
  <si>
    <t>žst. Kralupy nad Vltavou</t>
  </si>
  <si>
    <t>776591400</t>
  </si>
  <si>
    <t>Doprava materiálu</t>
  </si>
  <si>
    <t>SO 15 - Výměna dílů čelisťových závěrů a ošetření výhybek mazivem</t>
  </si>
  <si>
    <t>5961101015R</t>
  </si>
  <si>
    <t>Mazací a konzervační prostředky Nicro Thermocup 1200 FL</t>
  </si>
  <si>
    <t>litr</t>
  </si>
  <si>
    <t>-472223362</t>
  </si>
  <si>
    <t>Mazací prostředek na výhybky</t>
  </si>
  <si>
    <t>43706100R</t>
  </si>
  <si>
    <t>hák závěrový čelisťového závěru pro první závěr UIC60 nebo R65</t>
  </si>
  <si>
    <t>-128205076</t>
  </si>
  <si>
    <t>Pro UIC - levý  kód - 031135076</t>
  </si>
  <si>
    <t>Pro UIC - pravý  kód - 031135075</t>
  </si>
  <si>
    <t>43706101R</t>
  </si>
  <si>
    <t>hák závěrový čelisťového závěru pro druhý závěr UIC6 nebo R65</t>
  </si>
  <si>
    <t>1210956268</t>
  </si>
  <si>
    <t>Pro UIC - levý  kód - 031145040</t>
  </si>
  <si>
    <t>Pro UIC - pravý  kód - 031145039</t>
  </si>
  <si>
    <t>43706102R</t>
  </si>
  <si>
    <t>hák závěrový čelisťového závěru pro třetí závěr UIC 60</t>
  </si>
  <si>
    <t>-1256072087</t>
  </si>
  <si>
    <t>Pro UIC - pravý kód - 031145039</t>
  </si>
  <si>
    <t>43706127R</t>
  </si>
  <si>
    <t>čelist svěrací sestavená I.záv. kód - 031135093, II.záv. kód - 031135095</t>
  </si>
  <si>
    <t>1012754225</t>
  </si>
  <si>
    <t>43706115R</t>
  </si>
  <si>
    <t>spřáhlo úplné pro čelisťový závěr výhybky 1:14-760 - kód 031145030</t>
  </si>
  <si>
    <t>-2114717765</t>
  </si>
  <si>
    <t>43706115R1</t>
  </si>
  <si>
    <t>spřáhlo úplné pro čelisťový závěr výhybky 1:12-500 - kód 031135043</t>
  </si>
  <si>
    <t>-522790863</t>
  </si>
  <si>
    <t>43706115R2</t>
  </si>
  <si>
    <t>spřáhlo úplné pro čelisťový závěr výhybky 1:9(11)-300 - kód 031125042</t>
  </si>
  <si>
    <t>-737490196</t>
  </si>
  <si>
    <t xml:space="preserve"> R</t>
  </si>
  <si>
    <t>Pomocná páka pro čelisťový závěr výhybky - kód 031125010</t>
  </si>
  <si>
    <t>1564982941</t>
  </si>
  <si>
    <t>531191121R</t>
  </si>
  <si>
    <t>Výměna částí čelisťového závěru výhybky jednoduché</t>
  </si>
  <si>
    <t>-749596827</t>
  </si>
  <si>
    <t>Celkový rozsach výměn jednotlivých komponent čelisťových závěrů dle výhybek je upřesněn v samostatné příloze zadávací dokumentac</t>
  </si>
  <si>
    <t>5911001010</t>
  </si>
  <si>
    <t>Čištění a mazání výhybky jednoduché s úhlem odbočení 1:5,7 až 1:11 nebo 8° až 5°. Poznámka: 1. V cenách jsou započteny náklady na odstranění nečistot a nánosu maziva z výměnové části neb PHS, žlabů a odvodnění, očištění kluzných stoliček a jejich ošetření mazivem.</t>
  </si>
  <si>
    <t>254380887</t>
  </si>
  <si>
    <t>ŽST Praha Bubeneč v.č. 7, 8, 9</t>
  </si>
  <si>
    <t>ŽST Roztoky u Prahy v.č. 7, 8, 9, 10, 13, 14, 15, 16</t>
  </si>
  <si>
    <t>ŽST Libčice nad Vltavou v.č. 1, 2, 3, 4, 6, 7, 8, 9, 10, 11, 13, 14</t>
  </si>
  <si>
    <t>ŽST Nelahozeves v.č. 8, 9, 10, 11, 13</t>
  </si>
  <si>
    <t>ŽST Vraňany v.č. 1, 2, 3, 4, 5, 6, 7, 8, 9, 10, 11, 12, 13, 14, 15, 16, 17, 18, 19, 20, 21, 22, 23, 24, 25, 26, 27, 29, 30, 31, 32</t>
  </si>
  <si>
    <t>5911001020</t>
  </si>
  <si>
    <t>Čištění a mazání výhybky jednoduché s úhlem odbočení 1:12 až 1:18,5 nebo 3° až 4,5°. Poznámka: 1. V cenách jsou započteny náklady na odstranění nečistot a nánosu maziva z výměnové části neb PHS, žlabů a odvodnění, očištění kluzných stoliček a jejich ošetření mazivem.</t>
  </si>
  <si>
    <t>-1032160400</t>
  </si>
  <si>
    <t>ŽST Praha Bubeneč v.č. 1, 2, 3, 4, 5, 6, 10, 11, 12, 13</t>
  </si>
  <si>
    <t>ŽST Roztoky u Prahy v.č. 1, 2, 3, 4, 5, 6, 11, 12</t>
  </si>
  <si>
    <t>ŽST Libčice nad Vltavou v.č. 5, 12, 15, 16, 17, 18</t>
  </si>
  <si>
    <t>ŽST Nelahozeves v.č. 1, 2, 3, 4, 5, 6, 7, 12, 14, 15, 16, 17, 18</t>
  </si>
  <si>
    <t>SO 16 - VRN</t>
  </si>
  <si>
    <t>OST - Ostatní</t>
  </si>
  <si>
    <t>VRN - Vedlejší rozpočtové náklady</t>
  </si>
  <si>
    <t>9903200100</t>
  </si>
  <si>
    <t>Přeprava mechanizace na místo prováděných prací o hmotnosti přes 12 t přes 50 do 100 km Poznámka: 1. Ceny jsou určeny pro dopravu mechanizmů na místo prováděných prací po silnici i po kolejích. 2. V ceně jsou započteny i náklady na zpáteční cestu dopravního prostředku. Měrnou jednotkou je kus přepravovaného stroje.</t>
  </si>
  <si>
    <t>-1589730197</t>
  </si>
  <si>
    <t>Loko, jeřáb</t>
  </si>
  <si>
    <t>5+2</t>
  </si>
  <si>
    <t>9903200200</t>
  </si>
  <si>
    <t>Přeprava mechanizace na místo prováděných prací o hmotnosti přes 12 t do 200 km Poznámka: 1. Ceny jsou určeny pro dopravu mechanizmů na místo prováděných prací po silnici i po kolejích. 2. V ceně jsou započteny i náklady na zpáteční cestu dopravního prostředku. Měrnou jednotkou je kus přepravovaného stroje.</t>
  </si>
  <si>
    <t>1166450003</t>
  </si>
  <si>
    <t>návoz strojů - ASP, ASPv, SSP, DGS, MHS, SČ, stroj na výměnu kolejnic</t>
  </si>
  <si>
    <t>4+4+4+4+5+1+2</t>
  </si>
  <si>
    <t>Vedlejší rozpočtové náklady</t>
  </si>
  <si>
    <t>021201001</t>
  </si>
  <si>
    <t>Průzkumné práce pro opravy Průzkum výskytu škodlivin kontaminace kameniva ropnými látkami</t>
  </si>
  <si>
    <t>kpl</t>
  </si>
  <si>
    <t>739548658</t>
  </si>
  <si>
    <t>V místě strojního čištění kolejového lože, které je součástí SO 09</t>
  </si>
  <si>
    <t>022101001</t>
  </si>
  <si>
    <t>Geodetické práce Geodetické práce před opravou</t>
  </si>
  <si>
    <t>-170982296</t>
  </si>
  <si>
    <t>022101011</t>
  </si>
  <si>
    <t>Geodetické práce Geodetické práce v průběhu opravy</t>
  </si>
  <si>
    <t>-683534641</t>
  </si>
  <si>
    <t>022101021</t>
  </si>
  <si>
    <t>Geodetické práce Geodetické práce po ukončení opravy</t>
  </si>
  <si>
    <t>883663487</t>
  </si>
  <si>
    <t>022111011</t>
  </si>
  <si>
    <t>Geodetické práce Kontrola PPK při směrové a výškové úpravě koleje zaměřením APK trať dvoukolejná - V cenách jsou započteny náklady na geodetickou kontinuální kontrolu PPK při směrové a výškové úpravě koleje a vyhotovení dokumentace dle „Metodického pokynu pro měření PPK“ vyhotovení záznamu a zároveň také geodetická kontrola polohy zajišťovacích značek (zpracování dokumentace v digitální podobě). PPK=prostorová poloha koleje</t>
  </si>
  <si>
    <t>-1494027217</t>
  </si>
  <si>
    <t>022121001</t>
  </si>
  <si>
    <t>Geodetické práce Diagnostika technické infrastruktury Vytýčení trasy inženýrských sítí - V sazbě jsou započteny náklady na vyhledání trasy detektorem, zaměření a zobrazení trasy a předání výstupu zaměření. V sazbě nejsou obsaženy náklady na vytýčení sítí ve správě provozovatele.</t>
  </si>
  <si>
    <t>846896472</t>
  </si>
  <si>
    <t>Poznámka k položce:
dotčené práce</t>
  </si>
  <si>
    <t>023101041</t>
  </si>
  <si>
    <t>Projektové práce Projektové práce v rozsahu ZRN (vyjma dále jmenované práce) přes 20 mil. Kč</t>
  </si>
  <si>
    <t>-1999345315</t>
  </si>
  <si>
    <t>Poznámka k položce:
ZRN</t>
  </si>
  <si>
    <t>návrh BK, schválení BK, provedení BK</t>
  </si>
  <si>
    <t>031101041</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</si>
  <si>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t>
  </si>
  <si>
    <t>2120051871</t>
  </si>
  <si>
    <t>zařízení a vybavení staveniště včetně zabezpečení</t>
  </si>
  <si>
    <t>033111001</t>
  </si>
  <si>
    <t>Provozní vlivy Výluka silničního provozu se zajištěním objížďky</t>
  </si>
  <si>
    <t>-387257822</t>
  </si>
  <si>
    <t>Poznámka k položce:
ocení se individuálně</t>
  </si>
  <si>
    <t>P2396, P2397, P2398, P2399, P2400, P2401, P2402</t>
  </si>
  <si>
    <t>SO 17 - KSU a TP</t>
  </si>
  <si>
    <t>7497351840R</t>
  </si>
  <si>
    <t>Vypracování KSU a TP a používání KSU a TP včetně zajištění materiálu</t>
  </si>
  <si>
    <t>-1967176825</t>
  </si>
  <si>
    <t>SO 18 - DSPS</t>
  </si>
  <si>
    <t>023131001</t>
  </si>
  <si>
    <t>Projektové práce Dokumentace skutečného provedení železničního svršku a spodku - V sazbě jsou obsaženy náklady na zaměření a vyhotovení dokumentace skutečného provedení žel. svršku a spodku dle vyhlášky č. 499/2006 Sb., a vyhlášky č. 31/1995 Sb. včetně zpracování dat v digitální podobě v otevřené formě a její předání objednateli</t>
  </si>
  <si>
    <t>-878140279</t>
  </si>
  <si>
    <t>vypracování dokumentace skutečného provedení stavby dle požadavku SŽG Praha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</si>
</sst>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1"/>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i/>
      <sz val="9"/>
      <color rgb="FF0000FF"/>
      <name val="Arial CE"/>
      <family val="2"/>
    </font>
    <font>
      <i/>
      <sz val="8"/>
      <color rgb="FF0000FF"/>
      <name val="Arial CE"/>
      <family val="2"/>
    </font>
    <font>
      <sz val="7"/>
      <color rgb="FF969696"/>
      <name val="Arial CE"/>
      <family val="2"/>
    </font>
    <font>
      <i/>
      <sz val="7"/>
      <color rgb="FF969696"/>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297">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2" fillId="4" borderId="13" xfId="0" applyFont="1" applyFill="1" applyBorder="1" applyAlignment="1" applyProtection="1">
      <alignment horizontal="center" vertical="center"/>
      <protection/>
    </xf>
    <xf numFmtId="0" fontId="23" fillId="0" borderId="14" xfId="0" applyFont="1" applyBorder="1" applyAlignment="1" applyProtection="1">
      <alignment horizontal="center" vertical="center" wrapText="1"/>
      <protection/>
    </xf>
    <xf numFmtId="0" fontId="23" fillId="0" borderId="15" xfId="0" applyFont="1" applyBorder="1" applyAlignment="1" applyProtection="1">
      <alignment horizontal="center" vertical="center" wrapText="1"/>
      <protection/>
    </xf>
    <xf numFmtId="0" fontId="23"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8"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2"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8"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2" xfId="0" applyNumberFormat="1" applyFont="1" applyBorder="1" applyAlignment="1" applyProtection="1">
      <alignment vertical="center"/>
      <protection/>
    </xf>
    <xf numFmtId="0" fontId="6" fillId="0" borderId="0" xfId="0" applyFont="1" applyAlignment="1">
      <alignment horizontal="left" vertical="center"/>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8"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1" xfId="0" applyBorder="1"/>
    <xf numFmtId="0" fontId="0" fillId="0" borderId="2" xfId="0" applyBorder="1"/>
    <xf numFmtId="0" fontId="14"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2"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4" xfId="0" applyFont="1" applyFill="1" applyBorder="1" applyAlignment="1" applyProtection="1">
      <alignment horizontal="center" vertical="center" wrapText="1"/>
      <protection/>
    </xf>
    <xf numFmtId="0" fontId="22" fillId="4" borderId="15" xfId="0" applyFont="1" applyFill="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0" xfId="0" applyBorder="1" applyAlignment="1" applyProtection="1">
      <alignment vertical="center"/>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35" fillId="0" borderId="22" xfId="0" applyFont="1" applyBorder="1" applyAlignment="1" applyProtection="1">
      <alignment horizontal="center" vertical="center"/>
      <protection/>
    </xf>
    <xf numFmtId="49" fontId="35" fillId="0" borderId="22" xfId="0" applyNumberFormat="1" applyFont="1" applyBorder="1" applyAlignment="1" applyProtection="1">
      <alignment horizontal="left" vertical="center" wrapText="1"/>
      <protection/>
    </xf>
    <xf numFmtId="0" fontId="35" fillId="0" borderId="22" xfId="0" applyFont="1" applyBorder="1" applyAlignment="1" applyProtection="1">
      <alignment horizontal="left" vertical="center" wrapText="1"/>
      <protection/>
    </xf>
    <xf numFmtId="0" fontId="35" fillId="0" borderId="22" xfId="0" applyFont="1" applyBorder="1" applyAlignment="1" applyProtection="1">
      <alignment horizontal="center" vertical="center" wrapText="1"/>
      <protection/>
    </xf>
    <xf numFmtId="167" fontId="35" fillId="0" borderId="22" xfId="0" applyNumberFormat="1" applyFont="1" applyBorder="1" applyAlignment="1" applyProtection="1">
      <alignment vertical="center"/>
      <protection/>
    </xf>
    <xf numFmtId="4" fontId="35" fillId="2" borderId="22" xfId="0" applyNumberFormat="1" applyFont="1" applyFill="1" applyBorder="1" applyAlignment="1" applyProtection="1">
      <alignment vertical="center"/>
      <protection locked="0"/>
    </xf>
    <xf numFmtId="4" fontId="35" fillId="0" borderId="22" xfId="0" applyNumberFormat="1" applyFont="1" applyBorder="1" applyAlignment="1" applyProtection="1">
      <alignment vertical="center"/>
      <protection/>
    </xf>
    <xf numFmtId="0" fontId="36" fillId="0" borderId="3" xfId="0" applyFont="1" applyBorder="1" applyAlignment="1">
      <alignment vertical="center"/>
    </xf>
    <xf numFmtId="0" fontId="35" fillId="2" borderId="18"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2"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7"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8"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0" fontId="38"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4" fontId="35" fillId="2" borderId="22" xfId="0" applyNumberFormat="1" applyFont="1" applyFill="1" applyBorder="1" applyAlignment="1" applyProtection="1">
      <alignment vertical="center"/>
      <protection/>
    </xf>
    <xf numFmtId="4" fontId="22" fillId="2" borderId="22" xfId="0" applyNumberFormat="1" applyFont="1" applyFill="1" applyBorder="1" applyAlignment="1" applyProtection="1">
      <alignment vertical="center"/>
      <protection/>
    </xf>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0" fontId="27" fillId="0" borderId="0" xfId="0" applyFont="1" applyAlignment="1" applyProtection="1">
      <alignment horizontal="left" vertical="center" wrapText="1"/>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21" fillId="0" borderId="18"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22" fillId="4" borderId="7" xfId="0" applyFont="1" applyFill="1" applyBorder="1" applyAlignment="1" applyProtection="1">
      <alignment horizontal="righ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0" fontId="22" fillId="4" borderId="6" xfId="0" applyFont="1" applyFill="1" applyBorder="1" applyAlignment="1" applyProtection="1">
      <alignment horizontal="center" vertical="center"/>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0" fontId="30" fillId="0" borderId="0" xfId="0" applyFont="1" applyAlignment="1" applyProtection="1">
      <alignment horizontal="left" vertical="center" wrapText="1"/>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81"/>
  <sheetViews>
    <sheetView showGridLines="0" workbookViewId="0" topLeftCell="A25">
      <selection activeCell="X11" sqref="X11"/>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 customHeight="1">
      <c r="AR2" s="250"/>
      <c r="AS2" s="250"/>
      <c r="AT2" s="250"/>
      <c r="AU2" s="250"/>
      <c r="AV2" s="250"/>
      <c r="AW2" s="250"/>
      <c r="AX2" s="250"/>
      <c r="AY2" s="250"/>
      <c r="AZ2" s="250"/>
      <c r="BA2" s="250"/>
      <c r="BB2" s="250"/>
      <c r="BC2" s="250"/>
      <c r="BD2" s="250"/>
      <c r="BE2" s="250"/>
      <c r="BS2" s="17" t="s">
        <v>6</v>
      </c>
      <c r="BT2" s="17" t="s">
        <v>7</v>
      </c>
    </row>
    <row r="3" spans="2:72" s="1" customFormat="1" ht="6.9"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54">
        <v>9</v>
      </c>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2"/>
      <c r="AQ5" s="22"/>
      <c r="AR5" s="20"/>
      <c r="BE5" s="251" t="s">
        <v>15</v>
      </c>
      <c r="BS5" s="17" t="s">
        <v>6</v>
      </c>
    </row>
    <row r="6" spans="2:71" s="1" customFormat="1" ht="36.9" customHeight="1">
      <c r="B6" s="21"/>
      <c r="C6" s="22"/>
      <c r="D6" s="28" t="s">
        <v>16</v>
      </c>
      <c r="E6" s="22"/>
      <c r="F6" s="22"/>
      <c r="G6" s="22"/>
      <c r="H6" s="22"/>
      <c r="I6" s="22"/>
      <c r="J6" s="22"/>
      <c r="K6" s="256" t="s">
        <v>17</v>
      </c>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2"/>
      <c r="AQ6" s="22"/>
      <c r="AR6" s="20"/>
      <c r="BE6" s="252"/>
      <c r="BS6" s="17" t="s">
        <v>6</v>
      </c>
    </row>
    <row r="7" spans="2:71" s="1" customFormat="1" ht="12" customHeight="1">
      <c r="B7" s="21"/>
      <c r="C7" s="22"/>
      <c r="D7" s="29"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29" t="s">
        <v>20</v>
      </c>
      <c r="AL7" s="22"/>
      <c r="AM7" s="22"/>
      <c r="AN7" s="27" t="s">
        <v>19</v>
      </c>
      <c r="AO7" s="22"/>
      <c r="AP7" s="22"/>
      <c r="AQ7" s="22"/>
      <c r="AR7" s="20"/>
      <c r="BE7" s="252"/>
      <c r="BS7" s="17" t="s">
        <v>6</v>
      </c>
    </row>
    <row r="8" spans="2:71" s="1" customFormat="1" ht="12" customHeight="1">
      <c r="B8" s="21"/>
      <c r="C8" s="22"/>
      <c r="D8" s="29"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29" t="s">
        <v>23</v>
      </c>
      <c r="AL8" s="22"/>
      <c r="AM8" s="22"/>
      <c r="AN8" s="30" t="s">
        <v>24</v>
      </c>
      <c r="AO8" s="22"/>
      <c r="AP8" s="22"/>
      <c r="AQ8" s="22"/>
      <c r="AR8" s="20"/>
      <c r="BE8" s="252"/>
      <c r="BS8" s="17" t="s">
        <v>6</v>
      </c>
    </row>
    <row r="9" spans="2:71"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252"/>
      <c r="BS9" s="17" t="s">
        <v>6</v>
      </c>
    </row>
    <row r="10" spans="2:71" s="1" customFormat="1" ht="12" customHeight="1">
      <c r="B10" s="21"/>
      <c r="C10" s="22"/>
      <c r="D10" s="29"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26</v>
      </c>
      <c r="AL10" s="22"/>
      <c r="AM10" s="22"/>
      <c r="AN10" s="27" t="s">
        <v>19</v>
      </c>
      <c r="AO10" s="22"/>
      <c r="AP10" s="22"/>
      <c r="AQ10" s="22"/>
      <c r="AR10" s="20"/>
      <c r="BE10" s="252"/>
      <c r="BS10" s="17" t="s">
        <v>6</v>
      </c>
    </row>
    <row r="11" spans="2:71" s="1" customFormat="1" ht="18.45" customHeight="1">
      <c r="B11" s="21"/>
      <c r="C11" s="22"/>
      <c r="D11" s="22"/>
      <c r="E11" s="27" t="s">
        <v>27</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28</v>
      </c>
      <c r="AL11" s="22"/>
      <c r="AM11" s="22"/>
      <c r="AN11" s="27" t="s">
        <v>19</v>
      </c>
      <c r="AO11" s="22"/>
      <c r="AP11" s="22"/>
      <c r="AQ11" s="22"/>
      <c r="AR11" s="20"/>
      <c r="BE11" s="252"/>
      <c r="BS11" s="17" t="s">
        <v>6</v>
      </c>
    </row>
    <row r="12" spans="2:71" s="1" customFormat="1" ht="6.9"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252"/>
      <c r="BS12" s="17" t="s">
        <v>6</v>
      </c>
    </row>
    <row r="13" spans="2:71" s="1" customFormat="1" ht="12" customHeight="1">
      <c r="B13" s="21"/>
      <c r="C13" s="22"/>
      <c r="D13" s="29" t="s">
        <v>29</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26</v>
      </c>
      <c r="AL13" s="22"/>
      <c r="AM13" s="22"/>
      <c r="AN13" s="31" t="s">
        <v>30</v>
      </c>
      <c r="AO13" s="22"/>
      <c r="AP13" s="22"/>
      <c r="AQ13" s="22"/>
      <c r="AR13" s="20"/>
      <c r="BE13" s="252"/>
      <c r="BS13" s="17" t="s">
        <v>6</v>
      </c>
    </row>
    <row r="14" spans="2:71" ht="13.2">
      <c r="B14" s="21"/>
      <c r="C14" s="22"/>
      <c r="D14" s="22"/>
      <c r="E14" s="257" t="s">
        <v>30</v>
      </c>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9" t="s">
        <v>28</v>
      </c>
      <c r="AL14" s="22"/>
      <c r="AM14" s="22"/>
      <c r="AN14" s="31" t="s">
        <v>30</v>
      </c>
      <c r="AO14" s="22"/>
      <c r="AP14" s="22"/>
      <c r="AQ14" s="22"/>
      <c r="AR14" s="20"/>
      <c r="BE14" s="252"/>
      <c r="BS14" s="17" t="s">
        <v>6</v>
      </c>
    </row>
    <row r="15" spans="2:71" s="1" customFormat="1" ht="6.9"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252"/>
      <c r="BS15" s="17" t="s">
        <v>4</v>
      </c>
    </row>
    <row r="16" spans="2:71" s="1" customFormat="1" ht="12" customHeight="1">
      <c r="B16" s="21"/>
      <c r="C16" s="22"/>
      <c r="D16" s="29" t="s">
        <v>31</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26</v>
      </c>
      <c r="AL16" s="22"/>
      <c r="AM16" s="22"/>
      <c r="AN16" s="27" t="s">
        <v>19</v>
      </c>
      <c r="AO16" s="22"/>
      <c r="AP16" s="22"/>
      <c r="AQ16" s="22"/>
      <c r="AR16" s="20"/>
      <c r="BE16" s="252"/>
      <c r="BS16" s="17" t="s">
        <v>4</v>
      </c>
    </row>
    <row r="17" spans="2:71" s="1" customFormat="1" ht="18.45" customHeight="1">
      <c r="B17" s="21"/>
      <c r="C17" s="22"/>
      <c r="D17" s="22"/>
      <c r="E17" s="27" t="s">
        <v>22</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28</v>
      </c>
      <c r="AL17" s="22"/>
      <c r="AM17" s="22"/>
      <c r="AN17" s="27" t="s">
        <v>19</v>
      </c>
      <c r="AO17" s="22"/>
      <c r="AP17" s="22"/>
      <c r="AQ17" s="22"/>
      <c r="AR17" s="20"/>
      <c r="BE17" s="252"/>
      <c r="BS17" s="17" t="s">
        <v>32</v>
      </c>
    </row>
    <row r="18" spans="2:71" s="1" customFormat="1" ht="6.9"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252"/>
      <c r="BS18" s="17" t="s">
        <v>6</v>
      </c>
    </row>
    <row r="19" spans="2:71" s="1" customFormat="1" ht="12" customHeight="1">
      <c r="B19" s="21"/>
      <c r="C19" s="22"/>
      <c r="D19" s="29" t="s">
        <v>33</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26</v>
      </c>
      <c r="AL19" s="22"/>
      <c r="AM19" s="22"/>
      <c r="AN19" s="27" t="s">
        <v>19</v>
      </c>
      <c r="AO19" s="22"/>
      <c r="AP19" s="22"/>
      <c r="AQ19" s="22"/>
      <c r="AR19" s="20"/>
      <c r="BE19" s="252"/>
      <c r="BS19" s="17" t="s">
        <v>6</v>
      </c>
    </row>
    <row r="20" spans="2:71" s="1" customFormat="1" ht="18.45" customHeight="1">
      <c r="B20" s="21"/>
      <c r="C20" s="22"/>
      <c r="D20" s="22"/>
      <c r="E20" s="27" t="s">
        <v>34</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28</v>
      </c>
      <c r="AL20" s="22"/>
      <c r="AM20" s="22"/>
      <c r="AN20" s="27" t="s">
        <v>19</v>
      </c>
      <c r="AO20" s="22"/>
      <c r="AP20" s="22"/>
      <c r="AQ20" s="22"/>
      <c r="AR20" s="20"/>
      <c r="BE20" s="252"/>
      <c r="BS20" s="17" t="s">
        <v>4</v>
      </c>
    </row>
    <row r="21" spans="2:57" s="1" customFormat="1" ht="6.9"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252"/>
    </row>
    <row r="22" spans="2:57" s="1" customFormat="1" ht="12" customHeight="1">
      <c r="B22" s="21"/>
      <c r="C22" s="22"/>
      <c r="D22" s="29" t="s">
        <v>35</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252"/>
    </row>
    <row r="23" spans="2:57" s="1" customFormat="1" ht="35.25" customHeight="1">
      <c r="B23" s="21"/>
      <c r="C23" s="22"/>
      <c r="D23" s="22"/>
      <c r="E23" s="259" t="s">
        <v>36</v>
      </c>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2"/>
      <c r="AP23" s="22"/>
      <c r="AQ23" s="22"/>
      <c r="AR23" s="20"/>
      <c r="BE23" s="252"/>
    </row>
    <row r="24" spans="2:57" s="1" customFormat="1" ht="6.9"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252"/>
    </row>
    <row r="25" spans="2:57" s="1" customFormat="1" ht="6.9" customHeight="1">
      <c r="B25" s="21"/>
      <c r="C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2"/>
      <c r="AQ25" s="22"/>
      <c r="AR25" s="20"/>
      <c r="BE25" s="252"/>
    </row>
    <row r="26" spans="1:57" s="2" customFormat="1" ht="25.95" customHeight="1">
      <c r="A26" s="34"/>
      <c r="B26" s="35"/>
      <c r="C26" s="36"/>
      <c r="D26" s="37" t="s">
        <v>37</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260">
        <f>ROUND(AG54,2)</f>
        <v>0</v>
      </c>
      <c r="AL26" s="261"/>
      <c r="AM26" s="261"/>
      <c r="AN26" s="261"/>
      <c r="AO26" s="261"/>
      <c r="AP26" s="36"/>
      <c r="AQ26" s="36"/>
      <c r="AR26" s="39"/>
      <c r="BE26" s="252"/>
    </row>
    <row r="27" spans="1:57" s="2" customFormat="1" ht="6.9" customHeight="1">
      <c r="A27" s="34"/>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9"/>
      <c r="BE27" s="252"/>
    </row>
    <row r="28" spans="1:57" s="2" customFormat="1" ht="13.2">
      <c r="A28" s="34"/>
      <c r="B28" s="35"/>
      <c r="C28" s="36"/>
      <c r="D28" s="36"/>
      <c r="E28" s="36"/>
      <c r="F28" s="36"/>
      <c r="G28" s="36"/>
      <c r="H28" s="36"/>
      <c r="I28" s="36"/>
      <c r="J28" s="36"/>
      <c r="K28" s="36"/>
      <c r="L28" s="262" t="s">
        <v>38</v>
      </c>
      <c r="M28" s="262"/>
      <c r="N28" s="262"/>
      <c r="O28" s="262"/>
      <c r="P28" s="262"/>
      <c r="Q28" s="36"/>
      <c r="R28" s="36"/>
      <c r="S28" s="36"/>
      <c r="T28" s="36"/>
      <c r="U28" s="36"/>
      <c r="V28" s="36"/>
      <c r="W28" s="262" t="s">
        <v>39</v>
      </c>
      <c r="X28" s="262"/>
      <c r="Y28" s="262"/>
      <c r="Z28" s="262"/>
      <c r="AA28" s="262"/>
      <c r="AB28" s="262"/>
      <c r="AC28" s="262"/>
      <c r="AD28" s="262"/>
      <c r="AE28" s="262"/>
      <c r="AF28" s="36"/>
      <c r="AG28" s="36"/>
      <c r="AH28" s="36"/>
      <c r="AI28" s="36"/>
      <c r="AJ28" s="36"/>
      <c r="AK28" s="262" t="s">
        <v>40</v>
      </c>
      <c r="AL28" s="262"/>
      <c r="AM28" s="262"/>
      <c r="AN28" s="262"/>
      <c r="AO28" s="262"/>
      <c r="AP28" s="36"/>
      <c r="AQ28" s="36"/>
      <c r="AR28" s="39"/>
      <c r="BE28" s="252"/>
    </row>
    <row r="29" spans="2:57" s="3" customFormat="1" ht="14.4" customHeight="1">
      <c r="B29" s="40"/>
      <c r="C29" s="41"/>
      <c r="D29" s="29" t="s">
        <v>41</v>
      </c>
      <c r="E29" s="41"/>
      <c r="F29" s="29" t="s">
        <v>42</v>
      </c>
      <c r="G29" s="41"/>
      <c r="H29" s="41"/>
      <c r="I29" s="41"/>
      <c r="J29" s="41"/>
      <c r="K29" s="41"/>
      <c r="L29" s="245">
        <v>0.21</v>
      </c>
      <c r="M29" s="244"/>
      <c r="N29" s="244"/>
      <c r="O29" s="244"/>
      <c r="P29" s="244"/>
      <c r="Q29" s="41"/>
      <c r="R29" s="41"/>
      <c r="S29" s="41"/>
      <c r="T29" s="41"/>
      <c r="U29" s="41"/>
      <c r="V29" s="41"/>
      <c r="W29" s="243">
        <f>ROUND(AZ54,2)</f>
        <v>0</v>
      </c>
      <c r="X29" s="244"/>
      <c r="Y29" s="244"/>
      <c r="Z29" s="244"/>
      <c r="AA29" s="244"/>
      <c r="AB29" s="244"/>
      <c r="AC29" s="244"/>
      <c r="AD29" s="244"/>
      <c r="AE29" s="244"/>
      <c r="AF29" s="41"/>
      <c r="AG29" s="41"/>
      <c r="AH29" s="41"/>
      <c r="AI29" s="41"/>
      <c r="AJ29" s="41"/>
      <c r="AK29" s="243">
        <f>ROUND(AV54,2)</f>
        <v>0</v>
      </c>
      <c r="AL29" s="244"/>
      <c r="AM29" s="244"/>
      <c r="AN29" s="244"/>
      <c r="AO29" s="244"/>
      <c r="AP29" s="41"/>
      <c r="AQ29" s="41"/>
      <c r="AR29" s="42"/>
      <c r="BE29" s="253"/>
    </row>
    <row r="30" spans="2:57" s="3" customFormat="1" ht="14.4" customHeight="1">
      <c r="B30" s="40"/>
      <c r="C30" s="41"/>
      <c r="D30" s="41"/>
      <c r="E30" s="41"/>
      <c r="F30" s="29" t="s">
        <v>43</v>
      </c>
      <c r="G30" s="41"/>
      <c r="H30" s="41"/>
      <c r="I30" s="41"/>
      <c r="J30" s="41"/>
      <c r="K30" s="41"/>
      <c r="L30" s="245">
        <v>0.15</v>
      </c>
      <c r="M30" s="244"/>
      <c r="N30" s="244"/>
      <c r="O30" s="244"/>
      <c r="P30" s="244"/>
      <c r="Q30" s="41"/>
      <c r="R30" s="41"/>
      <c r="S30" s="41"/>
      <c r="T30" s="41"/>
      <c r="U30" s="41"/>
      <c r="V30" s="41"/>
      <c r="W30" s="243">
        <f>ROUND(BA54,2)</f>
        <v>0</v>
      </c>
      <c r="X30" s="244"/>
      <c r="Y30" s="244"/>
      <c r="Z30" s="244"/>
      <c r="AA30" s="244"/>
      <c r="AB30" s="244"/>
      <c r="AC30" s="244"/>
      <c r="AD30" s="244"/>
      <c r="AE30" s="244"/>
      <c r="AF30" s="41"/>
      <c r="AG30" s="41"/>
      <c r="AH30" s="41"/>
      <c r="AI30" s="41"/>
      <c r="AJ30" s="41"/>
      <c r="AK30" s="243">
        <f>ROUND(AW54,2)</f>
        <v>0</v>
      </c>
      <c r="AL30" s="244"/>
      <c r="AM30" s="244"/>
      <c r="AN30" s="244"/>
      <c r="AO30" s="244"/>
      <c r="AP30" s="41"/>
      <c r="AQ30" s="41"/>
      <c r="AR30" s="42"/>
      <c r="BE30" s="253"/>
    </row>
    <row r="31" spans="2:57" s="3" customFormat="1" ht="14.4" customHeight="1" hidden="1">
      <c r="B31" s="40"/>
      <c r="C31" s="41"/>
      <c r="D31" s="41"/>
      <c r="E31" s="41"/>
      <c r="F31" s="29" t="s">
        <v>44</v>
      </c>
      <c r="G31" s="41"/>
      <c r="H31" s="41"/>
      <c r="I31" s="41"/>
      <c r="J31" s="41"/>
      <c r="K31" s="41"/>
      <c r="L31" s="245">
        <v>0.21</v>
      </c>
      <c r="M31" s="244"/>
      <c r="N31" s="244"/>
      <c r="O31" s="244"/>
      <c r="P31" s="244"/>
      <c r="Q31" s="41"/>
      <c r="R31" s="41"/>
      <c r="S31" s="41"/>
      <c r="T31" s="41"/>
      <c r="U31" s="41"/>
      <c r="V31" s="41"/>
      <c r="W31" s="243">
        <f>ROUND(BB54,2)</f>
        <v>0</v>
      </c>
      <c r="X31" s="244"/>
      <c r="Y31" s="244"/>
      <c r="Z31" s="244"/>
      <c r="AA31" s="244"/>
      <c r="AB31" s="244"/>
      <c r="AC31" s="244"/>
      <c r="AD31" s="244"/>
      <c r="AE31" s="244"/>
      <c r="AF31" s="41"/>
      <c r="AG31" s="41"/>
      <c r="AH31" s="41"/>
      <c r="AI31" s="41"/>
      <c r="AJ31" s="41"/>
      <c r="AK31" s="243">
        <v>0</v>
      </c>
      <c r="AL31" s="244"/>
      <c r="AM31" s="244"/>
      <c r="AN31" s="244"/>
      <c r="AO31" s="244"/>
      <c r="AP31" s="41"/>
      <c r="AQ31" s="41"/>
      <c r="AR31" s="42"/>
      <c r="BE31" s="253"/>
    </row>
    <row r="32" spans="2:57" s="3" customFormat="1" ht="14.4" customHeight="1" hidden="1">
      <c r="B32" s="40"/>
      <c r="C32" s="41"/>
      <c r="D32" s="41"/>
      <c r="E32" s="41"/>
      <c r="F32" s="29" t="s">
        <v>45</v>
      </c>
      <c r="G32" s="41"/>
      <c r="H32" s="41"/>
      <c r="I32" s="41"/>
      <c r="J32" s="41"/>
      <c r="K32" s="41"/>
      <c r="L32" s="245">
        <v>0.15</v>
      </c>
      <c r="M32" s="244"/>
      <c r="N32" s="244"/>
      <c r="O32" s="244"/>
      <c r="P32" s="244"/>
      <c r="Q32" s="41"/>
      <c r="R32" s="41"/>
      <c r="S32" s="41"/>
      <c r="T32" s="41"/>
      <c r="U32" s="41"/>
      <c r="V32" s="41"/>
      <c r="W32" s="243">
        <f>ROUND(BC54,2)</f>
        <v>0</v>
      </c>
      <c r="X32" s="244"/>
      <c r="Y32" s="244"/>
      <c r="Z32" s="244"/>
      <c r="AA32" s="244"/>
      <c r="AB32" s="244"/>
      <c r="AC32" s="244"/>
      <c r="AD32" s="244"/>
      <c r="AE32" s="244"/>
      <c r="AF32" s="41"/>
      <c r="AG32" s="41"/>
      <c r="AH32" s="41"/>
      <c r="AI32" s="41"/>
      <c r="AJ32" s="41"/>
      <c r="AK32" s="243">
        <v>0</v>
      </c>
      <c r="AL32" s="244"/>
      <c r="AM32" s="244"/>
      <c r="AN32" s="244"/>
      <c r="AO32" s="244"/>
      <c r="AP32" s="41"/>
      <c r="AQ32" s="41"/>
      <c r="AR32" s="42"/>
      <c r="BE32" s="253"/>
    </row>
    <row r="33" spans="2:44" s="3" customFormat="1" ht="14.4" customHeight="1" hidden="1">
      <c r="B33" s="40"/>
      <c r="C33" s="41"/>
      <c r="D33" s="41"/>
      <c r="E33" s="41"/>
      <c r="F33" s="29" t="s">
        <v>46</v>
      </c>
      <c r="G33" s="41"/>
      <c r="H33" s="41"/>
      <c r="I33" s="41"/>
      <c r="J33" s="41"/>
      <c r="K33" s="41"/>
      <c r="L33" s="245">
        <v>0</v>
      </c>
      <c r="M33" s="244"/>
      <c r="N33" s="244"/>
      <c r="O33" s="244"/>
      <c r="P33" s="244"/>
      <c r="Q33" s="41"/>
      <c r="R33" s="41"/>
      <c r="S33" s="41"/>
      <c r="T33" s="41"/>
      <c r="U33" s="41"/>
      <c r="V33" s="41"/>
      <c r="W33" s="243">
        <f>ROUND(BD54,2)</f>
        <v>0</v>
      </c>
      <c r="X33" s="244"/>
      <c r="Y33" s="244"/>
      <c r="Z33" s="244"/>
      <c r="AA33" s="244"/>
      <c r="AB33" s="244"/>
      <c r="AC33" s="244"/>
      <c r="AD33" s="244"/>
      <c r="AE33" s="244"/>
      <c r="AF33" s="41"/>
      <c r="AG33" s="41"/>
      <c r="AH33" s="41"/>
      <c r="AI33" s="41"/>
      <c r="AJ33" s="41"/>
      <c r="AK33" s="243">
        <v>0</v>
      </c>
      <c r="AL33" s="244"/>
      <c r="AM33" s="244"/>
      <c r="AN33" s="244"/>
      <c r="AO33" s="244"/>
      <c r="AP33" s="41"/>
      <c r="AQ33" s="41"/>
      <c r="AR33" s="42"/>
    </row>
    <row r="34" spans="1:57" s="2" customFormat="1" ht="6.9" customHeight="1">
      <c r="A34" s="34"/>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9"/>
      <c r="BE34" s="34"/>
    </row>
    <row r="35" spans="1:57" s="2" customFormat="1" ht="25.95" customHeight="1">
      <c r="A35" s="34"/>
      <c r="B35" s="35"/>
      <c r="C35" s="43"/>
      <c r="D35" s="44" t="s">
        <v>47</v>
      </c>
      <c r="E35" s="45"/>
      <c r="F35" s="45"/>
      <c r="G35" s="45"/>
      <c r="H35" s="45"/>
      <c r="I35" s="45"/>
      <c r="J35" s="45"/>
      <c r="K35" s="45"/>
      <c r="L35" s="45"/>
      <c r="M35" s="45"/>
      <c r="N35" s="45"/>
      <c r="O35" s="45"/>
      <c r="P35" s="45"/>
      <c r="Q35" s="45"/>
      <c r="R35" s="45"/>
      <c r="S35" s="45"/>
      <c r="T35" s="46" t="s">
        <v>48</v>
      </c>
      <c r="U35" s="45"/>
      <c r="V35" s="45"/>
      <c r="W35" s="45"/>
      <c r="X35" s="249" t="s">
        <v>49</v>
      </c>
      <c r="Y35" s="247"/>
      <c r="Z35" s="247"/>
      <c r="AA35" s="247"/>
      <c r="AB35" s="247"/>
      <c r="AC35" s="45"/>
      <c r="AD35" s="45"/>
      <c r="AE35" s="45"/>
      <c r="AF35" s="45"/>
      <c r="AG35" s="45"/>
      <c r="AH35" s="45"/>
      <c r="AI35" s="45"/>
      <c r="AJ35" s="45"/>
      <c r="AK35" s="246">
        <f>SUM(AK26:AK33)</f>
        <v>0</v>
      </c>
      <c r="AL35" s="247"/>
      <c r="AM35" s="247"/>
      <c r="AN35" s="247"/>
      <c r="AO35" s="248"/>
      <c r="AP35" s="43"/>
      <c r="AQ35" s="43"/>
      <c r="AR35" s="39"/>
      <c r="BE35" s="34"/>
    </row>
    <row r="36" spans="1:57" s="2" customFormat="1" ht="6.9" customHeight="1">
      <c r="A36" s="34"/>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9"/>
      <c r="BE36" s="34"/>
    </row>
    <row r="37" spans="1:57" s="2" customFormat="1" ht="6.9" customHeight="1">
      <c r="A37" s="34"/>
      <c r="B37" s="47"/>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39"/>
      <c r="BE37" s="34"/>
    </row>
    <row r="41" spans="1:57" s="2" customFormat="1" ht="6.9" customHeight="1">
      <c r="A41" s="34"/>
      <c r="B41" s="49"/>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39"/>
      <c r="BE41" s="34"/>
    </row>
    <row r="42" spans="1:57" s="2" customFormat="1" ht="24.9" customHeight="1">
      <c r="A42" s="34"/>
      <c r="B42" s="35"/>
      <c r="C42" s="23" t="s">
        <v>50</v>
      </c>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9"/>
      <c r="BE42" s="34"/>
    </row>
    <row r="43" spans="1:57" s="2" customFormat="1" ht="6.9" customHeight="1">
      <c r="A43" s="34"/>
      <c r="B43" s="35"/>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9"/>
      <c r="BE43" s="34"/>
    </row>
    <row r="44" spans="2:44" s="4" customFormat="1" ht="12" customHeight="1">
      <c r="B44" s="51"/>
      <c r="C44" s="29" t="s">
        <v>13</v>
      </c>
      <c r="D44" s="52"/>
      <c r="E44" s="52"/>
      <c r="F44" s="52"/>
      <c r="G44" s="52"/>
      <c r="H44" s="52"/>
      <c r="I44" s="52"/>
      <c r="J44" s="52"/>
      <c r="K44" s="52"/>
      <c r="L44" s="52">
        <f>K5</f>
        <v>9</v>
      </c>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3"/>
    </row>
    <row r="45" spans="2:44" s="5" customFormat="1" ht="36.9" customHeight="1">
      <c r="B45" s="54"/>
      <c r="C45" s="55" t="s">
        <v>16</v>
      </c>
      <c r="D45" s="56"/>
      <c r="E45" s="56"/>
      <c r="F45" s="56"/>
      <c r="G45" s="56"/>
      <c r="H45" s="56"/>
      <c r="I45" s="56"/>
      <c r="J45" s="56"/>
      <c r="K45" s="56"/>
      <c r="L45" s="280" t="str">
        <f>K6</f>
        <v>Cyklická údržba trati v úseku Praha-Holešovice - Vraňany</v>
      </c>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56"/>
      <c r="AQ45" s="56"/>
      <c r="AR45" s="57"/>
    </row>
    <row r="46" spans="1:57" s="2" customFormat="1" ht="6.9" customHeight="1">
      <c r="A46" s="34"/>
      <c r="B46" s="35"/>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9"/>
      <c r="BE46" s="34"/>
    </row>
    <row r="47" spans="1:57" s="2" customFormat="1" ht="12" customHeight="1">
      <c r="A47" s="34"/>
      <c r="B47" s="35"/>
      <c r="C47" s="29" t="s">
        <v>21</v>
      </c>
      <c r="D47" s="36"/>
      <c r="E47" s="36"/>
      <c r="F47" s="36"/>
      <c r="G47" s="36"/>
      <c r="H47" s="36"/>
      <c r="I47" s="36"/>
      <c r="J47" s="36"/>
      <c r="K47" s="36"/>
      <c r="L47" s="58" t="str">
        <f>IF(K8="","",K8)</f>
        <v xml:space="preserve"> </v>
      </c>
      <c r="M47" s="36"/>
      <c r="N47" s="36"/>
      <c r="O47" s="36"/>
      <c r="P47" s="36"/>
      <c r="Q47" s="36"/>
      <c r="R47" s="36"/>
      <c r="S47" s="36"/>
      <c r="T47" s="36"/>
      <c r="U47" s="36"/>
      <c r="V47" s="36"/>
      <c r="W47" s="36"/>
      <c r="X47" s="36"/>
      <c r="Y47" s="36"/>
      <c r="Z47" s="36"/>
      <c r="AA47" s="36"/>
      <c r="AB47" s="36"/>
      <c r="AC47" s="36"/>
      <c r="AD47" s="36"/>
      <c r="AE47" s="36"/>
      <c r="AF47" s="36"/>
      <c r="AG47" s="36"/>
      <c r="AH47" s="36"/>
      <c r="AI47" s="29" t="s">
        <v>23</v>
      </c>
      <c r="AJ47" s="36"/>
      <c r="AK47" s="36"/>
      <c r="AL47" s="36"/>
      <c r="AM47" s="264" t="str">
        <f>IF(AN8="","",AN8)</f>
        <v>24. 2. 2023</v>
      </c>
      <c r="AN47" s="264"/>
      <c r="AO47" s="36"/>
      <c r="AP47" s="36"/>
      <c r="AQ47" s="36"/>
      <c r="AR47" s="39"/>
      <c r="BE47" s="34"/>
    </row>
    <row r="48" spans="1:57" s="2" customFormat="1" ht="6.9" customHeight="1">
      <c r="A48" s="34"/>
      <c r="B48" s="35"/>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9"/>
      <c r="BE48" s="34"/>
    </row>
    <row r="49" spans="1:57" s="2" customFormat="1" ht="15.15" customHeight="1">
      <c r="A49" s="34"/>
      <c r="B49" s="35"/>
      <c r="C49" s="29" t="s">
        <v>25</v>
      </c>
      <c r="D49" s="36"/>
      <c r="E49" s="36"/>
      <c r="F49" s="36"/>
      <c r="G49" s="36"/>
      <c r="H49" s="36"/>
      <c r="I49" s="36"/>
      <c r="J49" s="36"/>
      <c r="K49" s="36"/>
      <c r="L49" s="52" t="str">
        <f>IF(E11="","",E11)</f>
        <v>Ing. Aleš Bednář</v>
      </c>
      <c r="M49" s="36"/>
      <c r="N49" s="36"/>
      <c r="O49" s="36"/>
      <c r="P49" s="36"/>
      <c r="Q49" s="36"/>
      <c r="R49" s="36"/>
      <c r="S49" s="36"/>
      <c r="T49" s="36"/>
      <c r="U49" s="36"/>
      <c r="V49" s="36"/>
      <c r="W49" s="36"/>
      <c r="X49" s="36"/>
      <c r="Y49" s="36"/>
      <c r="Z49" s="36"/>
      <c r="AA49" s="36"/>
      <c r="AB49" s="36"/>
      <c r="AC49" s="36"/>
      <c r="AD49" s="36"/>
      <c r="AE49" s="36"/>
      <c r="AF49" s="36"/>
      <c r="AG49" s="36"/>
      <c r="AH49" s="36"/>
      <c r="AI49" s="29" t="s">
        <v>31</v>
      </c>
      <c r="AJ49" s="36"/>
      <c r="AK49" s="36"/>
      <c r="AL49" s="36"/>
      <c r="AM49" s="265" t="str">
        <f>IF(E17="","",E17)</f>
        <v xml:space="preserve"> </v>
      </c>
      <c r="AN49" s="266"/>
      <c r="AO49" s="266"/>
      <c r="AP49" s="266"/>
      <c r="AQ49" s="36"/>
      <c r="AR49" s="39"/>
      <c r="AS49" s="267" t="s">
        <v>51</v>
      </c>
      <c r="AT49" s="268"/>
      <c r="AU49" s="60"/>
      <c r="AV49" s="60"/>
      <c r="AW49" s="60"/>
      <c r="AX49" s="60"/>
      <c r="AY49" s="60"/>
      <c r="AZ49" s="60"/>
      <c r="BA49" s="60"/>
      <c r="BB49" s="60"/>
      <c r="BC49" s="60"/>
      <c r="BD49" s="61"/>
      <c r="BE49" s="34"/>
    </row>
    <row r="50" spans="1:57" s="2" customFormat="1" ht="15.15" customHeight="1">
      <c r="A50" s="34"/>
      <c r="B50" s="35"/>
      <c r="C50" s="29" t="s">
        <v>29</v>
      </c>
      <c r="D50" s="36"/>
      <c r="E50" s="36"/>
      <c r="F50" s="36"/>
      <c r="G50" s="36"/>
      <c r="H50" s="36"/>
      <c r="I50" s="36"/>
      <c r="J50" s="36"/>
      <c r="K50" s="36"/>
      <c r="L50" s="52" t="str">
        <f>IF(E14="Vyplň údaj","",E14)</f>
        <v/>
      </c>
      <c r="M50" s="36"/>
      <c r="N50" s="36"/>
      <c r="O50" s="36"/>
      <c r="P50" s="36"/>
      <c r="Q50" s="36"/>
      <c r="R50" s="36"/>
      <c r="S50" s="36"/>
      <c r="T50" s="36"/>
      <c r="U50" s="36"/>
      <c r="V50" s="36"/>
      <c r="W50" s="36"/>
      <c r="X50" s="36"/>
      <c r="Y50" s="36"/>
      <c r="Z50" s="36"/>
      <c r="AA50" s="36"/>
      <c r="AB50" s="36"/>
      <c r="AC50" s="36"/>
      <c r="AD50" s="36"/>
      <c r="AE50" s="36"/>
      <c r="AF50" s="36"/>
      <c r="AG50" s="36"/>
      <c r="AH50" s="36"/>
      <c r="AI50" s="29" t="s">
        <v>33</v>
      </c>
      <c r="AJ50" s="36"/>
      <c r="AK50" s="36"/>
      <c r="AL50" s="36"/>
      <c r="AM50" s="265" t="str">
        <f>IF(E20="","",E20)</f>
        <v>Lukáš Kot</v>
      </c>
      <c r="AN50" s="266"/>
      <c r="AO50" s="266"/>
      <c r="AP50" s="266"/>
      <c r="AQ50" s="36"/>
      <c r="AR50" s="39"/>
      <c r="AS50" s="269"/>
      <c r="AT50" s="270"/>
      <c r="AU50" s="62"/>
      <c r="AV50" s="62"/>
      <c r="AW50" s="62"/>
      <c r="AX50" s="62"/>
      <c r="AY50" s="62"/>
      <c r="AZ50" s="62"/>
      <c r="BA50" s="62"/>
      <c r="BB50" s="62"/>
      <c r="BC50" s="62"/>
      <c r="BD50" s="63"/>
      <c r="BE50" s="34"/>
    </row>
    <row r="51" spans="1:57" s="2" customFormat="1" ht="10.8" customHeight="1">
      <c r="A51" s="34"/>
      <c r="B51" s="35"/>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9"/>
      <c r="AS51" s="271"/>
      <c r="AT51" s="272"/>
      <c r="AU51" s="64"/>
      <c r="AV51" s="64"/>
      <c r="AW51" s="64"/>
      <c r="AX51" s="64"/>
      <c r="AY51" s="64"/>
      <c r="AZ51" s="64"/>
      <c r="BA51" s="64"/>
      <c r="BB51" s="64"/>
      <c r="BC51" s="64"/>
      <c r="BD51" s="65"/>
      <c r="BE51" s="34"/>
    </row>
    <row r="52" spans="1:57" s="2" customFormat="1" ht="29.25" customHeight="1">
      <c r="A52" s="34"/>
      <c r="B52" s="35"/>
      <c r="C52" s="282" t="s">
        <v>52</v>
      </c>
      <c r="D52" s="274"/>
      <c r="E52" s="274"/>
      <c r="F52" s="274"/>
      <c r="G52" s="274"/>
      <c r="H52" s="66"/>
      <c r="I52" s="273" t="s">
        <v>53</v>
      </c>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5" t="s">
        <v>54</v>
      </c>
      <c r="AH52" s="274"/>
      <c r="AI52" s="274"/>
      <c r="AJ52" s="274"/>
      <c r="AK52" s="274"/>
      <c r="AL52" s="274"/>
      <c r="AM52" s="274"/>
      <c r="AN52" s="273" t="s">
        <v>55</v>
      </c>
      <c r="AO52" s="274"/>
      <c r="AP52" s="274"/>
      <c r="AQ52" s="67" t="s">
        <v>56</v>
      </c>
      <c r="AR52" s="39"/>
      <c r="AS52" s="68" t="s">
        <v>57</v>
      </c>
      <c r="AT52" s="69" t="s">
        <v>58</v>
      </c>
      <c r="AU52" s="69" t="s">
        <v>59</v>
      </c>
      <c r="AV52" s="69" t="s">
        <v>60</v>
      </c>
      <c r="AW52" s="69" t="s">
        <v>61</v>
      </c>
      <c r="AX52" s="69" t="s">
        <v>62</v>
      </c>
      <c r="AY52" s="69" t="s">
        <v>63</v>
      </c>
      <c r="AZ52" s="69" t="s">
        <v>64</v>
      </c>
      <c r="BA52" s="69" t="s">
        <v>65</v>
      </c>
      <c r="BB52" s="69" t="s">
        <v>66</v>
      </c>
      <c r="BC52" s="69" t="s">
        <v>67</v>
      </c>
      <c r="BD52" s="70" t="s">
        <v>68</v>
      </c>
      <c r="BE52" s="34"/>
    </row>
    <row r="53" spans="1:57" s="2" customFormat="1" ht="10.8" customHeight="1">
      <c r="A53" s="34"/>
      <c r="B53" s="35"/>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9"/>
      <c r="AS53" s="71"/>
      <c r="AT53" s="72"/>
      <c r="AU53" s="72"/>
      <c r="AV53" s="72"/>
      <c r="AW53" s="72"/>
      <c r="AX53" s="72"/>
      <c r="AY53" s="72"/>
      <c r="AZ53" s="72"/>
      <c r="BA53" s="72"/>
      <c r="BB53" s="72"/>
      <c r="BC53" s="72"/>
      <c r="BD53" s="73"/>
      <c r="BE53" s="34"/>
    </row>
    <row r="54" spans="2:90" s="6" customFormat="1" ht="32.4" customHeight="1">
      <c r="B54" s="74"/>
      <c r="C54" s="75" t="s">
        <v>69</v>
      </c>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278">
        <f>ROUND(AG55+SUM(AG56:AG67)+SUM(AG75:AG79),2)</f>
        <v>0</v>
      </c>
      <c r="AH54" s="278"/>
      <c r="AI54" s="278"/>
      <c r="AJ54" s="278"/>
      <c r="AK54" s="278"/>
      <c r="AL54" s="278"/>
      <c r="AM54" s="278"/>
      <c r="AN54" s="279">
        <f aca="true" t="shared" si="0" ref="AN54:AN79">SUM(AG54,AT54)</f>
        <v>0</v>
      </c>
      <c r="AO54" s="279"/>
      <c r="AP54" s="279"/>
      <c r="AQ54" s="78" t="s">
        <v>19</v>
      </c>
      <c r="AR54" s="79"/>
      <c r="AS54" s="80">
        <f>ROUND(AS55+SUM(AS56:AS67)+SUM(AS75:AS79),2)</f>
        <v>0</v>
      </c>
      <c r="AT54" s="81">
        <f aca="true" t="shared" si="1" ref="AT54:AT79">ROUND(SUM(AV54:AW54),2)</f>
        <v>0</v>
      </c>
      <c r="AU54" s="82">
        <f>ROUND(AU55+SUM(AU56:AU67)+SUM(AU75:AU79),5)</f>
        <v>0</v>
      </c>
      <c r="AV54" s="81">
        <f>ROUND(AZ54*L29,2)</f>
        <v>0</v>
      </c>
      <c r="AW54" s="81">
        <f>ROUND(BA54*L30,2)</f>
        <v>0</v>
      </c>
      <c r="AX54" s="81">
        <f>ROUND(BB54*L29,2)</f>
        <v>0</v>
      </c>
      <c r="AY54" s="81">
        <f>ROUND(BC54*L30,2)</f>
        <v>0</v>
      </c>
      <c r="AZ54" s="81">
        <f>ROUND(AZ55+SUM(AZ56:AZ67)+SUM(AZ75:AZ79),2)</f>
        <v>0</v>
      </c>
      <c r="BA54" s="81">
        <f>ROUND(BA55+SUM(BA56:BA67)+SUM(BA75:BA79),2)</f>
        <v>0</v>
      </c>
      <c r="BB54" s="81">
        <f>ROUND(BB55+SUM(BB56:BB67)+SUM(BB75:BB79),2)</f>
        <v>0</v>
      </c>
      <c r="BC54" s="81">
        <f>ROUND(BC55+SUM(BC56:BC67)+SUM(BC75:BC79),2)</f>
        <v>0</v>
      </c>
      <c r="BD54" s="83">
        <f>ROUND(BD55+SUM(BD56:BD67)+SUM(BD75:BD79),2)</f>
        <v>0</v>
      </c>
      <c r="BS54" s="84" t="s">
        <v>70</v>
      </c>
      <c r="BT54" s="84" t="s">
        <v>71</v>
      </c>
      <c r="BU54" s="85" t="s">
        <v>72</v>
      </c>
      <c r="BV54" s="84" t="s">
        <v>73</v>
      </c>
      <c r="BW54" s="84" t="s">
        <v>5</v>
      </c>
      <c r="BX54" s="84" t="s">
        <v>74</v>
      </c>
      <c r="CL54" s="84" t="s">
        <v>19</v>
      </c>
    </row>
    <row r="55" spans="1:91" s="7" customFormat="1" ht="16.5" customHeight="1">
      <c r="A55" s="86" t="s">
        <v>75</v>
      </c>
      <c r="B55" s="87"/>
      <c r="C55" s="88"/>
      <c r="D55" s="263" t="s">
        <v>76</v>
      </c>
      <c r="E55" s="263"/>
      <c r="F55" s="263"/>
      <c r="G55" s="263"/>
      <c r="H55" s="263"/>
      <c r="I55" s="89"/>
      <c r="J55" s="263" t="s">
        <v>77</v>
      </c>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76">
        <f>'SO 01 - Praha Holešovice ...'!J30</f>
        <v>0</v>
      </c>
      <c r="AH55" s="277"/>
      <c r="AI55" s="277"/>
      <c r="AJ55" s="277"/>
      <c r="AK55" s="277"/>
      <c r="AL55" s="277"/>
      <c r="AM55" s="277"/>
      <c r="AN55" s="276">
        <f t="shared" si="0"/>
        <v>0</v>
      </c>
      <c r="AO55" s="277"/>
      <c r="AP55" s="277"/>
      <c r="AQ55" s="90" t="s">
        <v>78</v>
      </c>
      <c r="AR55" s="91"/>
      <c r="AS55" s="92">
        <v>0</v>
      </c>
      <c r="AT55" s="93">
        <f t="shared" si="1"/>
        <v>0</v>
      </c>
      <c r="AU55" s="94">
        <f>'SO 01 - Praha Holešovice ...'!P83</f>
        <v>0</v>
      </c>
      <c r="AV55" s="93">
        <f>'SO 01 - Praha Holešovice ...'!J33</f>
        <v>0</v>
      </c>
      <c r="AW55" s="93">
        <f>'SO 01 - Praha Holešovice ...'!J34</f>
        <v>0</v>
      </c>
      <c r="AX55" s="93">
        <f>'SO 01 - Praha Holešovice ...'!J35</f>
        <v>0</v>
      </c>
      <c r="AY55" s="93">
        <f>'SO 01 - Praha Holešovice ...'!J36</f>
        <v>0</v>
      </c>
      <c r="AZ55" s="93">
        <f>'SO 01 - Praha Holešovice ...'!F33</f>
        <v>0</v>
      </c>
      <c r="BA55" s="93">
        <f>'SO 01 - Praha Holešovice ...'!F34</f>
        <v>0</v>
      </c>
      <c r="BB55" s="93">
        <f>'SO 01 - Praha Holešovice ...'!F35</f>
        <v>0</v>
      </c>
      <c r="BC55" s="93">
        <f>'SO 01 - Praha Holešovice ...'!F36</f>
        <v>0</v>
      </c>
      <c r="BD55" s="95">
        <f>'SO 01 - Praha Holešovice ...'!F37</f>
        <v>0</v>
      </c>
      <c r="BT55" s="96" t="s">
        <v>79</v>
      </c>
      <c r="BV55" s="96" t="s">
        <v>73</v>
      </c>
      <c r="BW55" s="96" t="s">
        <v>80</v>
      </c>
      <c r="BX55" s="96" t="s">
        <v>5</v>
      </c>
      <c r="CL55" s="96" t="s">
        <v>19</v>
      </c>
      <c r="CM55" s="96" t="s">
        <v>81</v>
      </c>
    </row>
    <row r="56" spans="1:91" s="7" customFormat="1" ht="16.5" customHeight="1">
      <c r="A56" s="86" t="s">
        <v>75</v>
      </c>
      <c r="B56" s="87"/>
      <c r="C56" s="88"/>
      <c r="D56" s="263" t="s">
        <v>82</v>
      </c>
      <c r="E56" s="263"/>
      <c r="F56" s="263"/>
      <c r="G56" s="263"/>
      <c r="H56" s="263"/>
      <c r="I56" s="89"/>
      <c r="J56" s="263" t="s">
        <v>83</v>
      </c>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76">
        <f>'SO 02 - Praha Bubeneč'!J30</f>
        <v>0</v>
      </c>
      <c r="AH56" s="277"/>
      <c r="AI56" s="277"/>
      <c r="AJ56" s="277"/>
      <c r="AK56" s="277"/>
      <c r="AL56" s="277"/>
      <c r="AM56" s="277"/>
      <c r="AN56" s="276">
        <f t="shared" si="0"/>
        <v>0</v>
      </c>
      <c r="AO56" s="277"/>
      <c r="AP56" s="277"/>
      <c r="AQ56" s="90" t="s">
        <v>78</v>
      </c>
      <c r="AR56" s="91"/>
      <c r="AS56" s="92">
        <v>0</v>
      </c>
      <c r="AT56" s="93">
        <f t="shared" si="1"/>
        <v>0</v>
      </c>
      <c r="AU56" s="94">
        <f>'SO 02 - Praha Bubeneč'!P84</f>
        <v>0</v>
      </c>
      <c r="AV56" s="93">
        <f>'SO 02 - Praha Bubeneč'!J33</f>
        <v>0</v>
      </c>
      <c r="AW56" s="93">
        <f>'SO 02 - Praha Bubeneč'!J34</f>
        <v>0</v>
      </c>
      <c r="AX56" s="93">
        <f>'SO 02 - Praha Bubeneč'!J35</f>
        <v>0</v>
      </c>
      <c r="AY56" s="93">
        <f>'SO 02 - Praha Bubeneč'!J36</f>
        <v>0</v>
      </c>
      <c r="AZ56" s="93">
        <f>'SO 02 - Praha Bubeneč'!F33</f>
        <v>0</v>
      </c>
      <c r="BA56" s="93">
        <f>'SO 02 - Praha Bubeneč'!F34</f>
        <v>0</v>
      </c>
      <c r="BB56" s="93">
        <f>'SO 02 - Praha Bubeneč'!F35</f>
        <v>0</v>
      </c>
      <c r="BC56" s="93">
        <f>'SO 02 - Praha Bubeneč'!F36</f>
        <v>0</v>
      </c>
      <c r="BD56" s="95">
        <f>'SO 02 - Praha Bubeneč'!F37</f>
        <v>0</v>
      </c>
      <c r="BT56" s="96" t="s">
        <v>79</v>
      </c>
      <c r="BV56" s="96" t="s">
        <v>73</v>
      </c>
      <c r="BW56" s="96" t="s">
        <v>84</v>
      </c>
      <c r="BX56" s="96" t="s">
        <v>5</v>
      </c>
      <c r="CL56" s="96" t="s">
        <v>19</v>
      </c>
      <c r="CM56" s="96" t="s">
        <v>81</v>
      </c>
    </row>
    <row r="57" spans="1:91" s="7" customFormat="1" ht="16.5" customHeight="1">
      <c r="A57" s="86" t="s">
        <v>75</v>
      </c>
      <c r="B57" s="87"/>
      <c r="C57" s="88"/>
      <c r="D57" s="263" t="s">
        <v>85</v>
      </c>
      <c r="E57" s="263"/>
      <c r="F57" s="263"/>
      <c r="G57" s="263"/>
      <c r="H57" s="263"/>
      <c r="I57" s="89"/>
      <c r="J57" s="263" t="s">
        <v>86</v>
      </c>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76">
        <f>'SO 03 - Praha Bubeneč - R...'!J30</f>
        <v>0</v>
      </c>
      <c r="AH57" s="277"/>
      <c r="AI57" s="277"/>
      <c r="AJ57" s="277"/>
      <c r="AK57" s="277"/>
      <c r="AL57" s="277"/>
      <c r="AM57" s="277"/>
      <c r="AN57" s="276">
        <f t="shared" si="0"/>
        <v>0</v>
      </c>
      <c r="AO57" s="277"/>
      <c r="AP57" s="277"/>
      <c r="AQ57" s="90" t="s">
        <v>78</v>
      </c>
      <c r="AR57" s="91"/>
      <c r="AS57" s="92">
        <v>0</v>
      </c>
      <c r="AT57" s="93">
        <f t="shared" si="1"/>
        <v>0</v>
      </c>
      <c r="AU57" s="94">
        <f>'SO 03 - Praha Bubeneč - R...'!P85</f>
        <v>0</v>
      </c>
      <c r="AV57" s="93">
        <f>'SO 03 - Praha Bubeneč - R...'!J33</f>
        <v>0</v>
      </c>
      <c r="AW57" s="93">
        <f>'SO 03 - Praha Bubeneč - R...'!J34</f>
        <v>0</v>
      </c>
      <c r="AX57" s="93">
        <f>'SO 03 - Praha Bubeneč - R...'!J35</f>
        <v>0</v>
      </c>
      <c r="AY57" s="93">
        <f>'SO 03 - Praha Bubeneč - R...'!J36</f>
        <v>0</v>
      </c>
      <c r="AZ57" s="93">
        <f>'SO 03 - Praha Bubeneč - R...'!F33</f>
        <v>0</v>
      </c>
      <c r="BA57" s="93">
        <f>'SO 03 - Praha Bubeneč - R...'!F34</f>
        <v>0</v>
      </c>
      <c r="BB57" s="93">
        <f>'SO 03 - Praha Bubeneč - R...'!F35</f>
        <v>0</v>
      </c>
      <c r="BC57" s="93">
        <f>'SO 03 - Praha Bubeneč - R...'!F36</f>
        <v>0</v>
      </c>
      <c r="BD57" s="95">
        <f>'SO 03 - Praha Bubeneč - R...'!F37</f>
        <v>0</v>
      </c>
      <c r="BT57" s="96" t="s">
        <v>79</v>
      </c>
      <c r="BV57" s="96" t="s">
        <v>73</v>
      </c>
      <c r="BW57" s="96" t="s">
        <v>87</v>
      </c>
      <c r="BX57" s="96" t="s">
        <v>5</v>
      </c>
      <c r="CL57" s="96" t="s">
        <v>19</v>
      </c>
      <c r="CM57" s="96" t="s">
        <v>81</v>
      </c>
    </row>
    <row r="58" spans="1:91" s="7" customFormat="1" ht="16.5" customHeight="1">
      <c r="A58" s="86" t="s">
        <v>75</v>
      </c>
      <c r="B58" s="87"/>
      <c r="C58" s="88"/>
      <c r="D58" s="263" t="s">
        <v>88</v>
      </c>
      <c r="E58" s="263"/>
      <c r="F58" s="263"/>
      <c r="G58" s="263"/>
      <c r="H58" s="263"/>
      <c r="I58" s="89"/>
      <c r="J58" s="263" t="s">
        <v>89</v>
      </c>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76">
        <f>'SO 04 - Roztoky u Prahy'!J30</f>
        <v>0</v>
      </c>
      <c r="AH58" s="277"/>
      <c r="AI58" s="277"/>
      <c r="AJ58" s="277"/>
      <c r="AK58" s="277"/>
      <c r="AL58" s="277"/>
      <c r="AM58" s="277"/>
      <c r="AN58" s="276">
        <f t="shared" si="0"/>
        <v>0</v>
      </c>
      <c r="AO58" s="277"/>
      <c r="AP58" s="277"/>
      <c r="AQ58" s="90" t="s">
        <v>78</v>
      </c>
      <c r="AR58" s="91"/>
      <c r="AS58" s="92">
        <v>0</v>
      </c>
      <c r="AT58" s="93">
        <f t="shared" si="1"/>
        <v>0</v>
      </c>
      <c r="AU58" s="94">
        <f>'SO 04 - Roztoky u Prahy'!P84</f>
        <v>0</v>
      </c>
      <c r="AV58" s="93">
        <f>'SO 04 - Roztoky u Prahy'!J33</f>
        <v>0</v>
      </c>
      <c r="AW58" s="93">
        <f>'SO 04 - Roztoky u Prahy'!J34</f>
        <v>0</v>
      </c>
      <c r="AX58" s="93">
        <f>'SO 04 - Roztoky u Prahy'!J35</f>
        <v>0</v>
      </c>
      <c r="AY58" s="93">
        <f>'SO 04 - Roztoky u Prahy'!J36</f>
        <v>0</v>
      </c>
      <c r="AZ58" s="93">
        <f>'SO 04 - Roztoky u Prahy'!F33</f>
        <v>0</v>
      </c>
      <c r="BA58" s="93">
        <f>'SO 04 - Roztoky u Prahy'!F34</f>
        <v>0</v>
      </c>
      <c r="BB58" s="93">
        <f>'SO 04 - Roztoky u Prahy'!F35</f>
        <v>0</v>
      </c>
      <c r="BC58" s="93">
        <f>'SO 04 - Roztoky u Prahy'!F36</f>
        <v>0</v>
      </c>
      <c r="BD58" s="95">
        <f>'SO 04 - Roztoky u Prahy'!F37</f>
        <v>0</v>
      </c>
      <c r="BT58" s="96" t="s">
        <v>79</v>
      </c>
      <c r="BV58" s="96" t="s">
        <v>73</v>
      </c>
      <c r="BW58" s="96" t="s">
        <v>90</v>
      </c>
      <c r="BX58" s="96" t="s">
        <v>5</v>
      </c>
      <c r="CL58" s="96" t="s">
        <v>19</v>
      </c>
      <c r="CM58" s="96" t="s">
        <v>81</v>
      </c>
    </row>
    <row r="59" spans="1:91" s="7" customFormat="1" ht="16.5" customHeight="1">
      <c r="A59" s="86" t="s">
        <v>75</v>
      </c>
      <c r="B59" s="87"/>
      <c r="C59" s="88"/>
      <c r="D59" s="263" t="s">
        <v>91</v>
      </c>
      <c r="E59" s="263"/>
      <c r="F59" s="263"/>
      <c r="G59" s="263"/>
      <c r="H59" s="263"/>
      <c r="I59" s="89"/>
      <c r="J59" s="263" t="s">
        <v>92</v>
      </c>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76">
        <f>'SO 05 - Roztoky u Prahy -...'!J30</f>
        <v>0</v>
      </c>
      <c r="AH59" s="277"/>
      <c r="AI59" s="277"/>
      <c r="AJ59" s="277"/>
      <c r="AK59" s="277"/>
      <c r="AL59" s="277"/>
      <c r="AM59" s="277"/>
      <c r="AN59" s="276">
        <f t="shared" si="0"/>
        <v>0</v>
      </c>
      <c r="AO59" s="277"/>
      <c r="AP59" s="277"/>
      <c r="AQ59" s="90" t="s">
        <v>78</v>
      </c>
      <c r="AR59" s="91"/>
      <c r="AS59" s="92">
        <v>0</v>
      </c>
      <c r="AT59" s="93">
        <f t="shared" si="1"/>
        <v>0</v>
      </c>
      <c r="AU59" s="94">
        <f>'SO 05 - Roztoky u Prahy -...'!P85</f>
        <v>0</v>
      </c>
      <c r="AV59" s="93">
        <f>'SO 05 - Roztoky u Prahy -...'!J33</f>
        <v>0</v>
      </c>
      <c r="AW59" s="93">
        <f>'SO 05 - Roztoky u Prahy -...'!J34</f>
        <v>0</v>
      </c>
      <c r="AX59" s="93">
        <f>'SO 05 - Roztoky u Prahy -...'!J35</f>
        <v>0</v>
      </c>
      <c r="AY59" s="93">
        <f>'SO 05 - Roztoky u Prahy -...'!J36</f>
        <v>0</v>
      </c>
      <c r="AZ59" s="93">
        <f>'SO 05 - Roztoky u Prahy -...'!F33</f>
        <v>0</v>
      </c>
      <c r="BA59" s="93">
        <f>'SO 05 - Roztoky u Prahy -...'!F34</f>
        <v>0</v>
      </c>
      <c r="BB59" s="93">
        <f>'SO 05 - Roztoky u Prahy -...'!F35</f>
        <v>0</v>
      </c>
      <c r="BC59" s="93">
        <f>'SO 05 - Roztoky u Prahy -...'!F36</f>
        <v>0</v>
      </c>
      <c r="BD59" s="95">
        <f>'SO 05 - Roztoky u Prahy -...'!F37</f>
        <v>0</v>
      </c>
      <c r="BT59" s="96" t="s">
        <v>79</v>
      </c>
      <c r="BV59" s="96" t="s">
        <v>73</v>
      </c>
      <c r="BW59" s="96" t="s">
        <v>93</v>
      </c>
      <c r="BX59" s="96" t="s">
        <v>5</v>
      </c>
      <c r="CL59" s="96" t="s">
        <v>19</v>
      </c>
      <c r="CM59" s="96" t="s">
        <v>81</v>
      </c>
    </row>
    <row r="60" spans="1:91" s="7" customFormat="1" ht="16.5" customHeight="1">
      <c r="A60" s="86" t="s">
        <v>75</v>
      </c>
      <c r="B60" s="87"/>
      <c r="C60" s="88"/>
      <c r="D60" s="263" t="s">
        <v>94</v>
      </c>
      <c r="E60" s="263"/>
      <c r="F60" s="263"/>
      <c r="G60" s="263"/>
      <c r="H60" s="263"/>
      <c r="I60" s="89"/>
      <c r="J60" s="263" t="s">
        <v>95</v>
      </c>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76">
        <f>'SO 06 - Libčice nad Vltavou'!J30</f>
        <v>0</v>
      </c>
      <c r="AH60" s="277"/>
      <c r="AI60" s="277"/>
      <c r="AJ60" s="277"/>
      <c r="AK60" s="277"/>
      <c r="AL60" s="277"/>
      <c r="AM60" s="277"/>
      <c r="AN60" s="276">
        <f t="shared" si="0"/>
        <v>0</v>
      </c>
      <c r="AO60" s="277"/>
      <c r="AP60" s="277"/>
      <c r="AQ60" s="90" t="s">
        <v>78</v>
      </c>
      <c r="AR60" s="91"/>
      <c r="AS60" s="92">
        <v>0</v>
      </c>
      <c r="AT60" s="93">
        <f t="shared" si="1"/>
        <v>0</v>
      </c>
      <c r="AU60" s="94">
        <f>'SO 06 - Libčice nad Vltavou'!P84</f>
        <v>0</v>
      </c>
      <c r="AV60" s="93">
        <f>'SO 06 - Libčice nad Vltavou'!J33</f>
        <v>0</v>
      </c>
      <c r="AW60" s="93">
        <f>'SO 06 - Libčice nad Vltavou'!J34</f>
        <v>0</v>
      </c>
      <c r="AX60" s="93">
        <f>'SO 06 - Libčice nad Vltavou'!J35</f>
        <v>0</v>
      </c>
      <c r="AY60" s="93">
        <f>'SO 06 - Libčice nad Vltavou'!J36</f>
        <v>0</v>
      </c>
      <c r="AZ60" s="93">
        <f>'SO 06 - Libčice nad Vltavou'!F33</f>
        <v>0</v>
      </c>
      <c r="BA60" s="93">
        <f>'SO 06 - Libčice nad Vltavou'!F34</f>
        <v>0</v>
      </c>
      <c r="BB60" s="93">
        <f>'SO 06 - Libčice nad Vltavou'!F35</f>
        <v>0</v>
      </c>
      <c r="BC60" s="93">
        <f>'SO 06 - Libčice nad Vltavou'!F36</f>
        <v>0</v>
      </c>
      <c r="BD60" s="95">
        <f>'SO 06 - Libčice nad Vltavou'!F37</f>
        <v>0</v>
      </c>
      <c r="BT60" s="96" t="s">
        <v>79</v>
      </c>
      <c r="BV60" s="96" t="s">
        <v>73</v>
      </c>
      <c r="BW60" s="96" t="s">
        <v>96</v>
      </c>
      <c r="BX60" s="96" t="s">
        <v>5</v>
      </c>
      <c r="CL60" s="96" t="s">
        <v>19</v>
      </c>
      <c r="CM60" s="96" t="s">
        <v>81</v>
      </c>
    </row>
    <row r="61" spans="1:91" s="7" customFormat="1" ht="24.75" customHeight="1">
      <c r="A61" s="86" t="s">
        <v>75</v>
      </c>
      <c r="B61" s="87"/>
      <c r="C61" s="88"/>
      <c r="D61" s="263" t="s">
        <v>97</v>
      </c>
      <c r="E61" s="263"/>
      <c r="F61" s="263"/>
      <c r="G61" s="263"/>
      <c r="H61" s="263"/>
      <c r="I61" s="89"/>
      <c r="J61" s="263" t="s">
        <v>98</v>
      </c>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76">
        <f>'SO 07 - Libčice nad Vltav...'!J30</f>
        <v>0</v>
      </c>
      <c r="AH61" s="277"/>
      <c r="AI61" s="277"/>
      <c r="AJ61" s="277"/>
      <c r="AK61" s="277"/>
      <c r="AL61" s="277"/>
      <c r="AM61" s="277"/>
      <c r="AN61" s="276">
        <f t="shared" si="0"/>
        <v>0</v>
      </c>
      <c r="AO61" s="277"/>
      <c r="AP61" s="277"/>
      <c r="AQ61" s="90" t="s">
        <v>78</v>
      </c>
      <c r="AR61" s="91"/>
      <c r="AS61" s="92">
        <v>0</v>
      </c>
      <c r="AT61" s="93">
        <f t="shared" si="1"/>
        <v>0</v>
      </c>
      <c r="AU61" s="94">
        <f>'SO 07 - Libčice nad Vltav...'!P85</f>
        <v>0</v>
      </c>
      <c r="AV61" s="93">
        <f>'SO 07 - Libčice nad Vltav...'!J33</f>
        <v>0</v>
      </c>
      <c r="AW61" s="93">
        <f>'SO 07 - Libčice nad Vltav...'!J34</f>
        <v>0</v>
      </c>
      <c r="AX61" s="93">
        <f>'SO 07 - Libčice nad Vltav...'!J35</f>
        <v>0</v>
      </c>
      <c r="AY61" s="93">
        <f>'SO 07 - Libčice nad Vltav...'!J36</f>
        <v>0</v>
      </c>
      <c r="AZ61" s="93">
        <f>'SO 07 - Libčice nad Vltav...'!F33</f>
        <v>0</v>
      </c>
      <c r="BA61" s="93">
        <f>'SO 07 - Libčice nad Vltav...'!F34</f>
        <v>0</v>
      </c>
      <c r="BB61" s="93">
        <f>'SO 07 - Libčice nad Vltav...'!F35</f>
        <v>0</v>
      </c>
      <c r="BC61" s="93">
        <f>'SO 07 - Libčice nad Vltav...'!F36</f>
        <v>0</v>
      </c>
      <c r="BD61" s="95">
        <f>'SO 07 - Libčice nad Vltav...'!F37</f>
        <v>0</v>
      </c>
      <c r="BT61" s="96" t="s">
        <v>79</v>
      </c>
      <c r="BV61" s="96" t="s">
        <v>73</v>
      </c>
      <c r="BW61" s="96" t="s">
        <v>99</v>
      </c>
      <c r="BX61" s="96" t="s">
        <v>5</v>
      </c>
      <c r="CL61" s="96" t="s">
        <v>19</v>
      </c>
      <c r="CM61" s="96" t="s">
        <v>81</v>
      </c>
    </row>
    <row r="62" spans="1:91" s="7" customFormat="1" ht="16.5" customHeight="1">
      <c r="A62" s="86" t="s">
        <v>75</v>
      </c>
      <c r="B62" s="87"/>
      <c r="C62" s="88"/>
      <c r="D62" s="263" t="s">
        <v>100</v>
      </c>
      <c r="E62" s="263"/>
      <c r="F62" s="263"/>
      <c r="G62" s="263"/>
      <c r="H62" s="263"/>
      <c r="I62" s="89"/>
      <c r="J62" s="263" t="s">
        <v>101</v>
      </c>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76">
        <f>'SO 08 - Kralupy nad Vltavou'!J30</f>
        <v>0</v>
      </c>
      <c r="AH62" s="277"/>
      <c r="AI62" s="277"/>
      <c r="AJ62" s="277"/>
      <c r="AK62" s="277"/>
      <c r="AL62" s="277"/>
      <c r="AM62" s="277"/>
      <c r="AN62" s="276">
        <f t="shared" si="0"/>
        <v>0</v>
      </c>
      <c r="AO62" s="277"/>
      <c r="AP62" s="277"/>
      <c r="AQ62" s="90" t="s">
        <v>78</v>
      </c>
      <c r="AR62" s="91"/>
      <c r="AS62" s="92">
        <v>0</v>
      </c>
      <c r="AT62" s="93">
        <f t="shared" si="1"/>
        <v>0</v>
      </c>
      <c r="AU62" s="94">
        <f>'SO 08 - Kralupy nad Vltavou'!P85</f>
        <v>0</v>
      </c>
      <c r="AV62" s="93">
        <f>'SO 08 - Kralupy nad Vltavou'!J33</f>
        <v>0</v>
      </c>
      <c r="AW62" s="93">
        <f>'SO 08 - Kralupy nad Vltavou'!J34</f>
        <v>0</v>
      </c>
      <c r="AX62" s="93">
        <f>'SO 08 - Kralupy nad Vltavou'!J35</f>
        <v>0</v>
      </c>
      <c r="AY62" s="93">
        <f>'SO 08 - Kralupy nad Vltavou'!J36</f>
        <v>0</v>
      </c>
      <c r="AZ62" s="93">
        <f>'SO 08 - Kralupy nad Vltavou'!F33</f>
        <v>0</v>
      </c>
      <c r="BA62" s="93">
        <f>'SO 08 - Kralupy nad Vltavou'!F34</f>
        <v>0</v>
      </c>
      <c r="BB62" s="93">
        <f>'SO 08 - Kralupy nad Vltavou'!F35</f>
        <v>0</v>
      </c>
      <c r="BC62" s="93">
        <f>'SO 08 - Kralupy nad Vltavou'!F36</f>
        <v>0</v>
      </c>
      <c r="BD62" s="95">
        <f>'SO 08 - Kralupy nad Vltavou'!F37</f>
        <v>0</v>
      </c>
      <c r="BT62" s="96" t="s">
        <v>79</v>
      </c>
      <c r="BV62" s="96" t="s">
        <v>73</v>
      </c>
      <c r="BW62" s="96" t="s">
        <v>102</v>
      </c>
      <c r="BX62" s="96" t="s">
        <v>5</v>
      </c>
      <c r="CL62" s="96" t="s">
        <v>19</v>
      </c>
      <c r="CM62" s="96" t="s">
        <v>81</v>
      </c>
    </row>
    <row r="63" spans="1:91" s="7" customFormat="1" ht="16.5" customHeight="1">
      <c r="A63" s="86" t="s">
        <v>75</v>
      </c>
      <c r="B63" s="87"/>
      <c r="C63" s="88"/>
      <c r="D63" s="263" t="s">
        <v>103</v>
      </c>
      <c r="E63" s="263"/>
      <c r="F63" s="263"/>
      <c r="G63" s="263"/>
      <c r="H63" s="263"/>
      <c r="I63" s="89"/>
      <c r="J63" s="263" t="s">
        <v>104</v>
      </c>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76">
        <f>'SO 09 - Kralupy nad Vltav...'!J30</f>
        <v>0</v>
      </c>
      <c r="AH63" s="277"/>
      <c r="AI63" s="277"/>
      <c r="AJ63" s="277"/>
      <c r="AK63" s="277"/>
      <c r="AL63" s="277"/>
      <c r="AM63" s="277"/>
      <c r="AN63" s="276">
        <f t="shared" si="0"/>
        <v>0</v>
      </c>
      <c r="AO63" s="277"/>
      <c r="AP63" s="277"/>
      <c r="AQ63" s="90" t="s">
        <v>78</v>
      </c>
      <c r="AR63" s="91"/>
      <c r="AS63" s="92">
        <v>0</v>
      </c>
      <c r="AT63" s="93">
        <f t="shared" si="1"/>
        <v>0</v>
      </c>
      <c r="AU63" s="94">
        <f>'SO 09 - Kralupy nad Vltav...'!P84</f>
        <v>0</v>
      </c>
      <c r="AV63" s="93">
        <f>'SO 09 - Kralupy nad Vltav...'!J33</f>
        <v>0</v>
      </c>
      <c r="AW63" s="93">
        <f>'SO 09 - Kralupy nad Vltav...'!J34</f>
        <v>0</v>
      </c>
      <c r="AX63" s="93">
        <f>'SO 09 - Kralupy nad Vltav...'!J35</f>
        <v>0</v>
      </c>
      <c r="AY63" s="93">
        <f>'SO 09 - Kralupy nad Vltav...'!J36</f>
        <v>0</v>
      </c>
      <c r="AZ63" s="93">
        <f>'SO 09 - Kralupy nad Vltav...'!F33</f>
        <v>0</v>
      </c>
      <c r="BA63" s="93">
        <f>'SO 09 - Kralupy nad Vltav...'!F34</f>
        <v>0</v>
      </c>
      <c r="BB63" s="93">
        <f>'SO 09 - Kralupy nad Vltav...'!F35</f>
        <v>0</v>
      </c>
      <c r="BC63" s="93">
        <f>'SO 09 - Kralupy nad Vltav...'!F36</f>
        <v>0</v>
      </c>
      <c r="BD63" s="95">
        <f>'SO 09 - Kralupy nad Vltav...'!F37</f>
        <v>0</v>
      </c>
      <c r="BT63" s="96" t="s">
        <v>79</v>
      </c>
      <c r="BV63" s="96" t="s">
        <v>73</v>
      </c>
      <c r="BW63" s="96" t="s">
        <v>105</v>
      </c>
      <c r="BX63" s="96" t="s">
        <v>5</v>
      </c>
      <c r="CL63" s="96" t="s">
        <v>19</v>
      </c>
      <c r="CM63" s="96" t="s">
        <v>81</v>
      </c>
    </row>
    <row r="64" spans="1:91" s="7" customFormat="1" ht="16.5" customHeight="1">
      <c r="A64" s="86" t="s">
        <v>75</v>
      </c>
      <c r="B64" s="87"/>
      <c r="C64" s="88"/>
      <c r="D64" s="263" t="s">
        <v>106</v>
      </c>
      <c r="E64" s="263"/>
      <c r="F64" s="263"/>
      <c r="G64" s="263"/>
      <c r="H64" s="263"/>
      <c r="I64" s="89"/>
      <c r="J64" s="263" t="s">
        <v>107</v>
      </c>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76">
        <f>'SO 10 - Nelahozeves'!J30</f>
        <v>0</v>
      </c>
      <c r="AH64" s="277"/>
      <c r="AI64" s="277"/>
      <c r="AJ64" s="277"/>
      <c r="AK64" s="277"/>
      <c r="AL64" s="277"/>
      <c r="AM64" s="277"/>
      <c r="AN64" s="276">
        <f t="shared" si="0"/>
        <v>0</v>
      </c>
      <c r="AO64" s="277"/>
      <c r="AP64" s="277"/>
      <c r="AQ64" s="90" t="s">
        <v>78</v>
      </c>
      <c r="AR64" s="91"/>
      <c r="AS64" s="92">
        <v>0</v>
      </c>
      <c r="AT64" s="93">
        <f t="shared" si="1"/>
        <v>0</v>
      </c>
      <c r="AU64" s="94">
        <f>'SO 10 - Nelahozeves'!P84</f>
        <v>0</v>
      </c>
      <c r="AV64" s="93">
        <f>'SO 10 - Nelahozeves'!J33</f>
        <v>0</v>
      </c>
      <c r="AW64" s="93">
        <f>'SO 10 - Nelahozeves'!J34</f>
        <v>0</v>
      </c>
      <c r="AX64" s="93">
        <f>'SO 10 - Nelahozeves'!J35</f>
        <v>0</v>
      </c>
      <c r="AY64" s="93">
        <f>'SO 10 - Nelahozeves'!J36</f>
        <v>0</v>
      </c>
      <c r="AZ64" s="93">
        <f>'SO 10 - Nelahozeves'!F33</f>
        <v>0</v>
      </c>
      <c r="BA64" s="93">
        <f>'SO 10 - Nelahozeves'!F34</f>
        <v>0</v>
      </c>
      <c r="BB64" s="93">
        <f>'SO 10 - Nelahozeves'!F35</f>
        <v>0</v>
      </c>
      <c r="BC64" s="93">
        <f>'SO 10 - Nelahozeves'!F36</f>
        <v>0</v>
      </c>
      <c r="BD64" s="95">
        <f>'SO 10 - Nelahozeves'!F37</f>
        <v>0</v>
      </c>
      <c r="BT64" s="96" t="s">
        <v>79</v>
      </c>
      <c r="BV64" s="96" t="s">
        <v>73</v>
      </c>
      <c r="BW64" s="96" t="s">
        <v>108</v>
      </c>
      <c r="BX64" s="96" t="s">
        <v>5</v>
      </c>
      <c r="CL64" s="96" t="s">
        <v>19</v>
      </c>
      <c r="CM64" s="96" t="s">
        <v>81</v>
      </c>
    </row>
    <row r="65" spans="1:91" s="7" customFormat="1" ht="16.5" customHeight="1">
      <c r="A65" s="86" t="s">
        <v>75</v>
      </c>
      <c r="B65" s="87"/>
      <c r="C65" s="88"/>
      <c r="D65" s="263" t="s">
        <v>109</v>
      </c>
      <c r="E65" s="263"/>
      <c r="F65" s="263"/>
      <c r="G65" s="263"/>
      <c r="H65" s="263"/>
      <c r="I65" s="89"/>
      <c r="J65" s="263" t="s">
        <v>110</v>
      </c>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76">
        <f>'SO 11 - Nelahozeves - Vra...'!J30</f>
        <v>0</v>
      </c>
      <c r="AH65" s="277"/>
      <c r="AI65" s="277"/>
      <c r="AJ65" s="277"/>
      <c r="AK65" s="277"/>
      <c r="AL65" s="277"/>
      <c r="AM65" s="277"/>
      <c r="AN65" s="276">
        <f t="shared" si="0"/>
        <v>0</v>
      </c>
      <c r="AO65" s="277"/>
      <c r="AP65" s="277"/>
      <c r="AQ65" s="90" t="s">
        <v>78</v>
      </c>
      <c r="AR65" s="91"/>
      <c r="AS65" s="92">
        <v>0</v>
      </c>
      <c r="AT65" s="93">
        <f t="shared" si="1"/>
        <v>0</v>
      </c>
      <c r="AU65" s="94">
        <f>'SO 11 - Nelahozeves - Vra...'!P84</f>
        <v>0</v>
      </c>
      <c r="AV65" s="93">
        <f>'SO 11 - Nelahozeves - Vra...'!J33</f>
        <v>0</v>
      </c>
      <c r="AW65" s="93">
        <f>'SO 11 - Nelahozeves - Vra...'!J34</f>
        <v>0</v>
      </c>
      <c r="AX65" s="93">
        <f>'SO 11 - Nelahozeves - Vra...'!J35</f>
        <v>0</v>
      </c>
      <c r="AY65" s="93">
        <f>'SO 11 - Nelahozeves - Vra...'!J36</f>
        <v>0</v>
      </c>
      <c r="AZ65" s="93">
        <f>'SO 11 - Nelahozeves - Vra...'!F33</f>
        <v>0</v>
      </c>
      <c r="BA65" s="93">
        <f>'SO 11 - Nelahozeves - Vra...'!F34</f>
        <v>0</v>
      </c>
      <c r="BB65" s="93">
        <f>'SO 11 - Nelahozeves - Vra...'!F35</f>
        <v>0</v>
      </c>
      <c r="BC65" s="93">
        <f>'SO 11 - Nelahozeves - Vra...'!F36</f>
        <v>0</v>
      </c>
      <c r="BD65" s="95">
        <f>'SO 11 - Nelahozeves - Vra...'!F37</f>
        <v>0</v>
      </c>
      <c r="BT65" s="96" t="s">
        <v>79</v>
      </c>
      <c r="BV65" s="96" t="s">
        <v>73</v>
      </c>
      <c r="BW65" s="96" t="s">
        <v>111</v>
      </c>
      <c r="BX65" s="96" t="s">
        <v>5</v>
      </c>
      <c r="CL65" s="96" t="s">
        <v>19</v>
      </c>
      <c r="CM65" s="96" t="s">
        <v>81</v>
      </c>
    </row>
    <row r="66" spans="1:91" s="7" customFormat="1" ht="16.5" customHeight="1">
      <c r="A66" s="86" t="s">
        <v>75</v>
      </c>
      <c r="B66" s="87"/>
      <c r="C66" s="88"/>
      <c r="D66" s="263" t="s">
        <v>112</v>
      </c>
      <c r="E66" s="263"/>
      <c r="F66" s="263"/>
      <c r="G66" s="263"/>
      <c r="H66" s="263"/>
      <c r="I66" s="89"/>
      <c r="J66" s="263" t="s">
        <v>113</v>
      </c>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76">
        <f>'SO 12 - Vraňany'!J30</f>
        <v>0</v>
      </c>
      <c r="AH66" s="277"/>
      <c r="AI66" s="277"/>
      <c r="AJ66" s="277"/>
      <c r="AK66" s="277"/>
      <c r="AL66" s="277"/>
      <c r="AM66" s="277"/>
      <c r="AN66" s="276">
        <f t="shared" si="0"/>
        <v>0</v>
      </c>
      <c r="AO66" s="277"/>
      <c r="AP66" s="277"/>
      <c r="AQ66" s="90" t="s">
        <v>78</v>
      </c>
      <c r="AR66" s="91"/>
      <c r="AS66" s="92">
        <v>0</v>
      </c>
      <c r="AT66" s="93">
        <f t="shared" si="1"/>
        <v>0</v>
      </c>
      <c r="AU66" s="94">
        <f>'SO 12 - Vraňany'!P84</f>
        <v>0</v>
      </c>
      <c r="AV66" s="93">
        <f>'SO 12 - Vraňany'!J33</f>
        <v>0</v>
      </c>
      <c r="AW66" s="93">
        <f>'SO 12 - Vraňany'!J34</f>
        <v>0</v>
      </c>
      <c r="AX66" s="93">
        <f>'SO 12 - Vraňany'!J35</f>
        <v>0</v>
      </c>
      <c r="AY66" s="93">
        <f>'SO 12 - Vraňany'!J36</f>
        <v>0</v>
      </c>
      <c r="AZ66" s="93">
        <f>'SO 12 - Vraňany'!F33</f>
        <v>0</v>
      </c>
      <c r="BA66" s="93">
        <f>'SO 12 - Vraňany'!F34</f>
        <v>0</v>
      </c>
      <c r="BB66" s="93">
        <f>'SO 12 - Vraňany'!F35</f>
        <v>0</v>
      </c>
      <c r="BC66" s="93">
        <f>'SO 12 - Vraňany'!F36</f>
        <v>0</v>
      </c>
      <c r="BD66" s="95">
        <f>'SO 12 - Vraňany'!F37</f>
        <v>0</v>
      </c>
      <c r="BT66" s="96" t="s">
        <v>79</v>
      </c>
      <c r="BV66" s="96" t="s">
        <v>73</v>
      </c>
      <c r="BW66" s="96" t="s">
        <v>114</v>
      </c>
      <c r="BX66" s="96" t="s">
        <v>5</v>
      </c>
      <c r="CL66" s="96" t="s">
        <v>19</v>
      </c>
      <c r="CM66" s="96" t="s">
        <v>81</v>
      </c>
    </row>
    <row r="67" spans="2:91" s="7" customFormat="1" ht="16.5" customHeight="1">
      <c r="B67" s="87"/>
      <c r="C67" s="88"/>
      <c r="D67" s="263" t="s">
        <v>115</v>
      </c>
      <c r="E67" s="263"/>
      <c r="F67" s="263"/>
      <c r="G67" s="263"/>
      <c r="H67" s="263"/>
      <c r="I67" s="89"/>
      <c r="J67" s="263" t="s">
        <v>116</v>
      </c>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85">
        <f>ROUND(SUM(AG68:AG74),2)</f>
        <v>0</v>
      </c>
      <c r="AH67" s="277"/>
      <c r="AI67" s="277"/>
      <c r="AJ67" s="277"/>
      <c r="AK67" s="277"/>
      <c r="AL67" s="277"/>
      <c r="AM67" s="277"/>
      <c r="AN67" s="276">
        <f t="shared" si="0"/>
        <v>0</v>
      </c>
      <c r="AO67" s="277"/>
      <c r="AP67" s="277"/>
      <c r="AQ67" s="90" t="s">
        <v>78</v>
      </c>
      <c r="AR67" s="91"/>
      <c r="AS67" s="92">
        <f>ROUND(SUM(AS68:AS74),2)</f>
        <v>0</v>
      </c>
      <c r="AT67" s="93">
        <f t="shared" si="1"/>
        <v>0</v>
      </c>
      <c r="AU67" s="94">
        <f>ROUND(SUM(AU68:AU74),5)</f>
        <v>0</v>
      </c>
      <c r="AV67" s="93">
        <f>ROUND(AZ67*L29,2)</f>
        <v>0</v>
      </c>
      <c r="AW67" s="93">
        <f>ROUND(BA67*L30,2)</f>
        <v>0</v>
      </c>
      <c r="AX67" s="93">
        <f>ROUND(BB67*L29,2)</f>
        <v>0</v>
      </c>
      <c r="AY67" s="93">
        <f>ROUND(BC67*L30,2)</f>
        <v>0</v>
      </c>
      <c r="AZ67" s="93">
        <f>ROUND(SUM(AZ68:AZ74),2)</f>
        <v>0</v>
      </c>
      <c r="BA67" s="93">
        <f>ROUND(SUM(BA68:BA74),2)</f>
        <v>0</v>
      </c>
      <c r="BB67" s="93">
        <f>ROUND(SUM(BB68:BB74),2)</f>
        <v>0</v>
      </c>
      <c r="BC67" s="93">
        <f>ROUND(SUM(BC68:BC74),2)</f>
        <v>0</v>
      </c>
      <c r="BD67" s="95">
        <f>ROUND(SUM(BD68:BD74),2)</f>
        <v>0</v>
      </c>
      <c r="BS67" s="96" t="s">
        <v>70</v>
      </c>
      <c r="BT67" s="96" t="s">
        <v>79</v>
      </c>
      <c r="BU67" s="96" t="s">
        <v>72</v>
      </c>
      <c r="BV67" s="96" t="s">
        <v>73</v>
      </c>
      <c r="BW67" s="96" t="s">
        <v>117</v>
      </c>
      <c r="BX67" s="96" t="s">
        <v>5</v>
      </c>
      <c r="CL67" s="96" t="s">
        <v>19</v>
      </c>
      <c r="CM67" s="96" t="s">
        <v>81</v>
      </c>
    </row>
    <row r="68" spans="1:90" s="4" customFormat="1" ht="16.5" customHeight="1">
      <c r="A68" s="86" t="s">
        <v>75</v>
      </c>
      <c r="B68" s="51"/>
      <c r="C68" s="97"/>
      <c r="D68" s="97"/>
      <c r="E68" s="286" t="s">
        <v>118</v>
      </c>
      <c r="F68" s="286"/>
      <c r="G68" s="286"/>
      <c r="H68" s="286"/>
      <c r="I68" s="286"/>
      <c r="J68" s="97"/>
      <c r="K68" s="286" t="s">
        <v>119</v>
      </c>
      <c r="L68" s="286"/>
      <c r="M68" s="286"/>
      <c r="N68" s="286"/>
      <c r="O68" s="286"/>
      <c r="P68" s="286"/>
      <c r="Q68" s="286"/>
      <c r="R68" s="286"/>
      <c r="S68" s="286"/>
      <c r="T68" s="286"/>
      <c r="U68" s="286"/>
      <c r="V68" s="286"/>
      <c r="W68" s="286"/>
      <c r="X68" s="286"/>
      <c r="Y68" s="286"/>
      <c r="Z68" s="286"/>
      <c r="AA68" s="286"/>
      <c r="AB68" s="286"/>
      <c r="AC68" s="286"/>
      <c r="AD68" s="286"/>
      <c r="AE68" s="286"/>
      <c r="AF68" s="286"/>
      <c r="AG68" s="283">
        <f>'01 - P2396'!J32</f>
        <v>0</v>
      </c>
      <c r="AH68" s="284"/>
      <c r="AI68" s="284"/>
      <c r="AJ68" s="284"/>
      <c r="AK68" s="284"/>
      <c r="AL68" s="284"/>
      <c r="AM68" s="284"/>
      <c r="AN68" s="283">
        <f t="shared" si="0"/>
        <v>0</v>
      </c>
      <c r="AO68" s="284"/>
      <c r="AP68" s="284"/>
      <c r="AQ68" s="98" t="s">
        <v>120</v>
      </c>
      <c r="AR68" s="53"/>
      <c r="AS68" s="99">
        <v>0</v>
      </c>
      <c r="AT68" s="100">
        <f t="shared" si="1"/>
        <v>0</v>
      </c>
      <c r="AU68" s="101">
        <f>'01 - P2396'!P89</f>
        <v>0</v>
      </c>
      <c r="AV68" s="100">
        <f>'01 - P2396'!J35</f>
        <v>0</v>
      </c>
      <c r="AW68" s="100">
        <f>'01 - P2396'!J36</f>
        <v>0</v>
      </c>
      <c r="AX68" s="100">
        <f>'01 - P2396'!J37</f>
        <v>0</v>
      </c>
      <c r="AY68" s="100">
        <f>'01 - P2396'!J38</f>
        <v>0</v>
      </c>
      <c r="AZ68" s="100">
        <f>'01 - P2396'!F35</f>
        <v>0</v>
      </c>
      <c r="BA68" s="100">
        <f>'01 - P2396'!F36</f>
        <v>0</v>
      </c>
      <c r="BB68" s="100">
        <f>'01 - P2396'!F37</f>
        <v>0</v>
      </c>
      <c r="BC68" s="100">
        <f>'01 - P2396'!F38</f>
        <v>0</v>
      </c>
      <c r="BD68" s="102">
        <f>'01 - P2396'!F39</f>
        <v>0</v>
      </c>
      <c r="BT68" s="103" t="s">
        <v>81</v>
      </c>
      <c r="BV68" s="103" t="s">
        <v>73</v>
      </c>
      <c r="BW68" s="103" t="s">
        <v>121</v>
      </c>
      <c r="BX68" s="103" t="s">
        <v>117</v>
      </c>
      <c r="CL68" s="103" t="s">
        <v>19</v>
      </c>
    </row>
    <row r="69" spans="1:90" s="4" customFormat="1" ht="16.5" customHeight="1">
      <c r="A69" s="86" t="s">
        <v>75</v>
      </c>
      <c r="B69" s="51"/>
      <c r="C69" s="97"/>
      <c r="D69" s="97"/>
      <c r="E69" s="286" t="s">
        <v>122</v>
      </c>
      <c r="F69" s="286"/>
      <c r="G69" s="286"/>
      <c r="H69" s="286"/>
      <c r="I69" s="286"/>
      <c r="J69" s="97"/>
      <c r="K69" s="286" t="s">
        <v>123</v>
      </c>
      <c r="L69" s="286"/>
      <c r="M69" s="286"/>
      <c r="N69" s="286"/>
      <c r="O69" s="286"/>
      <c r="P69" s="286"/>
      <c r="Q69" s="286"/>
      <c r="R69" s="286"/>
      <c r="S69" s="286"/>
      <c r="T69" s="286"/>
      <c r="U69" s="286"/>
      <c r="V69" s="286"/>
      <c r="W69" s="286"/>
      <c r="X69" s="286"/>
      <c r="Y69" s="286"/>
      <c r="Z69" s="286"/>
      <c r="AA69" s="286"/>
      <c r="AB69" s="286"/>
      <c r="AC69" s="286"/>
      <c r="AD69" s="286"/>
      <c r="AE69" s="286"/>
      <c r="AF69" s="286"/>
      <c r="AG69" s="283">
        <f>'02 - P2397'!J32</f>
        <v>0</v>
      </c>
      <c r="AH69" s="284"/>
      <c r="AI69" s="284"/>
      <c r="AJ69" s="284"/>
      <c r="AK69" s="284"/>
      <c r="AL69" s="284"/>
      <c r="AM69" s="284"/>
      <c r="AN69" s="283">
        <f t="shared" si="0"/>
        <v>0</v>
      </c>
      <c r="AO69" s="284"/>
      <c r="AP69" s="284"/>
      <c r="AQ69" s="98" t="s">
        <v>120</v>
      </c>
      <c r="AR69" s="53"/>
      <c r="AS69" s="99">
        <v>0</v>
      </c>
      <c r="AT69" s="100">
        <f t="shared" si="1"/>
        <v>0</v>
      </c>
      <c r="AU69" s="101">
        <f>'02 - P2397'!P89</f>
        <v>0</v>
      </c>
      <c r="AV69" s="100">
        <f>'02 - P2397'!J35</f>
        <v>0</v>
      </c>
      <c r="AW69" s="100">
        <f>'02 - P2397'!J36</f>
        <v>0</v>
      </c>
      <c r="AX69" s="100">
        <f>'02 - P2397'!J37</f>
        <v>0</v>
      </c>
      <c r="AY69" s="100">
        <f>'02 - P2397'!J38</f>
        <v>0</v>
      </c>
      <c r="AZ69" s="100">
        <f>'02 - P2397'!F35</f>
        <v>0</v>
      </c>
      <c r="BA69" s="100">
        <f>'02 - P2397'!F36</f>
        <v>0</v>
      </c>
      <c r="BB69" s="100">
        <f>'02 - P2397'!F37</f>
        <v>0</v>
      </c>
      <c r="BC69" s="100">
        <f>'02 - P2397'!F38</f>
        <v>0</v>
      </c>
      <c r="BD69" s="102">
        <f>'02 - P2397'!F39</f>
        <v>0</v>
      </c>
      <c r="BT69" s="103" t="s">
        <v>81</v>
      </c>
      <c r="BV69" s="103" t="s">
        <v>73</v>
      </c>
      <c r="BW69" s="103" t="s">
        <v>124</v>
      </c>
      <c r="BX69" s="103" t="s">
        <v>117</v>
      </c>
      <c r="CL69" s="103" t="s">
        <v>19</v>
      </c>
    </row>
    <row r="70" spans="1:90" s="4" customFormat="1" ht="16.5" customHeight="1">
      <c r="A70" s="86" t="s">
        <v>75</v>
      </c>
      <c r="B70" s="51"/>
      <c r="C70" s="97"/>
      <c r="D70" s="97"/>
      <c r="E70" s="286" t="s">
        <v>125</v>
      </c>
      <c r="F70" s="286"/>
      <c r="G70" s="286"/>
      <c r="H70" s="286"/>
      <c r="I70" s="286"/>
      <c r="J70" s="97"/>
      <c r="K70" s="286" t="s">
        <v>126</v>
      </c>
      <c r="L70" s="286"/>
      <c r="M70" s="286"/>
      <c r="N70" s="286"/>
      <c r="O70" s="286"/>
      <c r="P70" s="286"/>
      <c r="Q70" s="286"/>
      <c r="R70" s="286"/>
      <c r="S70" s="286"/>
      <c r="T70" s="286"/>
      <c r="U70" s="286"/>
      <c r="V70" s="286"/>
      <c r="W70" s="286"/>
      <c r="X70" s="286"/>
      <c r="Y70" s="286"/>
      <c r="Z70" s="286"/>
      <c r="AA70" s="286"/>
      <c r="AB70" s="286"/>
      <c r="AC70" s="286"/>
      <c r="AD70" s="286"/>
      <c r="AE70" s="286"/>
      <c r="AF70" s="286"/>
      <c r="AG70" s="283">
        <f>'03 - P2398'!J32</f>
        <v>0</v>
      </c>
      <c r="AH70" s="284"/>
      <c r="AI70" s="284"/>
      <c r="AJ70" s="284"/>
      <c r="AK70" s="284"/>
      <c r="AL70" s="284"/>
      <c r="AM70" s="284"/>
      <c r="AN70" s="283">
        <f t="shared" si="0"/>
        <v>0</v>
      </c>
      <c r="AO70" s="284"/>
      <c r="AP70" s="284"/>
      <c r="AQ70" s="98" t="s">
        <v>120</v>
      </c>
      <c r="AR70" s="53"/>
      <c r="AS70" s="99">
        <v>0</v>
      </c>
      <c r="AT70" s="100">
        <f t="shared" si="1"/>
        <v>0</v>
      </c>
      <c r="AU70" s="101">
        <f>'03 - P2398'!P89</f>
        <v>0</v>
      </c>
      <c r="AV70" s="100">
        <f>'03 - P2398'!J35</f>
        <v>0</v>
      </c>
      <c r="AW70" s="100">
        <f>'03 - P2398'!J36</f>
        <v>0</v>
      </c>
      <c r="AX70" s="100">
        <f>'03 - P2398'!J37</f>
        <v>0</v>
      </c>
      <c r="AY70" s="100">
        <f>'03 - P2398'!J38</f>
        <v>0</v>
      </c>
      <c r="AZ70" s="100">
        <f>'03 - P2398'!F35</f>
        <v>0</v>
      </c>
      <c r="BA70" s="100">
        <f>'03 - P2398'!F36</f>
        <v>0</v>
      </c>
      <c r="BB70" s="100">
        <f>'03 - P2398'!F37</f>
        <v>0</v>
      </c>
      <c r="BC70" s="100">
        <f>'03 - P2398'!F38</f>
        <v>0</v>
      </c>
      <c r="BD70" s="102">
        <f>'03 - P2398'!F39</f>
        <v>0</v>
      </c>
      <c r="BT70" s="103" t="s">
        <v>81</v>
      </c>
      <c r="BV70" s="103" t="s">
        <v>73</v>
      </c>
      <c r="BW70" s="103" t="s">
        <v>127</v>
      </c>
      <c r="BX70" s="103" t="s">
        <v>117</v>
      </c>
      <c r="CL70" s="103" t="s">
        <v>19</v>
      </c>
    </row>
    <row r="71" spans="1:90" s="4" customFormat="1" ht="16.5" customHeight="1">
      <c r="A71" s="86" t="s">
        <v>75</v>
      </c>
      <c r="B71" s="51"/>
      <c r="C71" s="97"/>
      <c r="D71" s="97"/>
      <c r="E71" s="286" t="s">
        <v>128</v>
      </c>
      <c r="F71" s="286"/>
      <c r="G71" s="286"/>
      <c r="H71" s="286"/>
      <c r="I71" s="286"/>
      <c r="J71" s="97"/>
      <c r="K71" s="286" t="s">
        <v>129</v>
      </c>
      <c r="L71" s="286"/>
      <c r="M71" s="286"/>
      <c r="N71" s="286"/>
      <c r="O71" s="286"/>
      <c r="P71" s="286"/>
      <c r="Q71" s="286"/>
      <c r="R71" s="286"/>
      <c r="S71" s="286"/>
      <c r="T71" s="286"/>
      <c r="U71" s="286"/>
      <c r="V71" s="286"/>
      <c r="W71" s="286"/>
      <c r="X71" s="286"/>
      <c r="Y71" s="286"/>
      <c r="Z71" s="286"/>
      <c r="AA71" s="286"/>
      <c r="AB71" s="286"/>
      <c r="AC71" s="286"/>
      <c r="AD71" s="286"/>
      <c r="AE71" s="286"/>
      <c r="AF71" s="286"/>
      <c r="AG71" s="283">
        <f>'04 - P2399'!J32</f>
        <v>0</v>
      </c>
      <c r="AH71" s="284"/>
      <c r="AI71" s="284"/>
      <c r="AJ71" s="284"/>
      <c r="AK71" s="284"/>
      <c r="AL71" s="284"/>
      <c r="AM71" s="284"/>
      <c r="AN71" s="283">
        <f t="shared" si="0"/>
        <v>0</v>
      </c>
      <c r="AO71" s="284"/>
      <c r="AP71" s="284"/>
      <c r="AQ71" s="98" t="s">
        <v>120</v>
      </c>
      <c r="AR71" s="53"/>
      <c r="AS71" s="99">
        <v>0</v>
      </c>
      <c r="AT71" s="100">
        <f t="shared" si="1"/>
        <v>0</v>
      </c>
      <c r="AU71" s="101">
        <f>'04 - P2399'!P89</f>
        <v>0</v>
      </c>
      <c r="AV71" s="100">
        <f>'04 - P2399'!J35</f>
        <v>0</v>
      </c>
      <c r="AW71" s="100">
        <f>'04 - P2399'!J36</f>
        <v>0</v>
      </c>
      <c r="AX71" s="100">
        <f>'04 - P2399'!J37</f>
        <v>0</v>
      </c>
      <c r="AY71" s="100">
        <f>'04 - P2399'!J38</f>
        <v>0</v>
      </c>
      <c r="AZ71" s="100">
        <f>'04 - P2399'!F35</f>
        <v>0</v>
      </c>
      <c r="BA71" s="100">
        <f>'04 - P2399'!F36</f>
        <v>0</v>
      </c>
      <c r="BB71" s="100">
        <f>'04 - P2399'!F37</f>
        <v>0</v>
      </c>
      <c r="BC71" s="100">
        <f>'04 - P2399'!F38</f>
        <v>0</v>
      </c>
      <c r="BD71" s="102">
        <f>'04 - P2399'!F39</f>
        <v>0</v>
      </c>
      <c r="BT71" s="103" t="s">
        <v>81</v>
      </c>
      <c r="BV71" s="103" t="s">
        <v>73</v>
      </c>
      <c r="BW71" s="103" t="s">
        <v>130</v>
      </c>
      <c r="BX71" s="103" t="s">
        <v>117</v>
      </c>
      <c r="CL71" s="103" t="s">
        <v>19</v>
      </c>
    </row>
    <row r="72" spans="1:90" s="4" customFormat="1" ht="16.5" customHeight="1">
      <c r="A72" s="86" t="s">
        <v>75</v>
      </c>
      <c r="B72" s="51"/>
      <c r="C72" s="97"/>
      <c r="D72" s="97"/>
      <c r="E72" s="286" t="s">
        <v>131</v>
      </c>
      <c r="F72" s="286"/>
      <c r="G72" s="286"/>
      <c r="H72" s="286"/>
      <c r="I72" s="286"/>
      <c r="J72" s="97"/>
      <c r="K72" s="286" t="s">
        <v>132</v>
      </c>
      <c r="L72" s="286"/>
      <c r="M72" s="286"/>
      <c r="N72" s="286"/>
      <c r="O72" s="286"/>
      <c r="P72" s="286"/>
      <c r="Q72" s="286"/>
      <c r="R72" s="286"/>
      <c r="S72" s="286"/>
      <c r="T72" s="286"/>
      <c r="U72" s="286"/>
      <c r="V72" s="286"/>
      <c r="W72" s="286"/>
      <c r="X72" s="286"/>
      <c r="Y72" s="286"/>
      <c r="Z72" s="286"/>
      <c r="AA72" s="286"/>
      <c r="AB72" s="286"/>
      <c r="AC72" s="286"/>
      <c r="AD72" s="286"/>
      <c r="AE72" s="286"/>
      <c r="AF72" s="286"/>
      <c r="AG72" s="283">
        <f>'05 - P2400'!J32</f>
        <v>0</v>
      </c>
      <c r="AH72" s="284"/>
      <c r="AI72" s="284"/>
      <c r="AJ72" s="284"/>
      <c r="AK72" s="284"/>
      <c r="AL72" s="284"/>
      <c r="AM72" s="284"/>
      <c r="AN72" s="283">
        <f t="shared" si="0"/>
        <v>0</v>
      </c>
      <c r="AO72" s="284"/>
      <c r="AP72" s="284"/>
      <c r="AQ72" s="98" t="s">
        <v>120</v>
      </c>
      <c r="AR72" s="53"/>
      <c r="AS72" s="99">
        <v>0</v>
      </c>
      <c r="AT72" s="100">
        <f t="shared" si="1"/>
        <v>0</v>
      </c>
      <c r="AU72" s="101">
        <f>'05 - P2400'!P90</f>
        <v>0</v>
      </c>
      <c r="AV72" s="100">
        <f>'05 - P2400'!J35</f>
        <v>0</v>
      </c>
      <c r="AW72" s="100">
        <f>'05 - P2400'!J36</f>
        <v>0</v>
      </c>
      <c r="AX72" s="100">
        <f>'05 - P2400'!J37</f>
        <v>0</v>
      </c>
      <c r="AY72" s="100">
        <f>'05 - P2400'!J38</f>
        <v>0</v>
      </c>
      <c r="AZ72" s="100">
        <f>'05 - P2400'!F35</f>
        <v>0</v>
      </c>
      <c r="BA72" s="100">
        <f>'05 - P2400'!F36</f>
        <v>0</v>
      </c>
      <c r="BB72" s="100">
        <f>'05 - P2400'!F37</f>
        <v>0</v>
      </c>
      <c r="BC72" s="100">
        <f>'05 - P2400'!F38</f>
        <v>0</v>
      </c>
      <c r="BD72" s="102">
        <f>'05 - P2400'!F39</f>
        <v>0</v>
      </c>
      <c r="BT72" s="103" t="s">
        <v>81</v>
      </c>
      <c r="BV72" s="103" t="s">
        <v>73</v>
      </c>
      <c r="BW72" s="103" t="s">
        <v>133</v>
      </c>
      <c r="BX72" s="103" t="s">
        <v>117</v>
      </c>
      <c r="CL72" s="103" t="s">
        <v>19</v>
      </c>
    </row>
    <row r="73" spans="1:90" s="4" customFormat="1" ht="16.5" customHeight="1">
      <c r="A73" s="86" t="s">
        <v>75</v>
      </c>
      <c r="B73" s="51"/>
      <c r="C73" s="97"/>
      <c r="D73" s="97"/>
      <c r="E73" s="286" t="s">
        <v>134</v>
      </c>
      <c r="F73" s="286"/>
      <c r="G73" s="286"/>
      <c r="H73" s="286"/>
      <c r="I73" s="286"/>
      <c r="J73" s="97"/>
      <c r="K73" s="286" t="s">
        <v>135</v>
      </c>
      <c r="L73" s="286"/>
      <c r="M73" s="286"/>
      <c r="N73" s="286"/>
      <c r="O73" s="286"/>
      <c r="P73" s="286"/>
      <c r="Q73" s="286"/>
      <c r="R73" s="286"/>
      <c r="S73" s="286"/>
      <c r="T73" s="286"/>
      <c r="U73" s="286"/>
      <c r="V73" s="286"/>
      <c r="W73" s="286"/>
      <c r="X73" s="286"/>
      <c r="Y73" s="286"/>
      <c r="Z73" s="286"/>
      <c r="AA73" s="286"/>
      <c r="AB73" s="286"/>
      <c r="AC73" s="286"/>
      <c r="AD73" s="286"/>
      <c r="AE73" s="286"/>
      <c r="AF73" s="286"/>
      <c r="AG73" s="283">
        <f>'06 - P2401'!J32</f>
        <v>0</v>
      </c>
      <c r="AH73" s="284"/>
      <c r="AI73" s="284"/>
      <c r="AJ73" s="284"/>
      <c r="AK73" s="284"/>
      <c r="AL73" s="284"/>
      <c r="AM73" s="284"/>
      <c r="AN73" s="283">
        <f t="shared" si="0"/>
        <v>0</v>
      </c>
      <c r="AO73" s="284"/>
      <c r="AP73" s="284"/>
      <c r="AQ73" s="98" t="s">
        <v>120</v>
      </c>
      <c r="AR73" s="53"/>
      <c r="AS73" s="99">
        <v>0</v>
      </c>
      <c r="AT73" s="100">
        <f t="shared" si="1"/>
        <v>0</v>
      </c>
      <c r="AU73" s="101">
        <f>'06 - P2401'!P89</f>
        <v>0</v>
      </c>
      <c r="AV73" s="100">
        <f>'06 - P2401'!J35</f>
        <v>0</v>
      </c>
      <c r="AW73" s="100">
        <f>'06 - P2401'!J36</f>
        <v>0</v>
      </c>
      <c r="AX73" s="100">
        <f>'06 - P2401'!J37</f>
        <v>0</v>
      </c>
      <c r="AY73" s="100">
        <f>'06 - P2401'!J38</f>
        <v>0</v>
      </c>
      <c r="AZ73" s="100">
        <f>'06 - P2401'!F35</f>
        <v>0</v>
      </c>
      <c r="BA73" s="100">
        <f>'06 - P2401'!F36</f>
        <v>0</v>
      </c>
      <c r="BB73" s="100">
        <f>'06 - P2401'!F37</f>
        <v>0</v>
      </c>
      <c r="BC73" s="100">
        <f>'06 - P2401'!F38</f>
        <v>0</v>
      </c>
      <c r="BD73" s="102">
        <f>'06 - P2401'!F39</f>
        <v>0</v>
      </c>
      <c r="BT73" s="103" t="s">
        <v>81</v>
      </c>
      <c r="BV73" s="103" t="s">
        <v>73</v>
      </c>
      <c r="BW73" s="103" t="s">
        <v>136</v>
      </c>
      <c r="BX73" s="103" t="s">
        <v>117</v>
      </c>
      <c r="CL73" s="103" t="s">
        <v>19</v>
      </c>
    </row>
    <row r="74" spans="1:90" s="4" customFormat="1" ht="16.5" customHeight="1">
      <c r="A74" s="86" t="s">
        <v>75</v>
      </c>
      <c r="B74" s="51"/>
      <c r="C74" s="97"/>
      <c r="D74" s="97"/>
      <c r="E74" s="286" t="s">
        <v>137</v>
      </c>
      <c r="F74" s="286"/>
      <c r="G74" s="286"/>
      <c r="H74" s="286"/>
      <c r="I74" s="286"/>
      <c r="J74" s="97"/>
      <c r="K74" s="286" t="s">
        <v>138</v>
      </c>
      <c r="L74" s="286"/>
      <c r="M74" s="286"/>
      <c r="N74" s="286"/>
      <c r="O74" s="286"/>
      <c r="P74" s="286"/>
      <c r="Q74" s="286"/>
      <c r="R74" s="286"/>
      <c r="S74" s="286"/>
      <c r="T74" s="286"/>
      <c r="U74" s="286"/>
      <c r="V74" s="286"/>
      <c r="W74" s="286"/>
      <c r="X74" s="286"/>
      <c r="Y74" s="286"/>
      <c r="Z74" s="286"/>
      <c r="AA74" s="286"/>
      <c r="AB74" s="286"/>
      <c r="AC74" s="286"/>
      <c r="AD74" s="286"/>
      <c r="AE74" s="286"/>
      <c r="AF74" s="286"/>
      <c r="AG74" s="283">
        <f>'07 - P2402'!J32</f>
        <v>0</v>
      </c>
      <c r="AH74" s="284"/>
      <c r="AI74" s="284"/>
      <c r="AJ74" s="284"/>
      <c r="AK74" s="284"/>
      <c r="AL74" s="284"/>
      <c r="AM74" s="284"/>
      <c r="AN74" s="283">
        <f t="shared" si="0"/>
        <v>0</v>
      </c>
      <c r="AO74" s="284"/>
      <c r="AP74" s="284"/>
      <c r="AQ74" s="98" t="s">
        <v>120</v>
      </c>
      <c r="AR74" s="53"/>
      <c r="AS74" s="99">
        <v>0</v>
      </c>
      <c r="AT74" s="100">
        <f t="shared" si="1"/>
        <v>0</v>
      </c>
      <c r="AU74" s="101">
        <f>'07 - P2402'!P89</f>
        <v>0</v>
      </c>
      <c r="AV74" s="100">
        <f>'07 - P2402'!J35</f>
        <v>0</v>
      </c>
      <c r="AW74" s="100">
        <f>'07 - P2402'!J36</f>
        <v>0</v>
      </c>
      <c r="AX74" s="100">
        <f>'07 - P2402'!J37</f>
        <v>0</v>
      </c>
      <c r="AY74" s="100">
        <f>'07 - P2402'!J38</f>
        <v>0</v>
      </c>
      <c r="AZ74" s="100">
        <f>'07 - P2402'!F35</f>
        <v>0</v>
      </c>
      <c r="BA74" s="100">
        <f>'07 - P2402'!F36</f>
        <v>0</v>
      </c>
      <c r="BB74" s="100">
        <f>'07 - P2402'!F37</f>
        <v>0</v>
      </c>
      <c r="BC74" s="100">
        <f>'07 - P2402'!F38</f>
        <v>0</v>
      </c>
      <c r="BD74" s="102">
        <f>'07 - P2402'!F39</f>
        <v>0</v>
      </c>
      <c r="BT74" s="103" t="s">
        <v>81</v>
      </c>
      <c r="BV74" s="103" t="s">
        <v>73</v>
      </c>
      <c r="BW74" s="103" t="s">
        <v>139</v>
      </c>
      <c r="BX74" s="103" t="s">
        <v>117</v>
      </c>
      <c r="CL74" s="103" t="s">
        <v>19</v>
      </c>
    </row>
    <row r="75" spans="1:91" s="7" customFormat="1" ht="16.5" customHeight="1">
      <c r="A75" s="86" t="s">
        <v>75</v>
      </c>
      <c r="B75" s="87"/>
      <c r="C75" s="88"/>
      <c r="D75" s="263" t="s">
        <v>140</v>
      </c>
      <c r="E75" s="263"/>
      <c r="F75" s="263"/>
      <c r="G75" s="263"/>
      <c r="H75" s="263"/>
      <c r="I75" s="89"/>
      <c r="J75" s="263" t="s">
        <v>141</v>
      </c>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76">
        <f>'SO 14 - Výstroj trati'!J30</f>
        <v>0</v>
      </c>
      <c r="AH75" s="277"/>
      <c r="AI75" s="277"/>
      <c r="AJ75" s="277"/>
      <c r="AK75" s="277"/>
      <c r="AL75" s="277"/>
      <c r="AM75" s="277"/>
      <c r="AN75" s="276">
        <f t="shared" si="0"/>
        <v>0</v>
      </c>
      <c r="AO75" s="277"/>
      <c r="AP75" s="277"/>
      <c r="AQ75" s="90" t="s">
        <v>78</v>
      </c>
      <c r="AR75" s="91"/>
      <c r="AS75" s="92">
        <v>0</v>
      </c>
      <c r="AT75" s="93">
        <f t="shared" si="1"/>
        <v>0</v>
      </c>
      <c r="AU75" s="94">
        <f>'SO 14 - Výstroj trati'!P83</f>
        <v>0</v>
      </c>
      <c r="AV75" s="93">
        <f>'SO 14 - Výstroj trati'!J33</f>
        <v>0</v>
      </c>
      <c r="AW75" s="93">
        <f>'SO 14 - Výstroj trati'!J34</f>
        <v>0</v>
      </c>
      <c r="AX75" s="93">
        <f>'SO 14 - Výstroj trati'!J35</f>
        <v>0</v>
      </c>
      <c r="AY75" s="93">
        <f>'SO 14 - Výstroj trati'!J36</f>
        <v>0</v>
      </c>
      <c r="AZ75" s="93">
        <f>'SO 14 - Výstroj trati'!F33</f>
        <v>0</v>
      </c>
      <c r="BA75" s="93">
        <f>'SO 14 - Výstroj trati'!F34</f>
        <v>0</v>
      </c>
      <c r="BB75" s="93">
        <f>'SO 14 - Výstroj trati'!F35</f>
        <v>0</v>
      </c>
      <c r="BC75" s="93">
        <f>'SO 14 - Výstroj trati'!F36</f>
        <v>0</v>
      </c>
      <c r="BD75" s="95">
        <f>'SO 14 - Výstroj trati'!F37</f>
        <v>0</v>
      </c>
      <c r="BT75" s="96" t="s">
        <v>79</v>
      </c>
      <c r="BV75" s="96" t="s">
        <v>73</v>
      </c>
      <c r="BW75" s="96" t="s">
        <v>142</v>
      </c>
      <c r="BX75" s="96" t="s">
        <v>5</v>
      </c>
      <c r="CL75" s="96" t="s">
        <v>19</v>
      </c>
      <c r="CM75" s="96" t="s">
        <v>81</v>
      </c>
    </row>
    <row r="76" spans="1:91" s="7" customFormat="1" ht="24.75" customHeight="1">
      <c r="A76" s="86" t="s">
        <v>75</v>
      </c>
      <c r="B76" s="87"/>
      <c r="C76" s="88"/>
      <c r="D76" s="263" t="s">
        <v>143</v>
      </c>
      <c r="E76" s="263"/>
      <c r="F76" s="263"/>
      <c r="G76" s="263"/>
      <c r="H76" s="263"/>
      <c r="I76" s="89"/>
      <c r="J76" s="263" t="s">
        <v>144</v>
      </c>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76">
        <f>'SO 15 - Výměna dílů čelis...'!J30</f>
        <v>0</v>
      </c>
      <c r="AH76" s="277"/>
      <c r="AI76" s="277"/>
      <c r="AJ76" s="277"/>
      <c r="AK76" s="277"/>
      <c r="AL76" s="277"/>
      <c r="AM76" s="277"/>
      <c r="AN76" s="276">
        <f t="shared" si="0"/>
        <v>0</v>
      </c>
      <c r="AO76" s="277"/>
      <c r="AP76" s="277"/>
      <c r="AQ76" s="90" t="s">
        <v>78</v>
      </c>
      <c r="AR76" s="91"/>
      <c r="AS76" s="92">
        <v>0</v>
      </c>
      <c r="AT76" s="93">
        <f t="shared" si="1"/>
        <v>0</v>
      </c>
      <c r="AU76" s="94">
        <f>'SO 15 - Výměna dílů čelis...'!P83</f>
        <v>0</v>
      </c>
      <c r="AV76" s="93">
        <f>'SO 15 - Výměna dílů čelis...'!J33</f>
        <v>0</v>
      </c>
      <c r="AW76" s="93">
        <f>'SO 15 - Výměna dílů čelis...'!J34</f>
        <v>0</v>
      </c>
      <c r="AX76" s="93">
        <f>'SO 15 - Výměna dílů čelis...'!J35</f>
        <v>0</v>
      </c>
      <c r="AY76" s="93">
        <f>'SO 15 - Výměna dílů čelis...'!J36</f>
        <v>0</v>
      </c>
      <c r="AZ76" s="93">
        <f>'SO 15 - Výměna dílů čelis...'!F33</f>
        <v>0</v>
      </c>
      <c r="BA76" s="93">
        <f>'SO 15 - Výměna dílů čelis...'!F34</f>
        <v>0</v>
      </c>
      <c r="BB76" s="93">
        <f>'SO 15 - Výměna dílů čelis...'!F35</f>
        <v>0</v>
      </c>
      <c r="BC76" s="93">
        <f>'SO 15 - Výměna dílů čelis...'!F36</f>
        <v>0</v>
      </c>
      <c r="BD76" s="95">
        <f>'SO 15 - Výměna dílů čelis...'!F37</f>
        <v>0</v>
      </c>
      <c r="BT76" s="96" t="s">
        <v>79</v>
      </c>
      <c r="BV76" s="96" t="s">
        <v>73</v>
      </c>
      <c r="BW76" s="96" t="s">
        <v>145</v>
      </c>
      <c r="BX76" s="96" t="s">
        <v>5</v>
      </c>
      <c r="CL76" s="96" t="s">
        <v>19</v>
      </c>
      <c r="CM76" s="96" t="s">
        <v>81</v>
      </c>
    </row>
    <row r="77" spans="1:91" s="7" customFormat="1" ht="16.5" customHeight="1">
      <c r="A77" s="86" t="s">
        <v>75</v>
      </c>
      <c r="B77" s="87"/>
      <c r="C77" s="88"/>
      <c r="D77" s="263" t="s">
        <v>146</v>
      </c>
      <c r="E77" s="263"/>
      <c r="F77" s="263"/>
      <c r="G77" s="263"/>
      <c r="H77" s="263"/>
      <c r="I77" s="89"/>
      <c r="J77" s="263" t="s">
        <v>147</v>
      </c>
      <c r="K77" s="263"/>
      <c r="L77" s="263"/>
      <c r="M77" s="263"/>
      <c r="N77" s="263"/>
      <c r="O77" s="263"/>
      <c r="P77" s="263"/>
      <c r="Q77" s="263"/>
      <c r="R77" s="263"/>
      <c r="S77" s="263"/>
      <c r="T77" s="263"/>
      <c r="U77" s="263"/>
      <c r="V77" s="263"/>
      <c r="W77" s="263"/>
      <c r="X77" s="263"/>
      <c r="Y77" s="263"/>
      <c r="Z77" s="263"/>
      <c r="AA77" s="263"/>
      <c r="AB77" s="263"/>
      <c r="AC77" s="263"/>
      <c r="AD77" s="263"/>
      <c r="AE77" s="263"/>
      <c r="AF77" s="263"/>
      <c r="AG77" s="276">
        <f>'SO 16 - VRN'!J30</f>
        <v>0</v>
      </c>
      <c r="AH77" s="277"/>
      <c r="AI77" s="277"/>
      <c r="AJ77" s="277"/>
      <c r="AK77" s="277"/>
      <c r="AL77" s="277"/>
      <c r="AM77" s="277"/>
      <c r="AN77" s="276">
        <f t="shared" si="0"/>
        <v>0</v>
      </c>
      <c r="AO77" s="277"/>
      <c r="AP77" s="277"/>
      <c r="AQ77" s="90" t="s">
        <v>78</v>
      </c>
      <c r="AR77" s="91"/>
      <c r="AS77" s="92">
        <v>0</v>
      </c>
      <c r="AT77" s="93">
        <f t="shared" si="1"/>
        <v>0</v>
      </c>
      <c r="AU77" s="94">
        <f>'SO 16 - VRN'!P81</f>
        <v>0</v>
      </c>
      <c r="AV77" s="93">
        <f>'SO 16 - VRN'!J33</f>
        <v>0</v>
      </c>
      <c r="AW77" s="93">
        <f>'SO 16 - VRN'!J34</f>
        <v>0</v>
      </c>
      <c r="AX77" s="93">
        <f>'SO 16 - VRN'!J35</f>
        <v>0</v>
      </c>
      <c r="AY77" s="93">
        <f>'SO 16 - VRN'!J36</f>
        <v>0</v>
      </c>
      <c r="AZ77" s="93">
        <f>'SO 16 - VRN'!F33</f>
        <v>0</v>
      </c>
      <c r="BA77" s="93">
        <f>'SO 16 - VRN'!F34</f>
        <v>0</v>
      </c>
      <c r="BB77" s="93">
        <f>'SO 16 - VRN'!F35</f>
        <v>0</v>
      </c>
      <c r="BC77" s="93">
        <f>'SO 16 - VRN'!F36</f>
        <v>0</v>
      </c>
      <c r="BD77" s="95">
        <f>'SO 16 - VRN'!F37</f>
        <v>0</v>
      </c>
      <c r="BT77" s="96" t="s">
        <v>79</v>
      </c>
      <c r="BV77" s="96" t="s">
        <v>73</v>
      </c>
      <c r="BW77" s="96" t="s">
        <v>148</v>
      </c>
      <c r="BX77" s="96" t="s">
        <v>5</v>
      </c>
      <c r="CL77" s="96" t="s">
        <v>19</v>
      </c>
      <c r="CM77" s="96" t="s">
        <v>81</v>
      </c>
    </row>
    <row r="78" spans="1:91" s="7" customFormat="1" ht="16.5" customHeight="1">
      <c r="A78" s="86" t="s">
        <v>75</v>
      </c>
      <c r="B78" s="87"/>
      <c r="C78" s="88"/>
      <c r="D78" s="263" t="s">
        <v>149</v>
      </c>
      <c r="E78" s="263"/>
      <c r="F78" s="263"/>
      <c r="G78" s="263"/>
      <c r="H78" s="263"/>
      <c r="I78" s="89"/>
      <c r="J78" s="263" t="s">
        <v>150</v>
      </c>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76">
        <f>'SO 17 - KSU a TP'!J30</f>
        <v>0</v>
      </c>
      <c r="AH78" s="277"/>
      <c r="AI78" s="277"/>
      <c r="AJ78" s="277"/>
      <c r="AK78" s="277"/>
      <c r="AL78" s="277"/>
      <c r="AM78" s="277"/>
      <c r="AN78" s="276">
        <f t="shared" si="0"/>
        <v>0</v>
      </c>
      <c r="AO78" s="277"/>
      <c r="AP78" s="277"/>
      <c r="AQ78" s="90" t="s">
        <v>78</v>
      </c>
      <c r="AR78" s="91"/>
      <c r="AS78" s="92">
        <v>0</v>
      </c>
      <c r="AT78" s="93">
        <f t="shared" si="1"/>
        <v>0</v>
      </c>
      <c r="AU78" s="94">
        <f>'SO 17 - KSU a TP'!P80</f>
        <v>0</v>
      </c>
      <c r="AV78" s="93">
        <f>'SO 17 - KSU a TP'!J33</f>
        <v>0</v>
      </c>
      <c r="AW78" s="93">
        <f>'SO 17 - KSU a TP'!J34</f>
        <v>0</v>
      </c>
      <c r="AX78" s="93">
        <f>'SO 17 - KSU a TP'!J35</f>
        <v>0</v>
      </c>
      <c r="AY78" s="93">
        <f>'SO 17 - KSU a TP'!J36</f>
        <v>0</v>
      </c>
      <c r="AZ78" s="93">
        <f>'SO 17 - KSU a TP'!F33</f>
        <v>0</v>
      </c>
      <c r="BA78" s="93">
        <f>'SO 17 - KSU a TP'!F34</f>
        <v>0</v>
      </c>
      <c r="BB78" s="93">
        <f>'SO 17 - KSU a TP'!F35</f>
        <v>0</v>
      </c>
      <c r="BC78" s="93">
        <f>'SO 17 - KSU a TP'!F36</f>
        <v>0</v>
      </c>
      <c r="BD78" s="95">
        <f>'SO 17 - KSU a TP'!F37</f>
        <v>0</v>
      </c>
      <c r="BT78" s="96" t="s">
        <v>79</v>
      </c>
      <c r="BV78" s="96" t="s">
        <v>73</v>
      </c>
      <c r="BW78" s="96" t="s">
        <v>151</v>
      </c>
      <c r="BX78" s="96" t="s">
        <v>5</v>
      </c>
      <c r="CL78" s="96" t="s">
        <v>19</v>
      </c>
      <c r="CM78" s="96" t="s">
        <v>81</v>
      </c>
    </row>
    <row r="79" spans="1:91" s="7" customFormat="1" ht="16.5" customHeight="1">
      <c r="A79" s="86" t="s">
        <v>75</v>
      </c>
      <c r="B79" s="87"/>
      <c r="C79" s="88"/>
      <c r="D79" s="263" t="s">
        <v>152</v>
      </c>
      <c r="E79" s="263"/>
      <c r="F79" s="263"/>
      <c r="G79" s="263"/>
      <c r="H79" s="263"/>
      <c r="I79" s="89"/>
      <c r="J79" s="263" t="s">
        <v>153</v>
      </c>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76">
        <f>'SO 18 - DSPS'!J30</f>
        <v>0</v>
      </c>
      <c r="AH79" s="277"/>
      <c r="AI79" s="277"/>
      <c r="AJ79" s="277"/>
      <c r="AK79" s="277"/>
      <c r="AL79" s="277"/>
      <c r="AM79" s="277"/>
      <c r="AN79" s="276">
        <f t="shared" si="0"/>
        <v>0</v>
      </c>
      <c r="AO79" s="277"/>
      <c r="AP79" s="277"/>
      <c r="AQ79" s="90" t="s">
        <v>78</v>
      </c>
      <c r="AR79" s="91"/>
      <c r="AS79" s="104">
        <v>0</v>
      </c>
      <c r="AT79" s="105">
        <f t="shared" si="1"/>
        <v>0</v>
      </c>
      <c r="AU79" s="106">
        <f>'SO 18 - DSPS'!P80</f>
        <v>0</v>
      </c>
      <c r="AV79" s="105">
        <f>'SO 18 - DSPS'!J33</f>
        <v>0</v>
      </c>
      <c r="AW79" s="105">
        <f>'SO 18 - DSPS'!J34</f>
        <v>0</v>
      </c>
      <c r="AX79" s="105">
        <f>'SO 18 - DSPS'!J35</f>
        <v>0</v>
      </c>
      <c r="AY79" s="105">
        <f>'SO 18 - DSPS'!J36</f>
        <v>0</v>
      </c>
      <c r="AZ79" s="105">
        <f>'SO 18 - DSPS'!F33</f>
        <v>0</v>
      </c>
      <c r="BA79" s="105">
        <f>'SO 18 - DSPS'!F34</f>
        <v>0</v>
      </c>
      <c r="BB79" s="105">
        <f>'SO 18 - DSPS'!F35</f>
        <v>0</v>
      </c>
      <c r="BC79" s="105">
        <f>'SO 18 - DSPS'!F36</f>
        <v>0</v>
      </c>
      <c r="BD79" s="107">
        <f>'SO 18 - DSPS'!F37</f>
        <v>0</v>
      </c>
      <c r="BT79" s="96" t="s">
        <v>79</v>
      </c>
      <c r="BV79" s="96" t="s">
        <v>73</v>
      </c>
      <c r="BW79" s="96" t="s">
        <v>154</v>
      </c>
      <c r="BX79" s="96" t="s">
        <v>5</v>
      </c>
      <c r="CL79" s="96" t="s">
        <v>19</v>
      </c>
      <c r="CM79" s="96" t="s">
        <v>81</v>
      </c>
    </row>
    <row r="80" spans="1:57" s="2" customFormat="1" ht="30" customHeight="1">
      <c r="A80" s="34"/>
      <c r="B80" s="35"/>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9"/>
      <c r="AS80" s="34"/>
      <c r="AT80" s="34"/>
      <c r="AU80" s="34"/>
      <c r="AV80" s="34"/>
      <c r="AW80" s="34"/>
      <c r="AX80" s="34"/>
      <c r="AY80" s="34"/>
      <c r="AZ80" s="34"/>
      <c r="BA80" s="34"/>
      <c r="BB80" s="34"/>
      <c r="BC80" s="34"/>
      <c r="BD80" s="34"/>
      <c r="BE80" s="34"/>
    </row>
    <row r="81" spans="1:57" s="2" customFormat="1" ht="6.9" customHeight="1">
      <c r="A81" s="34"/>
      <c r="B81" s="47"/>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39"/>
      <c r="AS81" s="34"/>
      <c r="AT81" s="34"/>
      <c r="AU81" s="34"/>
      <c r="AV81" s="34"/>
      <c r="AW81" s="34"/>
      <c r="AX81" s="34"/>
      <c r="AY81" s="34"/>
      <c r="AZ81" s="34"/>
      <c r="BA81" s="34"/>
      <c r="BB81" s="34"/>
      <c r="BC81" s="34"/>
      <c r="BD81" s="34"/>
      <c r="BE81" s="34"/>
    </row>
  </sheetData>
  <sheetProtection password="EC1B" sheet="1" objects="1" scenarios="1" formatColumns="0" formatRows="0"/>
  <mergeCells count="138">
    <mergeCell ref="J77:AF77"/>
    <mergeCell ref="D77:H77"/>
    <mergeCell ref="D78:H78"/>
    <mergeCell ref="J78:AF78"/>
    <mergeCell ref="E69:I69"/>
    <mergeCell ref="K69:AF69"/>
    <mergeCell ref="K70:AF70"/>
    <mergeCell ref="E70:I70"/>
    <mergeCell ref="K71:AF71"/>
    <mergeCell ref="E71:I71"/>
    <mergeCell ref="K72:AF72"/>
    <mergeCell ref="E72:I72"/>
    <mergeCell ref="E73:I73"/>
    <mergeCell ref="K73:AF73"/>
    <mergeCell ref="D79:H79"/>
    <mergeCell ref="J79:AF79"/>
    <mergeCell ref="AG61:AM61"/>
    <mergeCell ref="AN61:AP61"/>
    <mergeCell ref="AG62:AM62"/>
    <mergeCell ref="AN62:AP62"/>
    <mergeCell ref="AN63:AP63"/>
    <mergeCell ref="AG63:AM63"/>
    <mergeCell ref="AG64:AM64"/>
    <mergeCell ref="AN64:AP64"/>
    <mergeCell ref="AN65:AP65"/>
    <mergeCell ref="AG65:AM65"/>
    <mergeCell ref="AN66:AP66"/>
    <mergeCell ref="AG66:AM66"/>
    <mergeCell ref="AG67:AM67"/>
    <mergeCell ref="AN67:AP67"/>
    <mergeCell ref="AN68:AP68"/>
    <mergeCell ref="AG68:AM68"/>
    <mergeCell ref="AN69:AP69"/>
    <mergeCell ref="AG69:AM69"/>
    <mergeCell ref="AG70:AM70"/>
    <mergeCell ref="AN70:AP70"/>
    <mergeCell ref="AG71:AM71"/>
    <mergeCell ref="AN71:AP71"/>
    <mergeCell ref="D59:H59"/>
    <mergeCell ref="J59:AF59"/>
    <mergeCell ref="D60:H60"/>
    <mergeCell ref="J60:AF60"/>
    <mergeCell ref="D61:H61"/>
    <mergeCell ref="J61:AF61"/>
    <mergeCell ref="D62:H62"/>
    <mergeCell ref="AG72:AM72"/>
    <mergeCell ref="AN72:AP72"/>
    <mergeCell ref="J64:AF64"/>
    <mergeCell ref="D64:H64"/>
    <mergeCell ref="D65:H65"/>
    <mergeCell ref="J65:AF65"/>
    <mergeCell ref="D66:H66"/>
    <mergeCell ref="J66:AF66"/>
    <mergeCell ref="D67:H67"/>
    <mergeCell ref="J67:AF67"/>
    <mergeCell ref="K68:AF68"/>
    <mergeCell ref="E68:I68"/>
    <mergeCell ref="C52:G52"/>
    <mergeCell ref="J55:AF55"/>
    <mergeCell ref="D55:H55"/>
    <mergeCell ref="J56:AF56"/>
    <mergeCell ref="D56:H56"/>
    <mergeCell ref="D57:H57"/>
    <mergeCell ref="J57:AF57"/>
    <mergeCell ref="D58:H58"/>
    <mergeCell ref="J58:AF58"/>
    <mergeCell ref="AG54:AM54"/>
    <mergeCell ref="AN54:AP54"/>
    <mergeCell ref="AN77:AP77"/>
    <mergeCell ref="AG77:AM77"/>
    <mergeCell ref="AN78:AP78"/>
    <mergeCell ref="AG78:AM78"/>
    <mergeCell ref="AN79:AP79"/>
    <mergeCell ref="AG79:AM79"/>
    <mergeCell ref="L45:AO45"/>
    <mergeCell ref="I52:AF52"/>
    <mergeCell ref="AG73:AM73"/>
    <mergeCell ref="AN73:AP73"/>
    <mergeCell ref="AN74:AP74"/>
    <mergeCell ref="AG74:AM74"/>
    <mergeCell ref="AG75:AM75"/>
    <mergeCell ref="AN75:AP75"/>
    <mergeCell ref="AN76:AP76"/>
    <mergeCell ref="AG76:AM76"/>
    <mergeCell ref="K74:AF74"/>
    <mergeCell ref="E74:I74"/>
    <mergeCell ref="J75:AF75"/>
    <mergeCell ref="D75:H75"/>
    <mergeCell ref="J76:AF76"/>
    <mergeCell ref="D76:H76"/>
    <mergeCell ref="AK32:AO32"/>
    <mergeCell ref="L32:P32"/>
    <mergeCell ref="W32:AE32"/>
    <mergeCell ref="J62:AF62"/>
    <mergeCell ref="J63:AF63"/>
    <mergeCell ref="D63:H63"/>
    <mergeCell ref="AM47:AN47"/>
    <mergeCell ref="AM49:AP49"/>
    <mergeCell ref="AS49:AT51"/>
    <mergeCell ref="AM50:AP50"/>
    <mergeCell ref="AN52:AP52"/>
    <mergeCell ref="AG52:AM52"/>
    <mergeCell ref="AN55:AP55"/>
    <mergeCell ref="AG55:AM55"/>
    <mergeCell ref="AN56:AP56"/>
    <mergeCell ref="AG56:AM56"/>
    <mergeCell ref="AN57:AP57"/>
    <mergeCell ref="AG57:AM57"/>
    <mergeCell ref="AN58:AP58"/>
    <mergeCell ref="AG58:AM58"/>
    <mergeCell ref="AG59:AM59"/>
    <mergeCell ref="AN59:AP59"/>
    <mergeCell ref="AN60:AP60"/>
    <mergeCell ref="AG60:AM60"/>
    <mergeCell ref="AK33:AO33"/>
    <mergeCell ref="L33:P33"/>
    <mergeCell ref="W33:AE33"/>
    <mergeCell ref="AK35:AO35"/>
    <mergeCell ref="X35:AB35"/>
    <mergeCell ref="AR2:BE2"/>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s>
  <hyperlinks>
    <hyperlink ref="A55" location="'SO 01 - Praha Holešovice ...'!C2" display="/"/>
    <hyperlink ref="A56" location="'SO 02 - Praha Bubeneč'!C2" display="/"/>
    <hyperlink ref="A57" location="'SO 03 - Praha Bubeneč - R...'!C2" display="/"/>
    <hyperlink ref="A58" location="'SO 04 - Roztoky u Prahy'!C2" display="/"/>
    <hyperlink ref="A59" location="'SO 05 - Roztoky u Prahy -...'!C2" display="/"/>
    <hyperlink ref="A60" location="'SO 06 - Libčice nad Vltavou'!C2" display="/"/>
    <hyperlink ref="A61" location="'SO 07 - Libčice nad Vltav...'!C2" display="/"/>
    <hyperlink ref="A62" location="'SO 08 - Kralupy nad Vltavou'!C2" display="/"/>
    <hyperlink ref="A63" location="'SO 09 - Kralupy nad Vltav...'!C2" display="/"/>
    <hyperlink ref="A64" location="'SO 10 - Nelahozeves'!C2" display="/"/>
    <hyperlink ref="A65" location="'SO 11 - Nelahozeves - Vra...'!C2" display="/"/>
    <hyperlink ref="A66" location="'SO 12 - Vraňany'!C2" display="/"/>
    <hyperlink ref="A68" location="'01 - P2396'!C2" display="/"/>
    <hyperlink ref="A69" location="'02 - P2397'!C2" display="/"/>
    <hyperlink ref="A70" location="'03 - P2398'!C2" display="/"/>
    <hyperlink ref="A71" location="'04 - P2399'!C2" display="/"/>
    <hyperlink ref="A72" location="'05 - P2400'!C2" display="/"/>
    <hyperlink ref="A73" location="'06 - P2401'!C2" display="/"/>
    <hyperlink ref="A74" location="'07 - P2402'!C2" display="/"/>
    <hyperlink ref="A75" location="'SO 14 - Výstroj trati'!C2" display="/"/>
    <hyperlink ref="A76" location="'SO 15 - Výměna dílů čelis...'!C2" display="/"/>
    <hyperlink ref="A77" location="'SO 16 - VRN'!C2" display="/"/>
    <hyperlink ref="A78" location="'SO 17 - KSU a TP'!C2" display="/"/>
    <hyperlink ref="A79" location="'SO 18 - DSPS'!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BM230"/>
  <sheetViews>
    <sheetView showGridLines="0" workbookViewId="0" topLeftCell="A79">
      <selection activeCell="J226" sqref="J226"/>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50"/>
      <c r="M2" s="250"/>
      <c r="N2" s="250"/>
      <c r="O2" s="250"/>
      <c r="P2" s="250"/>
      <c r="Q2" s="250"/>
      <c r="R2" s="250"/>
      <c r="S2" s="250"/>
      <c r="T2" s="250"/>
      <c r="U2" s="250"/>
      <c r="V2" s="250"/>
      <c r="AT2" s="17" t="s">
        <v>105</v>
      </c>
    </row>
    <row r="3" spans="2:46" s="1" customFormat="1" ht="6.9" customHeight="1">
      <c r="B3" s="108"/>
      <c r="C3" s="109"/>
      <c r="D3" s="109"/>
      <c r="E3" s="109"/>
      <c r="F3" s="109"/>
      <c r="G3" s="109"/>
      <c r="H3" s="109"/>
      <c r="I3" s="109"/>
      <c r="J3" s="109"/>
      <c r="K3" s="109"/>
      <c r="L3" s="20"/>
      <c r="AT3" s="17" t="s">
        <v>81</v>
      </c>
    </row>
    <row r="4" spans="2:46" s="1" customFormat="1" ht="24.9" customHeight="1">
      <c r="B4" s="20"/>
      <c r="D4" s="110" t="s">
        <v>155</v>
      </c>
      <c r="L4" s="20"/>
      <c r="M4" s="111" t="s">
        <v>10</v>
      </c>
      <c r="AT4" s="17" t="s">
        <v>4</v>
      </c>
    </row>
    <row r="5" spans="2:12" s="1" customFormat="1" ht="6.9" customHeight="1">
      <c r="B5" s="20"/>
      <c r="L5" s="20"/>
    </row>
    <row r="6" spans="2:12" s="1" customFormat="1" ht="12" customHeight="1">
      <c r="B6" s="20"/>
      <c r="D6" s="112" t="s">
        <v>16</v>
      </c>
      <c r="L6" s="20"/>
    </row>
    <row r="7" spans="2:12" s="1" customFormat="1" ht="16.5" customHeight="1">
      <c r="B7" s="20"/>
      <c r="E7" s="290" t="str">
        <f>'Rekapitulace stavby'!K6</f>
        <v>Cyklická údržba trati v úseku Praha-Holešovice - Vraňany</v>
      </c>
      <c r="F7" s="291"/>
      <c r="G7" s="291"/>
      <c r="H7" s="291"/>
      <c r="L7" s="20"/>
    </row>
    <row r="8" spans="1:31" s="2" customFormat="1" ht="12" customHeight="1">
      <c r="A8" s="34"/>
      <c r="B8" s="39"/>
      <c r="C8" s="34"/>
      <c r="D8" s="112" t="s">
        <v>156</v>
      </c>
      <c r="E8" s="34"/>
      <c r="F8" s="34"/>
      <c r="G8" s="34"/>
      <c r="H8" s="34"/>
      <c r="I8" s="34"/>
      <c r="J8" s="34"/>
      <c r="K8" s="34"/>
      <c r="L8" s="113"/>
      <c r="S8" s="34"/>
      <c r="T8" s="34"/>
      <c r="U8" s="34"/>
      <c r="V8" s="34"/>
      <c r="W8" s="34"/>
      <c r="X8" s="34"/>
      <c r="Y8" s="34"/>
      <c r="Z8" s="34"/>
      <c r="AA8" s="34"/>
      <c r="AB8" s="34"/>
      <c r="AC8" s="34"/>
      <c r="AD8" s="34"/>
      <c r="AE8" s="34"/>
    </row>
    <row r="9" spans="1:31" s="2" customFormat="1" ht="16.5" customHeight="1">
      <c r="A9" s="34"/>
      <c r="B9" s="39"/>
      <c r="C9" s="34"/>
      <c r="D9" s="34"/>
      <c r="E9" s="292" t="s">
        <v>1640</v>
      </c>
      <c r="F9" s="293"/>
      <c r="G9" s="293"/>
      <c r="H9" s="293"/>
      <c r="I9" s="34"/>
      <c r="J9" s="34"/>
      <c r="K9" s="34"/>
      <c r="L9" s="113"/>
      <c r="S9" s="34"/>
      <c r="T9" s="34"/>
      <c r="U9" s="34"/>
      <c r="V9" s="34"/>
      <c r="W9" s="34"/>
      <c r="X9" s="34"/>
      <c r="Y9" s="34"/>
      <c r="Z9" s="34"/>
      <c r="AA9" s="34"/>
      <c r="AB9" s="34"/>
      <c r="AC9" s="34"/>
      <c r="AD9" s="34"/>
      <c r="AE9" s="34"/>
    </row>
    <row r="10" spans="1:31" s="2" customFormat="1" ht="12">
      <c r="A10" s="34"/>
      <c r="B10" s="39"/>
      <c r="C10" s="34"/>
      <c r="D10" s="34"/>
      <c r="E10" s="34"/>
      <c r="F10" s="34"/>
      <c r="G10" s="34"/>
      <c r="H10" s="34"/>
      <c r="I10" s="34"/>
      <c r="J10" s="34"/>
      <c r="K10" s="34"/>
      <c r="L10" s="113"/>
      <c r="S10" s="34"/>
      <c r="T10" s="34"/>
      <c r="U10" s="34"/>
      <c r="V10" s="34"/>
      <c r="W10" s="34"/>
      <c r="X10" s="34"/>
      <c r="Y10" s="34"/>
      <c r="Z10" s="34"/>
      <c r="AA10" s="34"/>
      <c r="AB10" s="34"/>
      <c r="AC10" s="34"/>
      <c r="AD10" s="34"/>
      <c r="AE10" s="34"/>
    </row>
    <row r="11" spans="1:31" s="2" customFormat="1" ht="12" customHeight="1">
      <c r="A11" s="34"/>
      <c r="B11" s="39"/>
      <c r="C11" s="34"/>
      <c r="D11" s="112" t="s">
        <v>18</v>
      </c>
      <c r="E11" s="34"/>
      <c r="F11" s="103" t="s">
        <v>19</v>
      </c>
      <c r="G11" s="34"/>
      <c r="H11" s="34"/>
      <c r="I11" s="112" t="s">
        <v>20</v>
      </c>
      <c r="J11" s="103" t="s">
        <v>19</v>
      </c>
      <c r="K11" s="34"/>
      <c r="L11" s="113"/>
      <c r="S11" s="34"/>
      <c r="T11" s="34"/>
      <c r="U11" s="34"/>
      <c r="V11" s="34"/>
      <c r="W11" s="34"/>
      <c r="X11" s="34"/>
      <c r="Y11" s="34"/>
      <c r="Z11" s="34"/>
      <c r="AA11" s="34"/>
      <c r="AB11" s="34"/>
      <c r="AC11" s="34"/>
      <c r="AD11" s="34"/>
      <c r="AE11" s="34"/>
    </row>
    <row r="12" spans="1:31" s="2" customFormat="1" ht="12" customHeight="1">
      <c r="A12" s="34"/>
      <c r="B12" s="39"/>
      <c r="C12" s="34"/>
      <c r="D12" s="112" t="s">
        <v>21</v>
      </c>
      <c r="E12" s="34"/>
      <c r="F12" s="103" t="s">
        <v>22</v>
      </c>
      <c r="G12" s="34"/>
      <c r="H12" s="34"/>
      <c r="I12" s="112" t="s">
        <v>23</v>
      </c>
      <c r="J12" s="114" t="str">
        <f>'Rekapitulace stavby'!AN8</f>
        <v>24. 2. 2023</v>
      </c>
      <c r="K12" s="34"/>
      <c r="L12" s="113"/>
      <c r="S12" s="34"/>
      <c r="T12" s="34"/>
      <c r="U12" s="34"/>
      <c r="V12" s="34"/>
      <c r="W12" s="34"/>
      <c r="X12" s="34"/>
      <c r="Y12" s="34"/>
      <c r="Z12" s="34"/>
      <c r="AA12" s="34"/>
      <c r="AB12" s="34"/>
      <c r="AC12" s="34"/>
      <c r="AD12" s="34"/>
      <c r="AE12" s="34"/>
    </row>
    <row r="13" spans="1:31" s="2" customFormat="1" ht="10.8" customHeight="1">
      <c r="A13" s="34"/>
      <c r="B13" s="39"/>
      <c r="C13" s="34"/>
      <c r="D13" s="34"/>
      <c r="E13" s="34"/>
      <c r="F13" s="34"/>
      <c r="G13" s="34"/>
      <c r="H13" s="34"/>
      <c r="I13" s="34"/>
      <c r="J13" s="34"/>
      <c r="K13" s="34"/>
      <c r="L13" s="113"/>
      <c r="S13" s="34"/>
      <c r="T13" s="34"/>
      <c r="U13" s="34"/>
      <c r="V13" s="34"/>
      <c r="W13" s="34"/>
      <c r="X13" s="34"/>
      <c r="Y13" s="34"/>
      <c r="Z13" s="34"/>
      <c r="AA13" s="34"/>
      <c r="AB13" s="34"/>
      <c r="AC13" s="34"/>
      <c r="AD13" s="34"/>
      <c r="AE13" s="34"/>
    </row>
    <row r="14" spans="1:31" s="2" customFormat="1" ht="12" customHeight="1">
      <c r="A14" s="34"/>
      <c r="B14" s="39"/>
      <c r="C14" s="34"/>
      <c r="D14" s="112" t="s">
        <v>25</v>
      </c>
      <c r="E14" s="34"/>
      <c r="F14" s="34"/>
      <c r="G14" s="34"/>
      <c r="H14" s="34"/>
      <c r="I14" s="112" t="s">
        <v>26</v>
      </c>
      <c r="J14" s="103" t="s">
        <v>19</v>
      </c>
      <c r="K14" s="34"/>
      <c r="L14" s="113"/>
      <c r="S14" s="34"/>
      <c r="T14" s="34"/>
      <c r="U14" s="34"/>
      <c r="V14" s="34"/>
      <c r="W14" s="34"/>
      <c r="X14" s="34"/>
      <c r="Y14" s="34"/>
      <c r="Z14" s="34"/>
      <c r="AA14" s="34"/>
      <c r="AB14" s="34"/>
      <c r="AC14" s="34"/>
      <c r="AD14" s="34"/>
      <c r="AE14" s="34"/>
    </row>
    <row r="15" spans="1:31" s="2" customFormat="1" ht="18" customHeight="1">
      <c r="A15" s="34"/>
      <c r="B15" s="39"/>
      <c r="C15" s="34"/>
      <c r="D15" s="34"/>
      <c r="E15" s="103" t="s">
        <v>27</v>
      </c>
      <c r="F15" s="34"/>
      <c r="G15" s="34"/>
      <c r="H15" s="34"/>
      <c r="I15" s="112" t="s">
        <v>28</v>
      </c>
      <c r="J15" s="103" t="s">
        <v>19</v>
      </c>
      <c r="K15" s="34"/>
      <c r="L15" s="113"/>
      <c r="S15" s="34"/>
      <c r="T15" s="34"/>
      <c r="U15" s="34"/>
      <c r="V15" s="34"/>
      <c r="W15" s="34"/>
      <c r="X15" s="34"/>
      <c r="Y15" s="34"/>
      <c r="Z15" s="34"/>
      <c r="AA15" s="34"/>
      <c r="AB15" s="34"/>
      <c r="AC15" s="34"/>
      <c r="AD15" s="34"/>
      <c r="AE15" s="34"/>
    </row>
    <row r="16" spans="1:31" s="2" customFormat="1" ht="6.9" customHeight="1">
      <c r="A16" s="34"/>
      <c r="B16" s="39"/>
      <c r="C16" s="34"/>
      <c r="D16" s="34"/>
      <c r="E16" s="34"/>
      <c r="F16" s="34"/>
      <c r="G16" s="34"/>
      <c r="H16" s="34"/>
      <c r="I16" s="34"/>
      <c r="J16" s="34"/>
      <c r="K16" s="34"/>
      <c r="L16" s="113"/>
      <c r="S16" s="34"/>
      <c r="T16" s="34"/>
      <c r="U16" s="34"/>
      <c r="V16" s="34"/>
      <c r="W16" s="34"/>
      <c r="X16" s="34"/>
      <c r="Y16" s="34"/>
      <c r="Z16" s="34"/>
      <c r="AA16" s="34"/>
      <c r="AB16" s="34"/>
      <c r="AC16" s="34"/>
      <c r="AD16" s="34"/>
      <c r="AE16" s="34"/>
    </row>
    <row r="17" spans="1:31" s="2" customFormat="1" ht="12" customHeight="1">
      <c r="A17" s="34"/>
      <c r="B17" s="39"/>
      <c r="C17" s="34"/>
      <c r="D17" s="112" t="s">
        <v>29</v>
      </c>
      <c r="E17" s="34"/>
      <c r="F17" s="34"/>
      <c r="G17" s="34"/>
      <c r="H17" s="34"/>
      <c r="I17" s="112" t="s">
        <v>26</v>
      </c>
      <c r="J17" s="30" t="str">
        <f>'Rekapitulace stavby'!AN13</f>
        <v>Vyplň údaj</v>
      </c>
      <c r="K17" s="34"/>
      <c r="L17" s="113"/>
      <c r="S17" s="34"/>
      <c r="T17" s="34"/>
      <c r="U17" s="34"/>
      <c r="V17" s="34"/>
      <c r="W17" s="34"/>
      <c r="X17" s="34"/>
      <c r="Y17" s="34"/>
      <c r="Z17" s="34"/>
      <c r="AA17" s="34"/>
      <c r="AB17" s="34"/>
      <c r="AC17" s="34"/>
      <c r="AD17" s="34"/>
      <c r="AE17" s="34"/>
    </row>
    <row r="18" spans="1:31" s="2" customFormat="1" ht="18" customHeight="1">
      <c r="A18" s="34"/>
      <c r="B18" s="39"/>
      <c r="C18" s="34"/>
      <c r="D18" s="34"/>
      <c r="E18" s="294" t="str">
        <f>'Rekapitulace stavby'!E14</f>
        <v>Vyplň údaj</v>
      </c>
      <c r="F18" s="295"/>
      <c r="G18" s="295"/>
      <c r="H18" s="295"/>
      <c r="I18" s="112" t="s">
        <v>28</v>
      </c>
      <c r="J18" s="30" t="str">
        <f>'Rekapitulace stavby'!AN14</f>
        <v>Vyplň údaj</v>
      </c>
      <c r="K18" s="34"/>
      <c r="L18" s="113"/>
      <c r="S18" s="34"/>
      <c r="T18" s="34"/>
      <c r="U18" s="34"/>
      <c r="V18" s="34"/>
      <c r="W18" s="34"/>
      <c r="X18" s="34"/>
      <c r="Y18" s="34"/>
      <c r="Z18" s="34"/>
      <c r="AA18" s="34"/>
      <c r="AB18" s="34"/>
      <c r="AC18" s="34"/>
      <c r="AD18" s="34"/>
      <c r="AE18" s="34"/>
    </row>
    <row r="19" spans="1:31" s="2" customFormat="1" ht="6.9" customHeight="1">
      <c r="A19" s="34"/>
      <c r="B19" s="39"/>
      <c r="C19" s="34"/>
      <c r="D19" s="34"/>
      <c r="E19" s="34"/>
      <c r="F19" s="34"/>
      <c r="G19" s="34"/>
      <c r="H19" s="34"/>
      <c r="I19" s="34"/>
      <c r="J19" s="34"/>
      <c r="K19" s="34"/>
      <c r="L19" s="113"/>
      <c r="S19" s="34"/>
      <c r="T19" s="34"/>
      <c r="U19" s="34"/>
      <c r="V19" s="34"/>
      <c r="W19" s="34"/>
      <c r="X19" s="34"/>
      <c r="Y19" s="34"/>
      <c r="Z19" s="34"/>
      <c r="AA19" s="34"/>
      <c r="AB19" s="34"/>
      <c r="AC19" s="34"/>
      <c r="AD19" s="34"/>
      <c r="AE19" s="34"/>
    </row>
    <row r="20" spans="1:31" s="2" customFormat="1" ht="12" customHeight="1">
      <c r="A20" s="34"/>
      <c r="B20" s="39"/>
      <c r="C20" s="34"/>
      <c r="D20" s="112" t="s">
        <v>31</v>
      </c>
      <c r="E20" s="34"/>
      <c r="F20" s="34"/>
      <c r="G20" s="34"/>
      <c r="H20" s="34"/>
      <c r="I20" s="112" t="s">
        <v>26</v>
      </c>
      <c r="J20" s="103" t="str">
        <f>IF('Rekapitulace stavby'!AN16="","",'Rekapitulace stavby'!AN16)</f>
        <v/>
      </c>
      <c r="K20" s="34"/>
      <c r="L20" s="113"/>
      <c r="S20" s="34"/>
      <c r="T20" s="34"/>
      <c r="U20" s="34"/>
      <c r="V20" s="34"/>
      <c r="W20" s="34"/>
      <c r="X20" s="34"/>
      <c r="Y20" s="34"/>
      <c r="Z20" s="34"/>
      <c r="AA20" s="34"/>
      <c r="AB20" s="34"/>
      <c r="AC20" s="34"/>
      <c r="AD20" s="34"/>
      <c r="AE20" s="34"/>
    </row>
    <row r="21" spans="1:31" s="2" customFormat="1" ht="18" customHeight="1">
      <c r="A21" s="34"/>
      <c r="B21" s="39"/>
      <c r="C21" s="34"/>
      <c r="D21" s="34"/>
      <c r="E21" s="103" t="str">
        <f>IF('Rekapitulace stavby'!E17="","",'Rekapitulace stavby'!E17)</f>
        <v xml:space="preserve"> </v>
      </c>
      <c r="F21" s="34"/>
      <c r="G21" s="34"/>
      <c r="H21" s="34"/>
      <c r="I21" s="112" t="s">
        <v>28</v>
      </c>
      <c r="J21" s="103" t="str">
        <f>IF('Rekapitulace stavby'!AN17="","",'Rekapitulace stavby'!AN17)</f>
        <v/>
      </c>
      <c r="K21" s="34"/>
      <c r="L21" s="113"/>
      <c r="S21" s="34"/>
      <c r="T21" s="34"/>
      <c r="U21" s="34"/>
      <c r="V21" s="34"/>
      <c r="W21" s="34"/>
      <c r="X21" s="34"/>
      <c r="Y21" s="34"/>
      <c r="Z21" s="34"/>
      <c r="AA21" s="34"/>
      <c r="AB21" s="34"/>
      <c r="AC21" s="34"/>
      <c r="AD21" s="34"/>
      <c r="AE21" s="34"/>
    </row>
    <row r="22" spans="1:31" s="2" customFormat="1" ht="6.9" customHeight="1">
      <c r="A22" s="34"/>
      <c r="B22" s="39"/>
      <c r="C22" s="34"/>
      <c r="D22" s="34"/>
      <c r="E22" s="34"/>
      <c r="F22" s="34"/>
      <c r="G22" s="34"/>
      <c r="H22" s="34"/>
      <c r="I22" s="34"/>
      <c r="J22" s="34"/>
      <c r="K22" s="34"/>
      <c r="L22" s="113"/>
      <c r="S22" s="34"/>
      <c r="T22" s="34"/>
      <c r="U22" s="34"/>
      <c r="V22" s="34"/>
      <c r="W22" s="34"/>
      <c r="X22" s="34"/>
      <c r="Y22" s="34"/>
      <c r="Z22" s="34"/>
      <c r="AA22" s="34"/>
      <c r="AB22" s="34"/>
      <c r="AC22" s="34"/>
      <c r="AD22" s="34"/>
      <c r="AE22" s="34"/>
    </row>
    <row r="23" spans="1:31" s="2" customFormat="1" ht="12" customHeight="1">
      <c r="A23" s="34"/>
      <c r="B23" s="39"/>
      <c r="C23" s="34"/>
      <c r="D23" s="112" t="s">
        <v>33</v>
      </c>
      <c r="E23" s="34"/>
      <c r="F23" s="34"/>
      <c r="G23" s="34"/>
      <c r="H23" s="34"/>
      <c r="I23" s="112" t="s">
        <v>26</v>
      </c>
      <c r="J23" s="103" t="s">
        <v>19</v>
      </c>
      <c r="K23" s="34"/>
      <c r="L23" s="113"/>
      <c r="S23" s="34"/>
      <c r="T23" s="34"/>
      <c r="U23" s="34"/>
      <c r="V23" s="34"/>
      <c r="W23" s="34"/>
      <c r="X23" s="34"/>
      <c r="Y23" s="34"/>
      <c r="Z23" s="34"/>
      <c r="AA23" s="34"/>
      <c r="AB23" s="34"/>
      <c r="AC23" s="34"/>
      <c r="AD23" s="34"/>
      <c r="AE23" s="34"/>
    </row>
    <row r="24" spans="1:31" s="2" customFormat="1" ht="18" customHeight="1">
      <c r="A24" s="34"/>
      <c r="B24" s="39"/>
      <c r="C24" s="34"/>
      <c r="D24" s="34"/>
      <c r="E24" s="103" t="s">
        <v>34</v>
      </c>
      <c r="F24" s="34"/>
      <c r="G24" s="34"/>
      <c r="H24" s="34"/>
      <c r="I24" s="112" t="s">
        <v>28</v>
      </c>
      <c r="J24" s="103" t="s">
        <v>19</v>
      </c>
      <c r="K24" s="34"/>
      <c r="L24" s="113"/>
      <c r="S24" s="34"/>
      <c r="T24" s="34"/>
      <c r="U24" s="34"/>
      <c r="V24" s="34"/>
      <c r="W24" s="34"/>
      <c r="X24" s="34"/>
      <c r="Y24" s="34"/>
      <c r="Z24" s="34"/>
      <c r="AA24" s="34"/>
      <c r="AB24" s="34"/>
      <c r="AC24" s="34"/>
      <c r="AD24" s="34"/>
      <c r="AE24" s="34"/>
    </row>
    <row r="25" spans="1:31" s="2" customFormat="1" ht="6.9" customHeight="1">
      <c r="A25" s="34"/>
      <c r="B25" s="39"/>
      <c r="C25" s="34"/>
      <c r="D25" s="34"/>
      <c r="E25" s="34"/>
      <c r="F25" s="34"/>
      <c r="G25" s="34"/>
      <c r="H25" s="34"/>
      <c r="I25" s="34"/>
      <c r="J25" s="34"/>
      <c r="K25" s="34"/>
      <c r="L25" s="113"/>
      <c r="S25" s="34"/>
      <c r="T25" s="34"/>
      <c r="U25" s="34"/>
      <c r="V25" s="34"/>
      <c r="W25" s="34"/>
      <c r="X25" s="34"/>
      <c r="Y25" s="34"/>
      <c r="Z25" s="34"/>
      <c r="AA25" s="34"/>
      <c r="AB25" s="34"/>
      <c r="AC25" s="34"/>
      <c r="AD25" s="34"/>
      <c r="AE25" s="34"/>
    </row>
    <row r="26" spans="1:31" s="2" customFormat="1" ht="12" customHeight="1">
      <c r="A26" s="34"/>
      <c r="B26" s="39"/>
      <c r="C26" s="34"/>
      <c r="D26" s="112" t="s">
        <v>35</v>
      </c>
      <c r="E26" s="34"/>
      <c r="F26" s="34"/>
      <c r="G26" s="34"/>
      <c r="H26" s="34"/>
      <c r="I26" s="34"/>
      <c r="J26" s="34"/>
      <c r="K26" s="34"/>
      <c r="L26" s="113"/>
      <c r="S26" s="34"/>
      <c r="T26" s="34"/>
      <c r="U26" s="34"/>
      <c r="V26" s="34"/>
      <c r="W26" s="34"/>
      <c r="X26" s="34"/>
      <c r="Y26" s="34"/>
      <c r="Z26" s="34"/>
      <c r="AA26" s="34"/>
      <c r="AB26" s="34"/>
      <c r="AC26" s="34"/>
      <c r="AD26" s="34"/>
      <c r="AE26" s="34"/>
    </row>
    <row r="27" spans="1:31" s="8" customFormat="1" ht="59.25" customHeight="1">
      <c r="A27" s="115"/>
      <c r="B27" s="116"/>
      <c r="C27" s="115"/>
      <c r="D27" s="115"/>
      <c r="E27" s="296" t="s">
        <v>36</v>
      </c>
      <c r="F27" s="296"/>
      <c r="G27" s="296"/>
      <c r="H27" s="296"/>
      <c r="I27" s="115"/>
      <c r="J27" s="115"/>
      <c r="K27" s="115"/>
      <c r="L27" s="117"/>
      <c r="S27" s="115"/>
      <c r="T27" s="115"/>
      <c r="U27" s="115"/>
      <c r="V27" s="115"/>
      <c r="W27" s="115"/>
      <c r="X27" s="115"/>
      <c r="Y27" s="115"/>
      <c r="Z27" s="115"/>
      <c r="AA27" s="115"/>
      <c r="AB27" s="115"/>
      <c r="AC27" s="115"/>
      <c r="AD27" s="115"/>
      <c r="AE27" s="115"/>
    </row>
    <row r="28" spans="1:31" s="2" customFormat="1" ht="6.9" customHeight="1">
      <c r="A28" s="34"/>
      <c r="B28" s="39"/>
      <c r="C28" s="34"/>
      <c r="D28" s="34"/>
      <c r="E28" s="34"/>
      <c r="F28" s="34"/>
      <c r="G28" s="34"/>
      <c r="H28" s="34"/>
      <c r="I28" s="34"/>
      <c r="J28" s="34"/>
      <c r="K28" s="34"/>
      <c r="L28" s="113"/>
      <c r="S28" s="34"/>
      <c r="T28" s="34"/>
      <c r="U28" s="34"/>
      <c r="V28" s="34"/>
      <c r="W28" s="34"/>
      <c r="X28" s="34"/>
      <c r="Y28" s="34"/>
      <c r="Z28" s="34"/>
      <c r="AA28" s="34"/>
      <c r="AB28" s="34"/>
      <c r="AC28" s="34"/>
      <c r="AD28" s="34"/>
      <c r="AE28" s="34"/>
    </row>
    <row r="29" spans="1:31" s="2" customFormat="1" ht="6.9" customHeight="1">
      <c r="A29" s="34"/>
      <c r="B29" s="39"/>
      <c r="C29" s="34"/>
      <c r="D29" s="118"/>
      <c r="E29" s="118"/>
      <c r="F29" s="118"/>
      <c r="G29" s="118"/>
      <c r="H29" s="118"/>
      <c r="I29" s="118"/>
      <c r="J29" s="118"/>
      <c r="K29" s="118"/>
      <c r="L29" s="113"/>
      <c r="S29" s="34"/>
      <c r="T29" s="34"/>
      <c r="U29" s="34"/>
      <c r="V29" s="34"/>
      <c r="W29" s="34"/>
      <c r="X29" s="34"/>
      <c r="Y29" s="34"/>
      <c r="Z29" s="34"/>
      <c r="AA29" s="34"/>
      <c r="AB29" s="34"/>
      <c r="AC29" s="34"/>
      <c r="AD29" s="34"/>
      <c r="AE29" s="34"/>
    </row>
    <row r="30" spans="1:31" s="2" customFormat="1" ht="25.35" customHeight="1">
      <c r="A30" s="34"/>
      <c r="B30" s="39"/>
      <c r="C30" s="34"/>
      <c r="D30" s="119" t="s">
        <v>37</v>
      </c>
      <c r="E30" s="34"/>
      <c r="F30" s="34"/>
      <c r="G30" s="34"/>
      <c r="H30" s="34"/>
      <c r="I30" s="34"/>
      <c r="J30" s="120">
        <f>ROUND(J84,2)</f>
        <v>0</v>
      </c>
      <c r="K30" s="34"/>
      <c r="L30" s="113"/>
      <c r="S30" s="34"/>
      <c r="T30" s="34"/>
      <c r="U30" s="34"/>
      <c r="V30" s="34"/>
      <c r="W30" s="34"/>
      <c r="X30" s="34"/>
      <c r="Y30" s="34"/>
      <c r="Z30" s="34"/>
      <c r="AA30" s="34"/>
      <c r="AB30" s="34"/>
      <c r="AC30" s="34"/>
      <c r="AD30" s="34"/>
      <c r="AE30" s="34"/>
    </row>
    <row r="31" spans="1:31" s="2" customFormat="1" ht="6.9" customHeight="1">
      <c r="A31" s="34"/>
      <c r="B31" s="39"/>
      <c r="C31" s="34"/>
      <c r="D31" s="118"/>
      <c r="E31" s="118"/>
      <c r="F31" s="118"/>
      <c r="G31" s="118"/>
      <c r="H31" s="118"/>
      <c r="I31" s="118"/>
      <c r="J31" s="118"/>
      <c r="K31" s="118"/>
      <c r="L31" s="113"/>
      <c r="S31" s="34"/>
      <c r="T31" s="34"/>
      <c r="U31" s="34"/>
      <c r="V31" s="34"/>
      <c r="W31" s="34"/>
      <c r="X31" s="34"/>
      <c r="Y31" s="34"/>
      <c r="Z31" s="34"/>
      <c r="AA31" s="34"/>
      <c r="AB31" s="34"/>
      <c r="AC31" s="34"/>
      <c r="AD31" s="34"/>
      <c r="AE31" s="34"/>
    </row>
    <row r="32" spans="1:31" s="2" customFormat="1" ht="14.4" customHeight="1">
      <c r="A32" s="34"/>
      <c r="B32" s="39"/>
      <c r="C32" s="34"/>
      <c r="D32" s="34"/>
      <c r="E32" s="34"/>
      <c r="F32" s="121" t="s">
        <v>39</v>
      </c>
      <c r="G32" s="34"/>
      <c r="H32" s="34"/>
      <c r="I32" s="121" t="s">
        <v>38</v>
      </c>
      <c r="J32" s="121" t="s">
        <v>40</v>
      </c>
      <c r="K32" s="34"/>
      <c r="L32" s="113"/>
      <c r="S32" s="34"/>
      <c r="T32" s="34"/>
      <c r="U32" s="34"/>
      <c r="V32" s="34"/>
      <c r="W32" s="34"/>
      <c r="X32" s="34"/>
      <c r="Y32" s="34"/>
      <c r="Z32" s="34"/>
      <c r="AA32" s="34"/>
      <c r="AB32" s="34"/>
      <c r="AC32" s="34"/>
      <c r="AD32" s="34"/>
      <c r="AE32" s="34"/>
    </row>
    <row r="33" spans="1:31" s="2" customFormat="1" ht="14.4" customHeight="1">
      <c r="A33" s="34"/>
      <c r="B33" s="39"/>
      <c r="C33" s="34"/>
      <c r="D33" s="122" t="s">
        <v>41</v>
      </c>
      <c r="E33" s="112" t="s">
        <v>42</v>
      </c>
      <c r="F33" s="123">
        <f>ROUND((SUM(BE84:BE229)),2)</f>
        <v>0</v>
      </c>
      <c r="G33" s="34"/>
      <c r="H33" s="34"/>
      <c r="I33" s="124">
        <v>0.21</v>
      </c>
      <c r="J33" s="123">
        <f>ROUND(((SUM(BE84:BE229))*I33),2)</f>
        <v>0</v>
      </c>
      <c r="K33" s="34"/>
      <c r="L33" s="113"/>
      <c r="S33" s="34"/>
      <c r="T33" s="34"/>
      <c r="U33" s="34"/>
      <c r="V33" s="34"/>
      <c r="W33" s="34"/>
      <c r="X33" s="34"/>
      <c r="Y33" s="34"/>
      <c r="Z33" s="34"/>
      <c r="AA33" s="34"/>
      <c r="AB33" s="34"/>
      <c r="AC33" s="34"/>
      <c r="AD33" s="34"/>
      <c r="AE33" s="34"/>
    </row>
    <row r="34" spans="1:31" s="2" customFormat="1" ht="14.4" customHeight="1">
      <c r="A34" s="34"/>
      <c r="B34" s="39"/>
      <c r="C34" s="34"/>
      <c r="D34" s="34"/>
      <c r="E34" s="112" t="s">
        <v>43</v>
      </c>
      <c r="F34" s="123">
        <f>ROUND((SUM(BF84:BF229)),2)</f>
        <v>0</v>
      </c>
      <c r="G34" s="34"/>
      <c r="H34" s="34"/>
      <c r="I34" s="124">
        <v>0.15</v>
      </c>
      <c r="J34" s="123">
        <f>ROUND(((SUM(BF84:BF229))*I34),2)</f>
        <v>0</v>
      </c>
      <c r="K34" s="34"/>
      <c r="L34" s="113"/>
      <c r="S34" s="34"/>
      <c r="T34" s="34"/>
      <c r="U34" s="34"/>
      <c r="V34" s="34"/>
      <c r="W34" s="34"/>
      <c r="X34" s="34"/>
      <c r="Y34" s="34"/>
      <c r="Z34" s="34"/>
      <c r="AA34" s="34"/>
      <c r="AB34" s="34"/>
      <c r="AC34" s="34"/>
      <c r="AD34" s="34"/>
      <c r="AE34" s="34"/>
    </row>
    <row r="35" spans="1:31" s="2" customFormat="1" ht="14.4" customHeight="1" hidden="1">
      <c r="A35" s="34"/>
      <c r="B35" s="39"/>
      <c r="C35" s="34"/>
      <c r="D35" s="34"/>
      <c r="E35" s="112" t="s">
        <v>44</v>
      </c>
      <c r="F35" s="123">
        <f>ROUND((SUM(BG84:BG229)),2)</f>
        <v>0</v>
      </c>
      <c r="G35" s="34"/>
      <c r="H35" s="34"/>
      <c r="I35" s="124">
        <v>0.21</v>
      </c>
      <c r="J35" s="123">
        <f>0</f>
        <v>0</v>
      </c>
      <c r="K35" s="34"/>
      <c r="L35" s="113"/>
      <c r="S35" s="34"/>
      <c r="T35" s="34"/>
      <c r="U35" s="34"/>
      <c r="V35" s="34"/>
      <c r="W35" s="34"/>
      <c r="X35" s="34"/>
      <c r="Y35" s="34"/>
      <c r="Z35" s="34"/>
      <c r="AA35" s="34"/>
      <c r="AB35" s="34"/>
      <c r="AC35" s="34"/>
      <c r="AD35" s="34"/>
      <c r="AE35" s="34"/>
    </row>
    <row r="36" spans="1:31" s="2" customFormat="1" ht="14.4" customHeight="1" hidden="1">
      <c r="A36" s="34"/>
      <c r="B36" s="39"/>
      <c r="C36" s="34"/>
      <c r="D36" s="34"/>
      <c r="E36" s="112" t="s">
        <v>45</v>
      </c>
      <c r="F36" s="123">
        <f>ROUND((SUM(BH84:BH229)),2)</f>
        <v>0</v>
      </c>
      <c r="G36" s="34"/>
      <c r="H36" s="34"/>
      <c r="I36" s="124">
        <v>0.15</v>
      </c>
      <c r="J36" s="123">
        <f>0</f>
        <v>0</v>
      </c>
      <c r="K36" s="34"/>
      <c r="L36" s="113"/>
      <c r="S36" s="34"/>
      <c r="T36" s="34"/>
      <c r="U36" s="34"/>
      <c r="V36" s="34"/>
      <c r="W36" s="34"/>
      <c r="X36" s="34"/>
      <c r="Y36" s="34"/>
      <c r="Z36" s="34"/>
      <c r="AA36" s="34"/>
      <c r="AB36" s="34"/>
      <c r="AC36" s="34"/>
      <c r="AD36" s="34"/>
      <c r="AE36" s="34"/>
    </row>
    <row r="37" spans="1:31" s="2" customFormat="1" ht="14.4" customHeight="1" hidden="1">
      <c r="A37" s="34"/>
      <c r="B37" s="39"/>
      <c r="C37" s="34"/>
      <c r="D37" s="34"/>
      <c r="E37" s="112" t="s">
        <v>46</v>
      </c>
      <c r="F37" s="123">
        <f>ROUND((SUM(BI84:BI229)),2)</f>
        <v>0</v>
      </c>
      <c r="G37" s="34"/>
      <c r="H37" s="34"/>
      <c r="I37" s="124">
        <v>0</v>
      </c>
      <c r="J37" s="123">
        <f>0</f>
        <v>0</v>
      </c>
      <c r="K37" s="34"/>
      <c r="L37" s="113"/>
      <c r="S37" s="34"/>
      <c r="T37" s="34"/>
      <c r="U37" s="34"/>
      <c r="V37" s="34"/>
      <c r="W37" s="34"/>
      <c r="X37" s="34"/>
      <c r="Y37" s="34"/>
      <c r="Z37" s="34"/>
      <c r="AA37" s="34"/>
      <c r="AB37" s="34"/>
      <c r="AC37" s="34"/>
      <c r="AD37" s="34"/>
      <c r="AE37" s="34"/>
    </row>
    <row r="38" spans="1:31" s="2" customFormat="1" ht="6.9" customHeight="1">
      <c r="A38" s="34"/>
      <c r="B38" s="39"/>
      <c r="C38" s="34"/>
      <c r="D38" s="34"/>
      <c r="E38" s="34"/>
      <c r="F38" s="34"/>
      <c r="G38" s="34"/>
      <c r="H38" s="34"/>
      <c r="I38" s="34"/>
      <c r="J38" s="34"/>
      <c r="K38" s="34"/>
      <c r="L38" s="113"/>
      <c r="S38" s="34"/>
      <c r="T38" s="34"/>
      <c r="U38" s="34"/>
      <c r="V38" s="34"/>
      <c r="W38" s="34"/>
      <c r="X38" s="34"/>
      <c r="Y38" s="34"/>
      <c r="Z38" s="34"/>
      <c r="AA38" s="34"/>
      <c r="AB38" s="34"/>
      <c r="AC38" s="34"/>
      <c r="AD38" s="34"/>
      <c r="AE38" s="34"/>
    </row>
    <row r="39" spans="1:31" s="2" customFormat="1" ht="25.35" customHeight="1">
      <c r="A39" s="34"/>
      <c r="B39" s="39"/>
      <c r="C39" s="125"/>
      <c r="D39" s="126" t="s">
        <v>47</v>
      </c>
      <c r="E39" s="127"/>
      <c r="F39" s="127"/>
      <c r="G39" s="128" t="s">
        <v>48</v>
      </c>
      <c r="H39" s="129" t="s">
        <v>49</v>
      </c>
      <c r="I39" s="127"/>
      <c r="J39" s="130">
        <f>SUM(J30:J37)</f>
        <v>0</v>
      </c>
      <c r="K39" s="131"/>
      <c r="L39" s="113"/>
      <c r="S39" s="34"/>
      <c r="T39" s="34"/>
      <c r="U39" s="34"/>
      <c r="V39" s="34"/>
      <c r="W39" s="34"/>
      <c r="X39" s="34"/>
      <c r="Y39" s="34"/>
      <c r="Z39" s="34"/>
      <c r="AA39" s="34"/>
      <c r="AB39" s="34"/>
      <c r="AC39" s="34"/>
      <c r="AD39" s="34"/>
      <c r="AE39" s="34"/>
    </row>
    <row r="40" spans="1:31" s="2" customFormat="1" ht="14.4" customHeight="1">
      <c r="A40" s="34"/>
      <c r="B40" s="132"/>
      <c r="C40" s="133"/>
      <c r="D40" s="133"/>
      <c r="E40" s="133"/>
      <c r="F40" s="133"/>
      <c r="G40" s="133"/>
      <c r="H40" s="133"/>
      <c r="I40" s="133"/>
      <c r="J40" s="133"/>
      <c r="K40" s="133"/>
      <c r="L40" s="113"/>
      <c r="S40" s="34"/>
      <c r="T40" s="34"/>
      <c r="U40" s="34"/>
      <c r="V40" s="34"/>
      <c r="W40" s="34"/>
      <c r="X40" s="34"/>
      <c r="Y40" s="34"/>
      <c r="Z40" s="34"/>
      <c r="AA40" s="34"/>
      <c r="AB40" s="34"/>
      <c r="AC40" s="34"/>
      <c r="AD40" s="34"/>
      <c r="AE40" s="34"/>
    </row>
    <row r="44" spans="1:31" s="2" customFormat="1" ht="6.9" customHeight="1" hidden="1">
      <c r="A44" s="34"/>
      <c r="B44" s="134"/>
      <c r="C44" s="135"/>
      <c r="D44" s="135"/>
      <c r="E44" s="135"/>
      <c r="F44" s="135"/>
      <c r="G44" s="135"/>
      <c r="H44" s="135"/>
      <c r="I44" s="135"/>
      <c r="J44" s="135"/>
      <c r="K44" s="135"/>
      <c r="L44" s="113"/>
      <c r="S44" s="34"/>
      <c r="T44" s="34"/>
      <c r="U44" s="34"/>
      <c r="V44" s="34"/>
      <c r="W44" s="34"/>
      <c r="X44" s="34"/>
      <c r="Y44" s="34"/>
      <c r="Z44" s="34"/>
      <c r="AA44" s="34"/>
      <c r="AB44" s="34"/>
      <c r="AC44" s="34"/>
      <c r="AD44" s="34"/>
      <c r="AE44" s="34"/>
    </row>
    <row r="45" spans="1:31" s="2" customFormat="1" ht="24.9" customHeight="1" hidden="1">
      <c r="A45" s="34"/>
      <c r="B45" s="35"/>
      <c r="C45" s="23" t="s">
        <v>158</v>
      </c>
      <c r="D45" s="36"/>
      <c r="E45" s="36"/>
      <c r="F45" s="36"/>
      <c r="G45" s="36"/>
      <c r="H45" s="36"/>
      <c r="I45" s="36"/>
      <c r="J45" s="36"/>
      <c r="K45" s="36"/>
      <c r="L45" s="113"/>
      <c r="S45" s="34"/>
      <c r="T45" s="34"/>
      <c r="U45" s="34"/>
      <c r="V45" s="34"/>
      <c r="W45" s="34"/>
      <c r="X45" s="34"/>
      <c r="Y45" s="34"/>
      <c r="Z45" s="34"/>
      <c r="AA45" s="34"/>
      <c r="AB45" s="34"/>
      <c r="AC45" s="34"/>
      <c r="AD45" s="34"/>
      <c r="AE45" s="34"/>
    </row>
    <row r="46" spans="1:31" s="2" customFormat="1" ht="6.9" customHeight="1" hidden="1">
      <c r="A46" s="34"/>
      <c r="B46" s="35"/>
      <c r="C46" s="36"/>
      <c r="D46" s="36"/>
      <c r="E46" s="36"/>
      <c r="F46" s="36"/>
      <c r="G46" s="36"/>
      <c r="H46" s="36"/>
      <c r="I46" s="36"/>
      <c r="J46" s="36"/>
      <c r="K46" s="36"/>
      <c r="L46" s="113"/>
      <c r="S46" s="34"/>
      <c r="T46" s="34"/>
      <c r="U46" s="34"/>
      <c r="V46" s="34"/>
      <c r="W46" s="34"/>
      <c r="X46" s="34"/>
      <c r="Y46" s="34"/>
      <c r="Z46" s="34"/>
      <c r="AA46" s="34"/>
      <c r="AB46" s="34"/>
      <c r="AC46" s="34"/>
      <c r="AD46" s="34"/>
      <c r="AE46" s="34"/>
    </row>
    <row r="47" spans="1:31" s="2" customFormat="1" ht="12" customHeight="1" hidden="1">
      <c r="A47" s="34"/>
      <c r="B47" s="35"/>
      <c r="C47" s="29" t="s">
        <v>16</v>
      </c>
      <c r="D47" s="36"/>
      <c r="E47" s="36"/>
      <c r="F47" s="36"/>
      <c r="G47" s="36"/>
      <c r="H47" s="36"/>
      <c r="I47" s="36"/>
      <c r="J47" s="36"/>
      <c r="K47" s="36"/>
      <c r="L47" s="113"/>
      <c r="S47" s="34"/>
      <c r="T47" s="34"/>
      <c r="U47" s="34"/>
      <c r="V47" s="34"/>
      <c r="W47" s="34"/>
      <c r="X47" s="34"/>
      <c r="Y47" s="34"/>
      <c r="Z47" s="34"/>
      <c r="AA47" s="34"/>
      <c r="AB47" s="34"/>
      <c r="AC47" s="34"/>
      <c r="AD47" s="34"/>
      <c r="AE47" s="34"/>
    </row>
    <row r="48" spans="1:31" s="2" customFormat="1" ht="16.5" customHeight="1" hidden="1">
      <c r="A48" s="34"/>
      <c r="B48" s="35"/>
      <c r="C48" s="36"/>
      <c r="D48" s="36"/>
      <c r="E48" s="288" t="str">
        <f>E7</f>
        <v>Cyklická údržba trati v úseku Praha-Holešovice - Vraňany</v>
      </c>
      <c r="F48" s="289"/>
      <c r="G48" s="289"/>
      <c r="H48" s="289"/>
      <c r="I48" s="36"/>
      <c r="J48" s="36"/>
      <c r="K48" s="36"/>
      <c r="L48" s="113"/>
      <c r="S48" s="34"/>
      <c r="T48" s="34"/>
      <c r="U48" s="34"/>
      <c r="V48" s="34"/>
      <c r="W48" s="34"/>
      <c r="X48" s="34"/>
      <c r="Y48" s="34"/>
      <c r="Z48" s="34"/>
      <c r="AA48" s="34"/>
      <c r="AB48" s="34"/>
      <c r="AC48" s="34"/>
      <c r="AD48" s="34"/>
      <c r="AE48" s="34"/>
    </row>
    <row r="49" spans="1:31" s="2" customFormat="1" ht="12" customHeight="1" hidden="1">
      <c r="A49" s="34"/>
      <c r="B49" s="35"/>
      <c r="C49" s="29" t="s">
        <v>156</v>
      </c>
      <c r="D49" s="36"/>
      <c r="E49" s="36"/>
      <c r="F49" s="36"/>
      <c r="G49" s="36"/>
      <c r="H49" s="36"/>
      <c r="I49" s="36"/>
      <c r="J49" s="36"/>
      <c r="K49" s="36"/>
      <c r="L49" s="113"/>
      <c r="S49" s="34"/>
      <c r="T49" s="34"/>
      <c r="U49" s="34"/>
      <c r="V49" s="34"/>
      <c r="W49" s="34"/>
      <c r="X49" s="34"/>
      <c r="Y49" s="34"/>
      <c r="Z49" s="34"/>
      <c r="AA49" s="34"/>
      <c r="AB49" s="34"/>
      <c r="AC49" s="34"/>
      <c r="AD49" s="34"/>
      <c r="AE49" s="34"/>
    </row>
    <row r="50" spans="1:31" s="2" customFormat="1" ht="16.5" customHeight="1" hidden="1">
      <c r="A50" s="34"/>
      <c r="B50" s="35"/>
      <c r="C50" s="36"/>
      <c r="D50" s="36"/>
      <c r="E50" s="280" t="str">
        <f>E9</f>
        <v>SO 09 - Kralupy nad Vltavou - Nelahozeves</v>
      </c>
      <c r="F50" s="287"/>
      <c r="G50" s="287"/>
      <c r="H50" s="287"/>
      <c r="I50" s="36"/>
      <c r="J50" s="36"/>
      <c r="K50" s="36"/>
      <c r="L50" s="113"/>
      <c r="S50" s="34"/>
      <c r="T50" s="34"/>
      <c r="U50" s="34"/>
      <c r="V50" s="34"/>
      <c r="W50" s="34"/>
      <c r="X50" s="34"/>
      <c r="Y50" s="34"/>
      <c r="Z50" s="34"/>
      <c r="AA50" s="34"/>
      <c r="AB50" s="34"/>
      <c r="AC50" s="34"/>
      <c r="AD50" s="34"/>
      <c r="AE50" s="34"/>
    </row>
    <row r="51" spans="1:31" s="2" customFormat="1" ht="6.9" customHeight="1" hidden="1">
      <c r="A51" s="34"/>
      <c r="B51" s="35"/>
      <c r="C51" s="36"/>
      <c r="D51" s="36"/>
      <c r="E51" s="36"/>
      <c r="F51" s="36"/>
      <c r="G51" s="36"/>
      <c r="H51" s="36"/>
      <c r="I51" s="36"/>
      <c r="J51" s="36"/>
      <c r="K51" s="36"/>
      <c r="L51" s="113"/>
      <c r="S51" s="34"/>
      <c r="T51" s="34"/>
      <c r="U51" s="34"/>
      <c r="V51" s="34"/>
      <c r="W51" s="34"/>
      <c r="X51" s="34"/>
      <c r="Y51" s="34"/>
      <c r="Z51" s="34"/>
      <c r="AA51" s="34"/>
      <c r="AB51" s="34"/>
      <c r="AC51" s="34"/>
      <c r="AD51" s="34"/>
      <c r="AE51" s="34"/>
    </row>
    <row r="52" spans="1:31" s="2" customFormat="1" ht="12" customHeight="1" hidden="1">
      <c r="A52" s="34"/>
      <c r="B52" s="35"/>
      <c r="C52" s="29" t="s">
        <v>21</v>
      </c>
      <c r="D52" s="36"/>
      <c r="E52" s="36"/>
      <c r="F52" s="27" t="str">
        <f>F12</f>
        <v xml:space="preserve"> </v>
      </c>
      <c r="G52" s="36"/>
      <c r="H52" s="36"/>
      <c r="I52" s="29" t="s">
        <v>23</v>
      </c>
      <c r="J52" s="59" t="str">
        <f>IF(J12="","",J12)</f>
        <v>24. 2. 2023</v>
      </c>
      <c r="K52" s="36"/>
      <c r="L52" s="113"/>
      <c r="S52" s="34"/>
      <c r="T52" s="34"/>
      <c r="U52" s="34"/>
      <c r="V52" s="34"/>
      <c r="W52" s="34"/>
      <c r="X52" s="34"/>
      <c r="Y52" s="34"/>
      <c r="Z52" s="34"/>
      <c r="AA52" s="34"/>
      <c r="AB52" s="34"/>
      <c r="AC52" s="34"/>
      <c r="AD52" s="34"/>
      <c r="AE52" s="34"/>
    </row>
    <row r="53" spans="1:31" s="2" customFormat="1" ht="6.9" customHeight="1" hidden="1">
      <c r="A53" s="34"/>
      <c r="B53" s="35"/>
      <c r="C53" s="36"/>
      <c r="D53" s="36"/>
      <c r="E53" s="36"/>
      <c r="F53" s="36"/>
      <c r="G53" s="36"/>
      <c r="H53" s="36"/>
      <c r="I53" s="36"/>
      <c r="J53" s="36"/>
      <c r="K53" s="36"/>
      <c r="L53" s="113"/>
      <c r="S53" s="34"/>
      <c r="T53" s="34"/>
      <c r="U53" s="34"/>
      <c r="V53" s="34"/>
      <c r="W53" s="34"/>
      <c r="X53" s="34"/>
      <c r="Y53" s="34"/>
      <c r="Z53" s="34"/>
      <c r="AA53" s="34"/>
      <c r="AB53" s="34"/>
      <c r="AC53" s="34"/>
      <c r="AD53" s="34"/>
      <c r="AE53" s="34"/>
    </row>
    <row r="54" spans="1:31" s="2" customFormat="1" ht="15.15" customHeight="1" hidden="1">
      <c r="A54" s="34"/>
      <c r="B54" s="35"/>
      <c r="C54" s="29" t="s">
        <v>25</v>
      </c>
      <c r="D54" s="36"/>
      <c r="E54" s="36"/>
      <c r="F54" s="27" t="str">
        <f>E15</f>
        <v>Ing. Aleš Bednář</v>
      </c>
      <c r="G54" s="36"/>
      <c r="H54" s="36"/>
      <c r="I54" s="29" t="s">
        <v>31</v>
      </c>
      <c r="J54" s="32" t="str">
        <f>E21</f>
        <v xml:space="preserve"> </v>
      </c>
      <c r="K54" s="36"/>
      <c r="L54" s="113"/>
      <c r="S54" s="34"/>
      <c r="T54" s="34"/>
      <c r="U54" s="34"/>
      <c r="V54" s="34"/>
      <c r="W54" s="34"/>
      <c r="X54" s="34"/>
      <c r="Y54" s="34"/>
      <c r="Z54" s="34"/>
      <c r="AA54" s="34"/>
      <c r="AB54" s="34"/>
      <c r="AC54" s="34"/>
      <c r="AD54" s="34"/>
      <c r="AE54" s="34"/>
    </row>
    <row r="55" spans="1:31" s="2" customFormat="1" ht="15.15" customHeight="1" hidden="1">
      <c r="A55" s="34"/>
      <c r="B55" s="35"/>
      <c r="C55" s="29" t="s">
        <v>29</v>
      </c>
      <c r="D55" s="36"/>
      <c r="E55" s="36"/>
      <c r="F55" s="27" t="str">
        <f>IF(E18="","",E18)</f>
        <v>Vyplň údaj</v>
      </c>
      <c r="G55" s="36"/>
      <c r="H55" s="36"/>
      <c r="I55" s="29" t="s">
        <v>33</v>
      </c>
      <c r="J55" s="32" t="str">
        <f>E24</f>
        <v>Lukáš Kot</v>
      </c>
      <c r="K55" s="36"/>
      <c r="L55" s="113"/>
      <c r="S55" s="34"/>
      <c r="T55" s="34"/>
      <c r="U55" s="34"/>
      <c r="V55" s="34"/>
      <c r="W55" s="34"/>
      <c r="X55" s="34"/>
      <c r="Y55" s="34"/>
      <c r="Z55" s="34"/>
      <c r="AA55" s="34"/>
      <c r="AB55" s="34"/>
      <c r="AC55" s="34"/>
      <c r="AD55" s="34"/>
      <c r="AE55" s="34"/>
    </row>
    <row r="56" spans="1:31" s="2" customFormat="1" ht="10.35" customHeight="1" hidden="1">
      <c r="A56" s="34"/>
      <c r="B56" s="35"/>
      <c r="C56" s="36"/>
      <c r="D56" s="36"/>
      <c r="E56" s="36"/>
      <c r="F56" s="36"/>
      <c r="G56" s="36"/>
      <c r="H56" s="36"/>
      <c r="I56" s="36"/>
      <c r="J56" s="36"/>
      <c r="K56" s="36"/>
      <c r="L56" s="113"/>
      <c r="S56" s="34"/>
      <c r="T56" s="34"/>
      <c r="U56" s="34"/>
      <c r="V56" s="34"/>
      <c r="W56" s="34"/>
      <c r="X56" s="34"/>
      <c r="Y56" s="34"/>
      <c r="Z56" s="34"/>
      <c r="AA56" s="34"/>
      <c r="AB56" s="34"/>
      <c r="AC56" s="34"/>
      <c r="AD56" s="34"/>
      <c r="AE56" s="34"/>
    </row>
    <row r="57" spans="1:31" s="2" customFormat="1" ht="29.25" customHeight="1" hidden="1">
      <c r="A57" s="34"/>
      <c r="B57" s="35"/>
      <c r="C57" s="136" t="s">
        <v>159</v>
      </c>
      <c r="D57" s="137"/>
      <c r="E57" s="137"/>
      <c r="F57" s="137"/>
      <c r="G57" s="137"/>
      <c r="H57" s="137"/>
      <c r="I57" s="137"/>
      <c r="J57" s="138" t="s">
        <v>160</v>
      </c>
      <c r="K57" s="137"/>
      <c r="L57" s="113"/>
      <c r="S57" s="34"/>
      <c r="T57" s="34"/>
      <c r="U57" s="34"/>
      <c r="V57" s="34"/>
      <c r="W57" s="34"/>
      <c r="X57" s="34"/>
      <c r="Y57" s="34"/>
      <c r="Z57" s="34"/>
      <c r="AA57" s="34"/>
      <c r="AB57" s="34"/>
      <c r="AC57" s="34"/>
      <c r="AD57" s="34"/>
      <c r="AE57" s="34"/>
    </row>
    <row r="58" spans="1:31" s="2" customFormat="1" ht="10.35" customHeight="1" hidden="1">
      <c r="A58" s="34"/>
      <c r="B58" s="35"/>
      <c r="C58" s="36"/>
      <c r="D58" s="36"/>
      <c r="E58" s="36"/>
      <c r="F58" s="36"/>
      <c r="G58" s="36"/>
      <c r="H58" s="36"/>
      <c r="I58" s="36"/>
      <c r="J58" s="36"/>
      <c r="K58" s="36"/>
      <c r="L58" s="113"/>
      <c r="S58" s="34"/>
      <c r="T58" s="34"/>
      <c r="U58" s="34"/>
      <c r="V58" s="34"/>
      <c r="W58" s="34"/>
      <c r="X58" s="34"/>
      <c r="Y58" s="34"/>
      <c r="Z58" s="34"/>
      <c r="AA58" s="34"/>
      <c r="AB58" s="34"/>
      <c r="AC58" s="34"/>
      <c r="AD58" s="34"/>
      <c r="AE58" s="34"/>
    </row>
    <row r="59" spans="1:47" s="2" customFormat="1" ht="22.8" customHeight="1" hidden="1">
      <c r="A59" s="34"/>
      <c r="B59" s="35"/>
      <c r="C59" s="139" t="s">
        <v>69</v>
      </c>
      <c r="D59" s="36"/>
      <c r="E59" s="36"/>
      <c r="F59" s="36"/>
      <c r="G59" s="36"/>
      <c r="H59" s="36"/>
      <c r="I59" s="36"/>
      <c r="J59" s="77">
        <f>J84</f>
        <v>0</v>
      </c>
      <c r="K59" s="36"/>
      <c r="L59" s="113"/>
      <c r="S59" s="34"/>
      <c r="T59" s="34"/>
      <c r="U59" s="34"/>
      <c r="V59" s="34"/>
      <c r="W59" s="34"/>
      <c r="X59" s="34"/>
      <c r="Y59" s="34"/>
      <c r="Z59" s="34"/>
      <c r="AA59" s="34"/>
      <c r="AB59" s="34"/>
      <c r="AC59" s="34"/>
      <c r="AD59" s="34"/>
      <c r="AE59" s="34"/>
      <c r="AU59" s="17" t="s">
        <v>161</v>
      </c>
    </row>
    <row r="60" spans="2:12" s="9" customFormat="1" ht="24.9" customHeight="1" hidden="1">
      <c r="B60" s="140"/>
      <c r="C60" s="141"/>
      <c r="D60" s="142" t="s">
        <v>162</v>
      </c>
      <c r="E60" s="143"/>
      <c r="F60" s="143"/>
      <c r="G60" s="143"/>
      <c r="H60" s="143"/>
      <c r="I60" s="143"/>
      <c r="J60" s="144">
        <f>J85</f>
        <v>0</v>
      </c>
      <c r="K60" s="141"/>
      <c r="L60" s="145"/>
    </row>
    <row r="61" spans="2:12" s="10" customFormat="1" ht="19.95" customHeight="1" hidden="1">
      <c r="B61" s="146"/>
      <c r="C61" s="97"/>
      <c r="D61" s="147" t="s">
        <v>248</v>
      </c>
      <c r="E61" s="148"/>
      <c r="F61" s="148"/>
      <c r="G61" s="148"/>
      <c r="H61" s="148"/>
      <c r="I61" s="148"/>
      <c r="J61" s="149">
        <f>J86</f>
        <v>0</v>
      </c>
      <c r="K61" s="97"/>
      <c r="L61" s="150"/>
    </row>
    <row r="62" spans="2:12" s="10" customFormat="1" ht="19.95" customHeight="1" hidden="1">
      <c r="B62" s="146"/>
      <c r="C62" s="97"/>
      <c r="D62" s="147" t="s">
        <v>163</v>
      </c>
      <c r="E62" s="148"/>
      <c r="F62" s="148"/>
      <c r="G62" s="148"/>
      <c r="H62" s="148"/>
      <c r="I62" s="148"/>
      <c r="J62" s="149">
        <f>J94</f>
        <v>0</v>
      </c>
      <c r="K62" s="97"/>
      <c r="L62" s="150"/>
    </row>
    <row r="63" spans="2:12" s="10" customFormat="1" ht="19.95" customHeight="1" hidden="1">
      <c r="B63" s="146"/>
      <c r="C63" s="97"/>
      <c r="D63" s="147" t="s">
        <v>164</v>
      </c>
      <c r="E63" s="148"/>
      <c r="F63" s="148"/>
      <c r="G63" s="148"/>
      <c r="H63" s="148"/>
      <c r="I63" s="148"/>
      <c r="J63" s="149">
        <f>J104</f>
        <v>0</v>
      </c>
      <c r="K63" s="97"/>
      <c r="L63" s="150"/>
    </row>
    <row r="64" spans="2:12" s="10" customFormat="1" ht="19.95" customHeight="1" hidden="1">
      <c r="B64" s="146"/>
      <c r="C64" s="97"/>
      <c r="D64" s="147" t="s">
        <v>165</v>
      </c>
      <c r="E64" s="148"/>
      <c r="F64" s="148"/>
      <c r="G64" s="148"/>
      <c r="H64" s="148"/>
      <c r="I64" s="148"/>
      <c r="J64" s="149">
        <f>J178</f>
        <v>0</v>
      </c>
      <c r="K64" s="97"/>
      <c r="L64" s="150"/>
    </row>
    <row r="65" spans="1:31" s="2" customFormat="1" ht="21.75" customHeight="1" hidden="1">
      <c r="A65" s="34"/>
      <c r="B65" s="35"/>
      <c r="C65" s="36"/>
      <c r="D65" s="36"/>
      <c r="E65" s="36"/>
      <c r="F65" s="36"/>
      <c r="G65" s="36"/>
      <c r="H65" s="36"/>
      <c r="I65" s="36"/>
      <c r="J65" s="36"/>
      <c r="K65" s="36"/>
      <c r="L65" s="113"/>
      <c r="S65" s="34"/>
      <c r="T65" s="34"/>
      <c r="U65" s="34"/>
      <c r="V65" s="34"/>
      <c r="W65" s="34"/>
      <c r="X65" s="34"/>
      <c r="Y65" s="34"/>
      <c r="Z65" s="34"/>
      <c r="AA65" s="34"/>
      <c r="AB65" s="34"/>
      <c r="AC65" s="34"/>
      <c r="AD65" s="34"/>
      <c r="AE65" s="34"/>
    </row>
    <row r="66" spans="1:31" s="2" customFormat="1" ht="6.9" customHeight="1" hidden="1">
      <c r="A66" s="34"/>
      <c r="B66" s="47"/>
      <c r="C66" s="48"/>
      <c r="D66" s="48"/>
      <c r="E66" s="48"/>
      <c r="F66" s="48"/>
      <c r="G66" s="48"/>
      <c r="H66" s="48"/>
      <c r="I66" s="48"/>
      <c r="J66" s="48"/>
      <c r="K66" s="48"/>
      <c r="L66" s="113"/>
      <c r="S66" s="34"/>
      <c r="T66" s="34"/>
      <c r="U66" s="34"/>
      <c r="V66" s="34"/>
      <c r="W66" s="34"/>
      <c r="X66" s="34"/>
      <c r="Y66" s="34"/>
      <c r="Z66" s="34"/>
      <c r="AA66" s="34"/>
      <c r="AB66" s="34"/>
      <c r="AC66" s="34"/>
      <c r="AD66" s="34"/>
      <c r="AE66" s="34"/>
    </row>
    <row r="67" ht="12" hidden="1"/>
    <row r="68" ht="12" hidden="1"/>
    <row r="69" ht="12" hidden="1"/>
    <row r="70" spans="1:31" s="2" customFormat="1" ht="6.9" customHeight="1">
      <c r="A70" s="34"/>
      <c r="B70" s="49"/>
      <c r="C70" s="50"/>
      <c r="D70" s="50"/>
      <c r="E70" s="50"/>
      <c r="F70" s="50"/>
      <c r="G70" s="50"/>
      <c r="H70" s="50"/>
      <c r="I70" s="50"/>
      <c r="J70" s="50"/>
      <c r="K70" s="50"/>
      <c r="L70" s="113"/>
      <c r="S70" s="34"/>
      <c r="T70" s="34"/>
      <c r="U70" s="34"/>
      <c r="V70" s="34"/>
      <c r="W70" s="34"/>
      <c r="X70" s="34"/>
      <c r="Y70" s="34"/>
      <c r="Z70" s="34"/>
      <c r="AA70" s="34"/>
      <c r="AB70" s="34"/>
      <c r="AC70" s="34"/>
      <c r="AD70" s="34"/>
      <c r="AE70" s="34"/>
    </row>
    <row r="71" spans="1:31" s="2" customFormat="1" ht="24.9" customHeight="1">
      <c r="A71" s="34"/>
      <c r="B71" s="35"/>
      <c r="C71" s="23" t="s">
        <v>166</v>
      </c>
      <c r="D71" s="36"/>
      <c r="E71" s="36"/>
      <c r="F71" s="36"/>
      <c r="G71" s="36"/>
      <c r="H71" s="36"/>
      <c r="I71" s="36"/>
      <c r="J71" s="36"/>
      <c r="K71" s="36"/>
      <c r="L71" s="113"/>
      <c r="S71" s="34"/>
      <c r="T71" s="34"/>
      <c r="U71" s="34"/>
      <c r="V71" s="34"/>
      <c r="W71" s="34"/>
      <c r="X71" s="34"/>
      <c r="Y71" s="34"/>
      <c r="Z71" s="34"/>
      <c r="AA71" s="34"/>
      <c r="AB71" s="34"/>
      <c r="AC71" s="34"/>
      <c r="AD71" s="34"/>
      <c r="AE71" s="34"/>
    </row>
    <row r="72" spans="1:31" s="2" customFormat="1" ht="6.9" customHeight="1">
      <c r="A72" s="34"/>
      <c r="B72" s="35"/>
      <c r="C72" s="36"/>
      <c r="D72" s="36"/>
      <c r="E72" s="36"/>
      <c r="F72" s="36"/>
      <c r="G72" s="36"/>
      <c r="H72" s="36"/>
      <c r="I72" s="36"/>
      <c r="J72" s="36"/>
      <c r="K72" s="36"/>
      <c r="L72" s="113"/>
      <c r="S72" s="34"/>
      <c r="T72" s="34"/>
      <c r="U72" s="34"/>
      <c r="V72" s="34"/>
      <c r="W72" s="34"/>
      <c r="X72" s="34"/>
      <c r="Y72" s="34"/>
      <c r="Z72" s="34"/>
      <c r="AA72" s="34"/>
      <c r="AB72" s="34"/>
      <c r="AC72" s="34"/>
      <c r="AD72" s="34"/>
      <c r="AE72" s="34"/>
    </row>
    <row r="73" spans="1:31" s="2" customFormat="1" ht="12" customHeight="1">
      <c r="A73" s="34"/>
      <c r="B73" s="35"/>
      <c r="C73" s="29" t="s">
        <v>16</v>
      </c>
      <c r="D73" s="36"/>
      <c r="E73" s="36"/>
      <c r="F73" s="36"/>
      <c r="G73" s="36"/>
      <c r="H73" s="36"/>
      <c r="I73" s="36"/>
      <c r="J73" s="36"/>
      <c r="K73" s="36"/>
      <c r="L73" s="113"/>
      <c r="S73" s="34"/>
      <c r="T73" s="34"/>
      <c r="U73" s="34"/>
      <c r="V73" s="34"/>
      <c r="W73" s="34"/>
      <c r="X73" s="34"/>
      <c r="Y73" s="34"/>
      <c r="Z73" s="34"/>
      <c r="AA73" s="34"/>
      <c r="AB73" s="34"/>
      <c r="AC73" s="34"/>
      <c r="AD73" s="34"/>
      <c r="AE73" s="34"/>
    </row>
    <row r="74" spans="1:31" s="2" customFormat="1" ht="16.5" customHeight="1">
      <c r="A74" s="34"/>
      <c r="B74" s="35"/>
      <c r="C74" s="36"/>
      <c r="D74" s="36"/>
      <c r="E74" s="288" t="str">
        <f>E7</f>
        <v>Cyklická údržba trati v úseku Praha-Holešovice - Vraňany</v>
      </c>
      <c r="F74" s="289"/>
      <c r="G74" s="289"/>
      <c r="H74" s="289"/>
      <c r="I74" s="36"/>
      <c r="J74" s="36"/>
      <c r="K74" s="36"/>
      <c r="L74" s="113"/>
      <c r="S74" s="34"/>
      <c r="T74" s="34"/>
      <c r="U74" s="34"/>
      <c r="V74" s="34"/>
      <c r="W74" s="34"/>
      <c r="X74" s="34"/>
      <c r="Y74" s="34"/>
      <c r="Z74" s="34"/>
      <c r="AA74" s="34"/>
      <c r="AB74" s="34"/>
      <c r="AC74" s="34"/>
      <c r="AD74" s="34"/>
      <c r="AE74" s="34"/>
    </row>
    <row r="75" spans="1:31" s="2" customFormat="1" ht="12" customHeight="1">
      <c r="A75" s="34"/>
      <c r="B75" s="35"/>
      <c r="C75" s="29" t="s">
        <v>156</v>
      </c>
      <c r="D75" s="36"/>
      <c r="E75" s="36"/>
      <c r="F75" s="36"/>
      <c r="G75" s="36"/>
      <c r="H75" s="36"/>
      <c r="I75" s="36"/>
      <c r="J75" s="36"/>
      <c r="K75" s="36"/>
      <c r="L75" s="113"/>
      <c r="S75" s="34"/>
      <c r="T75" s="34"/>
      <c r="U75" s="34"/>
      <c r="V75" s="34"/>
      <c r="W75" s="34"/>
      <c r="X75" s="34"/>
      <c r="Y75" s="34"/>
      <c r="Z75" s="34"/>
      <c r="AA75" s="34"/>
      <c r="AB75" s="34"/>
      <c r="AC75" s="34"/>
      <c r="AD75" s="34"/>
      <c r="AE75" s="34"/>
    </row>
    <row r="76" spans="1:31" s="2" customFormat="1" ht="16.5" customHeight="1">
      <c r="A76" s="34"/>
      <c r="B76" s="35"/>
      <c r="C76" s="36"/>
      <c r="D76" s="36"/>
      <c r="E76" s="280" t="str">
        <f>E9</f>
        <v>SO 09 - Kralupy nad Vltavou - Nelahozeves</v>
      </c>
      <c r="F76" s="287"/>
      <c r="G76" s="287"/>
      <c r="H76" s="287"/>
      <c r="I76" s="36"/>
      <c r="J76" s="36"/>
      <c r="K76" s="36"/>
      <c r="L76" s="113"/>
      <c r="S76" s="34"/>
      <c r="T76" s="34"/>
      <c r="U76" s="34"/>
      <c r="V76" s="34"/>
      <c r="W76" s="34"/>
      <c r="X76" s="34"/>
      <c r="Y76" s="34"/>
      <c r="Z76" s="34"/>
      <c r="AA76" s="34"/>
      <c r="AB76" s="34"/>
      <c r="AC76" s="34"/>
      <c r="AD76" s="34"/>
      <c r="AE76" s="34"/>
    </row>
    <row r="77" spans="1:31" s="2" customFormat="1" ht="6.9" customHeight="1">
      <c r="A77" s="34"/>
      <c r="B77" s="35"/>
      <c r="C77" s="36"/>
      <c r="D77" s="36"/>
      <c r="E77" s="36"/>
      <c r="F77" s="36"/>
      <c r="G77" s="36"/>
      <c r="H77" s="36"/>
      <c r="I77" s="36"/>
      <c r="J77" s="36"/>
      <c r="K77" s="36"/>
      <c r="L77" s="113"/>
      <c r="S77" s="34"/>
      <c r="T77" s="34"/>
      <c r="U77" s="34"/>
      <c r="V77" s="34"/>
      <c r="W77" s="34"/>
      <c r="X77" s="34"/>
      <c r="Y77" s="34"/>
      <c r="Z77" s="34"/>
      <c r="AA77" s="34"/>
      <c r="AB77" s="34"/>
      <c r="AC77" s="34"/>
      <c r="AD77" s="34"/>
      <c r="AE77" s="34"/>
    </row>
    <row r="78" spans="1:31" s="2" customFormat="1" ht="12" customHeight="1">
      <c r="A78" s="34"/>
      <c r="B78" s="35"/>
      <c r="C78" s="29" t="s">
        <v>21</v>
      </c>
      <c r="D78" s="36"/>
      <c r="E78" s="36"/>
      <c r="F78" s="27" t="str">
        <f>F12</f>
        <v xml:space="preserve"> </v>
      </c>
      <c r="G78" s="36"/>
      <c r="H78" s="36"/>
      <c r="I78" s="29" t="s">
        <v>23</v>
      </c>
      <c r="J78" s="59" t="str">
        <f>IF(J12="","",J12)</f>
        <v>24. 2. 2023</v>
      </c>
      <c r="K78" s="36"/>
      <c r="L78" s="113"/>
      <c r="S78" s="34"/>
      <c r="T78" s="34"/>
      <c r="U78" s="34"/>
      <c r="V78" s="34"/>
      <c r="W78" s="34"/>
      <c r="X78" s="34"/>
      <c r="Y78" s="34"/>
      <c r="Z78" s="34"/>
      <c r="AA78" s="34"/>
      <c r="AB78" s="34"/>
      <c r="AC78" s="34"/>
      <c r="AD78" s="34"/>
      <c r="AE78" s="34"/>
    </row>
    <row r="79" spans="1:31" s="2" customFormat="1" ht="6.9" customHeight="1">
      <c r="A79" s="34"/>
      <c r="B79" s="35"/>
      <c r="C79" s="36"/>
      <c r="D79" s="36"/>
      <c r="E79" s="36"/>
      <c r="F79" s="36"/>
      <c r="G79" s="36"/>
      <c r="H79" s="36"/>
      <c r="I79" s="36"/>
      <c r="J79" s="36"/>
      <c r="K79" s="36"/>
      <c r="L79" s="113"/>
      <c r="S79" s="34"/>
      <c r="T79" s="34"/>
      <c r="U79" s="34"/>
      <c r="V79" s="34"/>
      <c r="W79" s="34"/>
      <c r="X79" s="34"/>
      <c r="Y79" s="34"/>
      <c r="Z79" s="34"/>
      <c r="AA79" s="34"/>
      <c r="AB79" s="34"/>
      <c r="AC79" s="34"/>
      <c r="AD79" s="34"/>
      <c r="AE79" s="34"/>
    </row>
    <row r="80" spans="1:31" s="2" customFormat="1" ht="15.15" customHeight="1">
      <c r="A80" s="34"/>
      <c r="B80" s="35"/>
      <c r="C80" s="29" t="s">
        <v>25</v>
      </c>
      <c r="D80" s="36"/>
      <c r="E80" s="36"/>
      <c r="F80" s="27" t="str">
        <f>E15</f>
        <v>Ing. Aleš Bednář</v>
      </c>
      <c r="G80" s="36"/>
      <c r="H80" s="36"/>
      <c r="I80" s="29" t="s">
        <v>31</v>
      </c>
      <c r="J80" s="32" t="str">
        <f>E21</f>
        <v xml:space="preserve"> </v>
      </c>
      <c r="K80" s="36"/>
      <c r="L80" s="113"/>
      <c r="S80" s="34"/>
      <c r="T80" s="34"/>
      <c r="U80" s="34"/>
      <c r="V80" s="34"/>
      <c r="W80" s="34"/>
      <c r="X80" s="34"/>
      <c r="Y80" s="34"/>
      <c r="Z80" s="34"/>
      <c r="AA80" s="34"/>
      <c r="AB80" s="34"/>
      <c r="AC80" s="34"/>
      <c r="AD80" s="34"/>
      <c r="AE80" s="34"/>
    </row>
    <row r="81" spans="1:31" s="2" customFormat="1" ht="15.15" customHeight="1">
      <c r="A81" s="34"/>
      <c r="B81" s="35"/>
      <c r="C81" s="29" t="s">
        <v>29</v>
      </c>
      <c r="D81" s="36"/>
      <c r="E81" s="36"/>
      <c r="F81" s="27" t="str">
        <f>IF(E18="","",E18)</f>
        <v>Vyplň údaj</v>
      </c>
      <c r="G81" s="36"/>
      <c r="H81" s="36"/>
      <c r="I81" s="29" t="s">
        <v>33</v>
      </c>
      <c r="J81" s="32" t="str">
        <f>E24</f>
        <v>Lukáš Kot</v>
      </c>
      <c r="K81" s="36"/>
      <c r="L81" s="113"/>
      <c r="S81" s="34"/>
      <c r="T81" s="34"/>
      <c r="U81" s="34"/>
      <c r="V81" s="34"/>
      <c r="W81" s="34"/>
      <c r="X81" s="34"/>
      <c r="Y81" s="34"/>
      <c r="Z81" s="34"/>
      <c r="AA81" s="34"/>
      <c r="AB81" s="34"/>
      <c r="AC81" s="34"/>
      <c r="AD81" s="34"/>
      <c r="AE81" s="34"/>
    </row>
    <row r="82" spans="1:31" s="2" customFormat="1" ht="10.35" customHeight="1">
      <c r="A82" s="34"/>
      <c r="B82" s="35"/>
      <c r="C82" s="36"/>
      <c r="D82" s="36"/>
      <c r="E82" s="36"/>
      <c r="F82" s="36"/>
      <c r="G82" s="36"/>
      <c r="H82" s="36"/>
      <c r="I82" s="36"/>
      <c r="J82" s="36"/>
      <c r="K82" s="36"/>
      <c r="L82" s="113"/>
      <c r="S82" s="34"/>
      <c r="T82" s="34"/>
      <c r="U82" s="34"/>
      <c r="V82" s="34"/>
      <c r="W82" s="34"/>
      <c r="X82" s="34"/>
      <c r="Y82" s="34"/>
      <c r="Z82" s="34"/>
      <c r="AA82" s="34"/>
      <c r="AB82" s="34"/>
      <c r="AC82" s="34"/>
      <c r="AD82" s="34"/>
      <c r="AE82" s="34"/>
    </row>
    <row r="83" spans="1:31" s="11" customFormat="1" ht="29.25" customHeight="1">
      <c r="A83" s="151"/>
      <c r="B83" s="152"/>
      <c r="C83" s="153" t="s">
        <v>167</v>
      </c>
      <c r="D83" s="154" t="s">
        <v>56</v>
      </c>
      <c r="E83" s="154" t="s">
        <v>52</v>
      </c>
      <c r="F83" s="154" t="s">
        <v>53</v>
      </c>
      <c r="G83" s="154" t="s">
        <v>168</v>
      </c>
      <c r="H83" s="154" t="s">
        <v>169</v>
      </c>
      <c r="I83" s="154" t="s">
        <v>170</v>
      </c>
      <c r="J83" s="154" t="s">
        <v>160</v>
      </c>
      <c r="K83" s="155" t="s">
        <v>171</v>
      </c>
      <c r="L83" s="156"/>
      <c r="M83" s="68" t="s">
        <v>19</v>
      </c>
      <c r="N83" s="69" t="s">
        <v>41</v>
      </c>
      <c r="O83" s="69" t="s">
        <v>172</v>
      </c>
      <c r="P83" s="69" t="s">
        <v>173</v>
      </c>
      <c r="Q83" s="69" t="s">
        <v>174</v>
      </c>
      <c r="R83" s="69" t="s">
        <v>175</v>
      </c>
      <c r="S83" s="69" t="s">
        <v>176</v>
      </c>
      <c r="T83" s="70" t="s">
        <v>177</v>
      </c>
      <c r="U83" s="151"/>
      <c r="V83" s="151"/>
      <c r="W83" s="151"/>
      <c r="X83" s="151"/>
      <c r="Y83" s="151"/>
      <c r="Z83" s="151"/>
      <c r="AA83" s="151"/>
      <c r="AB83" s="151"/>
      <c r="AC83" s="151"/>
      <c r="AD83" s="151"/>
      <c r="AE83" s="151"/>
    </row>
    <row r="84" spans="1:63" s="2" customFormat="1" ht="22.8" customHeight="1">
      <c r="A84" s="34"/>
      <c r="B84" s="35"/>
      <c r="C84" s="75" t="s">
        <v>178</v>
      </c>
      <c r="D84" s="36"/>
      <c r="E84" s="36"/>
      <c r="F84" s="36"/>
      <c r="G84" s="36"/>
      <c r="H84" s="36"/>
      <c r="I84" s="36"/>
      <c r="J84" s="157">
        <f>BK84</f>
        <v>0</v>
      </c>
      <c r="K84" s="36"/>
      <c r="L84" s="39"/>
      <c r="M84" s="71"/>
      <c r="N84" s="158"/>
      <c r="O84" s="72"/>
      <c r="P84" s="159">
        <f>P85</f>
        <v>0</v>
      </c>
      <c r="Q84" s="72"/>
      <c r="R84" s="159">
        <f>R85</f>
        <v>5281.31912</v>
      </c>
      <c r="S84" s="72"/>
      <c r="T84" s="160">
        <f>T85</f>
        <v>0</v>
      </c>
      <c r="U84" s="34"/>
      <c r="V84" s="34"/>
      <c r="W84" s="34"/>
      <c r="X84" s="34"/>
      <c r="Y84" s="34"/>
      <c r="Z84" s="34"/>
      <c r="AA84" s="34"/>
      <c r="AB84" s="34"/>
      <c r="AC84" s="34"/>
      <c r="AD84" s="34"/>
      <c r="AE84" s="34"/>
      <c r="AT84" s="17" t="s">
        <v>70</v>
      </c>
      <c r="AU84" s="17" t="s">
        <v>161</v>
      </c>
      <c r="BK84" s="161">
        <f>BK85</f>
        <v>0</v>
      </c>
    </row>
    <row r="85" spans="2:63" s="12" customFormat="1" ht="25.95" customHeight="1">
      <c r="B85" s="162"/>
      <c r="C85" s="163"/>
      <c r="D85" s="164" t="s">
        <v>70</v>
      </c>
      <c r="E85" s="165" t="s">
        <v>179</v>
      </c>
      <c r="F85" s="165" t="s">
        <v>180</v>
      </c>
      <c r="G85" s="163"/>
      <c r="H85" s="163"/>
      <c r="I85" s="166"/>
      <c r="J85" s="167">
        <f>BK85</f>
        <v>0</v>
      </c>
      <c r="K85" s="163"/>
      <c r="L85" s="168"/>
      <c r="M85" s="169"/>
      <c r="N85" s="170"/>
      <c r="O85" s="170"/>
      <c r="P85" s="171">
        <f>P86+P94+P104+P178</f>
        <v>0</v>
      </c>
      <c r="Q85" s="170"/>
      <c r="R85" s="171">
        <f>R86+R94+R104+R178</f>
        <v>5281.31912</v>
      </c>
      <c r="S85" s="170"/>
      <c r="T85" s="172">
        <f>T86+T94+T104+T178</f>
        <v>0</v>
      </c>
      <c r="AR85" s="173" t="s">
        <v>79</v>
      </c>
      <c r="AT85" s="174" t="s">
        <v>70</v>
      </c>
      <c r="AU85" s="174" t="s">
        <v>71</v>
      </c>
      <c r="AY85" s="173" t="s">
        <v>181</v>
      </c>
      <c r="BK85" s="175">
        <f>BK86+BK94+BK104+BK178</f>
        <v>0</v>
      </c>
    </row>
    <row r="86" spans="2:63" s="12" customFormat="1" ht="22.8" customHeight="1">
      <c r="B86" s="162"/>
      <c r="C86" s="163"/>
      <c r="D86" s="164" t="s">
        <v>70</v>
      </c>
      <c r="E86" s="176" t="s">
        <v>79</v>
      </c>
      <c r="F86" s="176" t="s">
        <v>249</v>
      </c>
      <c r="G86" s="163"/>
      <c r="H86" s="163"/>
      <c r="I86" s="166"/>
      <c r="J86" s="177">
        <f>BK86</f>
        <v>0</v>
      </c>
      <c r="K86" s="163"/>
      <c r="L86" s="168"/>
      <c r="M86" s="169"/>
      <c r="N86" s="170"/>
      <c r="O86" s="170"/>
      <c r="P86" s="171">
        <f>SUM(P87:P93)</f>
        <v>0</v>
      </c>
      <c r="Q86" s="170"/>
      <c r="R86" s="171">
        <f>SUM(R87:R93)</f>
        <v>2.72912</v>
      </c>
      <c r="S86" s="170"/>
      <c r="T86" s="172">
        <f>SUM(T87:T93)</f>
        <v>0</v>
      </c>
      <c r="AR86" s="173" t="s">
        <v>79</v>
      </c>
      <c r="AT86" s="174" t="s">
        <v>70</v>
      </c>
      <c r="AU86" s="174" t="s">
        <v>79</v>
      </c>
      <c r="AY86" s="173" t="s">
        <v>181</v>
      </c>
      <c r="BK86" s="175">
        <f>SUM(BK87:BK93)</f>
        <v>0</v>
      </c>
    </row>
    <row r="87" spans="1:65" s="2" customFormat="1" ht="24.15" customHeight="1">
      <c r="A87" s="34"/>
      <c r="B87" s="35"/>
      <c r="C87" s="178" t="s">
        <v>79</v>
      </c>
      <c r="D87" s="178" t="s">
        <v>183</v>
      </c>
      <c r="E87" s="179" t="s">
        <v>250</v>
      </c>
      <c r="F87" s="180" t="s">
        <v>251</v>
      </c>
      <c r="G87" s="181" t="s">
        <v>223</v>
      </c>
      <c r="H87" s="182">
        <v>8</v>
      </c>
      <c r="I87" s="241"/>
      <c r="J87" s="184">
        <f>ROUND(I87*H87,2)</f>
        <v>0</v>
      </c>
      <c r="K87" s="180" t="s">
        <v>187</v>
      </c>
      <c r="L87" s="185"/>
      <c r="M87" s="186" t="s">
        <v>19</v>
      </c>
      <c r="N87" s="187" t="s">
        <v>42</v>
      </c>
      <c r="O87" s="64"/>
      <c r="P87" s="188">
        <f>O87*H87</f>
        <v>0</v>
      </c>
      <c r="Q87" s="188">
        <v>0.34114</v>
      </c>
      <c r="R87" s="188">
        <f>Q87*H87</f>
        <v>2.72912</v>
      </c>
      <c r="S87" s="188">
        <v>0</v>
      </c>
      <c r="T87" s="189">
        <f>S87*H87</f>
        <v>0</v>
      </c>
      <c r="U87" s="34"/>
      <c r="V87" s="34"/>
      <c r="W87" s="34"/>
      <c r="X87" s="34"/>
      <c r="Y87" s="34"/>
      <c r="Z87" s="34"/>
      <c r="AA87" s="34"/>
      <c r="AB87" s="34"/>
      <c r="AC87" s="34"/>
      <c r="AD87" s="34"/>
      <c r="AE87" s="34"/>
      <c r="AR87" s="190" t="s">
        <v>188</v>
      </c>
      <c r="AT87" s="190" t="s">
        <v>183</v>
      </c>
      <c r="AU87" s="190" t="s">
        <v>81</v>
      </c>
      <c r="AY87" s="17" t="s">
        <v>181</v>
      </c>
      <c r="BE87" s="191">
        <f>IF(N87="základní",J87,0)</f>
        <v>0</v>
      </c>
      <c r="BF87" s="191">
        <f>IF(N87="snížená",J87,0)</f>
        <v>0</v>
      </c>
      <c r="BG87" s="191">
        <f>IF(N87="zákl. přenesená",J87,0)</f>
        <v>0</v>
      </c>
      <c r="BH87" s="191">
        <f>IF(N87="sníž. přenesená",J87,0)</f>
        <v>0</v>
      </c>
      <c r="BI87" s="191">
        <f>IF(N87="nulová",J87,0)</f>
        <v>0</v>
      </c>
      <c r="BJ87" s="17" t="s">
        <v>79</v>
      </c>
      <c r="BK87" s="191">
        <f>ROUND(I87*H87,2)</f>
        <v>0</v>
      </c>
      <c r="BL87" s="17" t="s">
        <v>189</v>
      </c>
      <c r="BM87" s="190" t="s">
        <v>1641</v>
      </c>
    </row>
    <row r="88" spans="2:51" s="14" customFormat="1" ht="12">
      <c r="B88" s="203"/>
      <c r="C88" s="204"/>
      <c r="D88" s="194" t="s">
        <v>191</v>
      </c>
      <c r="E88" s="205" t="s">
        <v>19</v>
      </c>
      <c r="F88" s="206" t="s">
        <v>1642</v>
      </c>
      <c r="G88" s="204"/>
      <c r="H88" s="207">
        <v>2</v>
      </c>
      <c r="I88" s="204"/>
      <c r="J88" s="204"/>
      <c r="K88" s="204"/>
      <c r="L88" s="209"/>
      <c r="M88" s="210"/>
      <c r="N88" s="211"/>
      <c r="O88" s="211"/>
      <c r="P88" s="211"/>
      <c r="Q88" s="211"/>
      <c r="R88" s="211"/>
      <c r="S88" s="211"/>
      <c r="T88" s="212"/>
      <c r="AT88" s="213" t="s">
        <v>191</v>
      </c>
      <c r="AU88" s="213" t="s">
        <v>81</v>
      </c>
      <c r="AV88" s="14" t="s">
        <v>81</v>
      </c>
      <c r="AW88" s="14" t="s">
        <v>32</v>
      </c>
      <c r="AX88" s="14" t="s">
        <v>71</v>
      </c>
      <c r="AY88" s="213" t="s">
        <v>181</v>
      </c>
    </row>
    <row r="89" spans="2:51" s="14" customFormat="1" ht="12">
      <c r="B89" s="203"/>
      <c r="C89" s="204"/>
      <c r="D89" s="194" t="s">
        <v>191</v>
      </c>
      <c r="E89" s="205" t="s">
        <v>19</v>
      </c>
      <c r="F89" s="206" t="s">
        <v>1643</v>
      </c>
      <c r="G89" s="204"/>
      <c r="H89" s="207">
        <v>2</v>
      </c>
      <c r="I89" s="204"/>
      <c r="J89" s="204"/>
      <c r="K89" s="204"/>
      <c r="L89" s="209"/>
      <c r="M89" s="210"/>
      <c r="N89" s="211"/>
      <c r="O89" s="211"/>
      <c r="P89" s="211"/>
      <c r="Q89" s="211"/>
      <c r="R89" s="211"/>
      <c r="S89" s="211"/>
      <c r="T89" s="212"/>
      <c r="AT89" s="213" t="s">
        <v>191</v>
      </c>
      <c r="AU89" s="213" t="s">
        <v>81</v>
      </c>
      <c r="AV89" s="14" t="s">
        <v>81</v>
      </c>
      <c r="AW89" s="14" t="s">
        <v>32</v>
      </c>
      <c r="AX89" s="14" t="s">
        <v>71</v>
      </c>
      <c r="AY89" s="213" t="s">
        <v>181</v>
      </c>
    </row>
    <row r="90" spans="2:51" s="14" customFormat="1" ht="12">
      <c r="B90" s="203"/>
      <c r="C90" s="204"/>
      <c r="D90" s="194" t="s">
        <v>191</v>
      </c>
      <c r="E90" s="205" t="s">
        <v>19</v>
      </c>
      <c r="F90" s="206" t="s">
        <v>1644</v>
      </c>
      <c r="G90" s="204"/>
      <c r="H90" s="207">
        <v>2</v>
      </c>
      <c r="I90" s="204"/>
      <c r="J90" s="204"/>
      <c r="K90" s="204"/>
      <c r="L90" s="209"/>
      <c r="M90" s="210"/>
      <c r="N90" s="211"/>
      <c r="O90" s="211"/>
      <c r="P90" s="211"/>
      <c r="Q90" s="211"/>
      <c r="R90" s="211"/>
      <c r="S90" s="211"/>
      <c r="T90" s="212"/>
      <c r="AT90" s="213" t="s">
        <v>191</v>
      </c>
      <c r="AU90" s="213" t="s">
        <v>81</v>
      </c>
      <c r="AV90" s="14" t="s">
        <v>81</v>
      </c>
      <c r="AW90" s="14" t="s">
        <v>32</v>
      </c>
      <c r="AX90" s="14" t="s">
        <v>71</v>
      </c>
      <c r="AY90" s="213" t="s">
        <v>181</v>
      </c>
    </row>
    <row r="91" spans="2:51" s="14" customFormat="1" ht="12">
      <c r="B91" s="203"/>
      <c r="C91" s="204"/>
      <c r="D91" s="194" t="s">
        <v>191</v>
      </c>
      <c r="E91" s="205" t="s">
        <v>19</v>
      </c>
      <c r="F91" s="206" t="s">
        <v>1645</v>
      </c>
      <c r="G91" s="204"/>
      <c r="H91" s="207">
        <v>2</v>
      </c>
      <c r="I91" s="204"/>
      <c r="J91" s="204"/>
      <c r="K91" s="204"/>
      <c r="L91" s="209"/>
      <c r="M91" s="210"/>
      <c r="N91" s="211"/>
      <c r="O91" s="211"/>
      <c r="P91" s="211"/>
      <c r="Q91" s="211"/>
      <c r="R91" s="211"/>
      <c r="S91" s="211"/>
      <c r="T91" s="212"/>
      <c r="AT91" s="213" t="s">
        <v>191</v>
      </c>
      <c r="AU91" s="213" t="s">
        <v>81</v>
      </c>
      <c r="AV91" s="14" t="s">
        <v>81</v>
      </c>
      <c r="AW91" s="14" t="s">
        <v>32</v>
      </c>
      <c r="AX91" s="14" t="s">
        <v>71</v>
      </c>
      <c r="AY91" s="213" t="s">
        <v>181</v>
      </c>
    </row>
    <row r="92" spans="2:51" s="15" customFormat="1" ht="12">
      <c r="B92" s="214"/>
      <c r="C92" s="215"/>
      <c r="D92" s="194" t="s">
        <v>191</v>
      </c>
      <c r="E92" s="216" t="s">
        <v>19</v>
      </c>
      <c r="F92" s="217" t="s">
        <v>196</v>
      </c>
      <c r="G92" s="215"/>
      <c r="H92" s="218">
        <v>8</v>
      </c>
      <c r="I92" s="215"/>
      <c r="J92" s="215"/>
      <c r="K92" s="215"/>
      <c r="L92" s="220"/>
      <c r="M92" s="221"/>
      <c r="N92" s="222"/>
      <c r="O92" s="222"/>
      <c r="P92" s="222"/>
      <c r="Q92" s="222"/>
      <c r="R92" s="222"/>
      <c r="S92" s="222"/>
      <c r="T92" s="223"/>
      <c r="AT92" s="224" t="s">
        <v>191</v>
      </c>
      <c r="AU92" s="224" t="s">
        <v>81</v>
      </c>
      <c r="AV92" s="15" t="s">
        <v>189</v>
      </c>
      <c r="AW92" s="15" t="s">
        <v>32</v>
      </c>
      <c r="AX92" s="15" t="s">
        <v>79</v>
      </c>
      <c r="AY92" s="224" t="s">
        <v>181</v>
      </c>
    </row>
    <row r="93" spans="2:51" s="13" customFormat="1" ht="12">
      <c r="B93" s="192"/>
      <c r="C93" s="193"/>
      <c r="D93" s="194" t="s">
        <v>191</v>
      </c>
      <c r="E93" s="195" t="s">
        <v>19</v>
      </c>
      <c r="F93" s="196" t="s">
        <v>254</v>
      </c>
      <c r="G93" s="193"/>
      <c r="H93" s="195" t="s">
        <v>19</v>
      </c>
      <c r="I93" s="193"/>
      <c r="J93" s="193"/>
      <c r="K93" s="193"/>
      <c r="L93" s="198"/>
      <c r="M93" s="199"/>
      <c r="N93" s="200"/>
      <c r="O93" s="200"/>
      <c r="P93" s="200"/>
      <c r="Q93" s="200"/>
      <c r="R93" s="200"/>
      <c r="S93" s="200"/>
      <c r="T93" s="201"/>
      <c r="AT93" s="202" t="s">
        <v>191</v>
      </c>
      <c r="AU93" s="202" t="s">
        <v>81</v>
      </c>
      <c r="AV93" s="13" t="s">
        <v>79</v>
      </c>
      <c r="AW93" s="13" t="s">
        <v>32</v>
      </c>
      <c r="AX93" s="13" t="s">
        <v>71</v>
      </c>
      <c r="AY93" s="202" t="s">
        <v>181</v>
      </c>
    </row>
    <row r="94" spans="2:63" s="12" customFormat="1" ht="22.8" customHeight="1">
      <c r="B94" s="162"/>
      <c r="C94" s="163"/>
      <c r="D94" s="164" t="s">
        <v>70</v>
      </c>
      <c r="E94" s="176" t="s">
        <v>81</v>
      </c>
      <c r="F94" s="176" t="s">
        <v>182</v>
      </c>
      <c r="G94" s="163"/>
      <c r="H94" s="163"/>
      <c r="I94" s="166"/>
      <c r="J94" s="177">
        <f>BK94</f>
        <v>0</v>
      </c>
      <c r="K94" s="163"/>
      <c r="L94" s="168"/>
      <c r="M94" s="169"/>
      <c r="N94" s="170"/>
      <c r="O94" s="170"/>
      <c r="P94" s="171">
        <f>SUM(P95:P103)</f>
        <v>0</v>
      </c>
      <c r="Q94" s="170"/>
      <c r="R94" s="171">
        <f>SUM(R95:R103)</f>
        <v>5278.59</v>
      </c>
      <c r="S94" s="170"/>
      <c r="T94" s="172">
        <f>SUM(T95:T103)</f>
        <v>0</v>
      </c>
      <c r="AR94" s="173" t="s">
        <v>79</v>
      </c>
      <c r="AT94" s="174" t="s">
        <v>70</v>
      </c>
      <c r="AU94" s="174" t="s">
        <v>79</v>
      </c>
      <c r="AY94" s="173" t="s">
        <v>181</v>
      </c>
      <c r="BK94" s="175">
        <f>SUM(BK95:BK103)</f>
        <v>0</v>
      </c>
    </row>
    <row r="95" spans="1:65" s="2" customFormat="1" ht="16.5" customHeight="1">
      <c r="A95" s="34"/>
      <c r="B95" s="35"/>
      <c r="C95" s="178" t="s">
        <v>81</v>
      </c>
      <c r="D95" s="178" t="s">
        <v>183</v>
      </c>
      <c r="E95" s="179" t="s">
        <v>184</v>
      </c>
      <c r="F95" s="180" t="s">
        <v>185</v>
      </c>
      <c r="G95" s="181" t="s">
        <v>186</v>
      </c>
      <c r="H95" s="182">
        <v>5278.59</v>
      </c>
      <c r="I95" s="183"/>
      <c r="J95" s="184">
        <f>ROUND(I95*H95,2)</f>
        <v>0</v>
      </c>
      <c r="K95" s="180" t="s">
        <v>187</v>
      </c>
      <c r="L95" s="185"/>
      <c r="M95" s="186" t="s">
        <v>19</v>
      </c>
      <c r="N95" s="187" t="s">
        <v>42</v>
      </c>
      <c r="O95" s="64"/>
      <c r="P95" s="188">
        <f>O95*H95</f>
        <v>0</v>
      </c>
      <c r="Q95" s="188">
        <v>1</v>
      </c>
      <c r="R95" s="188">
        <f>Q95*H95</f>
        <v>5278.59</v>
      </c>
      <c r="S95" s="188">
        <v>0</v>
      </c>
      <c r="T95" s="189">
        <f>S95*H95</f>
        <v>0</v>
      </c>
      <c r="U95" s="34"/>
      <c r="V95" s="34"/>
      <c r="W95" s="34"/>
      <c r="X95" s="34"/>
      <c r="Y95" s="34"/>
      <c r="Z95" s="34"/>
      <c r="AA95" s="34"/>
      <c r="AB95" s="34"/>
      <c r="AC95" s="34"/>
      <c r="AD95" s="34"/>
      <c r="AE95" s="34"/>
      <c r="AR95" s="190" t="s">
        <v>188</v>
      </c>
      <c r="AT95" s="190" t="s">
        <v>183</v>
      </c>
      <c r="AU95" s="190" t="s">
        <v>81</v>
      </c>
      <c r="AY95" s="17" t="s">
        <v>181</v>
      </c>
      <c r="BE95" s="191">
        <f>IF(N95="základní",J95,0)</f>
        <v>0</v>
      </c>
      <c r="BF95" s="191">
        <f>IF(N95="snížená",J95,0)</f>
        <v>0</v>
      </c>
      <c r="BG95" s="191">
        <f>IF(N95="zákl. přenesená",J95,0)</f>
        <v>0</v>
      </c>
      <c r="BH95" s="191">
        <f>IF(N95="sníž. přenesená",J95,0)</f>
        <v>0</v>
      </c>
      <c r="BI95" s="191">
        <f>IF(N95="nulová",J95,0)</f>
        <v>0</v>
      </c>
      <c r="BJ95" s="17" t="s">
        <v>79</v>
      </c>
      <c r="BK95" s="191">
        <f>ROUND(I95*H95,2)</f>
        <v>0</v>
      </c>
      <c r="BL95" s="17" t="s">
        <v>189</v>
      </c>
      <c r="BM95" s="190" t="s">
        <v>1646</v>
      </c>
    </row>
    <row r="96" spans="2:51" s="14" customFormat="1" ht="12">
      <c r="B96" s="203"/>
      <c r="C96" s="204"/>
      <c r="D96" s="194" t="s">
        <v>191</v>
      </c>
      <c r="E96" s="205" t="s">
        <v>19</v>
      </c>
      <c r="F96" s="206" t="s">
        <v>1647</v>
      </c>
      <c r="G96" s="204"/>
      <c r="H96" s="207">
        <v>1729.44</v>
      </c>
      <c r="I96" s="208"/>
      <c r="J96" s="204"/>
      <c r="K96" s="204"/>
      <c r="L96" s="209"/>
      <c r="M96" s="210"/>
      <c r="N96" s="211"/>
      <c r="O96" s="211"/>
      <c r="P96" s="211"/>
      <c r="Q96" s="211"/>
      <c r="R96" s="211"/>
      <c r="S96" s="211"/>
      <c r="T96" s="212"/>
      <c r="AT96" s="213" t="s">
        <v>191</v>
      </c>
      <c r="AU96" s="213" t="s">
        <v>81</v>
      </c>
      <c r="AV96" s="14" t="s">
        <v>81</v>
      </c>
      <c r="AW96" s="14" t="s">
        <v>32</v>
      </c>
      <c r="AX96" s="14" t="s">
        <v>71</v>
      </c>
      <c r="AY96" s="213" t="s">
        <v>181</v>
      </c>
    </row>
    <row r="97" spans="2:51" s="14" customFormat="1" ht="12">
      <c r="B97" s="203"/>
      <c r="C97" s="204"/>
      <c r="D97" s="194" t="s">
        <v>191</v>
      </c>
      <c r="E97" s="205" t="s">
        <v>19</v>
      </c>
      <c r="F97" s="206" t="s">
        <v>1648</v>
      </c>
      <c r="G97" s="204"/>
      <c r="H97" s="207">
        <v>1076.4</v>
      </c>
      <c r="I97" s="208"/>
      <c r="J97" s="204"/>
      <c r="K97" s="204"/>
      <c r="L97" s="209"/>
      <c r="M97" s="210"/>
      <c r="N97" s="211"/>
      <c r="O97" s="211"/>
      <c r="P97" s="211"/>
      <c r="Q97" s="211"/>
      <c r="R97" s="211"/>
      <c r="S97" s="211"/>
      <c r="T97" s="212"/>
      <c r="AT97" s="213" t="s">
        <v>191</v>
      </c>
      <c r="AU97" s="213" t="s">
        <v>81</v>
      </c>
      <c r="AV97" s="14" t="s">
        <v>81</v>
      </c>
      <c r="AW97" s="14" t="s">
        <v>32</v>
      </c>
      <c r="AX97" s="14" t="s">
        <v>71</v>
      </c>
      <c r="AY97" s="213" t="s">
        <v>181</v>
      </c>
    </row>
    <row r="98" spans="2:51" s="13" customFormat="1" ht="12">
      <c r="B98" s="192"/>
      <c r="C98" s="193"/>
      <c r="D98" s="194" t="s">
        <v>191</v>
      </c>
      <c r="E98" s="195" t="s">
        <v>19</v>
      </c>
      <c r="F98" s="196" t="s">
        <v>1649</v>
      </c>
      <c r="G98" s="193"/>
      <c r="H98" s="195" t="s">
        <v>19</v>
      </c>
      <c r="I98" s="197"/>
      <c r="J98" s="193"/>
      <c r="K98" s="193"/>
      <c r="L98" s="198"/>
      <c r="M98" s="199"/>
      <c r="N98" s="200"/>
      <c r="O98" s="200"/>
      <c r="P98" s="200"/>
      <c r="Q98" s="200"/>
      <c r="R98" s="200"/>
      <c r="S98" s="200"/>
      <c r="T98" s="201"/>
      <c r="AT98" s="202" t="s">
        <v>191</v>
      </c>
      <c r="AU98" s="202" t="s">
        <v>81</v>
      </c>
      <c r="AV98" s="13" t="s">
        <v>79</v>
      </c>
      <c r="AW98" s="13" t="s">
        <v>32</v>
      </c>
      <c r="AX98" s="13" t="s">
        <v>71</v>
      </c>
      <c r="AY98" s="202" t="s">
        <v>181</v>
      </c>
    </row>
    <row r="99" spans="2:51" s="13" customFormat="1" ht="12">
      <c r="B99" s="192"/>
      <c r="C99" s="193"/>
      <c r="D99" s="194" t="s">
        <v>191</v>
      </c>
      <c r="E99" s="195" t="s">
        <v>19</v>
      </c>
      <c r="F99" s="196" t="s">
        <v>192</v>
      </c>
      <c r="G99" s="193"/>
      <c r="H99" s="195" t="s">
        <v>19</v>
      </c>
      <c r="I99" s="197"/>
      <c r="J99" s="193"/>
      <c r="K99" s="193"/>
      <c r="L99" s="198"/>
      <c r="M99" s="199"/>
      <c r="N99" s="200"/>
      <c r="O99" s="200"/>
      <c r="P99" s="200"/>
      <c r="Q99" s="200"/>
      <c r="R99" s="200"/>
      <c r="S99" s="200"/>
      <c r="T99" s="201"/>
      <c r="AT99" s="202" t="s">
        <v>191</v>
      </c>
      <c r="AU99" s="202" t="s">
        <v>81</v>
      </c>
      <c r="AV99" s="13" t="s">
        <v>79</v>
      </c>
      <c r="AW99" s="13" t="s">
        <v>32</v>
      </c>
      <c r="AX99" s="13" t="s">
        <v>71</v>
      </c>
      <c r="AY99" s="202" t="s">
        <v>181</v>
      </c>
    </row>
    <row r="100" spans="2:51" s="14" customFormat="1" ht="12">
      <c r="B100" s="203"/>
      <c r="C100" s="204"/>
      <c r="D100" s="194" t="s">
        <v>191</v>
      </c>
      <c r="E100" s="205" t="s">
        <v>19</v>
      </c>
      <c r="F100" s="206" t="s">
        <v>1650</v>
      </c>
      <c r="G100" s="204"/>
      <c r="H100" s="207">
        <v>1238.265</v>
      </c>
      <c r="I100" s="208"/>
      <c r="J100" s="204"/>
      <c r="K100" s="204"/>
      <c r="L100" s="209"/>
      <c r="M100" s="210"/>
      <c r="N100" s="211"/>
      <c r="O100" s="211"/>
      <c r="P100" s="211"/>
      <c r="Q100" s="211"/>
      <c r="R100" s="211"/>
      <c r="S100" s="211"/>
      <c r="T100" s="212"/>
      <c r="AT100" s="213" t="s">
        <v>191</v>
      </c>
      <c r="AU100" s="213" t="s">
        <v>81</v>
      </c>
      <c r="AV100" s="14" t="s">
        <v>81</v>
      </c>
      <c r="AW100" s="14" t="s">
        <v>32</v>
      </c>
      <c r="AX100" s="14" t="s">
        <v>71</v>
      </c>
      <c r="AY100" s="213" t="s">
        <v>181</v>
      </c>
    </row>
    <row r="101" spans="2:51" s="13" customFormat="1" ht="12">
      <c r="B101" s="192"/>
      <c r="C101" s="193"/>
      <c r="D101" s="194" t="s">
        <v>191</v>
      </c>
      <c r="E101" s="195" t="s">
        <v>19</v>
      </c>
      <c r="F101" s="196" t="s">
        <v>194</v>
      </c>
      <c r="G101" s="193"/>
      <c r="H101" s="195" t="s">
        <v>19</v>
      </c>
      <c r="I101" s="197"/>
      <c r="J101" s="193"/>
      <c r="K101" s="193"/>
      <c r="L101" s="198"/>
      <c r="M101" s="199"/>
      <c r="N101" s="200"/>
      <c r="O101" s="200"/>
      <c r="P101" s="200"/>
      <c r="Q101" s="200"/>
      <c r="R101" s="200"/>
      <c r="S101" s="200"/>
      <c r="T101" s="201"/>
      <c r="AT101" s="202" t="s">
        <v>191</v>
      </c>
      <c r="AU101" s="202" t="s">
        <v>81</v>
      </c>
      <c r="AV101" s="13" t="s">
        <v>79</v>
      </c>
      <c r="AW101" s="13" t="s">
        <v>32</v>
      </c>
      <c r="AX101" s="13" t="s">
        <v>71</v>
      </c>
      <c r="AY101" s="202" t="s">
        <v>181</v>
      </c>
    </row>
    <row r="102" spans="2:51" s="14" customFormat="1" ht="12">
      <c r="B102" s="203"/>
      <c r="C102" s="204"/>
      <c r="D102" s="194" t="s">
        <v>191</v>
      </c>
      <c r="E102" s="205" t="s">
        <v>19</v>
      </c>
      <c r="F102" s="206" t="s">
        <v>1651</v>
      </c>
      <c r="G102" s="204"/>
      <c r="H102" s="207">
        <v>1234.485</v>
      </c>
      <c r="I102" s="208"/>
      <c r="J102" s="204"/>
      <c r="K102" s="204"/>
      <c r="L102" s="209"/>
      <c r="M102" s="210"/>
      <c r="N102" s="211"/>
      <c r="O102" s="211"/>
      <c r="P102" s="211"/>
      <c r="Q102" s="211"/>
      <c r="R102" s="211"/>
      <c r="S102" s="211"/>
      <c r="T102" s="212"/>
      <c r="AT102" s="213" t="s">
        <v>191</v>
      </c>
      <c r="AU102" s="213" t="s">
        <v>81</v>
      </c>
      <c r="AV102" s="14" t="s">
        <v>81</v>
      </c>
      <c r="AW102" s="14" t="s">
        <v>32</v>
      </c>
      <c r="AX102" s="14" t="s">
        <v>71</v>
      </c>
      <c r="AY102" s="213" t="s">
        <v>181</v>
      </c>
    </row>
    <row r="103" spans="2:51" s="15" customFormat="1" ht="12">
      <c r="B103" s="214"/>
      <c r="C103" s="215"/>
      <c r="D103" s="194" t="s">
        <v>191</v>
      </c>
      <c r="E103" s="216" t="s">
        <v>19</v>
      </c>
      <c r="F103" s="217" t="s">
        <v>196</v>
      </c>
      <c r="G103" s="215"/>
      <c r="H103" s="218">
        <v>5278.59</v>
      </c>
      <c r="I103" s="219"/>
      <c r="J103" s="215"/>
      <c r="K103" s="215"/>
      <c r="L103" s="220"/>
      <c r="M103" s="221"/>
      <c r="N103" s="222"/>
      <c r="O103" s="222"/>
      <c r="P103" s="222"/>
      <c r="Q103" s="222"/>
      <c r="R103" s="222"/>
      <c r="S103" s="222"/>
      <c r="T103" s="223"/>
      <c r="AT103" s="224" t="s">
        <v>191</v>
      </c>
      <c r="AU103" s="224" t="s">
        <v>81</v>
      </c>
      <c r="AV103" s="15" t="s">
        <v>189</v>
      </c>
      <c r="AW103" s="15" t="s">
        <v>32</v>
      </c>
      <c r="AX103" s="15" t="s">
        <v>79</v>
      </c>
      <c r="AY103" s="224" t="s">
        <v>181</v>
      </c>
    </row>
    <row r="104" spans="2:63" s="12" customFormat="1" ht="22.8" customHeight="1">
      <c r="B104" s="162"/>
      <c r="C104" s="163"/>
      <c r="D104" s="164" t="s">
        <v>70</v>
      </c>
      <c r="E104" s="176" t="s">
        <v>197</v>
      </c>
      <c r="F104" s="176" t="s">
        <v>198</v>
      </c>
      <c r="G104" s="163"/>
      <c r="H104" s="163"/>
      <c r="I104" s="166"/>
      <c r="J104" s="177">
        <f>BK104</f>
        <v>0</v>
      </c>
      <c r="K104" s="163"/>
      <c r="L104" s="168"/>
      <c r="M104" s="169"/>
      <c r="N104" s="170"/>
      <c r="O104" s="170"/>
      <c r="P104" s="171">
        <f>SUM(P105:P177)</f>
        <v>0</v>
      </c>
      <c r="Q104" s="170"/>
      <c r="R104" s="171">
        <f>SUM(R105:R177)</f>
        <v>0</v>
      </c>
      <c r="S104" s="170"/>
      <c r="T104" s="172">
        <f>SUM(T105:T177)</f>
        <v>0</v>
      </c>
      <c r="AR104" s="173" t="s">
        <v>79</v>
      </c>
      <c r="AT104" s="174" t="s">
        <v>70</v>
      </c>
      <c r="AU104" s="174" t="s">
        <v>79</v>
      </c>
      <c r="AY104" s="173" t="s">
        <v>181</v>
      </c>
      <c r="BK104" s="175">
        <f>SUM(BK105:BK177)</f>
        <v>0</v>
      </c>
    </row>
    <row r="105" spans="1:65" s="2" customFormat="1" ht="194.4" customHeight="1">
      <c r="A105" s="34"/>
      <c r="B105" s="35"/>
      <c r="C105" s="225" t="s">
        <v>208</v>
      </c>
      <c r="D105" s="225" t="s">
        <v>199</v>
      </c>
      <c r="E105" s="226" t="s">
        <v>1652</v>
      </c>
      <c r="F105" s="227" t="s">
        <v>1653</v>
      </c>
      <c r="G105" s="228" t="s">
        <v>202</v>
      </c>
      <c r="H105" s="229">
        <v>1.201</v>
      </c>
      <c r="I105" s="230"/>
      <c r="J105" s="231">
        <f>ROUND(I105*H105,2)</f>
        <v>0</v>
      </c>
      <c r="K105" s="227" t="s">
        <v>187</v>
      </c>
      <c r="L105" s="39"/>
      <c r="M105" s="232" t="s">
        <v>19</v>
      </c>
      <c r="N105" s="233" t="s">
        <v>42</v>
      </c>
      <c r="O105" s="64"/>
      <c r="P105" s="188">
        <f>O105*H105</f>
        <v>0</v>
      </c>
      <c r="Q105" s="188">
        <v>0</v>
      </c>
      <c r="R105" s="188">
        <f>Q105*H105</f>
        <v>0</v>
      </c>
      <c r="S105" s="188">
        <v>0</v>
      </c>
      <c r="T105" s="189">
        <f>S105*H105</f>
        <v>0</v>
      </c>
      <c r="U105" s="34"/>
      <c r="V105" s="34"/>
      <c r="W105" s="34"/>
      <c r="X105" s="34"/>
      <c r="Y105" s="34"/>
      <c r="Z105" s="34"/>
      <c r="AA105" s="34"/>
      <c r="AB105" s="34"/>
      <c r="AC105" s="34"/>
      <c r="AD105" s="34"/>
      <c r="AE105" s="34"/>
      <c r="AR105" s="190" t="s">
        <v>1256</v>
      </c>
      <c r="AT105" s="190" t="s">
        <v>199</v>
      </c>
      <c r="AU105" s="190" t="s">
        <v>81</v>
      </c>
      <c r="AY105" s="17" t="s">
        <v>181</v>
      </c>
      <c r="BE105" s="191">
        <f>IF(N105="základní",J105,0)</f>
        <v>0</v>
      </c>
      <c r="BF105" s="191">
        <f>IF(N105="snížená",J105,0)</f>
        <v>0</v>
      </c>
      <c r="BG105" s="191">
        <f>IF(N105="zákl. přenesená",J105,0)</f>
        <v>0</v>
      </c>
      <c r="BH105" s="191">
        <f>IF(N105="sníž. přenesená",J105,0)</f>
        <v>0</v>
      </c>
      <c r="BI105" s="191">
        <f>IF(N105="nulová",J105,0)</f>
        <v>0</v>
      </c>
      <c r="BJ105" s="17" t="s">
        <v>79</v>
      </c>
      <c r="BK105" s="191">
        <f>ROUND(I105*H105,2)</f>
        <v>0</v>
      </c>
      <c r="BL105" s="17" t="s">
        <v>1256</v>
      </c>
      <c r="BM105" s="190" t="s">
        <v>1654</v>
      </c>
    </row>
    <row r="106" spans="2:51" s="14" customFormat="1" ht="12">
      <c r="B106" s="203"/>
      <c r="C106" s="204"/>
      <c r="D106" s="194" t="s">
        <v>191</v>
      </c>
      <c r="E106" s="205" t="s">
        <v>19</v>
      </c>
      <c r="F106" s="206" t="s">
        <v>1655</v>
      </c>
      <c r="G106" s="204"/>
      <c r="H106" s="207">
        <v>0.7</v>
      </c>
      <c r="I106" s="208"/>
      <c r="J106" s="204"/>
      <c r="K106" s="204"/>
      <c r="L106" s="209"/>
      <c r="M106" s="210"/>
      <c r="N106" s="211"/>
      <c r="O106" s="211"/>
      <c r="P106" s="211"/>
      <c r="Q106" s="211"/>
      <c r="R106" s="211"/>
      <c r="S106" s="211"/>
      <c r="T106" s="212"/>
      <c r="AT106" s="213" t="s">
        <v>191</v>
      </c>
      <c r="AU106" s="213" t="s">
        <v>81</v>
      </c>
      <c r="AV106" s="14" t="s">
        <v>81</v>
      </c>
      <c r="AW106" s="14" t="s">
        <v>32</v>
      </c>
      <c r="AX106" s="14" t="s">
        <v>71</v>
      </c>
      <c r="AY106" s="213" t="s">
        <v>181</v>
      </c>
    </row>
    <row r="107" spans="2:51" s="14" customFormat="1" ht="12">
      <c r="B107" s="203"/>
      <c r="C107" s="204"/>
      <c r="D107" s="194" t="s">
        <v>191</v>
      </c>
      <c r="E107" s="205" t="s">
        <v>19</v>
      </c>
      <c r="F107" s="206" t="s">
        <v>1656</v>
      </c>
      <c r="G107" s="204"/>
      <c r="H107" s="207">
        <v>0.255</v>
      </c>
      <c r="I107" s="208"/>
      <c r="J107" s="204"/>
      <c r="K107" s="204"/>
      <c r="L107" s="209"/>
      <c r="M107" s="210"/>
      <c r="N107" s="211"/>
      <c r="O107" s="211"/>
      <c r="P107" s="211"/>
      <c r="Q107" s="211"/>
      <c r="R107" s="211"/>
      <c r="S107" s="211"/>
      <c r="T107" s="212"/>
      <c r="AT107" s="213" t="s">
        <v>191</v>
      </c>
      <c r="AU107" s="213" t="s">
        <v>81</v>
      </c>
      <c r="AV107" s="14" t="s">
        <v>81</v>
      </c>
      <c r="AW107" s="14" t="s">
        <v>32</v>
      </c>
      <c r="AX107" s="14" t="s">
        <v>71</v>
      </c>
      <c r="AY107" s="213" t="s">
        <v>181</v>
      </c>
    </row>
    <row r="108" spans="2:51" s="14" customFormat="1" ht="12">
      <c r="B108" s="203"/>
      <c r="C108" s="204"/>
      <c r="D108" s="194" t="s">
        <v>191</v>
      </c>
      <c r="E108" s="205" t="s">
        <v>19</v>
      </c>
      <c r="F108" s="206" t="s">
        <v>1657</v>
      </c>
      <c r="G108" s="204"/>
      <c r="H108" s="207">
        <v>0.146</v>
      </c>
      <c r="I108" s="208"/>
      <c r="J108" s="204"/>
      <c r="K108" s="204"/>
      <c r="L108" s="209"/>
      <c r="M108" s="210"/>
      <c r="N108" s="211"/>
      <c r="O108" s="211"/>
      <c r="P108" s="211"/>
      <c r="Q108" s="211"/>
      <c r="R108" s="211"/>
      <c r="S108" s="211"/>
      <c r="T108" s="212"/>
      <c r="AT108" s="213" t="s">
        <v>191</v>
      </c>
      <c r="AU108" s="213" t="s">
        <v>81</v>
      </c>
      <c r="AV108" s="14" t="s">
        <v>81</v>
      </c>
      <c r="AW108" s="14" t="s">
        <v>32</v>
      </c>
      <c r="AX108" s="14" t="s">
        <v>71</v>
      </c>
      <c r="AY108" s="213" t="s">
        <v>181</v>
      </c>
    </row>
    <row r="109" spans="2:51" s="14" customFormat="1" ht="12">
      <c r="B109" s="203"/>
      <c r="C109" s="204"/>
      <c r="D109" s="194" t="s">
        <v>191</v>
      </c>
      <c r="E109" s="205" t="s">
        <v>19</v>
      </c>
      <c r="F109" s="206" t="s">
        <v>1658</v>
      </c>
      <c r="G109" s="204"/>
      <c r="H109" s="207">
        <v>0.1</v>
      </c>
      <c r="I109" s="208"/>
      <c r="J109" s="204"/>
      <c r="K109" s="204"/>
      <c r="L109" s="209"/>
      <c r="M109" s="210"/>
      <c r="N109" s="211"/>
      <c r="O109" s="211"/>
      <c r="P109" s="211"/>
      <c r="Q109" s="211"/>
      <c r="R109" s="211"/>
      <c r="S109" s="211"/>
      <c r="T109" s="212"/>
      <c r="AT109" s="213" t="s">
        <v>191</v>
      </c>
      <c r="AU109" s="213" t="s">
        <v>81</v>
      </c>
      <c r="AV109" s="14" t="s">
        <v>81</v>
      </c>
      <c r="AW109" s="14" t="s">
        <v>32</v>
      </c>
      <c r="AX109" s="14" t="s">
        <v>71</v>
      </c>
      <c r="AY109" s="213" t="s">
        <v>181</v>
      </c>
    </row>
    <row r="110" spans="2:51" s="15" customFormat="1" ht="12">
      <c r="B110" s="214"/>
      <c r="C110" s="215"/>
      <c r="D110" s="194" t="s">
        <v>191</v>
      </c>
      <c r="E110" s="216" t="s">
        <v>19</v>
      </c>
      <c r="F110" s="217" t="s">
        <v>196</v>
      </c>
      <c r="G110" s="215"/>
      <c r="H110" s="218">
        <v>1.201</v>
      </c>
      <c r="I110" s="219"/>
      <c r="J110" s="215"/>
      <c r="K110" s="215"/>
      <c r="L110" s="220"/>
      <c r="M110" s="221"/>
      <c r="N110" s="222"/>
      <c r="O110" s="222"/>
      <c r="P110" s="222"/>
      <c r="Q110" s="222"/>
      <c r="R110" s="222"/>
      <c r="S110" s="222"/>
      <c r="T110" s="223"/>
      <c r="AT110" s="224" t="s">
        <v>191</v>
      </c>
      <c r="AU110" s="224" t="s">
        <v>81</v>
      </c>
      <c r="AV110" s="15" t="s">
        <v>189</v>
      </c>
      <c r="AW110" s="15" t="s">
        <v>32</v>
      </c>
      <c r="AX110" s="15" t="s">
        <v>79</v>
      </c>
      <c r="AY110" s="224" t="s">
        <v>181</v>
      </c>
    </row>
    <row r="111" spans="1:65" s="2" customFormat="1" ht="201" customHeight="1">
      <c r="A111" s="34"/>
      <c r="B111" s="35"/>
      <c r="C111" s="225" t="s">
        <v>189</v>
      </c>
      <c r="D111" s="225" t="s">
        <v>199</v>
      </c>
      <c r="E111" s="226" t="s">
        <v>1317</v>
      </c>
      <c r="F111" s="227" t="s">
        <v>1318</v>
      </c>
      <c r="G111" s="228" t="s">
        <v>211</v>
      </c>
      <c r="H111" s="229">
        <v>598</v>
      </c>
      <c r="I111" s="230"/>
      <c r="J111" s="231">
        <f>ROUND(I111*H111,2)</f>
        <v>0</v>
      </c>
      <c r="K111" s="227" t="s">
        <v>187</v>
      </c>
      <c r="L111" s="39"/>
      <c r="M111" s="232" t="s">
        <v>19</v>
      </c>
      <c r="N111" s="233" t="s">
        <v>42</v>
      </c>
      <c r="O111" s="64"/>
      <c r="P111" s="188">
        <f>O111*H111</f>
        <v>0</v>
      </c>
      <c r="Q111" s="188">
        <v>0</v>
      </c>
      <c r="R111" s="188">
        <f>Q111*H111</f>
        <v>0</v>
      </c>
      <c r="S111" s="188">
        <v>0</v>
      </c>
      <c r="T111" s="189">
        <f>S111*H111</f>
        <v>0</v>
      </c>
      <c r="U111" s="34"/>
      <c r="V111" s="34"/>
      <c r="W111" s="34"/>
      <c r="X111" s="34"/>
      <c r="Y111" s="34"/>
      <c r="Z111" s="34"/>
      <c r="AA111" s="34"/>
      <c r="AB111" s="34"/>
      <c r="AC111" s="34"/>
      <c r="AD111" s="34"/>
      <c r="AE111" s="34"/>
      <c r="AR111" s="190" t="s">
        <v>189</v>
      </c>
      <c r="AT111" s="190" t="s">
        <v>199</v>
      </c>
      <c r="AU111" s="190" t="s">
        <v>81</v>
      </c>
      <c r="AY111" s="17" t="s">
        <v>181</v>
      </c>
      <c r="BE111" s="191">
        <f>IF(N111="základní",J111,0)</f>
        <v>0</v>
      </c>
      <c r="BF111" s="191">
        <f>IF(N111="snížená",J111,0)</f>
        <v>0</v>
      </c>
      <c r="BG111" s="191">
        <f>IF(N111="zákl. přenesená",J111,0)</f>
        <v>0</v>
      </c>
      <c r="BH111" s="191">
        <f>IF(N111="sníž. přenesená",J111,0)</f>
        <v>0</v>
      </c>
      <c r="BI111" s="191">
        <f>IF(N111="nulová",J111,0)</f>
        <v>0</v>
      </c>
      <c r="BJ111" s="17" t="s">
        <v>79</v>
      </c>
      <c r="BK111" s="191">
        <f>ROUND(I111*H111,2)</f>
        <v>0</v>
      </c>
      <c r="BL111" s="17" t="s">
        <v>189</v>
      </c>
      <c r="BM111" s="190" t="s">
        <v>1659</v>
      </c>
    </row>
    <row r="112" spans="2:51" s="13" customFormat="1" ht="12">
      <c r="B112" s="192"/>
      <c r="C112" s="193"/>
      <c r="D112" s="194" t="s">
        <v>191</v>
      </c>
      <c r="E112" s="195" t="s">
        <v>19</v>
      </c>
      <c r="F112" s="196" t="s">
        <v>1660</v>
      </c>
      <c r="G112" s="193"/>
      <c r="H112" s="195" t="s">
        <v>19</v>
      </c>
      <c r="I112" s="197"/>
      <c r="J112" s="193"/>
      <c r="K112" s="193"/>
      <c r="L112" s="198"/>
      <c r="M112" s="199"/>
      <c r="N112" s="200"/>
      <c r="O112" s="200"/>
      <c r="P112" s="200"/>
      <c r="Q112" s="200"/>
      <c r="R112" s="200"/>
      <c r="S112" s="200"/>
      <c r="T112" s="201"/>
      <c r="AT112" s="202" t="s">
        <v>191</v>
      </c>
      <c r="AU112" s="202" t="s">
        <v>81</v>
      </c>
      <c r="AV112" s="13" t="s">
        <v>79</v>
      </c>
      <c r="AW112" s="13" t="s">
        <v>32</v>
      </c>
      <c r="AX112" s="13" t="s">
        <v>71</v>
      </c>
      <c r="AY112" s="202" t="s">
        <v>181</v>
      </c>
    </row>
    <row r="113" spans="2:51" s="14" customFormat="1" ht="12">
      <c r="B113" s="203"/>
      <c r="C113" s="204"/>
      <c r="D113" s="194" t="s">
        <v>191</v>
      </c>
      <c r="E113" s="205" t="s">
        <v>19</v>
      </c>
      <c r="F113" s="206" t="s">
        <v>1661</v>
      </c>
      <c r="G113" s="204"/>
      <c r="H113" s="207">
        <v>158</v>
      </c>
      <c r="I113" s="208"/>
      <c r="J113" s="204"/>
      <c r="K113" s="204"/>
      <c r="L113" s="209"/>
      <c r="M113" s="210"/>
      <c r="N113" s="211"/>
      <c r="O113" s="211"/>
      <c r="P113" s="211"/>
      <c r="Q113" s="211"/>
      <c r="R113" s="211"/>
      <c r="S113" s="211"/>
      <c r="T113" s="212"/>
      <c r="AT113" s="213" t="s">
        <v>191</v>
      </c>
      <c r="AU113" s="213" t="s">
        <v>81</v>
      </c>
      <c r="AV113" s="14" t="s">
        <v>81</v>
      </c>
      <c r="AW113" s="14" t="s">
        <v>32</v>
      </c>
      <c r="AX113" s="14" t="s">
        <v>71</v>
      </c>
      <c r="AY113" s="213" t="s">
        <v>181</v>
      </c>
    </row>
    <row r="114" spans="2:51" s="14" customFormat="1" ht="12">
      <c r="B114" s="203"/>
      <c r="C114" s="204"/>
      <c r="D114" s="194" t="s">
        <v>191</v>
      </c>
      <c r="E114" s="205" t="s">
        <v>19</v>
      </c>
      <c r="F114" s="206" t="s">
        <v>1662</v>
      </c>
      <c r="G114" s="204"/>
      <c r="H114" s="207">
        <v>240</v>
      </c>
      <c r="I114" s="208"/>
      <c r="J114" s="204"/>
      <c r="K114" s="204"/>
      <c r="L114" s="209"/>
      <c r="M114" s="210"/>
      <c r="N114" s="211"/>
      <c r="O114" s="211"/>
      <c r="P114" s="211"/>
      <c r="Q114" s="211"/>
      <c r="R114" s="211"/>
      <c r="S114" s="211"/>
      <c r="T114" s="212"/>
      <c r="AT114" s="213" t="s">
        <v>191</v>
      </c>
      <c r="AU114" s="213" t="s">
        <v>81</v>
      </c>
      <c r="AV114" s="14" t="s">
        <v>81</v>
      </c>
      <c r="AW114" s="14" t="s">
        <v>32</v>
      </c>
      <c r="AX114" s="14" t="s">
        <v>71</v>
      </c>
      <c r="AY114" s="213" t="s">
        <v>181</v>
      </c>
    </row>
    <row r="115" spans="2:51" s="13" customFormat="1" ht="12">
      <c r="B115" s="192"/>
      <c r="C115" s="193"/>
      <c r="D115" s="194" t="s">
        <v>191</v>
      </c>
      <c r="E115" s="195" t="s">
        <v>19</v>
      </c>
      <c r="F115" s="196" t="s">
        <v>1663</v>
      </c>
      <c r="G115" s="193"/>
      <c r="H115" s="195" t="s">
        <v>19</v>
      </c>
      <c r="I115" s="197"/>
      <c r="J115" s="193"/>
      <c r="K115" s="193"/>
      <c r="L115" s="198"/>
      <c r="M115" s="199"/>
      <c r="N115" s="200"/>
      <c r="O115" s="200"/>
      <c r="P115" s="200"/>
      <c r="Q115" s="200"/>
      <c r="R115" s="200"/>
      <c r="S115" s="200"/>
      <c r="T115" s="201"/>
      <c r="AT115" s="202" t="s">
        <v>191</v>
      </c>
      <c r="AU115" s="202" t="s">
        <v>81</v>
      </c>
      <c r="AV115" s="13" t="s">
        <v>79</v>
      </c>
      <c r="AW115" s="13" t="s">
        <v>32</v>
      </c>
      <c r="AX115" s="13" t="s">
        <v>71</v>
      </c>
      <c r="AY115" s="202" t="s">
        <v>181</v>
      </c>
    </row>
    <row r="116" spans="2:51" s="14" customFormat="1" ht="12">
      <c r="B116" s="203"/>
      <c r="C116" s="204"/>
      <c r="D116" s="194" t="s">
        <v>191</v>
      </c>
      <c r="E116" s="205" t="s">
        <v>19</v>
      </c>
      <c r="F116" s="206" t="s">
        <v>1664</v>
      </c>
      <c r="G116" s="204"/>
      <c r="H116" s="207">
        <v>200</v>
      </c>
      <c r="I116" s="208"/>
      <c r="J116" s="204"/>
      <c r="K116" s="204"/>
      <c r="L116" s="209"/>
      <c r="M116" s="210"/>
      <c r="N116" s="211"/>
      <c r="O116" s="211"/>
      <c r="P116" s="211"/>
      <c r="Q116" s="211"/>
      <c r="R116" s="211"/>
      <c r="S116" s="211"/>
      <c r="T116" s="212"/>
      <c r="AT116" s="213" t="s">
        <v>191</v>
      </c>
      <c r="AU116" s="213" t="s">
        <v>81</v>
      </c>
      <c r="AV116" s="14" t="s">
        <v>81</v>
      </c>
      <c r="AW116" s="14" t="s">
        <v>32</v>
      </c>
      <c r="AX116" s="14" t="s">
        <v>71</v>
      </c>
      <c r="AY116" s="213" t="s">
        <v>181</v>
      </c>
    </row>
    <row r="117" spans="2:51" s="15" customFormat="1" ht="12">
      <c r="B117" s="214"/>
      <c r="C117" s="215"/>
      <c r="D117" s="194" t="s">
        <v>191</v>
      </c>
      <c r="E117" s="216" t="s">
        <v>19</v>
      </c>
      <c r="F117" s="217" t="s">
        <v>196</v>
      </c>
      <c r="G117" s="215"/>
      <c r="H117" s="218">
        <v>598</v>
      </c>
      <c r="I117" s="219"/>
      <c r="J117" s="215"/>
      <c r="K117" s="215"/>
      <c r="L117" s="220"/>
      <c r="M117" s="221"/>
      <c r="N117" s="222"/>
      <c r="O117" s="222"/>
      <c r="P117" s="222"/>
      <c r="Q117" s="222"/>
      <c r="R117" s="222"/>
      <c r="S117" s="222"/>
      <c r="T117" s="223"/>
      <c r="AT117" s="224" t="s">
        <v>191</v>
      </c>
      <c r="AU117" s="224" t="s">
        <v>81</v>
      </c>
      <c r="AV117" s="15" t="s">
        <v>189</v>
      </c>
      <c r="AW117" s="15" t="s">
        <v>32</v>
      </c>
      <c r="AX117" s="15" t="s">
        <v>79</v>
      </c>
      <c r="AY117" s="224" t="s">
        <v>181</v>
      </c>
    </row>
    <row r="118" spans="1:65" s="2" customFormat="1" ht="101.25" customHeight="1">
      <c r="A118" s="34"/>
      <c r="B118" s="35"/>
      <c r="C118" s="225" t="s">
        <v>197</v>
      </c>
      <c r="D118" s="225" t="s">
        <v>199</v>
      </c>
      <c r="E118" s="226" t="s">
        <v>260</v>
      </c>
      <c r="F118" s="227" t="s">
        <v>261</v>
      </c>
      <c r="G118" s="228" t="s">
        <v>262</v>
      </c>
      <c r="H118" s="229">
        <v>40</v>
      </c>
      <c r="I118" s="230"/>
      <c r="J118" s="231">
        <f>ROUND(I118*H118,2)</f>
        <v>0</v>
      </c>
      <c r="K118" s="227" t="s">
        <v>187</v>
      </c>
      <c r="L118" s="39"/>
      <c r="M118" s="232" t="s">
        <v>19</v>
      </c>
      <c r="N118" s="233" t="s">
        <v>42</v>
      </c>
      <c r="O118" s="64"/>
      <c r="P118" s="188">
        <f>O118*H118</f>
        <v>0</v>
      </c>
      <c r="Q118" s="188">
        <v>0</v>
      </c>
      <c r="R118" s="188">
        <f>Q118*H118</f>
        <v>0</v>
      </c>
      <c r="S118" s="188">
        <v>0</v>
      </c>
      <c r="T118" s="189">
        <f>S118*H118</f>
        <v>0</v>
      </c>
      <c r="U118" s="34"/>
      <c r="V118" s="34"/>
      <c r="W118" s="34"/>
      <c r="X118" s="34"/>
      <c r="Y118" s="34"/>
      <c r="Z118" s="34"/>
      <c r="AA118" s="34"/>
      <c r="AB118" s="34"/>
      <c r="AC118" s="34"/>
      <c r="AD118" s="34"/>
      <c r="AE118" s="34"/>
      <c r="AR118" s="190" t="s">
        <v>189</v>
      </c>
      <c r="AT118" s="190" t="s">
        <v>199</v>
      </c>
      <c r="AU118" s="190" t="s">
        <v>81</v>
      </c>
      <c r="AY118" s="17" t="s">
        <v>181</v>
      </c>
      <c r="BE118" s="191">
        <f>IF(N118="základní",J118,0)</f>
        <v>0</v>
      </c>
      <c r="BF118" s="191">
        <f>IF(N118="snížená",J118,0)</f>
        <v>0</v>
      </c>
      <c r="BG118" s="191">
        <f>IF(N118="zákl. přenesená",J118,0)</f>
        <v>0</v>
      </c>
      <c r="BH118" s="191">
        <f>IF(N118="sníž. přenesená",J118,0)</f>
        <v>0</v>
      </c>
      <c r="BI118" s="191">
        <f>IF(N118="nulová",J118,0)</f>
        <v>0</v>
      </c>
      <c r="BJ118" s="17" t="s">
        <v>79</v>
      </c>
      <c r="BK118" s="191">
        <f>ROUND(I118*H118,2)</f>
        <v>0</v>
      </c>
      <c r="BL118" s="17" t="s">
        <v>189</v>
      </c>
      <c r="BM118" s="190" t="s">
        <v>1665</v>
      </c>
    </row>
    <row r="119" spans="2:51" s="14" customFormat="1" ht="12">
      <c r="B119" s="203"/>
      <c r="C119" s="204"/>
      <c r="D119" s="194" t="s">
        <v>191</v>
      </c>
      <c r="E119" s="205" t="s">
        <v>19</v>
      </c>
      <c r="F119" s="206" t="s">
        <v>1666</v>
      </c>
      <c r="G119" s="204"/>
      <c r="H119" s="207">
        <v>10</v>
      </c>
      <c r="I119" s="208"/>
      <c r="J119" s="204"/>
      <c r="K119" s="204"/>
      <c r="L119" s="209"/>
      <c r="M119" s="210"/>
      <c r="N119" s="211"/>
      <c r="O119" s="211"/>
      <c r="P119" s="211"/>
      <c r="Q119" s="211"/>
      <c r="R119" s="211"/>
      <c r="S119" s="211"/>
      <c r="T119" s="212"/>
      <c r="AT119" s="213" t="s">
        <v>191</v>
      </c>
      <c r="AU119" s="213" t="s">
        <v>81</v>
      </c>
      <c r="AV119" s="14" t="s">
        <v>81</v>
      </c>
      <c r="AW119" s="14" t="s">
        <v>32</v>
      </c>
      <c r="AX119" s="14" t="s">
        <v>71</v>
      </c>
      <c r="AY119" s="213" t="s">
        <v>181</v>
      </c>
    </row>
    <row r="120" spans="2:51" s="14" customFormat="1" ht="12">
      <c r="B120" s="203"/>
      <c r="C120" s="204"/>
      <c r="D120" s="194" t="s">
        <v>191</v>
      </c>
      <c r="E120" s="205" t="s">
        <v>19</v>
      </c>
      <c r="F120" s="206" t="s">
        <v>1667</v>
      </c>
      <c r="G120" s="204"/>
      <c r="H120" s="207">
        <v>10</v>
      </c>
      <c r="I120" s="208"/>
      <c r="J120" s="204"/>
      <c r="K120" s="204"/>
      <c r="L120" s="209"/>
      <c r="M120" s="210"/>
      <c r="N120" s="211"/>
      <c r="O120" s="211"/>
      <c r="P120" s="211"/>
      <c r="Q120" s="211"/>
      <c r="R120" s="211"/>
      <c r="S120" s="211"/>
      <c r="T120" s="212"/>
      <c r="AT120" s="213" t="s">
        <v>191</v>
      </c>
      <c r="AU120" s="213" t="s">
        <v>81</v>
      </c>
      <c r="AV120" s="14" t="s">
        <v>81</v>
      </c>
      <c r="AW120" s="14" t="s">
        <v>32</v>
      </c>
      <c r="AX120" s="14" t="s">
        <v>71</v>
      </c>
      <c r="AY120" s="213" t="s">
        <v>181</v>
      </c>
    </row>
    <row r="121" spans="2:51" s="14" customFormat="1" ht="12">
      <c r="B121" s="203"/>
      <c r="C121" s="204"/>
      <c r="D121" s="194" t="s">
        <v>191</v>
      </c>
      <c r="E121" s="205" t="s">
        <v>19</v>
      </c>
      <c r="F121" s="206" t="s">
        <v>1668</v>
      </c>
      <c r="G121" s="204"/>
      <c r="H121" s="207">
        <v>10</v>
      </c>
      <c r="I121" s="208"/>
      <c r="J121" s="204"/>
      <c r="K121" s="204"/>
      <c r="L121" s="209"/>
      <c r="M121" s="210"/>
      <c r="N121" s="211"/>
      <c r="O121" s="211"/>
      <c r="P121" s="211"/>
      <c r="Q121" s="211"/>
      <c r="R121" s="211"/>
      <c r="S121" s="211"/>
      <c r="T121" s="212"/>
      <c r="AT121" s="213" t="s">
        <v>191</v>
      </c>
      <c r="AU121" s="213" t="s">
        <v>81</v>
      </c>
      <c r="AV121" s="14" t="s">
        <v>81</v>
      </c>
      <c r="AW121" s="14" t="s">
        <v>32</v>
      </c>
      <c r="AX121" s="14" t="s">
        <v>71</v>
      </c>
      <c r="AY121" s="213" t="s">
        <v>181</v>
      </c>
    </row>
    <row r="122" spans="2:51" s="14" customFormat="1" ht="12">
      <c r="B122" s="203"/>
      <c r="C122" s="204"/>
      <c r="D122" s="194" t="s">
        <v>191</v>
      </c>
      <c r="E122" s="205" t="s">
        <v>19</v>
      </c>
      <c r="F122" s="206" t="s">
        <v>1669</v>
      </c>
      <c r="G122" s="204"/>
      <c r="H122" s="207">
        <v>10</v>
      </c>
      <c r="I122" s="208"/>
      <c r="J122" s="204"/>
      <c r="K122" s="204"/>
      <c r="L122" s="209"/>
      <c r="M122" s="210"/>
      <c r="N122" s="211"/>
      <c r="O122" s="211"/>
      <c r="P122" s="211"/>
      <c r="Q122" s="211"/>
      <c r="R122" s="211"/>
      <c r="S122" s="211"/>
      <c r="T122" s="212"/>
      <c r="AT122" s="213" t="s">
        <v>191</v>
      </c>
      <c r="AU122" s="213" t="s">
        <v>81</v>
      </c>
      <c r="AV122" s="14" t="s">
        <v>81</v>
      </c>
      <c r="AW122" s="14" t="s">
        <v>32</v>
      </c>
      <c r="AX122" s="14" t="s">
        <v>71</v>
      </c>
      <c r="AY122" s="213" t="s">
        <v>181</v>
      </c>
    </row>
    <row r="123" spans="2:51" s="15" customFormat="1" ht="12">
      <c r="B123" s="214"/>
      <c r="C123" s="215"/>
      <c r="D123" s="194" t="s">
        <v>191</v>
      </c>
      <c r="E123" s="216" t="s">
        <v>19</v>
      </c>
      <c r="F123" s="217" t="s">
        <v>196</v>
      </c>
      <c r="G123" s="215"/>
      <c r="H123" s="218">
        <v>40</v>
      </c>
      <c r="I123" s="219"/>
      <c r="J123" s="215"/>
      <c r="K123" s="215"/>
      <c r="L123" s="220"/>
      <c r="M123" s="221"/>
      <c r="N123" s="222"/>
      <c r="O123" s="222"/>
      <c r="P123" s="222"/>
      <c r="Q123" s="222"/>
      <c r="R123" s="222"/>
      <c r="S123" s="222"/>
      <c r="T123" s="223"/>
      <c r="AT123" s="224" t="s">
        <v>191</v>
      </c>
      <c r="AU123" s="224" t="s">
        <v>81</v>
      </c>
      <c r="AV123" s="15" t="s">
        <v>189</v>
      </c>
      <c r="AW123" s="15" t="s">
        <v>32</v>
      </c>
      <c r="AX123" s="15" t="s">
        <v>79</v>
      </c>
      <c r="AY123" s="224" t="s">
        <v>181</v>
      </c>
    </row>
    <row r="124" spans="1:65" s="2" customFormat="1" ht="49.05" customHeight="1">
      <c r="A124" s="34"/>
      <c r="B124" s="35"/>
      <c r="C124" s="225" t="s">
        <v>225</v>
      </c>
      <c r="D124" s="225" t="s">
        <v>199</v>
      </c>
      <c r="E124" s="226" t="s">
        <v>265</v>
      </c>
      <c r="F124" s="227" t="s">
        <v>266</v>
      </c>
      <c r="G124" s="228" t="s">
        <v>223</v>
      </c>
      <c r="H124" s="229">
        <v>40</v>
      </c>
      <c r="I124" s="230"/>
      <c r="J124" s="231">
        <f>ROUND(I124*H124,2)</f>
        <v>0</v>
      </c>
      <c r="K124" s="227" t="s">
        <v>187</v>
      </c>
      <c r="L124" s="39"/>
      <c r="M124" s="232" t="s">
        <v>19</v>
      </c>
      <c r="N124" s="233" t="s">
        <v>42</v>
      </c>
      <c r="O124" s="64"/>
      <c r="P124" s="188">
        <f>O124*H124</f>
        <v>0</v>
      </c>
      <c r="Q124" s="188">
        <v>0</v>
      </c>
      <c r="R124" s="188">
        <f>Q124*H124</f>
        <v>0</v>
      </c>
      <c r="S124" s="188">
        <v>0</v>
      </c>
      <c r="T124" s="189">
        <f>S124*H124</f>
        <v>0</v>
      </c>
      <c r="U124" s="34"/>
      <c r="V124" s="34"/>
      <c r="W124" s="34"/>
      <c r="X124" s="34"/>
      <c r="Y124" s="34"/>
      <c r="Z124" s="34"/>
      <c r="AA124" s="34"/>
      <c r="AB124" s="34"/>
      <c r="AC124" s="34"/>
      <c r="AD124" s="34"/>
      <c r="AE124" s="34"/>
      <c r="AR124" s="190" t="s">
        <v>189</v>
      </c>
      <c r="AT124" s="190" t="s">
        <v>199</v>
      </c>
      <c r="AU124" s="190" t="s">
        <v>81</v>
      </c>
      <c r="AY124" s="17" t="s">
        <v>181</v>
      </c>
      <c r="BE124" s="191">
        <f>IF(N124="základní",J124,0)</f>
        <v>0</v>
      </c>
      <c r="BF124" s="191">
        <f>IF(N124="snížená",J124,0)</f>
        <v>0</v>
      </c>
      <c r="BG124" s="191">
        <f>IF(N124="zákl. přenesená",J124,0)</f>
        <v>0</v>
      </c>
      <c r="BH124" s="191">
        <f>IF(N124="sníž. přenesená",J124,0)</f>
        <v>0</v>
      </c>
      <c r="BI124" s="191">
        <f>IF(N124="nulová",J124,0)</f>
        <v>0</v>
      </c>
      <c r="BJ124" s="17" t="s">
        <v>79</v>
      </c>
      <c r="BK124" s="191">
        <f>ROUND(I124*H124,2)</f>
        <v>0</v>
      </c>
      <c r="BL124" s="17" t="s">
        <v>189</v>
      </c>
      <c r="BM124" s="190" t="s">
        <v>1670</v>
      </c>
    </row>
    <row r="125" spans="2:51" s="14" customFormat="1" ht="12">
      <c r="B125" s="203"/>
      <c r="C125" s="204"/>
      <c r="D125" s="194" t="s">
        <v>191</v>
      </c>
      <c r="E125" s="205" t="s">
        <v>19</v>
      </c>
      <c r="F125" s="206" t="s">
        <v>691</v>
      </c>
      <c r="G125" s="204"/>
      <c r="H125" s="207">
        <v>40</v>
      </c>
      <c r="I125" s="208"/>
      <c r="J125" s="204"/>
      <c r="K125" s="204"/>
      <c r="L125" s="209"/>
      <c r="M125" s="210"/>
      <c r="N125" s="211"/>
      <c r="O125" s="211"/>
      <c r="P125" s="211"/>
      <c r="Q125" s="211"/>
      <c r="R125" s="211"/>
      <c r="S125" s="211"/>
      <c r="T125" s="212"/>
      <c r="AT125" s="213" t="s">
        <v>191</v>
      </c>
      <c r="AU125" s="213" t="s">
        <v>81</v>
      </c>
      <c r="AV125" s="14" t="s">
        <v>81</v>
      </c>
      <c r="AW125" s="14" t="s">
        <v>32</v>
      </c>
      <c r="AX125" s="14" t="s">
        <v>71</v>
      </c>
      <c r="AY125" s="213" t="s">
        <v>181</v>
      </c>
    </row>
    <row r="126" spans="2:51" s="15" customFormat="1" ht="12">
      <c r="B126" s="214"/>
      <c r="C126" s="215"/>
      <c r="D126" s="194" t="s">
        <v>191</v>
      </c>
      <c r="E126" s="216" t="s">
        <v>19</v>
      </c>
      <c r="F126" s="217" t="s">
        <v>196</v>
      </c>
      <c r="G126" s="215"/>
      <c r="H126" s="218">
        <v>40</v>
      </c>
      <c r="I126" s="219"/>
      <c r="J126" s="215"/>
      <c r="K126" s="215"/>
      <c r="L126" s="220"/>
      <c r="M126" s="221"/>
      <c r="N126" s="222"/>
      <c r="O126" s="222"/>
      <c r="P126" s="222"/>
      <c r="Q126" s="222"/>
      <c r="R126" s="222"/>
      <c r="S126" s="222"/>
      <c r="T126" s="223"/>
      <c r="AT126" s="224" t="s">
        <v>191</v>
      </c>
      <c r="AU126" s="224" t="s">
        <v>81</v>
      </c>
      <c r="AV126" s="15" t="s">
        <v>189</v>
      </c>
      <c r="AW126" s="15" t="s">
        <v>32</v>
      </c>
      <c r="AX126" s="15" t="s">
        <v>79</v>
      </c>
      <c r="AY126" s="224" t="s">
        <v>181</v>
      </c>
    </row>
    <row r="127" spans="1:65" s="2" customFormat="1" ht="142.2" customHeight="1">
      <c r="A127" s="34"/>
      <c r="B127" s="35"/>
      <c r="C127" s="225" t="s">
        <v>230</v>
      </c>
      <c r="D127" s="225" t="s">
        <v>199</v>
      </c>
      <c r="E127" s="226" t="s">
        <v>200</v>
      </c>
      <c r="F127" s="227" t="s">
        <v>201</v>
      </c>
      <c r="G127" s="228" t="s">
        <v>202</v>
      </c>
      <c r="H127" s="229">
        <v>7.849</v>
      </c>
      <c r="I127" s="230"/>
      <c r="J127" s="231">
        <f>ROUND(I127*H127,2)</f>
        <v>0</v>
      </c>
      <c r="K127" s="227" t="s">
        <v>187</v>
      </c>
      <c r="L127" s="39"/>
      <c r="M127" s="232" t="s">
        <v>19</v>
      </c>
      <c r="N127" s="233" t="s">
        <v>42</v>
      </c>
      <c r="O127" s="64"/>
      <c r="P127" s="188">
        <f>O127*H127</f>
        <v>0</v>
      </c>
      <c r="Q127" s="188">
        <v>0</v>
      </c>
      <c r="R127" s="188">
        <f>Q127*H127</f>
        <v>0</v>
      </c>
      <c r="S127" s="188">
        <v>0</v>
      </c>
      <c r="T127" s="189">
        <f>S127*H127</f>
        <v>0</v>
      </c>
      <c r="U127" s="34"/>
      <c r="V127" s="34"/>
      <c r="W127" s="34"/>
      <c r="X127" s="34"/>
      <c r="Y127" s="34"/>
      <c r="Z127" s="34"/>
      <c r="AA127" s="34"/>
      <c r="AB127" s="34"/>
      <c r="AC127" s="34"/>
      <c r="AD127" s="34"/>
      <c r="AE127" s="34"/>
      <c r="AR127" s="190" t="s">
        <v>189</v>
      </c>
      <c r="AT127" s="190" t="s">
        <v>199</v>
      </c>
      <c r="AU127" s="190" t="s">
        <v>81</v>
      </c>
      <c r="AY127" s="17" t="s">
        <v>181</v>
      </c>
      <c r="BE127" s="191">
        <f>IF(N127="základní",J127,0)</f>
        <v>0</v>
      </c>
      <c r="BF127" s="191">
        <f>IF(N127="snížená",J127,0)</f>
        <v>0</v>
      </c>
      <c r="BG127" s="191">
        <f>IF(N127="zákl. přenesená",J127,0)</f>
        <v>0</v>
      </c>
      <c r="BH127" s="191">
        <f>IF(N127="sníž. přenesená",J127,0)</f>
        <v>0</v>
      </c>
      <c r="BI127" s="191">
        <f>IF(N127="nulová",J127,0)</f>
        <v>0</v>
      </c>
      <c r="BJ127" s="17" t="s">
        <v>79</v>
      </c>
      <c r="BK127" s="191">
        <f>ROUND(I127*H127,2)</f>
        <v>0</v>
      </c>
      <c r="BL127" s="17" t="s">
        <v>189</v>
      </c>
      <c r="BM127" s="190" t="s">
        <v>1671</v>
      </c>
    </row>
    <row r="128" spans="1:47" s="2" customFormat="1" ht="19.2">
      <c r="A128" s="34"/>
      <c r="B128" s="35"/>
      <c r="C128" s="36"/>
      <c r="D128" s="194" t="s">
        <v>204</v>
      </c>
      <c r="E128" s="36"/>
      <c r="F128" s="234" t="s">
        <v>205</v>
      </c>
      <c r="G128" s="36"/>
      <c r="H128" s="36"/>
      <c r="I128" s="235"/>
      <c r="J128" s="36"/>
      <c r="K128" s="36"/>
      <c r="L128" s="39"/>
      <c r="M128" s="236"/>
      <c r="N128" s="237"/>
      <c r="O128" s="64"/>
      <c r="P128" s="64"/>
      <c r="Q128" s="64"/>
      <c r="R128" s="64"/>
      <c r="S128" s="64"/>
      <c r="T128" s="65"/>
      <c r="U128" s="34"/>
      <c r="V128" s="34"/>
      <c r="W128" s="34"/>
      <c r="X128" s="34"/>
      <c r="Y128" s="34"/>
      <c r="Z128" s="34"/>
      <c r="AA128" s="34"/>
      <c r="AB128" s="34"/>
      <c r="AC128" s="34"/>
      <c r="AD128" s="34"/>
      <c r="AE128" s="34"/>
      <c r="AT128" s="17" t="s">
        <v>204</v>
      </c>
      <c r="AU128" s="17" t="s">
        <v>81</v>
      </c>
    </row>
    <row r="129" spans="2:51" s="13" customFormat="1" ht="12">
      <c r="B129" s="192"/>
      <c r="C129" s="193"/>
      <c r="D129" s="194" t="s">
        <v>191</v>
      </c>
      <c r="E129" s="195" t="s">
        <v>19</v>
      </c>
      <c r="F129" s="196" t="s">
        <v>192</v>
      </c>
      <c r="G129" s="193"/>
      <c r="H129" s="195" t="s">
        <v>19</v>
      </c>
      <c r="I129" s="197"/>
      <c r="J129" s="193"/>
      <c r="K129" s="193"/>
      <c r="L129" s="198"/>
      <c r="M129" s="199"/>
      <c r="N129" s="200"/>
      <c r="O129" s="200"/>
      <c r="P129" s="200"/>
      <c r="Q129" s="200"/>
      <c r="R129" s="200"/>
      <c r="S129" s="200"/>
      <c r="T129" s="201"/>
      <c r="AT129" s="202" t="s">
        <v>191</v>
      </c>
      <c r="AU129" s="202" t="s">
        <v>81</v>
      </c>
      <c r="AV129" s="13" t="s">
        <v>79</v>
      </c>
      <c r="AW129" s="13" t="s">
        <v>32</v>
      </c>
      <c r="AX129" s="13" t="s">
        <v>71</v>
      </c>
      <c r="AY129" s="202" t="s">
        <v>181</v>
      </c>
    </row>
    <row r="130" spans="2:51" s="14" customFormat="1" ht="12">
      <c r="B130" s="203"/>
      <c r="C130" s="204"/>
      <c r="D130" s="194" t="s">
        <v>191</v>
      </c>
      <c r="E130" s="205" t="s">
        <v>19</v>
      </c>
      <c r="F130" s="206" t="s">
        <v>1672</v>
      </c>
      <c r="G130" s="204"/>
      <c r="H130" s="207">
        <v>3.931</v>
      </c>
      <c r="I130" s="208"/>
      <c r="J130" s="204"/>
      <c r="K130" s="204"/>
      <c r="L130" s="209"/>
      <c r="M130" s="210"/>
      <c r="N130" s="211"/>
      <c r="O130" s="211"/>
      <c r="P130" s="211"/>
      <c r="Q130" s="211"/>
      <c r="R130" s="211"/>
      <c r="S130" s="211"/>
      <c r="T130" s="212"/>
      <c r="AT130" s="213" t="s">
        <v>191</v>
      </c>
      <c r="AU130" s="213" t="s">
        <v>81</v>
      </c>
      <c r="AV130" s="14" t="s">
        <v>81</v>
      </c>
      <c r="AW130" s="14" t="s">
        <v>32</v>
      </c>
      <c r="AX130" s="14" t="s">
        <v>71</v>
      </c>
      <c r="AY130" s="213" t="s">
        <v>181</v>
      </c>
    </row>
    <row r="131" spans="2:51" s="13" customFormat="1" ht="12">
      <c r="B131" s="192"/>
      <c r="C131" s="193"/>
      <c r="D131" s="194" t="s">
        <v>191</v>
      </c>
      <c r="E131" s="195" t="s">
        <v>19</v>
      </c>
      <c r="F131" s="196" t="s">
        <v>194</v>
      </c>
      <c r="G131" s="193"/>
      <c r="H131" s="195" t="s">
        <v>19</v>
      </c>
      <c r="I131" s="197"/>
      <c r="J131" s="193"/>
      <c r="K131" s="193"/>
      <c r="L131" s="198"/>
      <c r="M131" s="199"/>
      <c r="N131" s="200"/>
      <c r="O131" s="200"/>
      <c r="P131" s="200"/>
      <c r="Q131" s="200"/>
      <c r="R131" s="200"/>
      <c r="S131" s="200"/>
      <c r="T131" s="201"/>
      <c r="AT131" s="202" t="s">
        <v>191</v>
      </c>
      <c r="AU131" s="202" t="s">
        <v>81</v>
      </c>
      <c r="AV131" s="13" t="s">
        <v>79</v>
      </c>
      <c r="AW131" s="13" t="s">
        <v>32</v>
      </c>
      <c r="AX131" s="13" t="s">
        <v>71</v>
      </c>
      <c r="AY131" s="202" t="s">
        <v>181</v>
      </c>
    </row>
    <row r="132" spans="2:51" s="14" customFormat="1" ht="12">
      <c r="B132" s="203"/>
      <c r="C132" s="204"/>
      <c r="D132" s="194" t="s">
        <v>191</v>
      </c>
      <c r="E132" s="205" t="s">
        <v>19</v>
      </c>
      <c r="F132" s="206" t="s">
        <v>1673</v>
      </c>
      <c r="G132" s="204"/>
      <c r="H132" s="207">
        <v>3.919</v>
      </c>
      <c r="I132" s="208"/>
      <c r="J132" s="204"/>
      <c r="K132" s="204"/>
      <c r="L132" s="209"/>
      <c r="M132" s="210"/>
      <c r="N132" s="211"/>
      <c r="O132" s="211"/>
      <c r="P132" s="211"/>
      <c r="Q132" s="211"/>
      <c r="R132" s="211"/>
      <c r="S132" s="211"/>
      <c r="T132" s="212"/>
      <c r="AT132" s="213" t="s">
        <v>191</v>
      </c>
      <c r="AU132" s="213" t="s">
        <v>81</v>
      </c>
      <c r="AV132" s="14" t="s">
        <v>81</v>
      </c>
      <c r="AW132" s="14" t="s">
        <v>32</v>
      </c>
      <c r="AX132" s="14" t="s">
        <v>71</v>
      </c>
      <c r="AY132" s="213" t="s">
        <v>181</v>
      </c>
    </row>
    <row r="133" spans="2:51" s="13" customFormat="1" ht="12">
      <c r="B133" s="192"/>
      <c r="C133" s="193"/>
      <c r="D133" s="194" t="s">
        <v>191</v>
      </c>
      <c r="E133" s="195" t="s">
        <v>19</v>
      </c>
      <c r="F133" s="196" t="s">
        <v>409</v>
      </c>
      <c r="G133" s="193"/>
      <c r="H133" s="195" t="s">
        <v>19</v>
      </c>
      <c r="I133" s="197"/>
      <c r="J133" s="193"/>
      <c r="K133" s="193"/>
      <c r="L133" s="198"/>
      <c r="M133" s="199"/>
      <c r="N133" s="200"/>
      <c r="O133" s="200"/>
      <c r="P133" s="200"/>
      <c r="Q133" s="200"/>
      <c r="R133" s="200"/>
      <c r="S133" s="200"/>
      <c r="T133" s="201"/>
      <c r="AT133" s="202" t="s">
        <v>191</v>
      </c>
      <c r="AU133" s="202" t="s">
        <v>81</v>
      </c>
      <c r="AV133" s="13" t="s">
        <v>79</v>
      </c>
      <c r="AW133" s="13" t="s">
        <v>32</v>
      </c>
      <c r="AX133" s="13" t="s">
        <v>71</v>
      </c>
      <c r="AY133" s="202" t="s">
        <v>181</v>
      </c>
    </row>
    <row r="134" spans="2:51" s="14" customFormat="1" ht="12">
      <c r="B134" s="203"/>
      <c r="C134" s="204"/>
      <c r="D134" s="194" t="s">
        <v>191</v>
      </c>
      <c r="E134" s="205" t="s">
        <v>19</v>
      </c>
      <c r="F134" s="206" t="s">
        <v>1674</v>
      </c>
      <c r="G134" s="204"/>
      <c r="H134" s="207">
        <v>1.2</v>
      </c>
      <c r="I134" s="208"/>
      <c r="J134" s="204"/>
      <c r="K134" s="204"/>
      <c r="L134" s="209"/>
      <c r="M134" s="210"/>
      <c r="N134" s="211"/>
      <c r="O134" s="211"/>
      <c r="P134" s="211"/>
      <c r="Q134" s="211"/>
      <c r="R134" s="211"/>
      <c r="S134" s="211"/>
      <c r="T134" s="212"/>
      <c r="AT134" s="213" t="s">
        <v>191</v>
      </c>
      <c r="AU134" s="213" t="s">
        <v>81</v>
      </c>
      <c r="AV134" s="14" t="s">
        <v>81</v>
      </c>
      <c r="AW134" s="14" t="s">
        <v>32</v>
      </c>
      <c r="AX134" s="14" t="s">
        <v>71</v>
      </c>
      <c r="AY134" s="213" t="s">
        <v>181</v>
      </c>
    </row>
    <row r="135" spans="2:51" s="13" customFormat="1" ht="12">
      <c r="B135" s="192"/>
      <c r="C135" s="193"/>
      <c r="D135" s="194" t="s">
        <v>191</v>
      </c>
      <c r="E135" s="195" t="s">
        <v>19</v>
      </c>
      <c r="F135" s="196" t="s">
        <v>1675</v>
      </c>
      <c r="G135" s="193"/>
      <c r="H135" s="195" t="s">
        <v>19</v>
      </c>
      <c r="I135" s="197"/>
      <c r="J135" s="193"/>
      <c r="K135" s="193"/>
      <c r="L135" s="198"/>
      <c r="M135" s="199"/>
      <c r="N135" s="200"/>
      <c r="O135" s="200"/>
      <c r="P135" s="200"/>
      <c r="Q135" s="200"/>
      <c r="R135" s="200"/>
      <c r="S135" s="200"/>
      <c r="T135" s="201"/>
      <c r="AT135" s="202" t="s">
        <v>191</v>
      </c>
      <c r="AU135" s="202" t="s">
        <v>81</v>
      </c>
      <c r="AV135" s="13" t="s">
        <v>79</v>
      </c>
      <c r="AW135" s="13" t="s">
        <v>32</v>
      </c>
      <c r="AX135" s="13" t="s">
        <v>71</v>
      </c>
      <c r="AY135" s="202" t="s">
        <v>181</v>
      </c>
    </row>
    <row r="136" spans="2:51" s="14" customFormat="1" ht="12">
      <c r="B136" s="203"/>
      <c r="C136" s="204"/>
      <c r="D136" s="194" t="s">
        <v>191</v>
      </c>
      <c r="E136" s="205" t="s">
        <v>19</v>
      </c>
      <c r="F136" s="206" t="s">
        <v>1676</v>
      </c>
      <c r="G136" s="204"/>
      <c r="H136" s="207">
        <v>-1.201</v>
      </c>
      <c r="I136" s="208"/>
      <c r="J136" s="204"/>
      <c r="K136" s="204"/>
      <c r="L136" s="209"/>
      <c r="M136" s="210"/>
      <c r="N136" s="211"/>
      <c r="O136" s="211"/>
      <c r="P136" s="211"/>
      <c r="Q136" s="211"/>
      <c r="R136" s="211"/>
      <c r="S136" s="211"/>
      <c r="T136" s="212"/>
      <c r="AT136" s="213" t="s">
        <v>191</v>
      </c>
      <c r="AU136" s="213" t="s">
        <v>81</v>
      </c>
      <c r="AV136" s="14" t="s">
        <v>81</v>
      </c>
      <c r="AW136" s="14" t="s">
        <v>32</v>
      </c>
      <c r="AX136" s="14" t="s">
        <v>71</v>
      </c>
      <c r="AY136" s="213" t="s">
        <v>181</v>
      </c>
    </row>
    <row r="137" spans="2:51" s="15" customFormat="1" ht="12">
      <c r="B137" s="214"/>
      <c r="C137" s="215"/>
      <c r="D137" s="194" t="s">
        <v>191</v>
      </c>
      <c r="E137" s="216" t="s">
        <v>19</v>
      </c>
      <c r="F137" s="217" t="s">
        <v>196</v>
      </c>
      <c r="G137" s="215"/>
      <c r="H137" s="218">
        <v>7.849</v>
      </c>
      <c r="I137" s="219"/>
      <c r="J137" s="215"/>
      <c r="K137" s="215"/>
      <c r="L137" s="220"/>
      <c r="M137" s="221"/>
      <c r="N137" s="222"/>
      <c r="O137" s="222"/>
      <c r="P137" s="222"/>
      <c r="Q137" s="222"/>
      <c r="R137" s="222"/>
      <c r="S137" s="222"/>
      <c r="T137" s="223"/>
      <c r="AT137" s="224" t="s">
        <v>191</v>
      </c>
      <c r="AU137" s="224" t="s">
        <v>81</v>
      </c>
      <c r="AV137" s="15" t="s">
        <v>189</v>
      </c>
      <c r="AW137" s="15" t="s">
        <v>32</v>
      </c>
      <c r="AX137" s="15" t="s">
        <v>79</v>
      </c>
      <c r="AY137" s="224" t="s">
        <v>181</v>
      </c>
    </row>
    <row r="138" spans="1:65" s="2" customFormat="1" ht="76.35" customHeight="1">
      <c r="A138" s="34"/>
      <c r="B138" s="35"/>
      <c r="C138" s="225" t="s">
        <v>188</v>
      </c>
      <c r="D138" s="225" t="s">
        <v>199</v>
      </c>
      <c r="E138" s="226" t="s">
        <v>209</v>
      </c>
      <c r="F138" s="227" t="s">
        <v>210</v>
      </c>
      <c r="G138" s="228" t="s">
        <v>211</v>
      </c>
      <c r="H138" s="229">
        <v>2334.55</v>
      </c>
      <c r="I138" s="230"/>
      <c r="J138" s="231">
        <f>ROUND(I138*H138,2)</f>
        <v>0</v>
      </c>
      <c r="K138" s="227" t="s">
        <v>187</v>
      </c>
      <c r="L138" s="39"/>
      <c r="M138" s="232" t="s">
        <v>19</v>
      </c>
      <c r="N138" s="233" t="s">
        <v>42</v>
      </c>
      <c r="O138" s="64"/>
      <c r="P138" s="188">
        <f>O138*H138</f>
        <v>0</v>
      </c>
      <c r="Q138" s="188">
        <v>0</v>
      </c>
      <c r="R138" s="188">
        <f>Q138*H138</f>
        <v>0</v>
      </c>
      <c r="S138" s="188">
        <v>0</v>
      </c>
      <c r="T138" s="189">
        <f>S138*H138</f>
        <v>0</v>
      </c>
      <c r="U138" s="34"/>
      <c r="V138" s="34"/>
      <c r="W138" s="34"/>
      <c r="X138" s="34"/>
      <c r="Y138" s="34"/>
      <c r="Z138" s="34"/>
      <c r="AA138" s="34"/>
      <c r="AB138" s="34"/>
      <c r="AC138" s="34"/>
      <c r="AD138" s="34"/>
      <c r="AE138" s="34"/>
      <c r="AR138" s="190" t="s">
        <v>189</v>
      </c>
      <c r="AT138" s="190" t="s">
        <v>199</v>
      </c>
      <c r="AU138" s="190" t="s">
        <v>81</v>
      </c>
      <c r="AY138" s="17" t="s">
        <v>181</v>
      </c>
      <c r="BE138" s="191">
        <f>IF(N138="základní",J138,0)</f>
        <v>0</v>
      </c>
      <c r="BF138" s="191">
        <f>IF(N138="snížená",J138,0)</f>
        <v>0</v>
      </c>
      <c r="BG138" s="191">
        <f>IF(N138="zákl. přenesená",J138,0)</f>
        <v>0</v>
      </c>
      <c r="BH138" s="191">
        <f>IF(N138="sníž. přenesená",J138,0)</f>
        <v>0</v>
      </c>
      <c r="BI138" s="191">
        <f>IF(N138="nulová",J138,0)</f>
        <v>0</v>
      </c>
      <c r="BJ138" s="17" t="s">
        <v>79</v>
      </c>
      <c r="BK138" s="191">
        <f>ROUND(I138*H138,2)</f>
        <v>0</v>
      </c>
      <c r="BL138" s="17" t="s">
        <v>189</v>
      </c>
      <c r="BM138" s="190" t="s">
        <v>1677</v>
      </c>
    </row>
    <row r="139" spans="2:51" s="14" customFormat="1" ht="12">
      <c r="B139" s="203"/>
      <c r="C139" s="204"/>
      <c r="D139" s="194" t="s">
        <v>191</v>
      </c>
      <c r="E139" s="205" t="s">
        <v>19</v>
      </c>
      <c r="F139" s="206" t="s">
        <v>1678</v>
      </c>
      <c r="G139" s="204"/>
      <c r="H139" s="207">
        <v>960.8</v>
      </c>
      <c r="I139" s="208"/>
      <c r="J139" s="204"/>
      <c r="K139" s="204"/>
      <c r="L139" s="209"/>
      <c r="M139" s="210"/>
      <c r="N139" s="211"/>
      <c r="O139" s="211"/>
      <c r="P139" s="211"/>
      <c r="Q139" s="211"/>
      <c r="R139" s="211"/>
      <c r="S139" s="211"/>
      <c r="T139" s="212"/>
      <c r="AT139" s="213" t="s">
        <v>191</v>
      </c>
      <c r="AU139" s="213" t="s">
        <v>81</v>
      </c>
      <c r="AV139" s="14" t="s">
        <v>81</v>
      </c>
      <c r="AW139" s="14" t="s">
        <v>32</v>
      </c>
      <c r="AX139" s="14" t="s">
        <v>71</v>
      </c>
      <c r="AY139" s="213" t="s">
        <v>181</v>
      </c>
    </row>
    <row r="140" spans="2:51" s="13" customFormat="1" ht="12">
      <c r="B140" s="192"/>
      <c r="C140" s="193"/>
      <c r="D140" s="194" t="s">
        <v>191</v>
      </c>
      <c r="E140" s="195" t="s">
        <v>19</v>
      </c>
      <c r="F140" s="196" t="s">
        <v>1679</v>
      </c>
      <c r="G140" s="193"/>
      <c r="H140" s="195" t="s">
        <v>19</v>
      </c>
      <c r="I140" s="197"/>
      <c r="J140" s="193"/>
      <c r="K140" s="193"/>
      <c r="L140" s="198"/>
      <c r="M140" s="199"/>
      <c r="N140" s="200"/>
      <c r="O140" s="200"/>
      <c r="P140" s="200"/>
      <c r="Q140" s="200"/>
      <c r="R140" s="200"/>
      <c r="S140" s="200"/>
      <c r="T140" s="201"/>
      <c r="AT140" s="202" t="s">
        <v>191</v>
      </c>
      <c r="AU140" s="202" t="s">
        <v>81</v>
      </c>
      <c r="AV140" s="13" t="s">
        <v>79</v>
      </c>
      <c r="AW140" s="13" t="s">
        <v>32</v>
      </c>
      <c r="AX140" s="13" t="s">
        <v>71</v>
      </c>
      <c r="AY140" s="202" t="s">
        <v>181</v>
      </c>
    </row>
    <row r="141" spans="2:51" s="13" customFormat="1" ht="12">
      <c r="B141" s="192"/>
      <c r="C141" s="193"/>
      <c r="D141" s="194" t="s">
        <v>191</v>
      </c>
      <c r="E141" s="195" t="s">
        <v>19</v>
      </c>
      <c r="F141" s="196" t="s">
        <v>192</v>
      </c>
      <c r="G141" s="193"/>
      <c r="H141" s="195" t="s">
        <v>19</v>
      </c>
      <c r="I141" s="197"/>
      <c r="J141" s="193"/>
      <c r="K141" s="193"/>
      <c r="L141" s="198"/>
      <c r="M141" s="199"/>
      <c r="N141" s="200"/>
      <c r="O141" s="200"/>
      <c r="P141" s="200"/>
      <c r="Q141" s="200"/>
      <c r="R141" s="200"/>
      <c r="S141" s="200"/>
      <c r="T141" s="201"/>
      <c r="AT141" s="202" t="s">
        <v>191</v>
      </c>
      <c r="AU141" s="202" t="s">
        <v>81</v>
      </c>
      <c r="AV141" s="13" t="s">
        <v>79</v>
      </c>
      <c r="AW141" s="13" t="s">
        <v>32</v>
      </c>
      <c r="AX141" s="13" t="s">
        <v>71</v>
      </c>
      <c r="AY141" s="202" t="s">
        <v>181</v>
      </c>
    </row>
    <row r="142" spans="2:51" s="14" customFormat="1" ht="12">
      <c r="B142" s="203"/>
      <c r="C142" s="204"/>
      <c r="D142" s="194" t="s">
        <v>191</v>
      </c>
      <c r="E142" s="205" t="s">
        <v>19</v>
      </c>
      <c r="F142" s="206" t="s">
        <v>1680</v>
      </c>
      <c r="G142" s="204"/>
      <c r="H142" s="207">
        <v>687.925</v>
      </c>
      <c r="I142" s="208"/>
      <c r="J142" s="204"/>
      <c r="K142" s="204"/>
      <c r="L142" s="209"/>
      <c r="M142" s="210"/>
      <c r="N142" s="211"/>
      <c r="O142" s="211"/>
      <c r="P142" s="211"/>
      <c r="Q142" s="211"/>
      <c r="R142" s="211"/>
      <c r="S142" s="211"/>
      <c r="T142" s="212"/>
      <c r="AT142" s="213" t="s">
        <v>191</v>
      </c>
      <c r="AU142" s="213" t="s">
        <v>81</v>
      </c>
      <c r="AV142" s="14" t="s">
        <v>81</v>
      </c>
      <c r="AW142" s="14" t="s">
        <v>32</v>
      </c>
      <c r="AX142" s="14" t="s">
        <v>71</v>
      </c>
      <c r="AY142" s="213" t="s">
        <v>181</v>
      </c>
    </row>
    <row r="143" spans="2:51" s="13" customFormat="1" ht="12">
      <c r="B143" s="192"/>
      <c r="C143" s="193"/>
      <c r="D143" s="194" t="s">
        <v>191</v>
      </c>
      <c r="E143" s="195" t="s">
        <v>19</v>
      </c>
      <c r="F143" s="196" t="s">
        <v>194</v>
      </c>
      <c r="G143" s="193"/>
      <c r="H143" s="195" t="s">
        <v>19</v>
      </c>
      <c r="I143" s="197"/>
      <c r="J143" s="193"/>
      <c r="K143" s="193"/>
      <c r="L143" s="198"/>
      <c r="M143" s="199"/>
      <c r="N143" s="200"/>
      <c r="O143" s="200"/>
      <c r="P143" s="200"/>
      <c r="Q143" s="200"/>
      <c r="R143" s="200"/>
      <c r="S143" s="200"/>
      <c r="T143" s="201"/>
      <c r="AT143" s="202" t="s">
        <v>191</v>
      </c>
      <c r="AU143" s="202" t="s">
        <v>81</v>
      </c>
      <c r="AV143" s="13" t="s">
        <v>79</v>
      </c>
      <c r="AW143" s="13" t="s">
        <v>32</v>
      </c>
      <c r="AX143" s="13" t="s">
        <v>71</v>
      </c>
      <c r="AY143" s="202" t="s">
        <v>181</v>
      </c>
    </row>
    <row r="144" spans="2:51" s="14" customFormat="1" ht="12">
      <c r="B144" s="203"/>
      <c r="C144" s="204"/>
      <c r="D144" s="194" t="s">
        <v>191</v>
      </c>
      <c r="E144" s="205" t="s">
        <v>19</v>
      </c>
      <c r="F144" s="206" t="s">
        <v>1681</v>
      </c>
      <c r="G144" s="204"/>
      <c r="H144" s="207">
        <v>685.825</v>
      </c>
      <c r="I144" s="208"/>
      <c r="J144" s="204"/>
      <c r="K144" s="204"/>
      <c r="L144" s="209"/>
      <c r="M144" s="210"/>
      <c r="N144" s="211"/>
      <c r="O144" s="211"/>
      <c r="P144" s="211"/>
      <c r="Q144" s="211"/>
      <c r="R144" s="211"/>
      <c r="S144" s="211"/>
      <c r="T144" s="212"/>
      <c r="AT144" s="213" t="s">
        <v>191</v>
      </c>
      <c r="AU144" s="213" t="s">
        <v>81</v>
      </c>
      <c r="AV144" s="14" t="s">
        <v>81</v>
      </c>
      <c r="AW144" s="14" t="s">
        <v>32</v>
      </c>
      <c r="AX144" s="14" t="s">
        <v>71</v>
      </c>
      <c r="AY144" s="213" t="s">
        <v>181</v>
      </c>
    </row>
    <row r="145" spans="2:51" s="15" customFormat="1" ht="12">
      <c r="B145" s="214"/>
      <c r="C145" s="215"/>
      <c r="D145" s="194" t="s">
        <v>191</v>
      </c>
      <c r="E145" s="216" t="s">
        <v>19</v>
      </c>
      <c r="F145" s="217" t="s">
        <v>196</v>
      </c>
      <c r="G145" s="215"/>
      <c r="H145" s="218">
        <v>2334.55</v>
      </c>
      <c r="I145" s="219"/>
      <c r="J145" s="215"/>
      <c r="K145" s="215"/>
      <c r="L145" s="220"/>
      <c r="M145" s="221"/>
      <c r="N145" s="222"/>
      <c r="O145" s="222"/>
      <c r="P145" s="222"/>
      <c r="Q145" s="222"/>
      <c r="R145" s="222"/>
      <c r="S145" s="222"/>
      <c r="T145" s="223"/>
      <c r="AT145" s="224" t="s">
        <v>191</v>
      </c>
      <c r="AU145" s="224" t="s">
        <v>81</v>
      </c>
      <c r="AV145" s="15" t="s">
        <v>189</v>
      </c>
      <c r="AW145" s="15" t="s">
        <v>32</v>
      </c>
      <c r="AX145" s="15" t="s">
        <v>79</v>
      </c>
      <c r="AY145" s="224" t="s">
        <v>181</v>
      </c>
    </row>
    <row r="146" spans="1:65" s="2" customFormat="1" ht="55.5" customHeight="1">
      <c r="A146" s="34"/>
      <c r="B146" s="35"/>
      <c r="C146" s="225" t="s">
        <v>240</v>
      </c>
      <c r="D146" s="225" t="s">
        <v>199</v>
      </c>
      <c r="E146" s="226" t="s">
        <v>215</v>
      </c>
      <c r="F146" s="227" t="s">
        <v>216</v>
      </c>
      <c r="G146" s="228" t="s">
        <v>202</v>
      </c>
      <c r="H146" s="229">
        <v>7.85</v>
      </c>
      <c r="I146" s="230"/>
      <c r="J146" s="231">
        <f>ROUND(I146*H146,2)</f>
        <v>0</v>
      </c>
      <c r="K146" s="227" t="s">
        <v>187</v>
      </c>
      <c r="L146" s="39"/>
      <c r="M146" s="232" t="s">
        <v>19</v>
      </c>
      <c r="N146" s="233" t="s">
        <v>42</v>
      </c>
      <c r="O146" s="64"/>
      <c r="P146" s="188">
        <f>O146*H146</f>
        <v>0</v>
      </c>
      <c r="Q146" s="188">
        <v>0</v>
      </c>
      <c r="R146" s="188">
        <f>Q146*H146</f>
        <v>0</v>
      </c>
      <c r="S146" s="188">
        <v>0</v>
      </c>
      <c r="T146" s="189">
        <f>S146*H146</f>
        <v>0</v>
      </c>
      <c r="U146" s="34"/>
      <c r="V146" s="34"/>
      <c r="W146" s="34"/>
      <c r="X146" s="34"/>
      <c r="Y146" s="34"/>
      <c r="Z146" s="34"/>
      <c r="AA146" s="34"/>
      <c r="AB146" s="34"/>
      <c r="AC146" s="34"/>
      <c r="AD146" s="34"/>
      <c r="AE146" s="34"/>
      <c r="AR146" s="190" t="s">
        <v>189</v>
      </c>
      <c r="AT146" s="190" t="s">
        <v>199</v>
      </c>
      <c r="AU146" s="190" t="s">
        <v>81</v>
      </c>
      <c r="AY146" s="17" t="s">
        <v>181</v>
      </c>
      <c r="BE146" s="191">
        <f>IF(N146="základní",J146,0)</f>
        <v>0</v>
      </c>
      <c r="BF146" s="191">
        <f>IF(N146="snížená",J146,0)</f>
        <v>0</v>
      </c>
      <c r="BG146" s="191">
        <f>IF(N146="zákl. přenesená",J146,0)</f>
        <v>0</v>
      </c>
      <c r="BH146" s="191">
        <f>IF(N146="sníž. přenesená",J146,0)</f>
        <v>0</v>
      </c>
      <c r="BI146" s="191">
        <f>IF(N146="nulová",J146,0)</f>
        <v>0</v>
      </c>
      <c r="BJ146" s="17" t="s">
        <v>79</v>
      </c>
      <c r="BK146" s="191">
        <f>ROUND(I146*H146,2)</f>
        <v>0</v>
      </c>
      <c r="BL146" s="17" t="s">
        <v>189</v>
      </c>
      <c r="BM146" s="190" t="s">
        <v>1682</v>
      </c>
    </row>
    <row r="147" spans="1:47" s="2" customFormat="1" ht="19.2">
      <c r="A147" s="34"/>
      <c r="B147" s="35"/>
      <c r="C147" s="36"/>
      <c r="D147" s="194" t="s">
        <v>204</v>
      </c>
      <c r="E147" s="36"/>
      <c r="F147" s="234" t="s">
        <v>218</v>
      </c>
      <c r="G147" s="36"/>
      <c r="H147" s="36"/>
      <c r="I147" s="235"/>
      <c r="J147" s="36"/>
      <c r="K147" s="36"/>
      <c r="L147" s="39"/>
      <c r="M147" s="236"/>
      <c r="N147" s="237"/>
      <c r="O147" s="64"/>
      <c r="P147" s="64"/>
      <c r="Q147" s="64"/>
      <c r="R147" s="64"/>
      <c r="S147" s="64"/>
      <c r="T147" s="65"/>
      <c r="U147" s="34"/>
      <c r="V147" s="34"/>
      <c r="W147" s="34"/>
      <c r="X147" s="34"/>
      <c r="Y147" s="34"/>
      <c r="Z147" s="34"/>
      <c r="AA147" s="34"/>
      <c r="AB147" s="34"/>
      <c r="AC147" s="34"/>
      <c r="AD147" s="34"/>
      <c r="AE147" s="34"/>
      <c r="AT147" s="17" t="s">
        <v>204</v>
      </c>
      <c r="AU147" s="17" t="s">
        <v>81</v>
      </c>
    </row>
    <row r="148" spans="2:51" s="13" customFormat="1" ht="12">
      <c r="B148" s="192"/>
      <c r="C148" s="193"/>
      <c r="D148" s="194" t="s">
        <v>191</v>
      </c>
      <c r="E148" s="195" t="s">
        <v>19</v>
      </c>
      <c r="F148" s="196" t="s">
        <v>192</v>
      </c>
      <c r="G148" s="193"/>
      <c r="H148" s="195" t="s">
        <v>19</v>
      </c>
      <c r="I148" s="197"/>
      <c r="J148" s="193"/>
      <c r="K148" s="193"/>
      <c r="L148" s="198"/>
      <c r="M148" s="199"/>
      <c r="N148" s="200"/>
      <c r="O148" s="200"/>
      <c r="P148" s="200"/>
      <c r="Q148" s="200"/>
      <c r="R148" s="200"/>
      <c r="S148" s="200"/>
      <c r="T148" s="201"/>
      <c r="AT148" s="202" t="s">
        <v>191</v>
      </c>
      <c r="AU148" s="202" t="s">
        <v>81</v>
      </c>
      <c r="AV148" s="13" t="s">
        <v>79</v>
      </c>
      <c r="AW148" s="13" t="s">
        <v>32</v>
      </c>
      <c r="AX148" s="13" t="s">
        <v>71</v>
      </c>
      <c r="AY148" s="202" t="s">
        <v>181</v>
      </c>
    </row>
    <row r="149" spans="2:51" s="14" customFormat="1" ht="12">
      <c r="B149" s="203"/>
      <c r="C149" s="204"/>
      <c r="D149" s="194" t="s">
        <v>191</v>
      </c>
      <c r="E149" s="205" t="s">
        <v>19</v>
      </c>
      <c r="F149" s="206" t="s">
        <v>1672</v>
      </c>
      <c r="G149" s="204"/>
      <c r="H149" s="207">
        <v>3.931</v>
      </c>
      <c r="I149" s="208"/>
      <c r="J149" s="204"/>
      <c r="K149" s="204"/>
      <c r="L149" s="209"/>
      <c r="M149" s="210"/>
      <c r="N149" s="211"/>
      <c r="O149" s="211"/>
      <c r="P149" s="211"/>
      <c r="Q149" s="211"/>
      <c r="R149" s="211"/>
      <c r="S149" s="211"/>
      <c r="T149" s="212"/>
      <c r="AT149" s="213" t="s">
        <v>191</v>
      </c>
      <c r="AU149" s="213" t="s">
        <v>81</v>
      </c>
      <c r="AV149" s="14" t="s">
        <v>81</v>
      </c>
      <c r="AW149" s="14" t="s">
        <v>32</v>
      </c>
      <c r="AX149" s="14" t="s">
        <v>71</v>
      </c>
      <c r="AY149" s="213" t="s">
        <v>181</v>
      </c>
    </row>
    <row r="150" spans="2:51" s="13" customFormat="1" ht="12">
      <c r="B150" s="192"/>
      <c r="C150" s="193"/>
      <c r="D150" s="194" t="s">
        <v>191</v>
      </c>
      <c r="E150" s="195" t="s">
        <v>19</v>
      </c>
      <c r="F150" s="196" t="s">
        <v>194</v>
      </c>
      <c r="G150" s="193"/>
      <c r="H150" s="195" t="s">
        <v>19</v>
      </c>
      <c r="I150" s="197"/>
      <c r="J150" s="193"/>
      <c r="K150" s="193"/>
      <c r="L150" s="198"/>
      <c r="M150" s="199"/>
      <c r="N150" s="200"/>
      <c r="O150" s="200"/>
      <c r="P150" s="200"/>
      <c r="Q150" s="200"/>
      <c r="R150" s="200"/>
      <c r="S150" s="200"/>
      <c r="T150" s="201"/>
      <c r="AT150" s="202" t="s">
        <v>191</v>
      </c>
      <c r="AU150" s="202" t="s">
        <v>81</v>
      </c>
      <c r="AV150" s="13" t="s">
        <v>79</v>
      </c>
      <c r="AW150" s="13" t="s">
        <v>32</v>
      </c>
      <c r="AX150" s="13" t="s">
        <v>71</v>
      </c>
      <c r="AY150" s="202" t="s">
        <v>181</v>
      </c>
    </row>
    <row r="151" spans="2:51" s="14" customFormat="1" ht="12">
      <c r="B151" s="203"/>
      <c r="C151" s="204"/>
      <c r="D151" s="194" t="s">
        <v>191</v>
      </c>
      <c r="E151" s="205" t="s">
        <v>19</v>
      </c>
      <c r="F151" s="206" t="s">
        <v>1673</v>
      </c>
      <c r="G151" s="204"/>
      <c r="H151" s="207">
        <v>3.919</v>
      </c>
      <c r="I151" s="208"/>
      <c r="J151" s="204"/>
      <c r="K151" s="204"/>
      <c r="L151" s="209"/>
      <c r="M151" s="210"/>
      <c r="N151" s="211"/>
      <c r="O151" s="211"/>
      <c r="P151" s="211"/>
      <c r="Q151" s="211"/>
      <c r="R151" s="211"/>
      <c r="S151" s="211"/>
      <c r="T151" s="212"/>
      <c r="AT151" s="213" t="s">
        <v>191</v>
      </c>
      <c r="AU151" s="213" t="s">
        <v>81</v>
      </c>
      <c r="AV151" s="14" t="s">
        <v>81</v>
      </c>
      <c r="AW151" s="14" t="s">
        <v>32</v>
      </c>
      <c r="AX151" s="14" t="s">
        <v>71</v>
      </c>
      <c r="AY151" s="213" t="s">
        <v>181</v>
      </c>
    </row>
    <row r="152" spans="2:51" s="15" customFormat="1" ht="12">
      <c r="B152" s="214"/>
      <c r="C152" s="215"/>
      <c r="D152" s="194" t="s">
        <v>191</v>
      </c>
      <c r="E152" s="216" t="s">
        <v>19</v>
      </c>
      <c r="F152" s="217" t="s">
        <v>196</v>
      </c>
      <c r="G152" s="215"/>
      <c r="H152" s="218">
        <v>7.85</v>
      </c>
      <c r="I152" s="219"/>
      <c r="J152" s="215"/>
      <c r="K152" s="215"/>
      <c r="L152" s="220"/>
      <c r="M152" s="221"/>
      <c r="N152" s="222"/>
      <c r="O152" s="222"/>
      <c r="P152" s="222"/>
      <c r="Q152" s="222"/>
      <c r="R152" s="222"/>
      <c r="S152" s="222"/>
      <c r="T152" s="223"/>
      <c r="AT152" s="224" t="s">
        <v>191</v>
      </c>
      <c r="AU152" s="224" t="s">
        <v>81</v>
      </c>
      <c r="AV152" s="15" t="s">
        <v>189</v>
      </c>
      <c r="AW152" s="15" t="s">
        <v>32</v>
      </c>
      <c r="AX152" s="15" t="s">
        <v>79</v>
      </c>
      <c r="AY152" s="224" t="s">
        <v>181</v>
      </c>
    </row>
    <row r="153" spans="1:65" s="2" customFormat="1" ht="114.9" customHeight="1">
      <c r="A153" s="34"/>
      <c r="B153" s="35"/>
      <c r="C153" s="225" t="s">
        <v>284</v>
      </c>
      <c r="D153" s="225" t="s">
        <v>199</v>
      </c>
      <c r="E153" s="226" t="s">
        <v>290</v>
      </c>
      <c r="F153" s="227" t="s">
        <v>291</v>
      </c>
      <c r="G153" s="228" t="s">
        <v>292</v>
      </c>
      <c r="H153" s="229">
        <v>40</v>
      </c>
      <c r="I153" s="230"/>
      <c r="J153" s="231">
        <f>ROUND(I153*H153,2)</f>
        <v>0</v>
      </c>
      <c r="K153" s="227" t="s">
        <v>187</v>
      </c>
      <c r="L153" s="39"/>
      <c r="M153" s="232" t="s">
        <v>19</v>
      </c>
      <c r="N153" s="233" t="s">
        <v>42</v>
      </c>
      <c r="O153" s="64"/>
      <c r="P153" s="188">
        <f>O153*H153</f>
        <v>0</v>
      </c>
      <c r="Q153" s="188">
        <v>0</v>
      </c>
      <c r="R153" s="188">
        <f>Q153*H153</f>
        <v>0</v>
      </c>
      <c r="S153" s="188">
        <v>0</v>
      </c>
      <c r="T153" s="189">
        <f>S153*H153</f>
        <v>0</v>
      </c>
      <c r="U153" s="34"/>
      <c r="V153" s="34"/>
      <c r="W153" s="34"/>
      <c r="X153" s="34"/>
      <c r="Y153" s="34"/>
      <c r="Z153" s="34"/>
      <c r="AA153" s="34"/>
      <c r="AB153" s="34"/>
      <c r="AC153" s="34"/>
      <c r="AD153" s="34"/>
      <c r="AE153" s="34"/>
      <c r="AR153" s="190" t="s">
        <v>189</v>
      </c>
      <c r="AT153" s="190" t="s">
        <v>199</v>
      </c>
      <c r="AU153" s="190" t="s">
        <v>81</v>
      </c>
      <c r="AY153" s="17" t="s">
        <v>181</v>
      </c>
      <c r="BE153" s="191">
        <f>IF(N153="základní",J153,0)</f>
        <v>0</v>
      </c>
      <c r="BF153" s="191">
        <f>IF(N153="snížená",J153,0)</f>
        <v>0</v>
      </c>
      <c r="BG153" s="191">
        <f>IF(N153="zákl. přenesená",J153,0)</f>
        <v>0</v>
      </c>
      <c r="BH153" s="191">
        <f>IF(N153="sníž. přenesená",J153,0)</f>
        <v>0</v>
      </c>
      <c r="BI153" s="191">
        <f>IF(N153="nulová",J153,0)</f>
        <v>0</v>
      </c>
      <c r="BJ153" s="17" t="s">
        <v>79</v>
      </c>
      <c r="BK153" s="191">
        <f>ROUND(I153*H153,2)</f>
        <v>0</v>
      </c>
      <c r="BL153" s="17" t="s">
        <v>189</v>
      </c>
      <c r="BM153" s="190" t="s">
        <v>1683</v>
      </c>
    </row>
    <row r="154" spans="2:51" s="14" customFormat="1" ht="12">
      <c r="B154" s="203"/>
      <c r="C154" s="204"/>
      <c r="D154" s="194" t="s">
        <v>191</v>
      </c>
      <c r="E154" s="205" t="s">
        <v>19</v>
      </c>
      <c r="F154" s="206" t="s">
        <v>691</v>
      </c>
      <c r="G154" s="204"/>
      <c r="H154" s="207">
        <v>40</v>
      </c>
      <c r="I154" s="208"/>
      <c r="J154" s="204"/>
      <c r="K154" s="204"/>
      <c r="L154" s="209"/>
      <c r="M154" s="210"/>
      <c r="N154" s="211"/>
      <c r="O154" s="211"/>
      <c r="P154" s="211"/>
      <c r="Q154" s="211"/>
      <c r="R154" s="211"/>
      <c r="S154" s="211"/>
      <c r="T154" s="212"/>
      <c r="AT154" s="213" t="s">
        <v>191</v>
      </c>
      <c r="AU154" s="213" t="s">
        <v>81</v>
      </c>
      <c r="AV154" s="14" t="s">
        <v>81</v>
      </c>
      <c r="AW154" s="14" t="s">
        <v>32</v>
      </c>
      <c r="AX154" s="14" t="s">
        <v>71</v>
      </c>
      <c r="AY154" s="213" t="s">
        <v>181</v>
      </c>
    </row>
    <row r="155" spans="2:51" s="15" customFormat="1" ht="12">
      <c r="B155" s="214"/>
      <c r="C155" s="215"/>
      <c r="D155" s="194" t="s">
        <v>191</v>
      </c>
      <c r="E155" s="216" t="s">
        <v>19</v>
      </c>
      <c r="F155" s="217" t="s">
        <v>196</v>
      </c>
      <c r="G155" s="215"/>
      <c r="H155" s="218">
        <v>40</v>
      </c>
      <c r="I155" s="219"/>
      <c r="J155" s="215"/>
      <c r="K155" s="215"/>
      <c r="L155" s="220"/>
      <c r="M155" s="221"/>
      <c r="N155" s="222"/>
      <c r="O155" s="222"/>
      <c r="P155" s="222"/>
      <c r="Q155" s="222"/>
      <c r="R155" s="222"/>
      <c r="S155" s="222"/>
      <c r="T155" s="223"/>
      <c r="AT155" s="224" t="s">
        <v>191</v>
      </c>
      <c r="AU155" s="224" t="s">
        <v>81</v>
      </c>
      <c r="AV155" s="15" t="s">
        <v>189</v>
      </c>
      <c r="AW155" s="15" t="s">
        <v>32</v>
      </c>
      <c r="AX155" s="15" t="s">
        <v>79</v>
      </c>
      <c r="AY155" s="224" t="s">
        <v>181</v>
      </c>
    </row>
    <row r="156" spans="1:65" s="2" customFormat="1" ht="90" customHeight="1">
      <c r="A156" s="34"/>
      <c r="B156" s="35"/>
      <c r="C156" s="225" t="s">
        <v>289</v>
      </c>
      <c r="D156" s="225" t="s">
        <v>199</v>
      </c>
      <c r="E156" s="226" t="s">
        <v>295</v>
      </c>
      <c r="F156" s="227" t="s">
        <v>296</v>
      </c>
      <c r="G156" s="228" t="s">
        <v>262</v>
      </c>
      <c r="H156" s="229">
        <v>3200</v>
      </c>
      <c r="I156" s="230"/>
      <c r="J156" s="231">
        <f>ROUND(I156*H156,2)</f>
        <v>0</v>
      </c>
      <c r="K156" s="227" t="s">
        <v>187</v>
      </c>
      <c r="L156" s="39"/>
      <c r="M156" s="232" t="s">
        <v>19</v>
      </c>
      <c r="N156" s="233" t="s">
        <v>42</v>
      </c>
      <c r="O156" s="64"/>
      <c r="P156" s="188">
        <f>O156*H156</f>
        <v>0</v>
      </c>
      <c r="Q156" s="188">
        <v>0</v>
      </c>
      <c r="R156" s="188">
        <f>Q156*H156</f>
        <v>0</v>
      </c>
      <c r="S156" s="188">
        <v>0</v>
      </c>
      <c r="T156" s="189">
        <f>S156*H156</f>
        <v>0</v>
      </c>
      <c r="U156" s="34"/>
      <c r="V156" s="34"/>
      <c r="W156" s="34"/>
      <c r="X156" s="34"/>
      <c r="Y156" s="34"/>
      <c r="Z156" s="34"/>
      <c r="AA156" s="34"/>
      <c r="AB156" s="34"/>
      <c r="AC156" s="34"/>
      <c r="AD156" s="34"/>
      <c r="AE156" s="34"/>
      <c r="AR156" s="190" t="s">
        <v>189</v>
      </c>
      <c r="AT156" s="190" t="s">
        <v>199</v>
      </c>
      <c r="AU156" s="190" t="s">
        <v>81</v>
      </c>
      <c r="AY156" s="17" t="s">
        <v>181</v>
      </c>
      <c r="BE156" s="191">
        <f>IF(N156="základní",J156,0)</f>
        <v>0</v>
      </c>
      <c r="BF156" s="191">
        <f>IF(N156="snížená",J156,0)</f>
        <v>0</v>
      </c>
      <c r="BG156" s="191">
        <f>IF(N156="zákl. přenesená",J156,0)</f>
        <v>0</v>
      </c>
      <c r="BH156" s="191">
        <f>IF(N156="sníž. přenesená",J156,0)</f>
        <v>0</v>
      </c>
      <c r="BI156" s="191">
        <f>IF(N156="nulová",J156,0)</f>
        <v>0</v>
      </c>
      <c r="BJ156" s="17" t="s">
        <v>79</v>
      </c>
      <c r="BK156" s="191">
        <f>ROUND(I156*H156,2)</f>
        <v>0</v>
      </c>
      <c r="BL156" s="17" t="s">
        <v>189</v>
      </c>
      <c r="BM156" s="190" t="s">
        <v>1684</v>
      </c>
    </row>
    <row r="157" spans="2:51" s="13" customFormat="1" ht="12">
      <c r="B157" s="192"/>
      <c r="C157" s="193"/>
      <c r="D157" s="194" t="s">
        <v>191</v>
      </c>
      <c r="E157" s="195" t="s">
        <v>19</v>
      </c>
      <c r="F157" s="196" t="s">
        <v>1685</v>
      </c>
      <c r="G157" s="193"/>
      <c r="H157" s="195" t="s">
        <v>19</v>
      </c>
      <c r="I157" s="197"/>
      <c r="J157" s="193"/>
      <c r="K157" s="193"/>
      <c r="L157" s="198"/>
      <c r="M157" s="199"/>
      <c r="N157" s="200"/>
      <c r="O157" s="200"/>
      <c r="P157" s="200"/>
      <c r="Q157" s="200"/>
      <c r="R157" s="200"/>
      <c r="S157" s="200"/>
      <c r="T157" s="201"/>
      <c r="AT157" s="202" t="s">
        <v>191</v>
      </c>
      <c r="AU157" s="202" t="s">
        <v>81</v>
      </c>
      <c r="AV157" s="13" t="s">
        <v>79</v>
      </c>
      <c r="AW157" s="13" t="s">
        <v>32</v>
      </c>
      <c r="AX157" s="13" t="s">
        <v>71</v>
      </c>
      <c r="AY157" s="202" t="s">
        <v>181</v>
      </c>
    </row>
    <row r="158" spans="2:51" s="14" customFormat="1" ht="12">
      <c r="B158" s="203"/>
      <c r="C158" s="204"/>
      <c r="D158" s="194" t="s">
        <v>191</v>
      </c>
      <c r="E158" s="205" t="s">
        <v>19</v>
      </c>
      <c r="F158" s="206" t="s">
        <v>1686</v>
      </c>
      <c r="G158" s="204"/>
      <c r="H158" s="207">
        <v>2400</v>
      </c>
      <c r="I158" s="208"/>
      <c r="J158" s="204"/>
      <c r="K158" s="204"/>
      <c r="L158" s="209"/>
      <c r="M158" s="210"/>
      <c r="N158" s="211"/>
      <c r="O158" s="211"/>
      <c r="P158" s="211"/>
      <c r="Q158" s="211"/>
      <c r="R158" s="211"/>
      <c r="S158" s="211"/>
      <c r="T158" s="212"/>
      <c r="AT158" s="213" t="s">
        <v>191</v>
      </c>
      <c r="AU158" s="213" t="s">
        <v>81</v>
      </c>
      <c r="AV158" s="14" t="s">
        <v>81</v>
      </c>
      <c r="AW158" s="14" t="s">
        <v>32</v>
      </c>
      <c r="AX158" s="14" t="s">
        <v>71</v>
      </c>
      <c r="AY158" s="213" t="s">
        <v>181</v>
      </c>
    </row>
    <row r="159" spans="2:51" s="13" customFormat="1" ht="12">
      <c r="B159" s="192"/>
      <c r="C159" s="193"/>
      <c r="D159" s="194" t="s">
        <v>191</v>
      </c>
      <c r="E159" s="195" t="s">
        <v>19</v>
      </c>
      <c r="F159" s="196" t="s">
        <v>505</v>
      </c>
      <c r="G159" s="193"/>
      <c r="H159" s="195" t="s">
        <v>19</v>
      </c>
      <c r="I159" s="197"/>
      <c r="J159" s="193"/>
      <c r="K159" s="193"/>
      <c r="L159" s="198"/>
      <c r="M159" s="199"/>
      <c r="N159" s="200"/>
      <c r="O159" s="200"/>
      <c r="P159" s="200"/>
      <c r="Q159" s="200"/>
      <c r="R159" s="200"/>
      <c r="S159" s="200"/>
      <c r="T159" s="201"/>
      <c r="AT159" s="202" t="s">
        <v>191</v>
      </c>
      <c r="AU159" s="202" t="s">
        <v>81</v>
      </c>
      <c r="AV159" s="13" t="s">
        <v>79</v>
      </c>
      <c r="AW159" s="13" t="s">
        <v>32</v>
      </c>
      <c r="AX159" s="13" t="s">
        <v>71</v>
      </c>
      <c r="AY159" s="202" t="s">
        <v>181</v>
      </c>
    </row>
    <row r="160" spans="2:51" s="14" customFormat="1" ht="12">
      <c r="B160" s="203"/>
      <c r="C160" s="204"/>
      <c r="D160" s="194" t="s">
        <v>191</v>
      </c>
      <c r="E160" s="205" t="s">
        <v>19</v>
      </c>
      <c r="F160" s="206" t="s">
        <v>1687</v>
      </c>
      <c r="G160" s="204"/>
      <c r="H160" s="207">
        <v>800</v>
      </c>
      <c r="I160" s="208"/>
      <c r="J160" s="204"/>
      <c r="K160" s="204"/>
      <c r="L160" s="209"/>
      <c r="M160" s="210"/>
      <c r="N160" s="211"/>
      <c r="O160" s="211"/>
      <c r="P160" s="211"/>
      <c r="Q160" s="211"/>
      <c r="R160" s="211"/>
      <c r="S160" s="211"/>
      <c r="T160" s="212"/>
      <c r="AT160" s="213" t="s">
        <v>191</v>
      </c>
      <c r="AU160" s="213" t="s">
        <v>81</v>
      </c>
      <c r="AV160" s="14" t="s">
        <v>81</v>
      </c>
      <c r="AW160" s="14" t="s">
        <v>32</v>
      </c>
      <c r="AX160" s="14" t="s">
        <v>71</v>
      </c>
      <c r="AY160" s="213" t="s">
        <v>181</v>
      </c>
    </row>
    <row r="161" spans="2:51" s="15" customFormat="1" ht="12">
      <c r="B161" s="214"/>
      <c r="C161" s="215"/>
      <c r="D161" s="194" t="s">
        <v>191</v>
      </c>
      <c r="E161" s="216" t="s">
        <v>19</v>
      </c>
      <c r="F161" s="217" t="s">
        <v>196</v>
      </c>
      <c r="G161" s="215"/>
      <c r="H161" s="218">
        <v>3200</v>
      </c>
      <c r="I161" s="219"/>
      <c r="J161" s="215"/>
      <c r="K161" s="215"/>
      <c r="L161" s="220"/>
      <c r="M161" s="221"/>
      <c r="N161" s="222"/>
      <c r="O161" s="222"/>
      <c r="P161" s="222"/>
      <c r="Q161" s="222"/>
      <c r="R161" s="222"/>
      <c r="S161" s="222"/>
      <c r="T161" s="223"/>
      <c r="AT161" s="224" t="s">
        <v>191</v>
      </c>
      <c r="AU161" s="224" t="s">
        <v>81</v>
      </c>
      <c r="AV161" s="15" t="s">
        <v>189</v>
      </c>
      <c r="AW161" s="15" t="s">
        <v>32</v>
      </c>
      <c r="AX161" s="15" t="s">
        <v>79</v>
      </c>
      <c r="AY161" s="224" t="s">
        <v>181</v>
      </c>
    </row>
    <row r="162" spans="1:65" s="2" customFormat="1" ht="90" customHeight="1">
      <c r="A162" s="34"/>
      <c r="B162" s="35"/>
      <c r="C162" s="225" t="s">
        <v>294</v>
      </c>
      <c r="D162" s="225" t="s">
        <v>199</v>
      </c>
      <c r="E162" s="226" t="s">
        <v>301</v>
      </c>
      <c r="F162" s="227" t="s">
        <v>302</v>
      </c>
      <c r="G162" s="228" t="s">
        <v>262</v>
      </c>
      <c r="H162" s="229">
        <v>3200</v>
      </c>
      <c r="I162" s="230"/>
      <c r="J162" s="231">
        <f>ROUND(I162*H162,2)</f>
        <v>0</v>
      </c>
      <c r="K162" s="227" t="s">
        <v>187</v>
      </c>
      <c r="L162" s="39"/>
      <c r="M162" s="232" t="s">
        <v>19</v>
      </c>
      <c r="N162" s="233" t="s">
        <v>42</v>
      </c>
      <c r="O162" s="64"/>
      <c r="P162" s="188">
        <f>O162*H162</f>
        <v>0</v>
      </c>
      <c r="Q162" s="188">
        <v>0</v>
      </c>
      <c r="R162" s="188">
        <f>Q162*H162</f>
        <v>0</v>
      </c>
      <c r="S162" s="188">
        <v>0</v>
      </c>
      <c r="T162" s="189">
        <f>S162*H162</f>
        <v>0</v>
      </c>
      <c r="U162" s="34"/>
      <c r="V162" s="34"/>
      <c r="W162" s="34"/>
      <c r="X162" s="34"/>
      <c r="Y162" s="34"/>
      <c r="Z162" s="34"/>
      <c r="AA162" s="34"/>
      <c r="AB162" s="34"/>
      <c r="AC162" s="34"/>
      <c r="AD162" s="34"/>
      <c r="AE162" s="34"/>
      <c r="AR162" s="190" t="s">
        <v>189</v>
      </c>
      <c r="AT162" s="190" t="s">
        <v>199</v>
      </c>
      <c r="AU162" s="190" t="s">
        <v>81</v>
      </c>
      <c r="AY162" s="17" t="s">
        <v>181</v>
      </c>
      <c r="BE162" s="191">
        <f>IF(N162="základní",J162,0)</f>
        <v>0</v>
      </c>
      <c r="BF162" s="191">
        <f>IF(N162="snížená",J162,0)</f>
        <v>0</v>
      </c>
      <c r="BG162" s="191">
        <f>IF(N162="zákl. přenesená",J162,0)</f>
        <v>0</v>
      </c>
      <c r="BH162" s="191">
        <f>IF(N162="sníž. přenesená",J162,0)</f>
        <v>0</v>
      </c>
      <c r="BI162" s="191">
        <f>IF(N162="nulová",J162,0)</f>
        <v>0</v>
      </c>
      <c r="BJ162" s="17" t="s">
        <v>79</v>
      </c>
      <c r="BK162" s="191">
        <f>ROUND(I162*H162,2)</f>
        <v>0</v>
      </c>
      <c r="BL162" s="17" t="s">
        <v>189</v>
      </c>
      <c r="BM162" s="190" t="s">
        <v>1688</v>
      </c>
    </row>
    <row r="163" spans="2:51" s="13" customFormat="1" ht="12">
      <c r="B163" s="192"/>
      <c r="C163" s="193"/>
      <c r="D163" s="194" t="s">
        <v>191</v>
      </c>
      <c r="E163" s="195" t="s">
        <v>19</v>
      </c>
      <c r="F163" s="196" t="s">
        <v>1685</v>
      </c>
      <c r="G163" s="193"/>
      <c r="H163" s="195" t="s">
        <v>19</v>
      </c>
      <c r="I163" s="197"/>
      <c r="J163" s="193"/>
      <c r="K163" s="193"/>
      <c r="L163" s="198"/>
      <c r="M163" s="199"/>
      <c r="N163" s="200"/>
      <c r="O163" s="200"/>
      <c r="P163" s="200"/>
      <c r="Q163" s="200"/>
      <c r="R163" s="200"/>
      <c r="S163" s="200"/>
      <c r="T163" s="201"/>
      <c r="AT163" s="202" t="s">
        <v>191</v>
      </c>
      <c r="AU163" s="202" t="s">
        <v>81</v>
      </c>
      <c r="AV163" s="13" t="s">
        <v>79</v>
      </c>
      <c r="AW163" s="13" t="s">
        <v>32</v>
      </c>
      <c r="AX163" s="13" t="s">
        <v>71</v>
      </c>
      <c r="AY163" s="202" t="s">
        <v>181</v>
      </c>
    </row>
    <row r="164" spans="2:51" s="14" customFormat="1" ht="12">
      <c r="B164" s="203"/>
      <c r="C164" s="204"/>
      <c r="D164" s="194" t="s">
        <v>191</v>
      </c>
      <c r="E164" s="205" t="s">
        <v>19</v>
      </c>
      <c r="F164" s="206" t="s">
        <v>1686</v>
      </c>
      <c r="G164" s="204"/>
      <c r="H164" s="207">
        <v>2400</v>
      </c>
      <c r="I164" s="208"/>
      <c r="J164" s="204"/>
      <c r="K164" s="204"/>
      <c r="L164" s="209"/>
      <c r="M164" s="210"/>
      <c r="N164" s="211"/>
      <c r="O164" s="211"/>
      <c r="P164" s="211"/>
      <c r="Q164" s="211"/>
      <c r="R164" s="211"/>
      <c r="S164" s="211"/>
      <c r="T164" s="212"/>
      <c r="AT164" s="213" t="s">
        <v>191</v>
      </c>
      <c r="AU164" s="213" t="s">
        <v>81</v>
      </c>
      <c r="AV164" s="14" t="s">
        <v>81</v>
      </c>
      <c r="AW164" s="14" t="s">
        <v>32</v>
      </c>
      <c r="AX164" s="14" t="s">
        <v>71</v>
      </c>
      <c r="AY164" s="213" t="s">
        <v>181</v>
      </c>
    </row>
    <row r="165" spans="2:51" s="13" customFormat="1" ht="12">
      <c r="B165" s="192"/>
      <c r="C165" s="193"/>
      <c r="D165" s="194" t="s">
        <v>191</v>
      </c>
      <c r="E165" s="195" t="s">
        <v>19</v>
      </c>
      <c r="F165" s="196" t="s">
        <v>505</v>
      </c>
      <c r="G165" s="193"/>
      <c r="H165" s="195" t="s">
        <v>19</v>
      </c>
      <c r="I165" s="197"/>
      <c r="J165" s="193"/>
      <c r="K165" s="193"/>
      <c r="L165" s="198"/>
      <c r="M165" s="199"/>
      <c r="N165" s="200"/>
      <c r="O165" s="200"/>
      <c r="P165" s="200"/>
      <c r="Q165" s="200"/>
      <c r="R165" s="200"/>
      <c r="S165" s="200"/>
      <c r="T165" s="201"/>
      <c r="AT165" s="202" t="s">
        <v>191</v>
      </c>
      <c r="AU165" s="202" t="s">
        <v>81</v>
      </c>
      <c r="AV165" s="13" t="s">
        <v>79</v>
      </c>
      <c r="AW165" s="13" t="s">
        <v>32</v>
      </c>
      <c r="AX165" s="13" t="s">
        <v>71</v>
      </c>
      <c r="AY165" s="202" t="s">
        <v>181</v>
      </c>
    </row>
    <row r="166" spans="2:51" s="14" customFormat="1" ht="12">
      <c r="B166" s="203"/>
      <c r="C166" s="204"/>
      <c r="D166" s="194" t="s">
        <v>191</v>
      </c>
      <c r="E166" s="205" t="s">
        <v>19</v>
      </c>
      <c r="F166" s="206" t="s">
        <v>1687</v>
      </c>
      <c r="G166" s="204"/>
      <c r="H166" s="207">
        <v>800</v>
      </c>
      <c r="I166" s="208"/>
      <c r="J166" s="204"/>
      <c r="K166" s="204"/>
      <c r="L166" s="209"/>
      <c r="M166" s="210"/>
      <c r="N166" s="211"/>
      <c r="O166" s="211"/>
      <c r="P166" s="211"/>
      <c r="Q166" s="211"/>
      <c r="R166" s="211"/>
      <c r="S166" s="211"/>
      <c r="T166" s="212"/>
      <c r="AT166" s="213" t="s">
        <v>191</v>
      </c>
      <c r="AU166" s="213" t="s">
        <v>81</v>
      </c>
      <c r="AV166" s="14" t="s">
        <v>81</v>
      </c>
      <c r="AW166" s="14" t="s">
        <v>32</v>
      </c>
      <c r="AX166" s="14" t="s">
        <v>71</v>
      </c>
      <c r="AY166" s="213" t="s">
        <v>181</v>
      </c>
    </row>
    <row r="167" spans="2:51" s="15" customFormat="1" ht="12">
      <c r="B167" s="214"/>
      <c r="C167" s="215"/>
      <c r="D167" s="194" t="s">
        <v>191</v>
      </c>
      <c r="E167" s="216" t="s">
        <v>19</v>
      </c>
      <c r="F167" s="217" t="s">
        <v>196</v>
      </c>
      <c r="G167" s="215"/>
      <c r="H167" s="218">
        <v>3200</v>
      </c>
      <c r="I167" s="219"/>
      <c r="J167" s="215"/>
      <c r="K167" s="215"/>
      <c r="L167" s="220"/>
      <c r="M167" s="221"/>
      <c r="N167" s="222"/>
      <c r="O167" s="222"/>
      <c r="P167" s="222"/>
      <c r="Q167" s="222"/>
      <c r="R167" s="222"/>
      <c r="S167" s="222"/>
      <c r="T167" s="223"/>
      <c r="AT167" s="224" t="s">
        <v>191</v>
      </c>
      <c r="AU167" s="224" t="s">
        <v>81</v>
      </c>
      <c r="AV167" s="15" t="s">
        <v>189</v>
      </c>
      <c r="AW167" s="15" t="s">
        <v>32</v>
      </c>
      <c r="AX167" s="15" t="s">
        <v>79</v>
      </c>
      <c r="AY167" s="224" t="s">
        <v>181</v>
      </c>
    </row>
    <row r="168" spans="1:65" s="2" customFormat="1" ht="62.7" customHeight="1">
      <c r="A168" s="34"/>
      <c r="B168" s="35"/>
      <c r="C168" s="225" t="s">
        <v>300</v>
      </c>
      <c r="D168" s="225" t="s">
        <v>199</v>
      </c>
      <c r="E168" s="226" t="s">
        <v>1689</v>
      </c>
      <c r="F168" s="227" t="s">
        <v>1690</v>
      </c>
      <c r="G168" s="228" t="s">
        <v>211</v>
      </c>
      <c r="H168" s="229">
        <v>100</v>
      </c>
      <c r="I168" s="230"/>
      <c r="J168" s="231">
        <f>ROUND(I168*H168,2)</f>
        <v>0</v>
      </c>
      <c r="K168" s="227" t="s">
        <v>187</v>
      </c>
      <c r="L168" s="39"/>
      <c r="M168" s="232" t="s">
        <v>19</v>
      </c>
      <c r="N168" s="233" t="s">
        <v>42</v>
      </c>
      <c r="O168" s="64"/>
      <c r="P168" s="188">
        <f>O168*H168</f>
        <v>0</v>
      </c>
      <c r="Q168" s="188">
        <v>0</v>
      </c>
      <c r="R168" s="188">
        <f>Q168*H168</f>
        <v>0</v>
      </c>
      <c r="S168" s="188">
        <v>0</v>
      </c>
      <c r="T168" s="189">
        <f>S168*H168</f>
        <v>0</v>
      </c>
      <c r="U168" s="34"/>
      <c r="V168" s="34"/>
      <c r="W168" s="34"/>
      <c r="X168" s="34"/>
      <c r="Y168" s="34"/>
      <c r="Z168" s="34"/>
      <c r="AA168" s="34"/>
      <c r="AB168" s="34"/>
      <c r="AC168" s="34"/>
      <c r="AD168" s="34"/>
      <c r="AE168" s="34"/>
      <c r="AR168" s="190" t="s">
        <v>189</v>
      </c>
      <c r="AT168" s="190" t="s">
        <v>199</v>
      </c>
      <c r="AU168" s="190" t="s">
        <v>81</v>
      </c>
      <c r="AY168" s="17" t="s">
        <v>181</v>
      </c>
      <c r="BE168" s="191">
        <f>IF(N168="základní",J168,0)</f>
        <v>0</v>
      </c>
      <c r="BF168" s="191">
        <f>IF(N168="snížená",J168,0)</f>
        <v>0</v>
      </c>
      <c r="BG168" s="191">
        <f>IF(N168="zákl. přenesená",J168,0)</f>
        <v>0</v>
      </c>
      <c r="BH168" s="191">
        <f>IF(N168="sníž. přenesená",J168,0)</f>
        <v>0</v>
      </c>
      <c r="BI168" s="191">
        <f>IF(N168="nulová",J168,0)</f>
        <v>0</v>
      </c>
      <c r="BJ168" s="17" t="s">
        <v>79</v>
      </c>
      <c r="BK168" s="191">
        <f>ROUND(I168*H168,2)</f>
        <v>0</v>
      </c>
      <c r="BL168" s="17" t="s">
        <v>189</v>
      </c>
      <c r="BM168" s="190" t="s">
        <v>1691</v>
      </c>
    </row>
    <row r="169" spans="2:51" s="13" customFormat="1" ht="20.4">
      <c r="B169" s="192"/>
      <c r="C169" s="193"/>
      <c r="D169" s="194" t="s">
        <v>191</v>
      </c>
      <c r="E169" s="195" t="s">
        <v>19</v>
      </c>
      <c r="F169" s="196" t="s">
        <v>1692</v>
      </c>
      <c r="G169" s="193"/>
      <c r="H169" s="195" t="s">
        <v>19</v>
      </c>
      <c r="I169" s="197"/>
      <c r="J169" s="193"/>
      <c r="K169" s="193"/>
      <c r="L169" s="198"/>
      <c r="M169" s="199"/>
      <c r="N169" s="200"/>
      <c r="O169" s="200"/>
      <c r="P169" s="200"/>
      <c r="Q169" s="200"/>
      <c r="R169" s="200"/>
      <c r="S169" s="200"/>
      <c r="T169" s="201"/>
      <c r="AT169" s="202" t="s">
        <v>191</v>
      </c>
      <c r="AU169" s="202" t="s">
        <v>81</v>
      </c>
      <c r="AV169" s="13" t="s">
        <v>79</v>
      </c>
      <c r="AW169" s="13" t="s">
        <v>32</v>
      </c>
      <c r="AX169" s="13" t="s">
        <v>71</v>
      </c>
      <c r="AY169" s="202" t="s">
        <v>181</v>
      </c>
    </row>
    <row r="170" spans="2:51" s="14" customFormat="1" ht="12">
      <c r="B170" s="203"/>
      <c r="C170" s="204"/>
      <c r="D170" s="194" t="s">
        <v>191</v>
      </c>
      <c r="E170" s="205" t="s">
        <v>19</v>
      </c>
      <c r="F170" s="206" t="s">
        <v>1693</v>
      </c>
      <c r="G170" s="204"/>
      <c r="H170" s="207">
        <v>100</v>
      </c>
      <c r="I170" s="208"/>
      <c r="J170" s="204"/>
      <c r="K170" s="204"/>
      <c r="L170" s="209"/>
      <c r="M170" s="210"/>
      <c r="N170" s="211"/>
      <c r="O170" s="211"/>
      <c r="P170" s="211"/>
      <c r="Q170" s="211"/>
      <c r="R170" s="211"/>
      <c r="S170" s="211"/>
      <c r="T170" s="212"/>
      <c r="AT170" s="213" t="s">
        <v>191</v>
      </c>
      <c r="AU170" s="213" t="s">
        <v>81</v>
      </c>
      <c r="AV170" s="14" t="s">
        <v>81</v>
      </c>
      <c r="AW170" s="14" t="s">
        <v>32</v>
      </c>
      <c r="AX170" s="14" t="s">
        <v>71</v>
      </c>
      <c r="AY170" s="213" t="s">
        <v>181</v>
      </c>
    </row>
    <row r="171" spans="2:51" s="15" customFormat="1" ht="12">
      <c r="B171" s="214"/>
      <c r="C171" s="215"/>
      <c r="D171" s="194" t="s">
        <v>191</v>
      </c>
      <c r="E171" s="216" t="s">
        <v>19</v>
      </c>
      <c r="F171" s="217" t="s">
        <v>196</v>
      </c>
      <c r="G171" s="215"/>
      <c r="H171" s="218">
        <v>100</v>
      </c>
      <c r="I171" s="219"/>
      <c r="J171" s="215"/>
      <c r="K171" s="215"/>
      <c r="L171" s="220"/>
      <c r="M171" s="221"/>
      <c r="N171" s="222"/>
      <c r="O171" s="222"/>
      <c r="P171" s="222"/>
      <c r="Q171" s="222"/>
      <c r="R171" s="222"/>
      <c r="S171" s="222"/>
      <c r="T171" s="223"/>
      <c r="AT171" s="224" t="s">
        <v>191</v>
      </c>
      <c r="AU171" s="224" t="s">
        <v>81</v>
      </c>
      <c r="AV171" s="15" t="s">
        <v>189</v>
      </c>
      <c r="AW171" s="15" t="s">
        <v>32</v>
      </c>
      <c r="AX171" s="15" t="s">
        <v>79</v>
      </c>
      <c r="AY171" s="224" t="s">
        <v>181</v>
      </c>
    </row>
    <row r="172" spans="1:65" s="2" customFormat="1" ht="55.5" customHeight="1">
      <c r="A172" s="34"/>
      <c r="B172" s="35"/>
      <c r="C172" s="225" t="s">
        <v>304</v>
      </c>
      <c r="D172" s="225" t="s">
        <v>199</v>
      </c>
      <c r="E172" s="226" t="s">
        <v>1605</v>
      </c>
      <c r="F172" s="227" t="s">
        <v>1606</v>
      </c>
      <c r="G172" s="228" t="s">
        <v>1294</v>
      </c>
      <c r="H172" s="229">
        <v>6690</v>
      </c>
      <c r="I172" s="230"/>
      <c r="J172" s="231">
        <f>ROUND(I172*H172,2)</f>
        <v>0</v>
      </c>
      <c r="K172" s="227" t="s">
        <v>19</v>
      </c>
      <c r="L172" s="39"/>
      <c r="M172" s="232" t="s">
        <v>19</v>
      </c>
      <c r="N172" s="233" t="s">
        <v>42</v>
      </c>
      <c r="O172" s="64"/>
      <c r="P172" s="188">
        <f>O172*H172</f>
        <v>0</v>
      </c>
      <c r="Q172" s="188">
        <v>0</v>
      </c>
      <c r="R172" s="188">
        <f>Q172*H172</f>
        <v>0</v>
      </c>
      <c r="S172" s="188">
        <v>0</v>
      </c>
      <c r="T172" s="189">
        <f>S172*H172</f>
        <v>0</v>
      </c>
      <c r="U172" s="34"/>
      <c r="V172" s="34"/>
      <c r="W172" s="34"/>
      <c r="X172" s="34"/>
      <c r="Y172" s="34"/>
      <c r="Z172" s="34"/>
      <c r="AA172" s="34"/>
      <c r="AB172" s="34"/>
      <c r="AC172" s="34"/>
      <c r="AD172" s="34"/>
      <c r="AE172" s="34"/>
      <c r="AR172" s="190" t="s">
        <v>189</v>
      </c>
      <c r="AT172" s="190" t="s">
        <v>199</v>
      </c>
      <c r="AU172" s="190" t="s">
        <v>81</v>
      </c>
      <c r="AY172" s="17" t="s">
        <v>181</v>
      </c>
      <c r="BE172" s="191">
        <f>IF(N172="základní",J172,0)</f>
        <v>0</v>
      </c>
      <c r="BF172" s="191">
        <f>IF(N172="snížená",J172,0)</f>
        <v>0</v>
      </c>
      <c r="BG172" s="191">
        <f>IF(N172="zákl. přenesená",J172,0)</f>
        <v>0</v>
      </c>
      <c r="BH172" s="191">
        <f>IF(N172="sníž. přenesená",J172,0)</f>
        <v>0</v>
      </c>
      <c r="BI172" s="191">
        <f>IF(N172="nulová",J172,0)</f>
        <v>0</v>
      </c>
      <c r="BJ172" s="17" t="s">
        <v>79</v>
      </c>
      <c r="BK172" s="191">
        <f>ROUND(I172*H172,2)</f>
        <v>0</v>
      </c>
      <c r="BL172" s="17" t="s">
        <v>189</v>
      </c>
      <c r="BM172" s="190" t="s">
        <v>1694</v>
      </c>
    </row>
    <row r="173" spans="2:51" s="14" customFormat="1" ht="20.4">
      <c r="B173" s="203"/>
      <c r="C173" s="204"/>
      <c r="D173" s="194" t="s">
        <v>191</v>
      </c>
      <c r="E173" s="205" t="s">
        <v>19</v>
      </c>
      <c r="F173" s="206" t="s">
        <v>1695</v>
      </c>
      <c r="G173" s="204"/>
      <c r="H173" s="207">
        <v>6690</v>
      </c>
      <c r="I173" s="208"/>
      <c r="J173" s="204"/>
      <c r="K173" s="204"/>
      <c r="L173" s="209"/>
      <c r="M173" s="210"/>
      <c r="N173" s="211"/>
      <c r="O173" s="211"/>
      <c r="P173" s="211"/>
      <c r="Q173" s="211"/>
      <c r="R173" s="211"/>
      <c r="S173" s="211"/>
      <c r="T173" s="212"/>
      <c r="AT173" s="213" t="s">
        <v>191</v>
      </c>
      <c r="AU173" s="213" t="s">
        <v>81</v>
      </c>
      <c r="AV173" s="14" t="s">
        <v>81</v>
      </c>
      <c r="AW173" s="14" t="s">
        <v>32</v>
      </c>
      <c r="AX173" s="14" t="s">
        <v>71</v>
      </c>
      <c r="AY173" s="213" t="s">
        <v>181</v>
      </c>
    </row>
    <row r="174" spans="2:51" s="15" customFormat="1" ht="12">
      <c r="B174" s="214"/>
      <c r="C174" s="215"/>
      <c r="D174" s="194" t="s">
        <v>191</v>
      </c>
      <c r="E174" s="216" t="s">
        <v>19</v>
      </c>
      <c r="F174" s="217" t="s">
        <v>196</v>
      </c>
      <c r="G174" s="215"/>
      <c r="H174" s="218">
        <v>6690</v>
      </c>
      <c r="I174" s="219"/>
      <c r="J174" s="215"/>
      <c r="K174" s="215"/>
      <c r="L174" s="220"/>
      <c r="M174" s="221"/>
      <c r="N174" s="222"/>
      <c r="O174" s="222"/>
      <c r="P174" s="222"/>
      <c r="Q174" s="222"/>
      <c r="R174" s="222"/>
      <c r="S174" s="222"/>
      <c r="T174" s="223"/>
      <c r="AT174" s="224" t="s">
        <v>191</v>
      </c>
      <c r="AU174" s="224" t="s">
        <v>81</v>
      </c>
      <c r="AV174" s="15" t="s">
        <v>189</v>
      </c>
      <c r="AW174" s="15" t="s">
        <v>32</v>
      </c>
      <c r="AX174" s="15" t="s">
        <v>79</v>
      </c>
      <c r="AY174" s="224" t="s">
        <v>181</v>
      </c>
    </row>
    <row r="175" spans="1:65" s="2" customFormat="1" ht="66.75" customHeight="1">
      <c r="A175" s="34"/>
      <c r="B175" s="35"/>
      <c r="C175" s="225" t="s">
        <v>8</v>
      </c>
      <c r="D175" s="225" t="s">
        <v>199</v>
      </c>
      <c r="E175" s="226" t="s">
        <v>1696</v>
      </c>
      <c r="F175" s="227" t="s">
        <v>1697</v>
      </c>
      <c r="G175" s="228" t="s">
        <v>211</v>
      </c>
      <c r="H175" s="229">
        <v>4.5</v>
      </c>
      <c r="I175" s="230"/>
      <c r="J175" s="231">
        <f>ROUND(I175*H175,2)</f>
        <v>0</v>
      </c>
      <c r="K175" s="227" t="s">
        <v>19</v>
      </c>
      <c r="L175" s="39"/>
      <c r="M175" s="232" t="s">
        <v>19</v>
      </c>
      <c r="N175" s="233" t="s">
        <v>42</v>
      </c>
      <c r="O175" s="64"/>
      <c r="P175" s="188">
        <f>O175*H175</f>
        <v>0</v>
      </c>
      <c r="Q175" s="188">
        <v>0</v>
      </c>
      <c r="R175" s="188">
        <f>Q175*H175</f>
        <v>0</v>
      </c>
      <c r="S175" s="188">
        <v>0</v>
      </c>
      <c r="T175" s="189">
        <f>S175*H175</f>
        <v>0</v>
      </c>
      <c r="U175" s="34"/>
      <c r="V175" s="34"/>
      <c r="W175" s="34"/>
      <c r="X175" s="34"/>
      <c r="Y175" s="34"/>
      <c r="Z175" s="34"/>
      <c r="AA175" s="34"/>
      <c r="AB175" s="34"/>
      <c r="AC175" s="34"/>
      <c r="AD175" s="34"/>
      <c r="AE175" s="34"/>
      <c r="AR175" s="190" t="s">
        <v>189</v>
      </c>
      <c r="AT175" s="190" t="s">
        <v>199</v>
      </c>
      <c r="AU175" s="190" t="s">
        <v>81</v>
      </c>
      <c r="AY175" s="17" t="s">
        <v>181</v>
      </c>
      <c r="BE175" s="191">
        <f>IF(N175="základní",J175,0)</f>
        <v>0</v>
      </c>
      <c r="BF175" s="191">
        <f>IF(N175="snížená",J175,0)</f>
        <v>0</v>
      </c>
      <c r="BG175" s="191">
        <f>IF(N175="zákl. přenesená",J175,0)</f>
        <v>0</v>
      </c>
      <c r="BH175" s="191">
        <f>IF(N175="sníž. přenesená",J175,0)</f>
        <v>0</v>
      </c>
      <c r="BI175" s="191">
        <f>IF(N175="nulová",J175,0)</f>
        <v>0</v>
      </c>
      <c r="BJ175" s="17" t="s">
        <v>79</v>
      </c>
      <c r="BK175" s="191">
        <f>ROUND(I175*H175,2)</f>
        <v>0</v>
      </c>
      <c r="BL175" s="17" t="s">
        <v>189</v>
      </c>
      <c r="BM175" s="190" t="s">
        <v>1698</v>
      </c>
    </row>
    <row r="176" spans="2:51" s="14" customFormat="1" ht="12">
      <c r="B176" s="203"/>
      <c r="C176" s="204"/>
      <c r="D176" s="194" t="s">
        <v>191</v>
      </c>
      <c r="E176" s="205" t="s">
        <v>19</v>
      </c>
      <c r="F176" s="206" t="s">
        <v>1699</v>
      </c>
      <c r="G176" s="204"/>
      <c r="H176" s="207">
        <v>4.5</v>
      </c>
      <c r="I176" s="208"/>
      <c r="J176" s="204"/>
      <c r="K176" s="204"/>
      <c r="L176" s="209"/>
      <c r="M176" s="210"/>
      <c r="N176" s="211"/>
      <c r="O176" s="211"/>
      <c r="P176" s="211"/>
      <c r="Q176" s="211"/>
      <c r="R176" s="211"/>
      <c r="S176" s="211"/>
      <c r="T176" s="212"/>
      <c r="AT176" s="213" t="s">
        <v>191</v>
      </c>
      <c r="AU176" s="213" t="s">
        <v>81</v>
      </c>
      <c r="AV176" s="14" t="s">
        <v>81</v>
      </c>
      <c r="AW176" s="14" t="s">
        <v>32</v>
      </c>
      <c r="AX176" s="14" t="s">
        <v>71</v>
      </c>
      <c r="AY176" s="213" t="s">
        <v>181</v>
      </c>
    </row>
    <row r="177" spans="2:51" s="15" customFormat="1" ht="12">
      <c r="B177" s="214"/>
      <c r="C177" s="215"/>
      <c r="D177" s="194" t="s">
        <v>191</v>
      </c>
      <c r="E177" s="216" t="s">
        <v>19</v>
      </c>
      <c r="F177" s="217" t="s">
        <v>196</v>
      </c>
      <c r="G177" s="215"/>
      <c r="H177" s="218">
        <v>4.5</v>
      </c>
      <c r="I177" s="219"/>
      <c r="J177" s="215"/>
      <c r="K177" s="215"/>
      <c r="L177" s="220"/>
      <c r="M177" s="221"/>
      <c r="N177" s="222"/>
      <c r="O177" s="222"/>
      <c r="P177" s="222"/>
      <c r="Q177" s="222"/>
      <c r="R177" s="222"/>
      <c r="S177" s="222"/>
      <c r="T177" s="223"/>
      <c r="AT177" s="224" t="s">
        <v>191</v>
      </c>
      <c r="AU177" s="224" t="s">
        <v>81</v>
      </c>
      <c r="AV177" s="15" t="s">
        <v>189</v>
      </c>
      <c r="AW177" s="15" t="s">
        <v>32</v>
      </c>
      <c r="AX177" s="15" t="s">
        <v>79</v>
      </c>
      <c r="AY177" s="224" t="s">
        <v>181</v>
      </c>
    </row>
    <row r="178" spans="2:63" s="12" customFormat="1" ht="22.8" customHeight="1">
      <c r="B178" s="162"/>
      <c r="C178" s="163"/>
      <c r="D178" s="164" t="s">
        <v>70</v>
      </c>
      <c r="E178" s="176" t="s">
        <v>219</v>
      </c>
      <c r="F178" s="176" t="s">
        <v>220</v>
      </c>
      <c r="G178" s="163"/>
      <c r="H178" s="163"/>
      <c r="I178" s="166"/>
      <c r="J178" s="177">
        <f>BK178</f>
        <v>0</v>
      </c>
      <c r="K178" s="163"/>
      <c r="L178" s="168"/>
      <c r="M178" s="169"/>
      <c r="N178" s="170"/>
      <c r="O178" s="170"/>
      <c r="P178" s="171">
        <f>SUM(P179:P229)</f>
        <v>0</v>
      </c>
      <c r="Q178" s="170"/>
      <c r="R178" s="171">
        <f>SUM(R179:R229)</f>
        <v>0</v>
      </c>
      <c r="S178" s="170"/>
      <c r="T178" s="172">
        <f>SUM(T179:T229)</f>
        <v>0</v>
      </c>
      <c r="AR178" s="173" t="s">
        <v>189</v>
      </c>
      <c r="AT178" s="174" t="s">
        <v>70</v>
      </c>
      <c r="AU178" s="174" t="s">
        <v>79</v>
      </c>
      <c r="AY178" s="173" t="s">
        <v>181</v>
      </c>
      <c r="BK178" s="175">
        <f>SUM(BK179:BK229)</f>
        <v>0</v>
      </c>
    </row>
    <row r="179" spans="1:65" s="2" customFormat="1" ht="55.5" customHeight="1">
      <c r="A179" s="34"/>
      <c r="B179" s="35"/>
      <c r="C179" s="225" t="s">
        <v>310</v>
      </c>
      <c r="D179" s="225" t="s">
        <v>199</v>
      </c>
      <c r="E179" s="226" t="s">
        <v>221</v>
      </c>
      <c r="F179" s="227" t="s">
        <v>222</v>
      </c>
      <c r="G179" s="228" t="s">
        <v>223</v>
      </c>
      <c r="H179" s="229">
        <v>174</v>
      </c>
      <c r="I179" s="230"/>
      <c r="J179" s="231">
        <f>ROUND(I179*H179,2)</f>
        <v>0</v>
      </c>
      <c r="K179" s="227" t="s">
        <v>187</v>
      </c>
      <c r="L179" s="39"/>
      <c r="M179" s="232" t="s">
        <v>19</v>
      </c>
      <c r="N179" s="233" t="s">
        <v>42</v>
      </c>
      <c r="O179" s="64"/>
      <c r="P179" s="188">
        <f>O179*H179</f>
        <v>0</v>
      </c>
      <c r="Q179" s="188">
        <v>0</v>
      </c>
      <c r="R179" s="188">
        <f>Q179*H179</f>
        <v>0</v>
      </c>
      <c r="S179" s="188">
        <v>0</v>
      </c>
      <c r="T179" s="189">
        <f>S179*H179</f>
        <v>0</v>
      </c>
      <c r="U179" s="34"/>
      <c r="V179" s="34"/>
      <c r="W179" s="34"/>
      <c r="X179" s="34"/>
      <c r="Y179" s="34"/>
      <c r="Z179" s="34"/>
      <c r="AA179" s="34"/>
      <c r="AB179" s="34"/>
      <c r="AC179" s="34"/>
      <c r="AD179" s="34"/>
      <c r="AE179" s="34"/>
      <c r="AR179" s="190" t="s">
        <v>189</v>
      </c>
      <c r="AT179" s="190" t="s">
        <v>199</v>
      </c>
      <c r="AU179" s="190" t="s">
        <v>81</v>
      </c>
      <c r="AY179" s="17" t="s">
        <v>181</v>
      </c>
      <c r="BE179" s="191">
        <f>IF(N179="základní",J179,0)</f>
        <v>0</v>
      </c>
      <c r="BF179" s="191">
        <f>IF(N179="snížená",J179,0)</f>
        <v>0</v>
      </c>
      <c r="BG179" s="191">
        <f>IF(N179="zákl. přenesená",J179,0)</f>
        <v>0</v>
      </c>
      <c r="BH179" s="191">
        <f>IF(N179="sníž. přenesená",J179,0)</f>
        <v>0</v>
      </c>
      <c r="BI179" s="191">
        <f>IF(N179="nulová",J179,0)</f>
        <v>0</v>
      </c>
      <c r="BJ179" s="17" t="s">
        <v>79</v>
      </c>
      <c r="BK179" s="191">
        <f>ROUND(I179*H179,2)</f>
        <v>0</v>
      </c>
      <c r="BL179" s="17" t="s">
        <v>189</v>
      </c>
      <c r="BM179" s="190" t="s">
        <v>1700</v>
      </c>
    </row>
    <row r="180" spans="1:65" s="2" customFormat="1" ht="24.15" customHeight="1">
      <c r="A180" s="34"/>
      <c r="B180" s="35"/>
      <c r="C180" s="225" t="s">
        <v>312</v>
      </c>
      <c r="D180" s="225" t="s">
        <v>199</v>
      </c>
      <c r="E180" s="226" t="s">
        <v>226</v>
      </c>
      <c r="F180" s="227" t="s">
        <v>227</v>
      </c>
      <c r="G180" s="228" t="s">
        <v>223</v>
      </c>
      <c r="H180" s="229">
        <v>174</v>
      </c>
      <c r="I180" s="230"/>
      <c r="J180" s="231">
        <f>ROUND(I180*H180,2)</f>
        <v>0</v>
      </c>
      <c r="K180" s="227" t="s">
        <v>187</v>
      </c>
      <c r="L180" s="39"/>
      <c r="M180" s="232" t="s">
        <v>19</v>
      </c>
      <c r="N180" s="233" t="s">
        <v>42</v>
      </c>
      <c r="O180" s="64"/>
      <c r="P180" s="188">
        <f>O180*H180</f>
        <v>0</v>
      </c>
      <c r="Q180" s="188">
        <v>0</v>
      </c>
      <c r="R180" s="188">
        <f>Q180*H180</f>
        <v>0</v>
      </c>
      <c r="S180" s="188">
        <v>0</v>
      </c>
      <c r="T180" s="189">
        <f>S180*H180</f>
        <v>0</v>
      </c>
      <c r="U180" s="34"/>
      <c r="V180" s="34"/>
      <c r="W180" s="34"/>
      <c r="X180" s="34"/>
      <c r="Y180" s="34"/>
      <c r="Z180" s="34"/>
      <c r="AA180" s="34"/>
      <c r="AB180" s="34"/>
      <c r="AC180" s="34"/>
      <c r="AD180" s="34"/>
      <c r="AE180" s="34"/>
      <c r="AR180" s="190" t="s">
        <v>228</v>
      </c>
      <c r="AT180" s="190" t="s">
        <v>199</v>
      </c>
      <c r="AU180" s="190" t="s">
        <v>81</v>
      </c>
      <c r="AY180" s="17" t="s">
        <v>181</v>
      </c>
      <c r="BE180" s="191">
        <f>IF(N180="základní",J180,0)</f>
        <v>0</v>
      </c>
      <c r="BF180" s="191">
        <f>IF(N180="snížená",J180,0)</f>
        <v>0</v>
      </c>
      <c r="BG180" s="191">
        <f>IF(N180="zákl. přenesená",J180,0)</f>
        <v>0</v>
      </c>
      <c r="BH180" s="191">
        <f>IF(N180="sníž. přenesená",J180,0)</f>
        <v>0</v>
      </c>
      <c r="BI180" s="191">
        <f>IF(N180="nulová",J180,0)</f>
        <v>0</v>
      </c>
      <c r="BJ180" s="17" t="s">
        <v>79</v>
      </c>
      <c r="BK180" s="191">
        <f>ROUND(I180*H180,2)</f>
        <v>0</v>
      </c>
      <c r="BL180" s="17" t="s">
        <v>228</v>
      </c>
      <c r="BM180" s="190" t="s">
        <v>1701</v>
      </c>
    </row>
    <row r="181" spans="1:65" s="2" customFormat="1" ht="16.5" customHeight="1">
      <c r="A181" s="34"/>
      <c r="B181" s="35"/>
      <c r="C181" s="225" t="s">
        <v>315</v>
      </c>
      <c r="D181" s="225" t="s">
        <v>199</v>
      </c>
      <c r="E181" s="226" t="s">
        <v>231</v>
      </c>
      <c r="F181" s="227" t="s">
        <v>232</v>
      </c>
      <c r="G181" s="228" t="s">
        <v>223</v>
      </c>
      <c r="H181" s="229">
        <v>12</v>
      </c>
      <c r="I181" s="230"/>
      <c r="J181" s="231">
        <f>ROUND(I181*H181,2)</f>
        <v>0</v>
      </c>
      <c r="K181" s="227" t="s">
        <v>187</v>
      </c>
      <c r="L181" s="39"/>
      <c r="M181" s="232" t="s">
        <v>19</v>
      </c>
      <c r="N181" s="233" t="s">
        <v>42</v>
      </c>
      <c r="O181" s="64"/>
      <c r="P181" s="188">
        <f>O181*H181</f>
        <v>0</v>
      </c>
      <c r="Q181" s="188">
        <v>0</v>
      </c>
      <c r="R181" s="188">
        <f>Q181*H181</f>
        <v>0</v>
      </c>
      <c r="S181" s="188">
        <v>0</v>
      </c>
      <c r="T181" s="189">
        <f>S181*H181</f>
        <v>0</v>
      </c>
      <c r="U181" s="34"/>
      <c r="V181" s="34"/>
      <c r="W181" s="34"/>
      <c r="X181" s="34"/>
      <c r="Y181" s="34"/>
      <c r="Z181" s="34"/>
      <c r="AA181" s="34"/>
      <c r="AB181" s="34"/>
      <c r="AC181" s="34"/>
      <c r="AD181" s="34"/>
      <c r="AE181" s="34"/>
      <c r="AR181" s="190" t="s">
        <v>228</v>
      </c>
      <c r="AT181" s="190" t="s">
        <v>199</v>
      </c>
      <c r="AU181" s="190" t="s">
        <v>81</v>
      </c>
      <c r="AY181" s="17" t="s">
        <v>181</v>
      </c>
      <c r="BE181" s="191">
        <f>IF(N181="základní",J181,0)</f>
        <v>0</v>
      </c>
      <c r="BF181" s="191">
        <f>IF(N181="snížená",J181,0)</f>
        <v>0</v>
      </c>
      <c r="BG181" s="191">
        <f>IF(N181="zákl. přenesená",J181,0)</f>
        <v>0</v>
      </c>
      <c r="BH181" s="191">
        <f>IF(N181="sníž. přenesená",J181,0)</f>
        <v>0</v>
      </c>
      <c r="BI181" s="191">
        <f>IF(N181="nulová",J181,0)</f>
        <v>0</v>
      </c>
      <c r="BJ181" s="17" t="s">
        <v>79</v>
      </c>
      <c r="BK181" s="191">
        <f>ROUND(I181*H181,2)</f>
        <v>0</v>
      </c>
      <c r="BL181" s="17" t="s">
        <v>228</v>
      </c>
      <c r="BM181" s="190" t="s">
        <v>1702</v>
      </c>
    </row>
    <row r="182" spans="2:51" s="13" customFormat="1" ht="12">
      <c r="B182" s="192"/>
      <c r="C182" s="193"/>
      <c r="D182" s="194" t="s">
        <v>191</v>
      </c>
      <c r="E182" s="195" t="s">
        <v>19</v>
      </c>
      <c r="F182" s="196" t="s">
        <v>1703</v>
      </c>
      <c r="G182" s="193"/>
      <c r="H182" s="195" t="s">
        <v>19</v>
      </c>
      <c r="I182" s="197"/>
      <c r="J182" s="193"/>
      <c r="K182" s="193"/>
      <c r="L182" s="198"/>
      <c r="M182" s="199"/>
      <c r="N182" s="200"/>
      <c r="O182" s="200"/>
      <c r="P182" s="200"/>
      <c r="Q182" s="200"/>
      <c r="R182" s="200"/>
      <c r="S182" s="200"/>
      <c r="T182" s="201"/>
      <c r="AT182" s="202" t="s">
        <v>191</v>
      </c>
      <c r="AU182" s="202" t="s">
        <v>81</v>
      </c>
      <c r="AV182" s="13" t="s">
        <v>79</v>
      </c>
      <c r="AW182" s="13" t="s">
        <v>32</v>
      </c>
      <c r="AX182" s="13" t="s">
        <v>71</v>
      </c>
      <c r="AY182" s="202" t="s">
        <v>181</v>
      </c>
    </row>
    <row r="183" spans="2:51" s="14" customFormat="1" ht="12">
      <c r="B183" s="203"/>
      <c r="C183" s="204"/>
      <c r="D183" s="194" t="s">
        <v>191</v>
      </c>
      <c r="E183" s="205" t="s">
        <v>19</v>
      </c>
      <c r="F183" s="206" t="s">
        <v>806</v>
      </c>
      <c r="G183" s="204"/>
      <c r="H183" s="207">
        <v>12</v>
      </c>
      <c r="I183" s="208"/>
      <c r="J183" s="204"/>
      <c r="K183" s="204"/>
      <c r="L183" s="209"/>
      <c r="M183" s="210"/>
      <c r="N183" s="211"/>
      <c r="O183" s="211"/>
      <c r="P183" s="211"/>
      <c r="Q183" s="211"/>
      <c r="R183" s="211"/>
      <c r="S183" s="211"/>
      <c r="T183" s="212"/>
      <c r="AT183" s="213" t="s">
        <v>191</v>
      </c>
      <c r="AU183" s="213" t="s">
        <v>81</v>
      </c>
      <c r="AV183" s="14" t="s">
        <v>81</v>
      </c>
      <c r="AW183" s="14" t="s">
        <v>32</v>
      </c>
      <c r="AX183" s="14" t="s">
        <v>71</v>
      </c>
      <c r="AY183" s="213" t="s">
        <v>181</v>
      </c>
    </row>
    <row r="184" spans="2:51" s="15" customFormat="1" ht="12">
      <c r="B184" s="214"/>
      <c r="C184" s="215"/>
      <c r="D184" s="194" t="s">
        <v>191</v>
      </c>
      <c r="E184" s="216" t="s">
        <v>19</v>
      </c>
      <c r="F184" s="217" t="s">
        <v>196</v>
      </c>
      <c r="G184" s="215"/>
      <c r="H184" s="218">
        <v>12</v>
      </c>
      <c r="I184" s="219"/>
      <c r="J184" s="215"/>
      <c r="K184" s="215"/>
      <c r="L184" s="220"/>
      <c r="M184" s="221"/>
      <c r="N184" s="222"/>
      <c r="O184" s="222"/>
      <c r="P184" s="222"/>
      <c r="Q184" s="222"/>
      <c r="R184" s="222"/>
      <c r="S184" s="222"/>
      <c r="T184" s="223"/>
      <c r="AT184" s="224" t="s">
        <v>191</v>
      </c>
      <c r="AU184" s="224" t="s">
        <v>81</v>
      </c>
      <c r="AV184" s="15" t="s">
        <v>189</v>
      </c>
      <c r="AW184" s="15" t="s">
        <v>32</v>
      </c>
      <c r="AX184" s="15" t="s">
        <v>79</v>
      </c>
      <c r="AY184" s="224" t="s">
        <v>181</v>
      </c>
    </row>
    <row r="185" spans="1:65" s="2" customFormat="1" ht="24.15" customHeight="1">
      <c r="A185" s="34"/>
      <c r="B185" s="35"/>
      <c r="C185" s="225" t="s">
        <v>317</v>
      </c>
      <c r="D185" s="225" t="s">
        <v>199</v>
      </c>
      <c r="E185" s="226" t="s">
        <v>236</v>
      </c>
      <c r="F185" s="227" t="s">
        <v>237</v>
      </c>
      <c r="G185" s="228" t="s">
        <v>223</v>
      </c>
      <c r="H185" s="229">
        <v>12</v>
      </c>
      <c r="I185" s="230"/>
      <c r="J185" s="231">
        <f>ROUND(I185*H185,2)</f>
        <v>0</v>
      </c>
      <c r="K185" s="227" t="s">
        <v>187</v>
      </c>
      <c r="L185" s="39"/>
      <c r="M185" s="232" t="s">
        <v>19</v>
      </c>
      <c r="N185" s="233" t="s">
        <v>42</v>
      </c>
      <c r="O185" s="64"/>
      <c r="P185" s="188">
        <f>O185*H185</f>
        <v>0</v>
      </c>
      <c r="Q185" s="188">
        <v>0</v>
      </c>
      <c r="R185" s="188">
        <f>Q185*H185</f>
        <v>0</v>
      </c>
      <c r="S185" s="188">
        <v>0</v>
      </c>
      <c r="T185" s="189">
        <f>S185*H185</f>
        <v>0</v>
      </c>
      <c r="U185" s="34"/>
      <c r="V185" s="34"/>
      <c r="W185" s="34"/>
      <c r="X185" s="34"/>
      <c r="Y185" s="34"/>
      <c r="Z185" s="34"/>
      <c r="AA185" s="34"/>
      <c r="AB185" s="34"/>
      <c r="AC185" s="34"/>
      <c r="AD185" s="34"/>
      <c r="AE185" s="34"/>
      <c r="AR185" s="190" t="s">
        <v>189</v>
      </c>
      <c r="AT185" s="190" t="s">
        <v>199</v>
      </c>
      <c r="AU185" s="190" t="s">
        <v>81</v>
      </c>
      <c r="AY185" s="17" t="s">
        <v>181</v>
      </c>
      <c r="BE185" s="191">
        <f>IF(N185="základní",J185,0)</f>
        <v>0</v>
      </c>
      <c r="BF185" s="191">
        <f>IF(N185="snížená",J185,0)</f>
        <v>0</v>
      </c>
      <c r="BG185" s="191">
        <f>IF(N185="zákl. přenesená",J185,0)</f>
        <v>0</v>
      </c>
      <c r="BH185" s="191">
        <f>IF(N185="sníž. přenesená",J185,0)</f>
        <v>0</v>
      </c>
      <c r="BI185" s="191">
        <f>IF(N185="nulová",J185,0)</f>
        <v>0</v>
      </c>
      <c r="BJ185" s="17" t="s">
        <v>79</v>
      </c>
      <c r="BK185" s="191">
        <f>ROUND(I185*H185,2)</f>
        <v>0</v>
      </c>
      <c r="BL185" s="17" t="s">
        <v>189</v>
      </c>
      <c r="BM185" s="190" t="s">
        <v>1704</v>
      </c>
    </row>
    <row r="186" spans="2:51" s="13" customFormat="1" ht="12">
      <c r="B186" s="192"/>
      <c r="C186" s="193"/>
      <c r="D186" s="194" t="s">
        <v>191</v>
      </c>
      <c r="E186" s="195" t="s">
        <v>19</v>
      </c>
      <c r="F186" s="196" t="s">
        <v>1703</v>
      </c>
      <c r="G186" s="193"/>
      <c r="H186" s="195" t="s">
        <v>19</v>
      </c>
      <c r="I186" s="197"/>
      <c r="J186" s="193"/>
      <c r="K186" s="193"/>
      <c r="L186" s="198"/>
      <c r="M186" s="199"/>
      <c r="N186" s="200"/>
      <c r="O186" s="200"/>
      <c r="P186" s="200"/>
      <c r="Q186" s="200"/>
      <c r="R186" s="200"/>
      <c r="S186" s="200"/>
      <c r="T186" s="201"/>
      <c r="AT186" s="202" t="s">
        <v>191</v>
      </c>
      <c r="AU186" s="202" t="s">
        <v>81</v>
      </c>
      <c r="AV186" s="13" t="s">
        <v>79</v>
      </c>
      <c r="AW186" s="13" t="s">
        <v>32</v>
      </c>
      <c r="AX186" s="13" t="s">
        <v>71</v>
      </c>
      <c r="AY186" s="202" t="s">
        <v>181</v>
      </c>
    </row>
    <row r="187" spans="2:51" s="14" customFormat="1" ht="12">
      <c r="B187" s="203"/>
      <c r="C187" s="204"/>
      <c r="D187" s="194" t="s">
        <v>191</v>
      </c>
      <c r="E187" s="205" t="s">
        <v>19</v>
      </c>
      <c r="F187" s="206" t="s">
        <v>806</v>
      </c>
      <c r="G187" s="204"/>
      <c r="H187" s="207">
        <v>12</v>
      </c>
      <c r="I187" s="208"/>
      <c r="J187" s="204"/>
      <c r="K187" s="204"/>
      <c r="L187" s="209"/>
      <c r="M187" s="210"/>
      <c r="N187" s="211"/>
      <c r="O187" s="211"/>
      <c r="P187" s="211"/>
      <c r="Q187" s="211"/>
      <c r="R187" s="211"/>
      <c r="S187" s="211"/>
      <c r="T187" s="212"/>
      <c r="AT187" s="213" t="s">
        <v>191</v>
      </c>
      <c r="AU187" s="213" t="s">
        <v>81</v>
      </c>
      <c r="AV187" s="14" t="s">
        <v>81</v>
      </c>
      <c r="AW187" s="14" t="s">
        <v>32</v>
      </c>
      <c r="AX187" s="14" t="s">
        <v>71</v>
      </c>
      <c r="AY187" s="213" t="s">
        <v>181</v>
      </c>
    </row>
    <row r="188" spans="2:51" s="15" customFormat="1" ht="12">
      <c r="B188" s="214"/>
      <c r="C188" s="215"/>
      <c r="D188" s="194" t="s">
        <v>191</v>
      </c>
      <c r="E188" s="216" t="s">
        <v>19</v>
      </c>
      <c r="F188" s="217" t="s">
        <v>196</v>
      </c>
      <c r="G188" s="215"/>
      <c r="H188" s="218">
        <v>12</v>
      </c>
      <c r="I188" s="219"/>
      <c r="J188" s="215"/>
      <c r="K188" s="215"/>
      <c r="L188" s="220"/>
      <c r="M188" s="221"/>
      <c r="N188" s="222"/>
      <c r="O188" s="222"/>
      <c r="P188" s="222"/>
      <c r="Q188" s="222"/>
      <c r="R188" s="222"/>
      <c r="S188" s="222"/>
      <c r="T188" s="223"/>
      <c r="AT188" s="224" t="s">
        <v>191</v>
      </c>
      <c r="AU188" s="224" t="s">
        <v>81</v>
      </c>
      <c r="AV188" s="15" t="s">
        <v>189</v>
      </c>
      <c r="AW188" s="15" t="s">
        <v>32</v>
      </c>
      <c r="AX188" s="15" t="s">
        <v>79</v>
      </c>
      <c r="AY188" s="224" t="s">
        <v>181</v>
      </c>
    </row>
    <row r="189" spans="1:65" s="2" customFormat="1" ht="101.25" customHeight="1">
      <c r="A189" s="34"/>
      <c r="B189" s="35"/>
      <c r="C189" s="225" t="s">
        <v>320</v>
      </c>
      <c r="D189" s="225" t="s">
        <v>199</v>
      </c>
      <c r="E189" s="226" t="s">
        <v>1705</v>
      </c>
      <c r="F189" s="227" t="s">
        <v>1706</v>
      </c>
      <c r="G189" s="228" t="s">
        <v>186</v>
      </c>
      <c r="H189" s="229">
        <v>5994.18</v>
      </c>
      <c r="I189" s="230"/>
      <c r="J189" s="231">
        <f>ROUND(I189*H189,2)</f>
        <v>0</v>
      </c>
      <c r="K189" s="227" t="s">
        <v>187</v>
      </c>
      <c r="L189" s="39"/>
      <c r="M189" s="232" t="s">
        <v>19</v>
      </c>
      <c r="N189" s="233" t="s">
        <v>42</v>
      </c>
      <c r="O189" s="64"/>
      <c r="P189" s="188">
        <f>O189*H189</f>
        <v>0</v>
      </c>
      <c r="Q189" s="188">
        <v>0</v>
      </c>
      <c r="R189" s="188">
        <f>Q189*H189</f>
        <v>0</v>
      </c>
      <c r="S189" s="188">
        <v>0</v>
      </c>
      <c r="T189" s="189">
        <f>S189*H189</f>
        <v>0</v>
      </c>
      <c r="U189" s="34"/>
      <c r="V189" s="34"/>
      <c r="W189" s="34"/>
      <c r="X189" s="34"/>
      <c r="Y189" s="34"/>
      <c r="Z189" s="34"/>
      <c r="AA189" s="34"/>
      <c r="AB189" s="34"/>
      <c r="AC189" s="34"/>
      <c r="AD189" s="34"/>
      <c r="AE189" s="34"/>
      <c r="AR189" s="190" t="s">
        <v>228</v>
      </c>
      <c r="AT189" s="190" t="s">
        <v>199</v>
      </c>
      <c r="AU189" s="190" t="s">
        <v>81</v>
      </c>
      <c r="AY189" s="17" t="s">
        <v>181</v>
      </c>
      <c r="BE189" s="191">
        <f>IF(N189="základní",J189,0)</f>
        <v>0</v>
      </c>
      <c r="BF189" s="191">
        <f>IF(N189="snížená",J189,0)</f>
        <v>0</v>
      </c>
      <c r="BG189" s="191">
        <f>IF(N189="zákl. přenesená",J189,0)</f>
        <v>0</v>
      </c>
      <c r="BH189" s="191">
        <f>IF(N189="sníž. přenesená",J189,0)</f>
        <v>0</v>
      </c>
      <c r="BI189" s="191">
        <f>IF(N189="nulová",J189,0)</f>
        <v>0</v>
      </c>
      <c r="BJ189" s="17" t="s">
        <v>79</v>
      </c>
      <c r="BK189" s="191">
        <f>ROUND(I189*H189,2)</f>
        <v>0</v>
      </c>
      <c r="BL189" s="17" t="s">
        <v>228</v>
      </c>
      <c r="BM189" s="190" t="s">
        <v>1707</v>
      </c>
    </row>
    <row r="190" spans="1:47" s="2" customFormat="1" ht="19.2">
      <c r="A190" s="34"/>
      <c r="B190" s="35"/>
      <c r="C190" s="36"/>
      <c r="D190" s="194" t="s">
        <v>204</v>
      </c>
      <c r="E190" s="36"/>
      <c r="F190" s="234" t="s">
        <v>244</v>
      </c>
      <c r="G190" s="36"/>
      <c r="H190" s="36"/>
      <c r="I190" s="235"/>
      <c r="J190" s="36"/>
      <c r="K190" s="36"/>
      <c r="L190" s="39"/>
      <c r="M190" s="236"/>
      <c r="N190" s="237"/>
      <c r="O190" s="64"/>
      <c r="P190" s="64"/>
      <c r="Q190" s="64"/>
      <c r="R190" s="64"/>
      <c r="S190" s="64"/>
      <c r="T190" s="65"/>
      <c r="U190" s="34"/>
      <c r="V190" s="34"/>
      <c r="W190" s="34"/>
      <c r="X190" s="34"/>
      <c r="Y190" s="34"/>
      <c r="Z190" s="34"/>
      <c r="AA190" s="34"/>
      <c r="AB190" s="34"/>
      <c r="AC190" s="34"/>
      <c r="AD190" s="34"/>
      <c r="AE190" s="34"/>
      <c r="AT190" s="17" t="s">
        <v>204</v>
      </c>
      <c r="AU190" s="17" t="s">
        <v>81</v>
      </c>
    </row>
    <row r="191" spans="2:51" s="13" customFormat="1" ht="12">
      <c r="B191" s="192"/>
      <c r="C191" s="193"/>
      <c r="D191" s="194" t="s">
        <v>191</v>
      </c>
      <c r="E191" s="195" t="s">
        <v>19</v>
      </c>
      <c r="F191" s="196" t="s">
        <v>1708</v>
      </c>
      <c r="G191" s="193"/>
      <c r="H191" s="195" t="s">
        <v>19</v>
      </c>
      <c r="I191" s="197"/>
      <c r="J191" s="193"/>
      <c r="K191" s="193"/>
      <c r="L191" s="198"/>
      <c r="M191" s="199"/>
      <c r="N191" s="200"/>
      <c r="O191" s="200"/>
      <c r="P191" s="200"/>
      <c r="Q191" s="200"/>
      <c r="R191" s="200"/>
      <c r="S191" s="200"/>
      <c r="T191" s="201"/>
      <c r="AT191" s="202" t="s">
        <v>191</v>
      </c>
      <c r="AU191" s="202" t="s">
        <v>81</v>
      </c>
      <c r="AV191" s="13" t="s">
        <v>79</v>
      </c>
      <c r="AW191" s="13" t="s">
        <v>32</v>
      </c>
      <c r="AX191" s="13" t="s">
        <v>71</v>
      </c>
      <c r="AY191" s="202" t="s">
        <v>181</v>
      </c>
    </row>
    <row r="192" spans="2:51" s="14" customFormat="1" ht="12">
      <c r="B192" s="203"/>
      <c r="C192" s="204"/>
      <c r="D192" s="194" t="s">
        <v>191</v>
      </c>
      <c r="E192" s="205" t="s">
        <v>19</v>
      </c>
      <c r="F192" s="206" t="s">
        <v>1709</v>
      </c>
      <c r="G192" s="204"/>
      <c r="H192" s="207">
        <v>1729.44</v>
      </c>
      <c r="I192" s="208"/>
      <c r="J192" s="204"/>
      <c r="K192" s="204"/>
      <c r="L192" s="209"/>
      <c r="M192" s="210"/>
      <c r="N192" s="211"/>
      <c r="O192" s="211"/>
      <c r="P192" s="211"/>
      <c r="Q192" s="211"/>
      <c r="R192" s="211"/>
      <c r="S192" s="211"/>
      <c r="T192" s="212"/>
      <c r="AT192" s="213" t="s">
        <v>191</v>
      </c>
      <c r="AU192" s="213" t="s">
        <v>81</v>
      </c>
      <c r="AV192" s="14" t="s">
        <v>81</v>
      </c>
      <c r="AW192" s="14" t="s">
        <v>32</v>
      </c>
      <c r="AX192" s="14" t="s">
        <v>71</v>
      </c>
      <c r="AY192" s="213" t="s">
        <v>181</v>
      </c>
    </row>
    <row r="193" spans="2:51" s="14" customFormat="1" ht="12">
      <c r="B193" s="203"/>
      <c r="C193" s="204"/>
      <c r="D193" s="194" t="s">
        <v>191</v>
      </c>
      <c r="E193" s="205" t="s">
        <v>19</v>
      </c>
      <c r="F193" s="206" t="s">
        <v>1710</v>
      </c>
      <c r="G193" s="204"/>
      <c r="H193" s="207">
        <v>1076.4</v>
      </c>
      <c r="I193" s="208"/>
      <c r="J193" s="204"/>
      <c r="K193" s="204"/>
      <c r="L193" s="209"/>
      <c r="M193" s="210"/>
      <c r="N193" s="211"/>
      <c r="O193" s="211"/>
      <c r="P193" s="211"/>
      <c r="Q193" s="211"/>
      <c r="R193" s="211"/>
      <c r="S193" s="211"/>
      <c r="T193" s="212"/>
      <c r="AT193" s="213" t="s">
        <v>191</v>
      </c>
      <c r="AU193" s="213" t="s">
        <v>81</v>
      </c>
      <c r="AV193" s="14" t="s">
        <v>81</v>
      </c>
      <c r="AW193" s="14" t="s">
        <v>32</v>
      </c>
      <c r="AX193" s="14" t="s">
        <v>71</v>
      </c>
      <c r="AY193" s="213" t="s">
        <v>181</v>
      </c>
    </row>
    <row r="194" spans="2:51" s="14" customFormat="1" ht="12">
      <c r="B194" s="203"/>
      <c r="C194" s="204"/>
      <c r="D194" s="194" t="s">
        <v>191</v>
      </c>
      <c r="E194" s="205" t="s">
        <v>19</v>
      </c>
      <c r="F194" s="206" t="s">
        <v>1711</v>
      </c>
      <c r="G194" s="204"/>
      <c r="H194" s="207">
        <v>180</v>
      </c>
      <c r="I194" s="208"/>
      <c r="J194" s="204"/>
      <c r="K194" s="204"/>
      <c r="L194" s="209"/>
      <c r="M194" s="210"/>
      <c r="N194" s="211"/>
      <c r="O194" s="211"/>
      <c r="P194" s="211"/>
      <c r="Q194" s="211"/>
      <c r="R194" s="211"/>
      <c r="S194" s="211"/>
      <c r="T194" s="212"/>
      <c r="AT194" s="213" t="s">
        <v>191</v>
      </c>
      <c r="AU194" s="213" t="s">
        <v>81</v>
      </c>
      <c r="AV194" s="14" t="s">
        <v>81</v>
      </c>
      <c r="AW194" s="14" t="s">
        <v>32</v>
      </c>
      <c r="AX194" s="14" t="s">
        <v>71</v>
      </c>
      <c r="AY194" s="213" t="s">
        <v>181</v>
      </c>
    </row>
    <row r="195" spans="2:51" s="14" customFormat="1" ht="12">
      <c r="B195" s="203"/>
      <c r="C195" s="204"/>
      <c r="D195" s="194" t="s">
        <v>191</v>
      </c>
      <c r="E195" s="205" t="s">
        <v>19</v>
      </c>
      <c r="F195" s="206" t="s">
        <v>1712</v>
      </c>
      <c r="G195" s="204"/>
      <c r="H195" s="207">
        <v>11.25</v>
      </c>
      <c r="I195" s="208"/>
      <c r="J195" s="204"/>
      <c r="K195" s="204"/>
      <c r="L195" s="209"/>
      <c r="M195" s="210"/>
      <c r="N195" s="211"/>
      <c r="O195" s="211"/>
      <c r="P195" s="211"/>
      <c r="Q195" s="211"/>
      <c r="R195" s="211"/>
      <c r="S195" s="211"/>
      <c r="T195" s="212"/>
      <c r="AT195" s="213" t="s">
        <v>191</v>
      </c>
      <c r="AU195" s="213" t="s">
        <v>81</v>
      </c>
      <c r="AV195" s="14" t="s">
        <v>81</v>
      </c>
      <c r="AW195" s="14" t="s">
        <v>32</v>
      </c>
      <c r="AX195" s="14" t="s">
        <v>71</v>
      </c>
      <c r="AY195" s="213" t="s">
        <v>181</v>
      </c>
    </row>
    <row r="196" spans="2:51" s="13" customFormat="1" ht="12">
      <c r="B196" s="192"/>
      <c r="C196" s="193"/>
      <c r="D196" s="194" t="s">
        <v>191</v>
      </c>
      <c r="E196" s="195" t="s">
        <v>19</v>
      </c>
      <c r="F196" s="196" t="s">
        <v>1713</v>
      </c>
      <c r="G196" s="193"/>
      <c r="H196" s="195" t="s">
        <v>19</v>
      </c>
      <c r="I196" s="197"/>
      <c r="J196" s="193"/>
      <c r="K196" s="193"/>
      <c r="L196" s="198"/>
      <c r="M196" s="199"/>
      <c r="N196" s="200"/>
      <c r="O196" s="200"/>
      <c r="P196" s="200"/>
      <c r="Q196" s="200"/>
      <c r="R196" s="200"/>
      <c r="S196" s="200"/>
      <c r="T196" s="201"/>
      <c r="AT196" s="202" t="s">
        <v>191</v>
      </c>
      <c r="AU196" s="202" t="s">
        <v>81</v>
      </c>
      <c r="AV196" s="13" t="s">
        <v>79</v>
      </c>
      <c r="AW196" s="13" t="s">
        <v>32</v>
      </c>
      <c r="AX196" s="13" t="s">
        <v>71</v>
      </c>
      <c r="AY196" s="202" t="s">
        <v>181</v>
      </c>
    </row>
    <row r="197" spans="2:51" s="14" customFormat="1" ht="12">
      <c r="B197" s="203"/>
      <c r="C197" s="204"/>
      <c r="D197" s="194" t="s">
        <v>191</v>
      </c>
      <c r="E197" s="205" t="s">
        <v>19</v>
      </c>
      <c r="F197" s="206" t="s">
        <v>1709</v>
      </c>
      <c r="G197" s="204"/>
      <c r="H197" s="207">
        <v>1729.44</v>
      </c>
      <c r="I197" s="208"/>
      <c r="J197" s="204"/>
      <c r="K197" s="204"/>
      <c r="L197" s="209"/>
      <c r="M197" s="210"/>
      <c r="N197" s="211"/>
      <c r="O197" s="211"/>
      <c r="P197" s="211"/>
      <c r="Q197" s="211"/>
      <c r="R197" s="211"/>
      <c r="S197" s="211"/>
      <c r="T197" s="212"/>
      <c r="AT197" s="213" t="s">
        <v>191</v>
      </c>
      <c r="AU197" s="213" t="s">
        <v>81</v>
      </c>
      <c r="AV197" s="14" t="s">
        <v>81</v>
      </c>
      <c r="AW197" s="14" t="s">
        <v>32</v>
      </c>
      <c r="AX197" s="14" t="s">
        <v>71</v>
      </c>
      <c r="AY197" s="213" t="s">
        <v>181</v>
      </c>
    </row>
    <row r="198" spans="2:51" s="14" customFormat="1" ht="12">
      <c r="B198" s="203"/>
      <c r="C198" s="204"/>
      <c r="D198" s="194" t="s">
        <v>191</v>
      </c>
      <c r="E198" s="205" t="s">
        <v>19</v>
      </c>
      <c r="F198" s="206" t="s">
        <v>1710</v>
      </c>
      <c r="G198" s="204"/>
      <c r="H198" s="207">
        <v>1076.4</v>
      </c>
      <c r="I198" s="208"/>
      <c r="J198" s="204"/>
      <c r="K198" s="204"/>
      <c r="L198" s="209"/>
      <c r="M198" s="210"/>
      <c r="N198" s="211"/>
      <c r="O198" s="211"/>
      <c r="P198" s="211"/>
      <c r="Q198" s="211"/>
      <c r="R198" s="211"/>
      <c r="S198" s="211"/>
      <c r="T198" s="212"/>
      <c r="AT198" s="213" t="s">
        <v>191</v>
      </c>
      <c r="AU198" s="213" t="s">
        <v>81</v>
      </c>
      <c r="AV198" s="14" t="s">
        <v>81</v>
      </c>
      <c r="AW198" s="14" t="s">
        <v>32</v>
      </c>
      <c r="AX198" s="14" t="s">
        <v>71</v>
      </c>
      <c r="AY198" s="213" t="s">
        <v>181</v>
      </c>
    </row>
    <row r="199" spans="2:51" s="14" customFormat="1" ht="12">
      <c r="B199" s="203"/>
      <c r="C199" s="204"/>
      <c r="D199" s="194" t="s">
        <v>191</v>
      </c>
      <c r="E199" s="205" t="s">
        <v>19</v>
      </c>
      <c r="F199" s="206" t="s">
        <v>1711</v>
      </c>
      <c r="G199" s="204"/>
      <c r="H199" s="207">
        <v>180</v>
      </c>
      <c r="I199" s="208"/>
      <c r="J199" s="204"/>
      <c r="K199" s="204"/>
      <c r="L199" s="209"/>
      <c r="M199" s="210"/>
      <c r="N199" s="211"/>
      <c r="O199" s="211"/>
      <c r="P199" s="211"/>
      <c r="Q199" s="211"/>
      <c r="R199" s="211"/>
      <c r="S199" s="211"/>
      <c r="T199" s="212"/>
      <c r="AT199" s="213" t="s">
        <v>191</v>
      </c>
      <c r="AU199" s="213" t="s">
        <v>81</v>
      </c>
      <c r="AV199" s="14" t="s">
        <v>81</v>
      </c>
      <c r="AW199" s="14" t="s">
        <v>32</v>
      </c>
      <c r="AX199" s="14" t="s">
        <v>71</v>
      </c>
      <c r="AY199" s="213" t="s">
        <v>181</v>
      </c>
    </row>
    <row r="200" spans="2:51" s="14" customFormat="1" ht="12">
      <c r="B200" s="203"/>
      <c r="C200" s="204"/>
      <c r="D200" s="194" t="s">
        <v>191</v>
      </c>
      <c r="E200" s="205" t="s">
        <v>19</v>
      </c>
      <c r="F200" s="206" t="s">
        <v>1712</v>
      </c>
      <c r="G200" s="204"/>
      <c r="H200" s="207">
        <v>11.25</v>
      </c>
      <c r="I200" s="208"/>
      <c r="J200" s="204"/>
      <c r="K200" s="204"/>
      <c r="L200" s="209"/>
      <c r="M200" s="210"/>
      <c r="N200" s="211"/>
      <c r="O200" s="211"/>
      <c r="P200" s="211"/>
      <c r="Q200" s="211"/>
      <c r="R200" s="211"/>
      <c r="S200" s="211"/>
      <c r="T200" s="212"/>
      <c r="AT200" s="213" t="s">
        <v>191</v>
      </c>
      <c r="AU200" s="213" t="s">
        <v>81</v>
      </c>
      <c r="AV200" s="14" t="s">
        <v>81</v>
      </c>
      <c r="AW200" s="14" t="s">
        <v>32</v>
      </c>
      <c r="AX200" s="14" t="s">
        <v>71</v>
      </c>
      <c r="AY200" s="213" t="s">
        <v>181</v>
      </c>
    </row>
    <row r="201" spans="2:51" s="15" customFormat="1" ht="12">
      <c r="B201" s="214"/>
      <c r="C201" s="215"/>
      <c r="D201" s="194" t="s">
        <v>191</v>
      </c>
      <c r="E201" s="216" t="s">
        <v>19</v>
      </c>
      <c r="F201" s="217" t="s">
        <v>196</v>
      </c>
      <c r="G201" s="215"/>
      <c r="H201" s="218">
        <v>5994.18</v>
      </c>
      <c r="I201" s="219"/>
      <c r="J201" s="215"/>
      <c r="K201" s="215"/>
      <c r="L201" s="220"/>
      <c r="M201" s="221"/>
      <c r="N201" s="222"/>
      <c r="O201" s="222"/>
      <c r="P201" s="222"/>
      <c r="Q201" s="222"/>
      <c r="R201" s="222"/>
      <c r="S201" s="222"/>
      <c r="T201" s="223"/>
      <c r="AT201" s="224" t="s">
        <v>191</v>
      </c>
      <c r="AU201" s="224" t="s">
        <v>81</v>
      </c>
      <c r="AV201" s="15" t="s">
        <v>189</v>
      </c>
      <c r="AW201" s="15" t="s">
        <v>32</v>
      </c>
      <c r="AX201" s="15" t="s">
        <v>79</v>
      </c>
      <c r="AY201" s="224" t="s">
        <v>181</v>
      </c>
    </row>
    <row r="202" spans="1:65" s="2" customFormat="1" ht="101.25" customHeight="1">
      <c r="A202" s="34"/>
      <c r="B202" s="35"/>
      <c r="C202" s="225" t="s">
        <v>7</v>
      </c>
      <c r="D202" s="225" t="s">
        <v>199</v>
      </c>
      <c r="E202" s="226" t="s">
        <v>241</v>
      </c>
      <c r="F202" s="227" t="s">
        <v>242</v>
      </c>
      <c r="G202" s="228" t="s">
        <v>186</v>
      </c>
      <c r="H202" s="229">
        <v>5278.59</v>
      </c>
      <c r="I202" s="230"/>
      <c r="J202" s="231">
        <f>ROUND(I202*H202,2)</f>
        <v>0</v>
      </c>
      <c r="K202" s="227" t="s">
        <v>187</v>
      </c>
      <c r="L202" s="39"/>
      <c r="M202" s="232" t="s">
        <v>19</v>
      </c>
      <c r="N202" s="233" t="s">
        <v>42</v>
      </c>
      <c r="O202" s="64"/>
      <c r="P202" s="188">
        <f>O202*H202</f>
        <v>0</v>
      </c>
      <c r="Q202" s="188">
        <v>0</v>
      </c>
      <c r="R202" s="188">
        <f>Q202*H202</f>
        <v>0</v>
      </c>
      <c r="S202" s="188">
        <v>0</v>
      </c>
      <c r="T202" s="189">
        <f>S202*H202</f>
        <v>0</v>
      </c>
      <c r="U202" s="34"/>
      <c r="V202" s="34"/>
      <c r="W202" s="34"/>
      <c r="X202" s="34"/>
      <c r="Y202" s="34"/>
      <c r="Z202" s="34"/>
      <c r="AA202" s="34"/>
      <c r="AB202" s="34"/>
      <c r="AC202" s="34"/>
      <c r="AD202" s="34"/>
      <c r="AE202" s="34"/>
      <c r="AR202" s="190" t="s">
        <v>228</v>
      </c>
      <c r="AT202" s="190" t="s">
        <v>199</v>
      </c>
      <c r="AU202" s="190" t="s">
        <v>81</v>
      </c>
      <c r="AY202" s="17" t="s">
        <v>181</v>
      </c>
      <c r="BE202" s="191">
        <f>IF(N202="základní",J202,0)</f>
        <v>0</v>
      </c>
      <c r="BF202" s="191">
        <f>IF(N202="snížená",J202,0)</f>
        <v>0</v>
      </c>
      <c r="BG202" s="191">
        <f>IF(N202="zákl. přenesená",J202,0)</f>
        <v>0</v>
      </c>
      <c r="BH202" s="191">
        <f>IF(N202="sníž. přenesená",J202,0)</f>
        <v>0</v>
      </c>
      <c r="BI202" s="191">
        <f>IF(N202="nulová",J202,0)</f>
        <v>0</v>
      </c>
      <c r="BJ202" s="17" t="s">
        <v>79</v>
      </c>
      <c r="BK202" s="191">
        <f>ROUND(I202*H202,2)</f>
        <v>0</v>
      </c>
      <c r="BL202" s="17" t="s">
        <v>228</v>
      </c>
      <c r="BM202" s="190" t="s">
        <v>1714</v>
      </c>
    </row>
    <row r="203" spans="1:47" s="2" customFormat="1" ht="19.2">
      <c r="A203" s="34"/>
      <c r="B203" s="35"/>
      <c r="C203" s="36"/>
      <c r="D203" s="194" t="s">
        <v>204</v>
      </c>
      <c r="E203" s="36"/>
      <c r="F203" s="234" t="s">
        <v>244</v>
      </c>
      <c r="G203" s="36"/>
      <c r="H203" s="36"/>
      <c r="I203" s="235"/>
      <c r="J203" s="36"/>
      <c r="K203" s="36"/>
      <c r="L203" s="39"/>
      <c r="M203" s="236"/>
      <c r="N203" s="237"/>
      <c r="O203" s="64"/>
      <c r="P203" s="64"/>
      <c r="Q203" s="64"/>
      <c r="R203" s="64"/>
      <c r="S203" s="64"/>
      <c r="T203" s="65"/>
      <c r="U203" s="34"/>
      <c r="V203" s="34"/>
      <c r="W203" s="34"/>
      <c r="X203" s="34"/>
      <c r="Y203" s="34"/>
      <c r="Z203" s="34"/>
      <c r="AA203" s="34"/>
      <c r="AB203" s="34"/>
      <c r="AC203" s="34"/>
      <c r="AD203" s="34"/>
      <c r="AE203" s="34"/>
      <c r="AT203" s="17" t="s">
        <v>204</v>
      </c>
      <c r="AU203" s="17" t="s">
        <v>81</v>
      </c>
    </row>
    <row r="204" spans="2:51" s="13" customFormat="1" ht="12">
      <c r="B204" s="192"/>
      <c r="C204" s="193"/>
      <c r="D204" s="194" t="s">
        <v>191</v>
      </c>
      <c r="E204" s="195" t="s">
        <v>19</v>
      </c>
      <c r="F204" s="196" t="s">
        <v>245</v>
      </c>
      <c r="G204" s="193"/>
      <c r="H204" s="195" t="s">
        <v>19</v>
      </c>
      <c r="I204" s="197"/>
      <c r="J204" s="193"/>
      <c r="K204" s="193"/>
      <c r="L204" s="198"/>
      <c r="M204" s="199"/>
      <c r="N204" s="200"/>
      <c r="O204" s="200"/>
      <c r="P204" s="200"/>
      <c r="Q204" s="200"/>
      <c r="R204" s="200"/>
      <c r="S204" s="200"/>
      <c r="T204" s="201"/>
      <c r="AT204" s="202" t="s">
        <v>191</v>
      </c>
      <c r="AU204" s="202" t="s">
        <v>81</v>
      </c>
      <c r="AV204" s="13" t="s">
        <v>79</v>
      </c>
      <c r="AW204" s="13" t="s">
        <v>32</v>
      </c>
      <c r="AX204" s="13" t="s">
        <v>71</v>
      </c>
      <c r="AY204" s="202" t="s">
        <v>181</v>
      </c>
    </row>
    <row r="205" spans="2:51" s="14" customFormat="1" ht="12">
      <c r="B205" s="203"/>
      <c r="C205" s="204"/>
      <c r="D205" s="194" t="s">
        <v>191</v>
      </c>
      <c r="E205" s="205" t="s">
        <v>19</v>
      </c>
      <c r="F205" s="206" t="s">
        <v>1715</v>
      </c>
      <c r="G205" s="204"/>
      <c r="H205" s="207">
        <v>5278.59</v>
      </c>
      <c r="I205" s="208"/>
      <c r="J205" s="204"/>
      <c r="K205" s="204"/>
      <c r="L205" s="209"/>
      <c r="M205" s="210"/>
      <c r="N205" s="211"/>
      <c r="O205" s="211"/>
      <c r="P205" s="211"/>
      <c r="Q205" s="211"/>
      <c r="R205" s="211"/>
      <c r="S205" s="211"/>
      <c r="T205" s="212"/>
      <c r="AT205" s="213" t="s">
        <v>191</v>
      </c>
      <c r="AU205" s="213" t="s">
        <v>81</v>
      </c>
      <c r="AV205" s="14" t="s">
        <v>81</v>
      </c>
      <c r="AW205" s="14" t="s">
        <v>32</v>
      </c>
      <c r="AX205" s="14" t="s">
        <v>71</v>
      </c>
      <c r="AY205" s="213" t="s">
        <v>181</v>
      </c>
    </row>
    <row r="206" spans="2:51" s="15" customFormat="1" ht="12">
      <c r="B206" s="214"/>
      <c r="C206" s="215"/>
      <c r="D206" s="194" t="s">
        <v>191</v>
      </c>
      <c r="E206" s="216" t="s">
        <v>19</v>
      </c>
      <c r="F206" s="217" t="s">
        <v>196</v>
      </c>
      <c r="G206" s="215"/>
      <c r="H206" s="218">
        <v>5278.59</v>
      </c>
      <c r="I206" s="219"/>
      <c r="J206" s="215"/>
      <c r="K206" s="215"/>
      <c r="L206" s="220"/>
      <c r="M206" s="221"/>
      <c r="N206" s="222"/>
      <c r="O206" s="222"/>
      <c r="P206" s="222"/>
      <c r="Q206" s="222"/>
      <c r="R206" s="222"/>
      <c r="S206" s="222"/>
      <c r="T206" s="223"/>
      <c r="AT206" s="224" t="s">
        <v>191</v>
      </c>
      <c r="AU206" s="224" t="s">
        <v>81</v>
      </c>
      <c r="AV206" s="15" t="s">
        <v>189</v>
      </c>
      <c r="AW206" s="15" t="s">
        <v>32</v>
      </c>
      <c r="AX206" s="15" t="s">
        <v>79</v>
      </c>
      <c r="AY206" s="224" t="s">
        <v>181</v>
      </c>
    </row>
    <row r="207" spans="1:65" s="2" customFormat="1" ht="114.9" customHeight="1">
      <c r="A207" s="34"/>
      <c r="B207" s="35"/>
      <c r="C207" s="225" t="s">
        <v>429</v>
      </c>
      <c r="D207" s="225" t="s">
        <v>199</v>
      </c>
      <c r="E207" s="226" t="s">
        <v>321</v>
      </c>
      <c r="F207" s="227" t="s">
        <v>322</v>
      </c>
      <c r="G207" s="228" t="s">
        <v>186</v>
      </c>
      <c r="H207" s="229">
        <v>5.458</v>
      </c>
      <c r="I207" s="230"/>
      <c r="J207" s="231">
        <f>ROUND(I207*H207,2)</f>
        <v>0</v>
      </c>
      <c r="K207" s="227" t="s">
        <v>187</v>
      </c>
      <c r="L207" s="39"/>
      <c r="M207" s="232" t="s">
        <v>19</v>
      </c>
      <c r="N207" s="233" t="s">
        <v>42</v>
      </c>
      <c r="O207" s="64"/>
      <c r="P207" s="188">
        <f>O207*H207</f>
        <v>0</v>
      </c>
      <c r="Q207" s="188">
        <v>0</v>
      </c>
      <c r="R207" s="188">
        <f>Q207*H207</f>
        <v>0</v>
      </c>
      <c r="S207" s="188">
        <v>0</v>
      </c>
      <c r="T207" s="189">
        <f>S207*H207</f>
        <v>0</v>
      </c>
      <c r="U207" s="34"/>
      <c r="V207" s="34"/>
      <c r="W207" s="34"/>
      <c r="X207" s="34"/>
      <c r="Y207" s="34"/>
      <c r="Z207" s="34"/>
      <c r="AA207" s="34"/>
      <c r="AB207" s="34"/>
      <c r="AC207" s="34"/>
      <c r="AD207" s="34"/>
      <c r="AE207" s="34"/>
      <c r="AR207" s="190" t="s">
        <v>228</v>
      </c>
      <c r="AT207" s="190" t="s">
        <v>199</v>
      </c>
      <c r="AU207" s="190" t="s">
        <v>81</v>
      </c>
      <c r="AY207" s="17" t="s">
        <v>181</v>
      </c>
      <c r="BE207" s="191">
        <f>IF(N207="základní",J207,0)</f>
        <v>0</v>
      </c>
      <c r="BF207" s="191">
        <f>IF(N207="snížená",J207,0)</f>
        <v>0</v>
      </c>
      <c r="BG207" s="191">
        <f>IF(N207="zákl. přenesená",J207,0)</f>
        <v>0</v>
      </c>
      <c r="BH207" s="191">
        <f>IF(N207="sníž. přenesená",J207,0)</f>
        <v>0</v>
      </c>
      <c r="BI207" s="191">
        <f>IF(N207="nulová",J207,0)</f>
        <v>0</v>
      </c>
      <c r="BJ207" s="17" t="s">
        <v>79</v>
      </c>
      <c r="BK207" s="191">
        <f>ROUND(I207*H207,2)</f>
        <v>0</v>
      </c>
      <c r="BL207" s="17" t="s">
        <v>228</v>
      </c>
      <c r="BM207" s="190" t="s">
        <v>1716</v>
      </c>
    </row>
    <row r="208" spans="2:51" s="13" customFormat="1" ht="20.4">
      <c r="B208" s="192"/>
      <c r="C208" s="193"/>
      <c r="D208" s="194" t="s">
        <v>191</v>
      </c>
      <c r="E208" s="195" t="s">
        <v>19</v>
      </c>
      <c r="F208" s="196" t="s">
        <v>324</v>
      </c>
      <c r="G208" s="193"/>
      <c r="H208" s="195" t="s">
        <v>19</v>
      </c>
      <c r="I208" s="197"/>
      <c r="J208" s="193"/>
      <c r="K208" s="193"/>
      <c r="L208" s="198"/>
      <c r="M208" s="199"/>
      <c r="N208" s="200"/>
      <c r="O208" s="200"/>
      <c r="P208" s="200"/>
      <c r="Q208" s="200"/>
      <c r="R208" s="200"/>
      <c r="S208" s="200"/>
      <c r="T208" s="201"/>
      <c r="AT208" s="202" t="s">
        <v>191</v>
      </c>
      <c r="AU208" s="202" t="s">
        <v>81</v>
      </c>
      <c r="AV208" s="13" t="s">
        <v>79</v>
      </c>
      <c r="AW208" s="13" t="s">
        <v>32</v>
      </c>
      <c r="AX208" s="13" t="s">
        <v>71</v>
      </c>
      <c r="AY208" s="202" t="s">
        <v>181</v>
      </c>
    </row>
    <row r="209" spans="2:51" s="14" customFormat="1" ht="12">
      <c r="B209" s="203"/>
      <c r="C209" s="204"/>
      <c r="D209" s="194" t="s">
        <v>191</v>
      </c>
      <c r="E209" s="205" t="s">
        <v>19</v>
      </c>
      <c r="F209" s="206" t="s">
        <v>1717</v>
      </c>
      <c r="G209" s="204"/>
      <c r="H209" s="207">
        <v>5.458</v>
      </c>
      <c r="I209" s="208"/>
      <c r="J209" s="204"/>
      <c r="K209" s="204"/>
      <c r="L209" s="209"/>
      <c r="M209" s="210"/>
      <c r="N209" s="211"/>
      <c r="O209" s="211"/>
      <c r="P209" s="211"/>
      <c r="Q209" s="211"/>
      <c r="R209" s="211"/>
      <c r="S209" s="211"/>
      <c r="T209" s="212"/>
      <c r="AT209" s="213" t="s">
        <v>191</v>
      </c>
      <c r="AU209" s="213" t="s">
        <v>81</v>
      </c>
      <c r="AV209" s="14" t="s">
        <v>81</v>
      </c>
      <c r="AW209" s="14" t="s">
        <v>32</v>
      </c>
      <c r="AX209" s="14" t="s">
        <v>71</v>
      </c>
      <c r="AY209" s="213" t="s">
        <v>181</v>
      </c>
    </row>
    <row r="210" spans="2:51" s="15" customFormat="1" ht="12">
      <c r="B210" s="214"/>
      <c r="C210" s="215"/>
      <c r="D210" s="194" t="s">
        <v>191</v>
      </c>
      <c r="E210" s="216" t="s">
        <v>19</v>
      </c>
      <c r="F210" s="217" t="s">
        <v>196</v>
      </c>
      <c r="G210" s="215"/>
      <c r="H210" s="218">
        <v>5.458</v>
      </c>
      <c r="I210" s="219"/>
      <c r="J210" s="215"/>
      <c r="K210" s="215"/>
      <c r="L210" s="220"/>
      <c r="M210" s="221"/>
      <c r="N210" s="222"/>
      <c r="O210" s="222"/>
      <c r="P210" s="222"/>
      <c r="Q210" s="222"/>
      <c r="R210" s="222"/>
      <c r="S210" s="222"/>
      <c r="T210" s="223"/>
      <c r="AT210" s="224" t="s">
        <v>191</v>
      </c>
      <c r="AU210" s="224" t="s">
        <v>81</v>
      </c>
      <c r="AV210" s="15" t="s">
        <v>189</v>
      </c>
      <c r="AW210" s="15" t="s">
        <v>32</v>
      </c>
      <c r="AX210" s="15" t="s">
        <v>79</v>
      </c>
      <c r="AY210" s="224" t="s">
        <v>181</v>
      </c>
    </row>
    <row r="211" spans="1:65" s="2" customFormat="1" ht="78" customHeight="1">
      <c r="A211" s="34"/>
      <c r="B211" s="35"/>
      <c r="C211" s="225" t="s">
        <v>433</v>
      </c>
      <c r="D211" s="225" t="s">
        <v>199</v>
      </c>
      <c r="E211" s="226" t="s">
        <v>1718</v>
      </c>
      <c r="F211" s="227" t="s">
        <v>1719</v>
      </c>
      <c r="G211" s="228" t="s">
        <v>186</v>
      </c>
      <c r="H211" s="229">
        <v>2997.09</v>
      </c>
      <c r="I211" s="230"/>
      <c r="J211" s="231">
        <f>ROUND(I211*H211,2)</f>
        <v>0</v>
      </c>
      <c r="K211" s="227" t="s">
        <v>187</v>
      </c>
      <c r="L211" s="39"/>
      <c r="M211" s="232" t="s">
        <v>19</v>
      </c>
      <c r="N211" s="233" t="s">
        <v>42</v>
      </c>
      <c r="O211" s="64"/>
      <c r="P211" s="188">
        <f>O211*H211</f>
        <v>0</v>
      </c>
      <c r="Q211" s="188">
        <v>0</v>
      </c>
      <c r="R211" s="188">
        <f>Q211*H211</f>
        <v>0</v>
      </c>
      <c r="S211" s="188">
        <v>0</v>
      </c>
      <c r="T211" s="189">
        <f>S211*H211</f>
        <v>0</v>
      </c>
      <c r="U211" s="34"/>
      <c r="V211" s="34"/>
      <c r="W211" s="34"/>
      <c r="X211" s="34"/>
      <c r="Y211" s="34"/>
      <c r="Z211" s="34"/>
      <c r="AA211" s="34"/>
      <c r="AB211" s="34"/>
      <c r="AC211" s="34"/>
      <c r="AD211" s="34"/>
      <c r="AE211" s="34"/>
      <c r="AR211" s="190" t="s">
        <v>228</v>
      </c>
      <c r="AT211" s="190" t="s">
        <v>199</v>
      </c>
      <c r="AU211" s="190" t="s">
        <v>81</v>
      </c>
      <c r="AY211" s="17" t="s">
        <v>181</v>
      </c>
      <c r="BE211" s="191">
        <f>IF(N211="základní",J211,0)</f>
        <v>0</v>
      </c>
      <c r="BF211" s="191">
        <f>IF(N211="snížená",J211,0)</f>
        <v>0</v>
      </c>
      <c r="BG211" s="191">
        <f>IF(N211="zákl. přenesená",J211,0)</f>
        <v>0</v>
      </c>
      <c r="BH211" s="191">
        <f>IF(N211="sníž. přenesená",J211,0)</f>
        <v>0</v>
      </c>
      <c r="BI211" s="191">
        <f>IF(N211="nulová",J211,0)</f>
        <v>0</v>
      </c>
      <c r="BJ211" s="17" t="s">
        <v>79</v>
      </c>
      <c r="BK211" s="191">
        <f>ROUND(I211*H211,2)</f>
        <v>0</v>
      </c>
      <c r="BL211" s="17" t="s">
        <v>228</v>
      </c>
      <c r="BM211" s="190" t="s">
        <v>1720</v>
      </c>
    </row>
    <row r="212" spans="2:51" s="13" customFormat="1" ht="12">
      <c r="B212" s="192"/>
      <c r="C212" s="193"/>
      <c r="D212" s="194" t="s">
        <v>191</v>
      </c>
      <c r="E212" s="195" t="s">
        <v>19</v>
      </c>
      <c r="F212" s="196" t="s">
        <v>1721</v>
      </c>
      <c r="G212" s="193"/>
      <c r="H212" s="195" t="s">
        <v>19</v>
      </c>
      <c r="I212" s="197"/>
      <c r="J212" s="193"/>
      <c r="K212" s="193"/>
      <c r="L212" s="198"/>
      <c r="M212" s="199"/>
      <c r="N212" s="200"/>
      <c r="O212" s="200"/>
      <c r="P212" s="200"/>
      <c r="Q212" s="200"/>
      <c r="R212" s="200"/>
      <c r="S212" s="200"/>
      <c r="T212" s="201"/>
      <c r="AT212" s="202" t="s">
        <v>191</v>
      </c>
      <c r="AU212" s="202" t="s">
        <v>81</v>
      </c>
      <c r="AV212" s="13" t="s">
        <v>79</v>
      </c>
      <c r="AW212" s="13" t="s">
        <v>32</v>
      </c>
      <c r="AX212" s="13" t="s">
        <v>71</v>
      </c>
      <c r="AY212" s="202" t="s">
        <v>181</v>
      </c>
    </row>
    <row r="213" spans="2:51" s="14" customFormat="1" ht="12">
      <c r="B213" s="203"/>
      <c r="C213" s="204"/>
      <c r="D213" s="194" t="s">
        <v>191</v>
      </c>
      <c r="E213" s="205" t="s">
        <v>19</v>
      </c>
      <c r="F213" s="206" t="s">
        <v>1709</v>
      </c>
      <c r="G213" s="204"/>
      <c r="H213" s="207">
        <v>1729.44</v>
      </c>
      <c r="I213" s="208"/>
      <c r="J213" s="204"/>
      <c r="K213" s="204"/>
      <c r="L213" s="209"/>
      <c r="M213" s="210"/>
      <c r="N213" s="211"/>
      <c r="O213" s="211"/>
      <c r="P213" s="211"/>
      <c r="Q213" s="211"/>
      <c r="R213" s="211"/>
      <c r="S213" s="211"/>
      <c r="T213" s="212"/>
      <c r="AT213" s="213" t="s">
        <v>191</v>
      </c>
      <c r="AU213" s="213" t="s">
        <v>81</v>
      </c>
      <c r="AV213" s="14" t="s">
        <v>81</v>
      </c>
      <c r="AW213" s="14" t="s">
        <v>32</v>
      </c>
      <c r="AX213" s="14" t="s">
        <v>71</v>
      </c>
      <c r="AY213" s="213" t="s">
        <v>181</v>
      </c>
    </row>
    <row r="214" spans="2:51" s="14" customFormat="1" ht="12">
      <c r="B214" s="203"/>
      <c r="C214" s="204"/>
      <c r="D214" s="194" t="s">
        <v>191</v>
      </c>
      <c r="E214" s="205" t="s">
        <v>19</v>
      </c>
      <c r="F214" s="206" t="s">
        <v>1710</v>
      </c>
      <c r="G214" s="204"/>
      <c r="H214" s="207">
        <v>1076.4</v>
      </c>
      <c r="I214" s="208"/>
      <c r="J214" s="204"/>
      <c r="K214" s="204"/>
      <c r="L214" s="209"/>
      <c r="M214" s="210"/>
      <c r="N214" s="211"/>
      <c r="O214" s="211"/>
      <c r="P214" s="211"/>
      <c r="Q214" s="211"/>
      <c r="R214" s="211"/>
      <c r="S214" s="211"/>
      <c r="T214" s="212"/>
      <c r="AT214" s="213" t="s">
        <v>191</v>
      </c>
      <c r="AU214" s="213" t="s">
        <v>81</v>
      </c>
      <c r="AV214" s="14" t="s">
        <v>81</v>
      </c>
      <c r="AW214" s="14" t="s">
        <v>32</v>
      </c>
      <c r="AX214" s="14" t="s">
        <v>71</v>
      </c>
      <c r="AY214" s="213" t="s">
        <v>181</v>
      </c>
    </row>
    <row r="215" spans="2:51" s="14" customFormat="1" ht="12">
      <c r="B215" s="203"/>
      <c r="C215" s="204"/>
      <c r="D215" s="194" t="s">
        <v>191</v>
      </c>
      <c r="E215" s="205" t="s">
        <v>19</v>
      </c>
      <c r="F215" s="206" t="s">
        <v>1711</v>
      </c>
      <c r="G215" s="204"/>
      <c r="H215" s="207">
        <v>180</v>
      </c>
      <c r="I215" s="208"/>
      <c r="J215" s="204"/>
      <c r="K215" s="204"/>
      <c r="L215" s="209"/>
      <c r="M215" s="210"/>
      <c r="N215" s="211"/>
      <c r="O215" s="211"/>
      <c r="P215" s="211"/>
      <c r="Q215" s="211"/>
      <c r="R215" s="211"/>
      <c r="S215" s="211"/>
      <c r="T215" s="212"/>
      <c r="AT215" s="213" t="s">
        <v>191</v>
      </c>
      <c r="AU215" s="213" t="s">
        <v>81</v>
      </c>
      <c r="AV215" s="14" t="s">
        <v>81</v>
      </c>
      <c r="AW215" s="14" t="s">
        <v>32</v>
      </c>
      <c r="AX215" s="14" t="s">
        <v>71</v>
      </c>
      <c r="AY215" s="213" t="s">
        <v>181</v>
      </c>
    </row>
    <row r="216" spans="2:51" s="14" customFormat="1" ht="12">
      <c r="B216" s="203"/>
      <c r="C216" s="204"/>
      <c r="D216" s="194" t="s">
        <v>191</v>
      </c>
      <c r="E216" s="205" t="s">
        <v>19</v>
      </c>
      <c r="F216" s="206" t="s">
        <v>1712</v>
      </c>
      <c r="G216" s="204"/>
      <c r="H216" s="207">
        <v>11.25</v>
      </c>
      <c r="I216" s="208"/>
      <c r="J216" s="204"/>
      <c r="K216" s="204"/>
      <c r="L216" s="209"/>
      <c r="M216" s="210"/>
      <c r="N216" s="211"/>
      <c r="O216" s="211"/>
      <c r="P216" s="211"/>
      <c r="Q216" s="211"/>
      <c r="R216" s="211"/>
      <c r="S216" s="211"/>
      <c r="T216" s="212"/>
      <c r="AT216" s="213" t="s">
        <v>191</v>
      </c>
      <c r="AU216" s="213" t="s">
        <v>81</v>
      </c>
      <c r="AV216" s="14" t="s">
        <v>81</v>
      </c>
      <c r="AW216" s="14" t="s">
        <v>32</v>
      </c>
      <c r="AX216" s="14" t="s">
        <v>71</v>
      </c>
      <c r="AY216" s="213" t="s">
        <v>181</v>
      </c>
    </row>
    <row r="217" spans="2:51" s="15" customFormat="1" ht="12">
      <c r="B217" s="214"/>
      <c r="C217" s="215"/>
      <c r="D217" s="194" t="s">
        <v>191</v>
      </c>
      <c r="E217" s="216" t="s">
        <v>19</v>
      </c>
      <c r="F217" s="217" t="s">
        <v>196</v>
      </c>
      <c r="G217" s="215"/>
      <c r="H217" s="218">
        <v>2997.09</v>
      </c>
      <c r="I217" s="219"/>
      <c r="J217" s="215"/>
      <c r="K217" s="215"/>
      <c r="L217" s="220"/>
      <c r="M217" s="221"/>
      <c r="N217" s="222"/>
      <c r="O217" s="222"/>
      <c r="P217" s="222"/>
      <c r="Q217" s="222"/>
      <c r="R217" s="222"/>
      <c r="S217" s="222"/>
      <c r="T217" s="223"/>
      <c r="AT217" s="224" t="s">
        <v>191</v>
      </c>
      <c r="AU217" s="224" t="s">
        <v>81</v>
      </c>
      <c r="AV217" s="15" t="s">
        <v>189</v>
      </c>
      <c r="AW217" s="15" t="s">
        <v>32</v>
      </c>
      <c r="AX217" s="15" t="s">
        <v>79</v>
      </c>
      <c r="AY217" s="224" t="s">
        <v>181</v>
      </c>
    </row>
    <row r="218" spans="1:65" s="2" customFormat="1" ht="90" customHeight="1">
      <c r="A218" s="34"/>
      <c r="B218" s="35"/>
      <c r="C218" s="225" t="s">
        <v>437</v>
      </c>
      <c r="D218" s="225" t="s">
        <v>199</v>
      </c>
      <c r="E218" s="226" t="s">
        <v>326</v>
      </c>
      <c r="F218" s="227" t="s">
        <v>327</v>
      </c>
      <c r="G218" s="228" t="s">
        <v>186</v>
      </c>
      <c r="H218" s="229">
        <v>2.729</v>
      </c>
      <c r="I218" s="230"/>
      <c r="J218" s="231">
        <f>ROUND(I218*H218,2)</f>
        <v>0</v>
      </c>
      <c r="K218" s="227" t="s">
        <v>187</v>
      </c>
      <c r="L218" s="39"/>
      <c r="M218" s="232" t="s">
        <v>19</v>
      </c>
      <c r="N218" s="233" t="s">
        <v>42</v>
      </c>
      <c r="O218" s="64"/>
      <c r="P218" s="188">
        <f>O218*H218</f>
        <v>0</v>
      </c>
      <c r="Q218" s="188">
        <v>0</v>
      </c>
      <c r="R218" s="188">
        <f>Q218*H218</f>
        <v>0</v>
      </c>
      <c r="S218" s="188">
        <v>0</v>
      </c>
      <c r="T218" s="189">
        <f>S218*H218</f>
        <v>0</v>
      </c>
      <c r="U218" s="34"/>
      <c r="V218" s="34"/>
      <c r="W218" s="34"/>
      <c r="X218" s="34"/>
      <c r="Y218" s="34"/>
      <c r="Z218" s="34"/>
      <c r="AA218" s="34"/>
      <c r="AB218" s="34"/>
      <c r="AC218" s="34"/>
      <c r="AD218" s="34"/>
      <c r="AE218" s="34"/>
      <c r="AR218" s="190" t="s">
        <v>228</v>
      </c>
      <c r="AT218" s="190" t="s">
        <v>199</v>
      </c>
      <c r="AU218" s="190" t="s">
        <v>81</v>
      </c>
      <c r="AY218" s="17" t="s">
        <v>181</v>
      </c>
      <c r="BE218" s="191">
        <f>IF(N218="základní",J218,0)</f>
        <v>0</v>
      </c>
      <c r="BF218" s="191">
        <f>IF(N218="snížená",J218,0)</f>
        <v>0</v>
      </c>
      <c r="BG218" s="191">
        <f>IF(N218="zákl. přenesená",J218,0)</f>
        <v>0</v>
      </c>
      <c r="BH218" s="191">
        <f>IF(N218="sníž. přenesená",J218,0)</f>
        <v>0</v>
      </c>
      <c r="BI218" s="191">
        <f>IF(N218="nulová",J218,0)</f>
        <v>0</v>
      </c>
      <c r="BJ218" s="17" t="s">
        <v>79</v>
      </c>
      <c r="BK218" s="191">
        <f>ROUND(I218*H218,2)</f>
        <v>0</v>
      </c>
      <c r="BL218" s="17" t="s">
        <v>228</v>
      </c>
      <c r="BM218" s="190" t="s">
        <v>1722</v>
      </c>
    </row>
    <row r="219" spans="2:51" s="13" customFormat="1" ht="12">
      <c r="B219" s="192"/>
      <c r="C219" s="193"/>
      <c r="D219" s="194" t="s">
        <v>191</v>
      </c>
      <c r="E219" s="195" t="s">
        <v>19</v>
      </c>
      <c r="F219" s="196" t="s">
        <v>329</v>
      </c>
      <c r="G219" s="193"/>
      <c r="H219" s="195" t="s">
        <v>19</v>
      </c>
      <c r="I219" s="197"/>
      <c r="J219" s="193"/>
      <c r="K219" s="193"/>
      <c r="L219" s="198"/>
      <c r="M219" s="199"/>
      <c r="N219" s="200"/>
      <c r="O219" s="200"/>
      <c r="P219" s="200"/>
      <c r="Q219" s="200"/>
      <c r="R219" s="200"/>
      <c r="S219" s="200"/>
      <c r="T219" s="201"/>
      <c r="AT219" s="202" t="s">
        <v>191</v>
      </c>
      <c r="AU219" s="202" t="s">
        <v>81</v>
      </c>
      <c r="AV219" s="13" t="s">
        <v>79</v>
      </c>
      <c r="AW219" s="13" t="s">
        <v>32</v>
      </c>
      <c r="AX219" s="13" t="s">
        <v>71</v>
      </c>
      <c r="AY219" s="202" t="s">
        <v>181</v>
      </c>
    </row>
    <row r="220" spans="2:51" s="14" customFormat="1" ht="12">
      <c r="B220" s="203"/>
      <c r="C220" s="204"/>
      <c r="D220" s="194" t="s">
        <v>191</v>
      </c>
      <c r="E220" s="205" t="s">
        <v>19</v>
      </c>
      <c r="F220" s="206" t="s">
        <v>1723</v>
      </c>
      <c r="G220" s="204"/>
      <c r="H220" s="207">
        <v>2.729</v>
      </c>
      <c r="I220" s="208"/>
      <c r="J220" s="204"/>
      <c r="K220" s="204"/>
      <c r="L220" s="209"/>
      <c r="M220" s="210"/>
      <c r="N220" s="211"/>
      <c r="O220" s="211"/>
      <c r="P220" s="211"/>
      <c r="Q220" s="211"/>
      <c r="R220" s="211"/>
      <c r="S220" s="211"/>
      <c r="T220" s="212"/>
      <c r="AT220" s="213" t="s">
        <v>191</v>
      </c>
      <c r="AU220" s="213" t="s">
        <v>81</v>
      </c>
      <c r="AV220" s="14" t="s">
        <v>81</v>
      </c>
      <c r="AW220" s="14" t="s">
        <v>32</v>
      </c>
      <c r="AX220" s="14" t="s">
        <v>71</v>
      </c>
      <c r="AY220" s="213" t="s">
        <v>181</v>
      </c>
    </row>
    <row r="221" spans="2:51" s="15" customFormat="1" ht="12">
      <c r="B221" s="214"/>
      <c r="C221" s="215"/>
      <c r="D221" s="194" t="s">
        <v>191</v>
      </c>
      <c r="E221" s="216" t="s">
        <v>19</v>
      </c>
      <c r="F221" s="217" t="s">
        <v>196</v>
      </c>
      <c r="G221" s="215"/>
      <c r="H221" s="218">
        <v>2.729</v>
      </c>
      <c r="I221" s="219"/>
      <c r="J221" s="215"/>
      <c r="K221" s="215"/>
      <c r="L221" s="220"/>
      <c r="M221" s="221"/>
      <c r="N221" s="222"/>
      <c r="O221" s="222"/>
      <c r="P221" s="222"/>
      <c r="Q221" s="222"/>
      <c r="R221" s="222"/>
      <c r="S221" s="222"/>
      <c r="T221" s="223"/>
      <c r="AT221" s="224" t="s">
        <v>191</v>
      </c>
      <c r="AU221" s="224" t="s">
        <v>81</v>
      </c>
      <c r="AV221" s="15" t="s">
        <v>189</v>
      </c>
      <c r="AW221" s="15" t="s">
        <v>32</v>
      </c>
      <c r="AX221" s="15" t="s">
        <v>79</v>
      </c>
      <c r="AY221" s="224" t="s">
        <v>181</v>
      </c>
    </row>
    <row r="222" spans="1:65" s="2" customFormat="1" ht="100.5" customHeight="1">
      <c r="A222" s="34"/>
      <c r="B222" s="35"/>
      <c r="C222" s="225" t="s">
        <v>440</v>
      </c>
      <c r="D222" s="225" t="s">
        <v>199</v>
      </c>
      <c r="E222" s="226" t="s">
        <v>1724</v>
      </c>
      <c r="F222" s="227" t="s">
        <v>1725</v>
      </c>
      <c r="G222" s="228" t="s">
        <v>186</v>
      </c>
      <c r="H222" s="229">
        <v>191.25</v>
      </c>
      <c r="I222" s="230"/>
      <c r="J222" s="231">
        <f>ROUND(I222*H222,2)</f>
        <v>0</v>
      </c>
      <c r="K222" s="227" t="s">
        <v>187</v>
      </c>
      <c r="L222" s="39"/>
      <c r="M222" s="232" t="s">
        <v>19</v>
      </c>
      <c r="N222" s="233" t="s">
        <v>42</v>
      </c>
      <c r="O222" s="64"/>
      <c r="P222" s="188">
        <f>O222*H222</f>
        <v>0</v>
      </c>
      <c r="Q222" s="188">
        <v>0</v>
      </c>
      <c r="R222" s="188">
        <f>Q222*H222</f>
        <v>0</v>
      </c>
      <c r="S222" s="188">
        <v>0</v>
      </c>
      <c r="T222" s="189">
        <f>S222*H222</f>
        <v>0</v>
      </c>
      <c r="U222" s="34"/>
      <c r="V222" s="34"/>
      <c r="W222" s="34"/>
      <c r="X222" s="34"/>
      <c r="Y222" s="34"/>
      <c r="Z222" s="34"/>
      <c r="AA222" s="34"/>
      <c r="AB222" s="34"/>
      <c r="AC222" s="34"/>
      <c r="AD222" s="34"/>
      <c r="AE222" s="34"/>
      <c r="AR222" s="190" t="s">
        <v>228</v>
      </c>
      <c r="AT222" s="190" t="s">
        <v>199</v>
      </c>
      <c r="AU222" s="190" t="s">
        <v>81</v>
      </c>
      <c r="AY222" s="17" t="s">
        <v>181</v>
      </c>
      <c r="BE222" s="191">
        <f>IF(N222="základní",J222,0)</f>
        <v>0</v>
      </c>
      <c r="BF222" s="191">
        <f>IF(N222="snížená",J222,0)</f>
        <v>0</v>
      </c>
      <c r="BG222" s="191">
        <f>IF(N222="zákl. přenesená",J222,0)</f>
        <v>0</v>
      </c>
      <c r="BH222" s="191">
        <f>IF(N222="sníž. přenesená",J222,0)</f>
        <v>0</v>
      </c>
      <c r="BI222" s="191">
        <f>IF(N222="nulová",J222,0)</f>
        <v>0</v>
      </c>
      <c r="BJ222" s="17" t="s">
        <v>79</v>
      </c>
      <c r="BK222" s="191">
        <f>ROUND(I222*H222,2)</f>
        <v>0</v>
      </c>
      <c r="BL222" s="17" t="s">
        <v>228</v>
      </c>
      <c r="BM222" s="190" t="s">
        <v>1726</v>
      </c>
    </row>
    <row r="223" spans="2:51" s="14" customFormat="1" ht="12">
      <c r="B223" s="203"/>
      <c r="C223" s="204"/>
      <c r="D223" s="194" t="s">
        <v>191</v>
      </c>
      <c r="E223" s="205" t="s">
        <v>19</v>
      </c>
      <c r="F223" s="206" t="s">
        <v>1711</v>
      </c>
      <c r="G223" s="204"/>
      <c r="H223" s="207">
        <v>180</v>
      </c>
      <c r="I223" s="208"/>
      <c r="J223" s="204"/>
      <c r="K223" s="204"/>
      <c r="L223" s="209"/>
      <c r="M223" s="210"/>
      <c r="N223" s="211"/>
      <c r="O223" s="211"/>
      <c r="P223" s="211"/>
      <c r="Q223" s="211"/>
      <c r="R223" s="211"/>
      <c r="S223" s="211"/>
      <c r="T223" s="212"/>
      <c r="AT223" s="213" t="s">
        <v>191</v>
      </c>
      <c r="AU223" s="213" t="s">
        <v>81</v>
      </c>
      <c r="AV223" s="14" t="s">
        <v>81</v>
      </c>
      <c r="AW223" s="14" t="s">
        <v>32</v>
      </c>
      <c r="AX223" s="14" t="s">
        <v>71</v>
      </c>
      <c r="AY223" s="213" t="s">
        <v>181</v>
      </c>
    </row>
    <row r="224" spans="2:51" s="14" customFormat="1" ht="12">
      <c r="B224" s="203"/>
      <c r="C224" s="204"/>
      <c r="D224" s="194" t="s">
        <v>191</v>
      </c>
      <c r="E224" s="205" t="s">
        <v>19</v>
      </c>
      <c r="F224" s="206" t="s">
        <v>1712</v>
      </c>
      <c r="G224" s="204"/>
      <c r="H224" s="207">
        <v>11.25</v>
      </c>
      <c r="I224" s="208"/>
      <c r="J224" s="204"/>
      <c r="K224" s="204"/>
      <c r="L224" s="209"/>
      <c r="M224" s="210"/>
      <c r="N224" s="211"/>
      <c r="O224" s="211"/>
      <c r="P224" s="211"/>
      <c r="Q224" s="211"/>
      <c r="R224" s="211"/>
      <c r="S224" s="211"/>
      <c r="T224" s="212"/>
      <c r="AT224" s="213" t="s">
        <v>191</v>
      </c>
      <c r="AU224" s="213" t="s">
        <v>81</v>
      </c>
      <c r="AV224" s="14" t="s">
        <v>81</v>
      </c>
      <c r="AW224" s="14" t="s">
        <v>32</v>
      </c>
      <c r="AX224" s="14" t="s">
        <v>71</v>
      </c>
      <c r="AY224" s="213" t="s">
        <v>181</v>
      </c>
    </row>
    <row r="225" spans="2:51" s="15" customFormat="1" ht="12">
      <c r="B225" s="214"/>
      <c r="C225" s="215"/>
      <c r="D225" s="194" t="s">
        <v>191</v>
      </c>
      <c r="E225" s="216" t="s">
        <v>19</v>
      </c>
      <c r="F225" s="217" t="s">
        <v>196</v>
      </c>
      <c r="G225" s="215"/>
      <c r="H225" s="218">
        <v>191.25</v>
      </c>
      <c r="I225" s="219"/>
      <c r="J225" s="215"/>
      <c r="K225" s="215"/>
      <c r="L225" s="220"/>
      <c r="M225" s="221"/>
      <c r="N225" s="222"/>
      <c r="O225" s="222"/>
      <c r="P225" s="222"/>
      <c r="Q225" s="222"/>
      <c r="R225" s="222"/>
      <c r="S225" s="222"/>
      <c r="T225" s="223"/>
      <c r="AT225" s="224" t="s">
        <v>191</v>
      </c>
      <c r="AU225" s="224" t="s">
        <v>81</v>
      </c>
      <c r="AV225" s="15" t="s">
        <v>189</v>
      </c>
      <c r="AW225" s="15" t="s">
        <v>32</v>
      </c>
      <c r="AX225" s="15" t="s">
        <v>79</v>
      </c>
      <c r="AY225" s="224" t="s">
        <v>181</v>
      </c>
    </row>
    <row r="226" spans="1:65" s="2" customFormat="1" ht="101.25" customHeight="1">
      <c r="A226" s="34"/>
      <c r="B226" s="35"/>
      <c r="C226" s="225" t="s">
        <v>442</v>
      </c>
      <c r="D226" s="225" t="s">
        <v>199</v>
      </c>
      <c r="E226" s="226" t="s">
        <v>1727</v>
      </c>
      <c r="F226" s="227" t="s">
        <v>1728</v>
      </c>
      <c r="G226" s="228" t="s">
        <v>186</v>
      </c>
      <c r="H226" s="229">
        <v>2805.84</v>
      </c>
      <c r="I226" s="230"/>
      <c r="J226" s="231">
        <f>ROUND(I226*H226,2)</f>
        <v>0</v>
      </c>
      <c r="K226" s="227" t="s">
        <v>187</v>
      </c>
      <c r="L226" s="39"/>
      <c r="M226" s="232" t="s">
        <v>19</v>
      </c>
      <c r="N226" s="233" t="s">
        <v>42</v>
      </c>
      <c r="O226" s="64"/>
      <c r="P226" s="188">
        <f>O226*H226</f>
        <v>0</v>
      </c>
      <c r="Q226" s="188">
        <v>0</v>
      </c>
      <c r="R226" s="188">
        <f>Q226*H226</f>
        <v>0</v>
      </c>
      <c r="S226" s="188">
        <v>0</v>
      </c>
      <c r="T226" s="189">
        <f>S226*H226</f>
        <v>0</v>
      </c>
      <c r="U226" s="34"/>
      <c r="V226" s="34"/>
      <c r="W226" s="34"/>
      <c r="X226" s="34"/>
      <c r="Y226" s="34"/>
      <c r="Z226" s="34"/>
      <c r="AA226" s="34"/>
      <c r="AB226" s="34"/>
      <c r="AC226" s="34"/>
      <c r="AD226" s="34"/>
      <c r="AE226" s="34"/>
      <c r="AR226" s="190" t="s">
        <v>228</v>
      </c>
      <c r="AT226" s="190" t="s">
        <v>199</v>
      </c>
      <c r="AU226" s="190" t="s">
        <v>81</v>
      </c>
      <c r="AY226" s="17" t="s">
        <v>181</v>
      </c>
      <c r="BE226" s="191">
        <f>IF(N226="základní",J226,0)</f>
        <v>0</v>
      </c>
      <c r="BF226" s="191">
        <f>IF(N226="snížená",J226,0)</f>
        <v>0</v>
      </c>
      <c r="BG226" s="191">
        <f>IF(N226="zákl. přenesená",J226,0)</f>
        <v>0</v>
      </c>
      <c r="BH226" s="191">
        <f>IF(N226="sníž. přenesená",J226,0)</f>
        <v>0</v>
      </c>
      <c r="BI226" s="191">
        <f>IF(N226="nulová",J226,0)</f>
        <v>0</v>
      </c>
      <c r="BJ226" s="17" t="s">
        <v>79</v>
      </c>
      <c r="BK226" s="191">
        <f>ROUND(I226*H226,2)</f>
        <v>0</v>
      </c>
      <c r="BL226" s="17" t="s">
        <v>228</v>
      </c>
      <c r="BM226" s="190" t="s">
        <v>1729</v>
      </c>
    </row>
    <row r="227" spans="2:51" s="14" customFormat="1" ht="12">
      <c r="B227" s="203"/>
      <c r="C227" s="204"/>
      <c r="D227" s="194" t="s">
        <v>191</v>
      </c>
      <c r="E227" s="205" t="s">
        <v>19</v>
      </c>
      <c r="F227" s="206" t="s">
        <v>1709</v>
      </c>
      <c r="G227" s="204"/>
      <c r="H227" s="207">
        <v>1729.44</v>
      </c>
      <c r="I227" s="208"/>
      <c r="J227" s="204"/>
      <c r="K227" s="204"/>
      <c r="L227" s="209"/>
      <c r="M227" s="210"/>
      <c r="N227" s="211"/>
      <c r="O227" s="211"/>
      <c r="P227" s="211"/>
      <c r="Q227" s="211"/>
      <c r="R227" s="211"/>
      <c r="S227" s="211"/>
      <c r="T227" s="212"/>
      <c r="AT227" s="213" t="s">
        <v>191</v>
      </c>
      <c r="AU227" s="213" t="s">
        <v>81</v>
      </c>
      <c r="AV227" s="14" t="s">
        <v>81</v>
      </c>
      <c r="AW227" s="14" t="s">
        <v>32</v>
      </c>
      <c r="AX227" s="14" t="s">
        <v>71</v>
      </c>
      <c r="AY227" s="213" t="s">
        <v>181</v>
      </c>
    </row>
    <row r="228" spans="2:51" s="14" customFormat="1" ht="12">
      <c r="B228" s="203"/>
      <c r="C228" s="204"/>
      <c r="D228" s="194" t="s">
        <v>191</v>
      </c>
      <c r="E228" s="205" t="s">
        <v>19</v>
      </c>
      <c r="F228" s="206" t="s">
        <v>1710</v>
      </c>
      <c r="G228" s="204"/>
      <c r="H228" s="207">
        <v>1076.4</v>
      </c>
      <c r="I228" s="208"/>
      <c r="J228" s="204"/>
      <c r="K228" s="204"/>
      <c r="L228" s="209"/>
      <c r="M228" s="210"/>
      <c r="N228" s="211"/>
      <c r="O228" s="211"/>
      <c r="P228" s="211"/>
      <c r="Q228" s="211"/>
      <c r="R228" s="211"/>
      <c r="S228" s="211"/>
      <c r="T228" s="212"/>
      <c r="AT228" s="213" t="s">
        <v>191</v>
      </c>
      <c r="AU228" s="213" t="s">
        <v>81</v>
      </c>
      <c r="AV228" s="14" t="s">
        <v>81</v>
      </c>
      <c r="AW228" s="14" t="s">
        <v>32</v>
      </c>
      <c r="AX228" s="14" t="s">
        <v>71</v>
      </c>
      <c r="AY228" s="213" t="s">
        <v>181</v>
      </c>
    </row>
    <row r="229" spans="2:51" s="15" customFormat="1" ht="12">
      <c r="B229" s="214"/>
      <c r="C229" s="215"/>
      <c r="D229" s="194" t="s">
        <v>191</v>
      </c>
      <c r="E229" s="216" t="s">
        <v>19</v>
      </c>
      <c r="F229" s="217" t="s">
        <v>196</v>
      </c>
      <c r="G229" s="215"/>
      <c r="H229" s="218">
        <v>2805.84</v>
      </c>
      <c r="I229" s="219"/>
      <c r="J229" s="215"/>
      <c r="K229" s="215"/>
      <c r="L229" s="220"/>
      <c r="M229" s="238"/>
      <c r="N229" s="239"/>
      <c r="O229" s="239"/>
      <c r="P229" s="239"/>
      <c r="Q229" s="239"/>
      <c r="R229" s="239"/>
      <c r="S229" s="239"/>
      <c r="T229" s="240"/>
      <c r="AT229" s="224" t="s">
        <v>191</v>
      </c>
      <c r="AU229" s="224" t="s">
        <v>81</v>
      </c>
      <c r="AV229" s="15" t="s">
        <v>189</v>
      </c>
      <c r="AW229" s="15" t="s">
        <v>32</v>
      </c>
      <c r="AX229" s="15" t="s">
        <v>79</v>
      </c>
      <c r="AY229" s="224" t="s">
        <v>181</v>
      </c>
    </row>
    <row r="230" spans="1:31" s="2" customFormat="1" ht="6.9" customHeight="1">
      <c r="A230" s="34"/>
      <c r="B230" s="47"/>
      <c r="C230" s="48"/>
      <c r="D230" s="48"/>
      <c r="E230" s="48"/>
      <c r="F230" s="48"/>
      <c r="G230" s="48"/>
      <c r="H230" s="48"/>
      <c r="I230" s="48"/>
      <c r="J230" s="48"/>
      <c r="K230" s="48"/>
      <c r="L230" s="39"/>
      <c r="M230" s="34"/>
      <c r="O230" s="34"/>
      <c r="P230" s="34"/>
      <c r="Q230" s="34"/>
      <c r="R230" s="34"/>
      <c r="S230" s="34"/>
      <c r="T230" s="34"/>
      <c r="U230" s="34"/>
      <c r="V230" s="34"/>
      <c r="W230" s="34"/>
      <c r="X230" s="34"/>
      <c r="Y230" s="34"/>
      <c r="Z230" s="34"/>
      <c r="AA230" s="34"/>
      <c r="AB230" s="34"/>
      <c r="AC230" s="34"/>
      <c r="AD230" s="34"/>
      <c r="AE230" s="34"/>
    </row>
  </sheetData>
  <sheetProtection password="EC1B" sheet="1" objects="1" scenarios="1" formatColumns="0" formatRows="0" autoFilter="0"/>
  <autoFilter ref="C83:K229"/>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BM194"/>
  <sheetViews>
    <sheetView showGridLines="0" workbookViewId="0" topLeftCell="A85">
      <selection activeCell="J90" sqref="J90"/>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50"/>
      <c r="M2" s="250"/>
      <c r="N2" s="250"/>
      <c r="O2" s="250"/>
      <c r="P2" s="250"/>
      <c r="Q2" s="250"/>
      <c r="R2" s="250"/>
      <c r="S2" s="250"/>
      <c r="T2" s="250"/>
      <c r="U2" s="250"/>
      <c r="V2" s="250"/>
      <c r="AT2" s="17" t="s">
        <v>108</v>
      </c>
    </row>
    <row r="3" spans="2:46" s="1" customFormat="1" ht="6.9" customHeight="1">
      <c r="B3" s="108"/>
      <c r="C3" s="109"/>
      <c r="D3" s="109"/>
      <c r="E3" s="109"/>
      <c r="F3" s="109"/>
      <c r="G3" s="109"/>
      <c r="H3" s="109"/>
      <c r="I3" s="109"/>
      <c r="J3" s="109"/>
      <c r="K3" s="109"/>
      <c r="L3" s="20"/>
      <c r="AT3" s="17" t="s">
        <v>81</v>
      </c>
    </row>
    <row r="4" spans="2:46" s="1" customFormat="1" ht="24.9" customHeight="1">
      <c r="B4" s="20"/>
      <c r="D4" s="110" t="s">
        <v>155</v>
      </c>
      <c r="L4" s="20"/>
      <c r="M4" s="111" t="s">
        <v>10</v>
      </c>
      <c r="AT4" s="17" t="s">
        <v>4</v>
      </c>
    </row>
    <row r="5" spans="2:12" s="1" customFormat="1" ht="6.9" customHeight="1">
      <c r="B5" s="20"/>
      <c r="L5" s="20"/>
    </row>
    <row r="6" spans="2:12" s="1" customFormat="1" ht="12" customHeight="1">
      <c r="B6" s="20"/>
      <c r="D6" s="112" t="s">
        <v>16</v>
      </c>
      <c r="L6" s="20"/>
    </row>
    <row r="7" spans="2:12" s="1" customFormat="1" ht="16.5" customHeight="1">
      <c r="B7" s="20"/>
      <c r="E7" s="290" t="str">
        <f>'Rekapitulace stavby'!K6</f>
        <v>Cyklická údržba trati v úseku Praha-Holešovice - Vraňany</v>
      </c>
      <c r="F7" s="291"/>
      <c r="G7" s="291"/>
      <c r="H7" s="291"/>
      <c r="L7" s="20"/>
    </row>
    <row r="8" spans="1:31" s="2" customFormat="1" ht="12" customHeight="1">
      <c r="A8" s="34"/>
      <c r="B8" s="39"/>
      <c r="C8" s="34"/>
      <c r="D8" s="112" t="s">
        <v>156</v>
      </c>
      <c r="E8" s="34"/>
      <c r="F8" s="34"/>
      <c r="G8" s="34"/>
      <c r="H8" s="34"/>
      <c r="I8" s="34"/>
      <c r="J8" s="34"/>
      <c r="K8" s="34"/>
      <c r="L8" s="113"/>
      <c r="S8" s="34"/>
      <c r="T8" s="34"/>
      <c r="U8" s="34"/>
      <c r="V8" s="34"/>
      <c r="W8" s="34"/>
      <c r="X8" s="34"/>
      <c r="Y8" s="34"/>
      <c r="Z8" s="34"/>
      <c r="AA8" s="34"/>
      <c r="AB8" s="34"/>
      <c r="AC8" s="34"/>
      <c r="AD8" s="34"/>
      <c r="AE8" s="34"/>
    </row>
    <row r="9" spans="1:31" s="2" customFormat="1" ht="16.5" customHeight="1">
      <c r="A9" s="34"/>
      <c r="B9" s="39"/>
      <c r="C9" s="34"/>
      <c r="D9" s="34"/>
      <c r="E9" s="292" t="s">
        <v>1730</v>
      </c>
      <c r="F9" s="293"/>
      <c r="G9" s="293"/>
      <c r="H9" s="293"/>
      <c r="I9" s="34"/>
      <c r="J9" s="34"/>
      <c r="K9" s="34"/>
      <c r="L9" s="113"/>
      <c r="S9" s="34"/>
      <c r="T9" s="34"/>
      <c r="U9" s="34"/>
      <c r="V9" s="34"/>
      <c r="W9" s="34"/>
      <c r="X9" s="34"/>
      <c r="Y9" s="34"/>
      <c r="Z9" s="34"/>
      <c r="AA9" s="34"/>
      <c r="AB9" s="34"/>
      <c r="AC9" s="34"/>
      <c r="AD9" s="34"/>
      <c r="AE9" s="34"/>
    </row>
    <row r="10" spans="1:31" s="2" customFormat="1" ht="12">
      <c r="A10" s="34"/>
      <c r="B10" s="39"/>
      <c r="C10" s="34"/>
      <c r="D10" s="34"/>
      <c r="E10" s="34"/>
      <c r="F10" s="34"/>
      <c r="G10" s="34"/>
      <c r="H10" s="34"/>
      <c r="I10" s="34"/>
      <c r="J10" s="34"/>
      <c r="K10" s="34"/>
      <c r="L10" s="113"/>
      <c r="S10" s="34"/>
      <c r="T10" s="34"/>
      <c r="U10" s="34"/>
      <c r="V10" s="34"/>
      <c r="W10" s="34"/>
      <c r="X10" s="34"/>
      <c r="Y10" s="34"/>
      <c r="Z10" s="34"/>
      <c r="AA10" s="34"/>
      <c r="AB10" s="34"/>
      <c r="AC10" s="34"/>
      <c r="AD10" s="34"/>
      <c r="AE10" s="34"/>
    </row>
    <row r="11" spans="1:31" s="2" customFormat="1" ht="12" customHeight="1">
      <c r="A11" s="34"/>
      <c r="B11" s="39"/>
      <c r="C11" s="34"/>
      <c r="D11" s="112" t="s">
        <v>18</v>
      </c>
      <c r="E11" s="34"/>
      <c r="F11" s="103" t="s">
        <v>19</v>
      </c>
      <c r="G11" s="34"/>
      <c r="H11" s="34"/>
      <c r="I11" s="112" t="s">
        <v>20</v>
      </c>
      <c r="J11" s="103" t="s">
        <v>19</v>
      </c>
      <c r="K11" s="34"/>
      <c r="L11" s="113"/>
      <c r="S11" s="34"/>
      <c r="T11" s="34"/>
      <c r="U11" s="34"/>
      <c r="V11" s="34"/>
      <c r="W11" s="34"/>
      <c r="X11" s="34"/>
      <c r="Y11" s="34"/>
      <c r="Z11" s="34"/>
      <c r="AA11" s="34"/>
      <c r="AB11" s="34"/>
      <c r="AC11" s="34"/>
      <c r="AD11" s="34"/>
      <c r="AE11" s="34"/>
    </row>
    <row r="12" spans="1:31" s="2" customFormat="1" ht="12" customHeight="1">
      <c r="A12" s="34"/>
      <c r="B12" s="39"/>
      <c r="C12" s="34"/>
      <c r="D12" s="112" t="s">
        <v>21</v>
      </c>
      <c r="E12" s="34"/>
      <c r="F12" s="103" t="s">
        <v>22</v>
      </c>
      <c r="G12" s="34"/>
      <c r="H12" s="34"/>
      <c r="I12" s="112" t="s">
        <v>23</v>
      </c>
      <c r="J12" s="114" t="str">
        <f>'Rekapitulace stavby'!AN8</f>
        <v>24. 2. 2023</v>
      </c>
      <c r="K12" s="34"/>
      <c r="L12" s="113"/>
      <c r="S12" s="34"/>
      <c r="T12" s="34"/>
      <c r="U12" s="34"/>
      <c r="V12" s="34"/>
      <c r="W12" s="34"/>
      <c r="X12" s="34"/>
      <c r="Y12" s="34"/>
      <c r="Z12" s="34"/>
      <c r="AA12" s="34"/>
      <c r="AB12" s="34"/>
      <c r="AC12" s="34"/>
      <c r="AD12" s="34"/>
      <c r="AE12" s="34"/>
    </row>
    <row r="13" spans="1:31" s="2" customFormat="1" ht="10.8" customHeight="1">
      <c r="A13" s="34"/>
      <c r="B13" s="39"/>
      <c r="C13" s="34"/>
      <c r="D13" s="34"/>
      <c r="E13" s="34"/>
      <c r="F13" s="34"/>
      <c r="G13" s="34"/>
      <c r="H13" s="34"/>
      <c r="I13" s="34"/>
      <c r="J13" s="34"/>
      <c r="K13" s="34"/>
      <c r="L13" s="113"/>
      <c r="S13" s="34"/>
      <c r="T13" s="34"/>
      <c r="U13" s="34"/>
      <c r="V13" s="34"/>
      <c r="W13" s="34"/>
      <c r="X13" s="34"/>
      <c r="Y13" s="34"/>
      <c r="Z13" s="34"/>
      <c r="AA13" s="34"/>
      <c r="AB13" s="34"/>
      <c r="AC13" s="34"/>
      <c r="AD13" s="34"/>
      <c r="AE13" s="34"/>
    </row>
    <row r="14" spans="1:31" s="2" customFormat="1" ht="12" customHeight="1">
      <c r="A14" s="34"/>
      <c r="B14" s="39"/>
      <c r="C14" s="34"/>
      <c r="D14" s="112" t="s">
        <v>25</v>
      </c>
      <c r="E14" s="34"/>
      <c r="F14" s="34"/>
      <c r="G14" s="34"/>
      <c r="H14" s="34"/>
      <c r="I14" s="112" t="s">
        <v>26</v>
      </c>
      <c r="J14" s="103" t="s">
        <v>19</v>
      </c>
      <c r="K14" s="34"/>
      <c r="L14" s="113"/>
      <c r="S14" s="34"/>
      <c r="T14" s="34"/>
      <c r="U14" s="34"/>
      <c r="V14" s="34"/>
      <c r="W14" s="34"/>
      <c r="X14" s="34"/>
      <c r="Y14" s="34"/>
      <c r="Z14" s="34"/>
      <c r="AA14" s="34"/>
      <c r="AB14" s="34"/>
      <c r="AC14" s="34"/>
      <c r="AD14" s="34"/>
      <c r="AE14" s="34"/>
    </row>
    <row r="15" spans="1:31" s="2" customFormat="1" ht="18" customHeight="1">
      <c r="A15" s="34"/>
      <c r="B15" s="39"/>
      <c r="C15" s="34"/>
      <c r="D15" s="34"/>
      <c r="E15" s="103" t="s">
        <v>27</v>
      </c>
      <c r="F15" s="34"/>
      <c r="G15" s="34"/>
      <c r="H15" s="34"/>
      <c r="I15" s="112" t="s">
        <v>28</v>
      </c>
      <c r="J15" s="103" t="s">
        <v>19</v>
      </c>
      <c r="K15" s="34"/>
      <c r="L15" s="113"/>
      <c r="S15" s="34"/>
      <c r="T15" s="34"/>
      <c r="U15" s="34"/>
      <c r="V15" s="34"/>
      <c r="W15" s="34"/>
      <c r="X15" s="34"/>
      <c r="Y15" s="34"/>
      <c r="Z15" s="34"/>
      <c r="AA15" s="34"/>
      <c r="AB15" s="34"/>
      <c r="AC15" s="34"/>
      <c r="AD15" s="34"/>
      <c r="AE15" s="34"/>
    </row>
    <row r="16" spans="1:31" s="2" customFormat="1" ht="6.9" customHeight="1">
      <c r="A16" s="34"/>
      <c r="B16" s="39"/>
      <c r="C16" s="34"/>
      <c r="D16" s="34"/>
      <c r="E16" s="34"/>
      <c r="F16" s="34"/>
      <c r="G16" s="34"/>
      <c r="H16" s="34"/>
      <c r="I16" s="34"/>
      <c r="J16" s="34"/>
      <c r="K16" s="34"/>
      <c r="L16" s="113"/>
      <c r="S16" s="34"/>
      <c r="T16" s="34"/>
      <c r="U16" s="34"/>
      <c r="V16" s="34"/>
      <c r="W16" s="34"/>
      <c r="X16" s="34"/>
      <c r="Y16" s="34"/>
      <c r="Z16" s="34"/>
      <c r="AA16" s="34"/>
      <c r="AB16" s="34"/>
      <c r="AC16" s="34"/>
      <c r="AD16" s="34"/>
      <c r="AE16" s="34"/>
    </row>
    <row r="17" spans="1:31" s="2" customFormat="1" ht="12" customHeight="1">
      <c r="A17" s="34"/>
      <c r="B17" s="39"/>
      <c r="C17" s="34"/>
      <c r="D17" s="112" t="s">
        <v>29</v>
      </c>
      <c r="E17" s="34"/>
      <c r="F17" s="34"/>
      <c r="G17" s="34"/>
      <c r="H17" s="34"/>
      <c r="I17" s="112" t="s">
        <v>26</v>
      </c>
      <c r="J17" s="30" t="str">
        <f>'Rekapitulace stavby'!AN13</f>
        <v>Vyplň údaj</v>
      </c>
      <c r="K17" s="34"/>
      <c r="L17" s="113"/>
      <c r="S17" s="34"/>
      <c r="T17" s="34"/>
      <c r="U17" s="34"/>
      <c r="V17" s="34"/>
      <c r="W17" s="34"/>
      <c r="X17" s="34"/>
      <c r="Y17" s="34"/>
      <c r="Z17" s="34"/>
      <c r="AA17" s="34"/>
      <c r="AB17" s="34"/>
      <c r="AC17" s="34"/>
      <c r="AD17" s="34"/>
      <c r="AE17" s="34"/>
    </row>
    <row r="18" spans="1:31" s="2" customFormat="1" ht="18" customHeight="1">
      <c r="A18" s="34"/>
      <c r="B18" s="39"/>
      <c r="C18" s="34"/>
      <c r="D18" s="34"/>
      <c r="E18" s="294" t="str">
        <f>'Rekapitulace stavby'!E14</f>
        <v>Vyplň údaj</v>
      </c>
      <c r="F18" s="295"/>
      <c r="G18" s="295"/>
      <c r="H18" s="295"/>
      <c r="I18" s="112" t="s">
        <v>28</v>
      </c>
      <c r="J18" s="30" t="str">
        <f>'Rekapitulace stavby'!AN14</f>
        <v>Vyplň údaj</v>
      </c>
      <c r="K18" s="34"/>
      <c r="L18" s="113"/>
      <c r="S18" s="34"/>
      <c r="T18" s="34"/>
      <c r="U18" s="34"/>
      <c r="V18" s="34"/>
      <c r="W18" s="34"/>
      <c r="X18" s="34"/>
      <c r="Y18" s="34"/>
      <c r="Z18" s="34"/>
      <c r="AA18" s="34"/>
      <c r="AB18" s="34"/>
      <c r="AC18" s="34"/>
      <c r="AD18" s="34"/>
      <c r="AE18" s="34"/>
    </row>
    <row r="19" spans="1:31" s="2" customFormat="1" ht="6.9" customHeight="1">
      <c r="A19" s="34"/>
      <c r="B19" s="39"/>
      <c r="C19" s="34"/>
      <c r="D19" s="34"/>
      <c r="E19" s="34"/>
      <c r="F19" s="34"/>
      <c r="G19" s="34"/>
      <c r="H19" s="34"/>
      <c r="I19" s="34"/>
      <c r="J19" s="34"/>
      <c r="K19" s="34"/>
      <c r="L19" s="113"/>
      <c r="S19" s="34"/>
      <c r="T19" s="34"/>
      <c r="U19" s="34"/>
      <c r="V19" s="34"/>
      <c r="W19" s="34"/>
      <c r="X19" s="34"/>
      <c r="Y19" s="34"/>
      <c r="Z19" s="34"/>
      <c r="AA19" s="34"/>
      <c r="AB19" s="34"/>
      <c r="AC19" s="34"/>
      <c r="AD19" s="34"/>
      <c r="AE19" s="34"/>
    </row>
    <row r="20" spans="1:31" s="2" customFormat="1" ht="12" customHeight="1">
      <c r="A20" s="34"/>
      <c r="B20" s="39"/>
      <c r="C20" s="34"/>
      <c r="D20" s="112" t="s">
        <v>31</v>
      </c>
      <c r="E20" s="34"/>
      <c r="F20" s="34"/>
      <c r="G20" s="34"/>
      <c r="H20" s="34"/>
      <c r="I20" s="112" t="s">
        <v>26</v>
      </c>
      <c r="J20" s="103" t="str">
        <f>IF('Rekapitulace stavby'!AN16="","",'Rekapitulace stavby'!AN16)</f>
        <v/>
      </c>
      <c r="K20" s="34"/>
      <c r="L20" s="113"/>
      <c r="S20" s="34"/>
      <c r="T20" s="34"/>
      <c r="U20" s="34"/>
      <c r="V20" s="34"/>
      <c r="W20" s="34"/>
      <c r="X20" s="34"/>
      <c r="Y20" s="34"/>
      <c r="Z20" s="34"/>
      <c r="AA20" s="34"/>
      <c r="AB20" s="34"/>
      <c r="AC20" s="34"/>
      <c r="AD20" s="34"/>
      <c r="AE20" s="34"/>
    </row>
    <row r="21" spans="1:31" s="2" customFormat="1" ht="18" customHeight="1">
      <c r="A21" s="34"/>
      <c r="B21" s="39"/>
      <c r="C21" s="34"/>
      <c r="D21" s="34"/>
      <c r="E21" s="103" t="str">
        <f>IF('Rekapitulace stavby'!E17="","",'Rekapitulace stavby'!E17)</f>
        <v xml:space="preserve"> </v>
      </c>
      <c r="F21" s="34"/>
      <c r="G21" s="34"/>
      <c r="H21" s="34"/>
      <c r="I21" s="112" t="s">
        <v>28</v>
      </c>
      <c r="J21" s="103" t="str">
        <f>IF('Rekapitulace stavby'!AN17="","",'Rekapitulace stavby'!AN17)</f>
        <v/>
      </c>
      <c r="K21" s="34"/>
      <c r="L21" s="113"/>
      <c r="S21" s="34"/>
      <c r="T21" s="34"/>
      <c r="U21" s="34"/>
      <c r="V21" s="34"/>
      <c r="W21" s="34"/>
      <c r="X21" s="34"/>
      <c r="Y21" s="34"/>
      <c r="Z21" s="34"/>
      <c r="AA21" s="34"/>
      <c r="AB21" s="34"/>
      <c r="AC21" s="34"/>
      <c r="AD21" s="34"/>
      <c r="AE21" s="34"/>
    </row>
    <row r="22" spans="1:31" s="2" customFormat="1" ht="6.9" customHeight="1">
      <c r="A22" s="34"/>
      <c r="B22" s="39"/>
      <c r="C22" s="34"/>
      <c r="D22" s="34"/>
      <c r="E22" s="34"/>
      <c r="F22" s="34"/>
      <c r="G22" s="34"/>
      <c r="H22" s="34"/>
      <c r="I22" s="34"/>
      <c r="J22" s="34"/>
      <c r="K22" s="34"/>
      <c r="L22" s="113"/>
      <c r="S22" s="34"/>
      <c r="T22" s="34"/>
      <c r="U22" s="34"/>
      <c r="V22" s="34"/>
      <c r="W22" s="34"/>
      <c r="X22" s="34"/>
      <c r="Y22" s="34"/>
      <c r="Z22" s="34"/>
      <c r="AA22" s="34"/>
      <c r="AB22" s="34"/>
      <c r="AC22" s="34"/>
      <c r="AD22" s="34"/>
      <c r="AE22" s="34"/>
    </row>
    <row r="23" spans="1:31" s="2" customFormat="1" ht="12" customHeight="1">
      <c r="A23" s="34"/>
      <c r="B23" s="39"/>
      <c r="C23" s="34"/>
      <c r="D23" s="112" t="s">
        <v>33</v>
      </c>
      <c r="E23" s="34"/>
      <c r="F23" s="34"/>
      <c r="G23" s="34"/>
      <c r="H23" s="34"/>
      <c r="I23" s="112" t="s">
        <v>26</v>
      </c>
      <c r="J23" s="103" t="s">
        <v>19</v>
      </c>
      <c r="K23" s="34"/>
      <c r="L23" s="113"/>
      <c r="S23" s="34"/>
      <c r="T23" s="34"/>
      <c r="U23" s="34"/>
      <c r="V23" s="34"/>
      <c r="W23" s="34"/>
      <c r="X23" s="34"/>
      <c r="Y23" s="34"/>
      <c r="Z23" s="34"/>
      <c r="AA23" s="34"/>
      <c r="AB23" s="34"/>
      <c r="AC23" s="34"/>
      <c r="AD23" s="34"/>
      <c r="AE23" s="34"/>
    </row>
    <row r="24" spans="1:31" s="2" customFormat="1" ht="18" customHeight="1">
      <c r="A24" s="34"/>
      <c r="B24" s="39"/>
      <c r="C24" s="34"/>
      <c r="D24" s="34"/>
      <c r="E24" s="103" t="s">
        <v>34</v>
      </c>
      <c r="F24" s="34"/>
      <c r="G24" s="34"/>
      <c r="H24" s="34"/>
      <c r="I24" s="112" t="s">
        <v>28</v>
      </c>
      <c r="J24" s="103" t="s">
        <v>19</v>
      </c>
      <c r="K24" s="34"/>
      <c r="L24" s="113"/>
      <c r="S24" s="34"/>
      <c r="T24" s="34"/>
      <c r="U24" s="34"/>
      <c r="V24" s="34"/>
      <c r="W24" s="34"/>
      <c r="X24" s="34"/>
      <c r="Y24" s="34"/>
      <c r="Z24" s="34"/>
      <c r="AA24" s="34"/>
      <c r="AB24" s="34"/>
      <c r="AC24" s="34"/>
      <c r="AD24" s="34"/>
      <c r="AE24" s="34"/>
    </row>
    <row r="25" spans="1:31" s="2" customFormat="1" ht="6.9" customHeight="1">
      <c r="A25" s="34"/>
      <c r="B25" s="39"/>
      <c r="C25" s="34"/>
      <c r="D25" s="34"/>
      <c r="E25" s="34"/>
      <c r="F25" s="34"/>
      <c r="G25" s="34"/>
      <c r="H25" s="34"/>
      <c r="I25" s="34"/>
      <c r="J25" s="34"/>
      <c r="K25" s="34"/>
      <c r="L25" s="113"/>
      <c r="S25" s="34"/>
      <c r="T25" s="34"/>
      <c r="U25" s="34"/>
      <c r="V25" s="34"/>
      <c r="W25" s="34"/>
      <c r="X25" s="34"/>
      <c r="Y25" s="34"/>
      <c r="Z25" s="34"/>
      <c r="AA25" s="34"/>
      <c r="AB25" s="34"/>
      <c r="AC25" s="34"/>
      <c r="AD25" s="34"/>
      <c r="AE25" s="34"/>
    </row>
    <row r="26" spans="1:31" s="2" customFormat="1" ht="12" customHeight="1">
      <c r="A26" s="34"/>
      <c r="B26" s="39"/>
      <c r="C26" s="34"/>
      <c r="D26" s="112" t="s">
        <v>35</v>
      </c>
      <c r="E26" s="34"/>
      <c r="F26" s="34"/>
      <c r="G26" s="34"/>
      <c r="H26" s="34"/>
      <c r="I26" s="34"/>
      <c r="J26" s="34"/>
      <c r="K26" s="34"/>
      <c r="L26" s="113"/>
      <c r="S26" s="34"/>
      <c r="T26" s="34"/>
      <c r="U26" s="34"/>
      <c r="V26" s="34"/>
      <c r="W26" s="34"/>
      <c r="X26" s="34"/>
      <c r="Y26" s="34"/>
      <c r="Z26" s="34"/>
      <c r="AA26" s="34"/>
      <c r="AB26" s="34"/>
      <c r="AC26" s="34"/>
      <c r="AD26" s="34"/>
      <c r="AE26" s="34"/>
    </row>
    <row r="27" spans="1:31" s="8" customFormat="1" ht="59.25" customHeight="1">
      <c r="A27" s="115"/>
      <c r="B27" s="116"/>
      <c r="C27" s="115"/>
      <c r="D27" s="115"/>
      <c r="E27" s="296" t="s">
        <v>36</v>
      </c>
      <c r="F27" s="296"/>
      <c r="G27" s="296"/>
      <c r="H27" s="296"/>
      <c r="I27" s="115"/>
      <c r="J27" s="115"/>
      <c r="K27" s="115"/>
      <c r="L27" s="117"/>
      <c r="S27" s="115"/>
      <c r="T27" s="115"/>
      <c r="U27" s="115"/>
      <c r="V27" s="115"/>
      <c r="W27" s="115"/>
      <c r="X27" s="115"/>
      <c r="Y27" s="115"/>
      <c r="Z27" s="115"/>
      <c r="AA27" s="115"/>
      <c r="AB27" s="115"/>
      <c r="AC27" s="115"/>
      <c r="AD27" s="115"/>
      <c r="AE27" s="115"/>
    </row>
    <row r="28" spans="1:31" s="2" customFormat="1" ht="6.9" customHeight="1">
      <c r="A28" s="34"/>
      <c r="B28" s="39"/>
      <c r="C28" s="34"/>
      <c r="D28" s="34"/>
      <c r="E28" s="34"/>
      <c r="F28" s="34"/>
      <c r="G28" s="34"/>
      <c r="H28" s="34"/>
      <c r="I28" s="34"/>
      <c r="J28" s="34"/>
      <c r="K28" s="34"/>
      <c r="L28" s="113"/>
      <c r="S28" s="34"/>
      <c r="T28" s="34"/>
      <c r="U28" s="34"/>
      <c r="V28" s="34"/>
      <c r="W28" s="34"/>
      <c r="X28" s="34"/>
      <c r="Y28" s="34"/>
      <c r="Z28" s="34"/>
      <c r="AA28" s="34"/>
      <c r="AB28" s="34"/>
      <c r="AC28" s="34"/>
      <c r="AD28" s="34"/>
      <c r="AE28" s="34"/>
    </row>
    <row r="29" spans="1:31" s="2" customFormat="1" ht="6.9" customHeight="1">
      <c r="A29" s="34"/>
      <c r="B29" s="39"/>
      <c r="C29" s="34"/>
      <c r="D29" s="118"/>
      <c r="E29" s="118"/>
      <c r="F29" s="118"/>
      <c r="G29" s="118"/>
      <c r="H29" s="118"/>
      <c r="I29" s="118"/>
      <c r="J29" s="118"/>
      <c r="K29" s="118"/>
      <c r="L29" s="113"/>
      <c r="S29" s="34"/>
      <c r="T29" s="34"/>
      <c r="U29" s="34"/>
      <c r="V29" s="34"/>
      <c r="W29" s="34"/>
      <c r="X29" s="34"/>
      <c r="Y29" s="34"/>
      <c r="Z29" s="34"/>
      <c r="AA29" s="34"/>
      <c r="AB29" s="34"/>
      <c r="AC29" s="34"/>
      <c r="AD29" s="34"/>
      <c r="AE29" s="34"/>
    </row>
    <row r="30" spans="1:31" s="2" customFormat="1" ht="25.35" customHeight="1">
      <c r="A30" s="34"/>
      <c r="B30" s="39"/>
      <c r="C30" s="34"/>
      <c r="D30" s="119" t="s">
        <v>37</v>
      </c>
      <c r="E30" s="34"/>
      <c r="F30" s="34"/>
      <c r="G30" s="34"/>
      <c r="H30" s="34"/>
      <c r="I30" s="34"/>
      <c r="J30" s="120">
        <f>ROUND(J84,2)</f>
        <v>0</v>
      </c>
      <c r="K30" s="34"/>
      <c r="L30" s="113"/>
      <c r="S30" s="34"/>
      <c r="T30" s="34"/>
      <c r="U30" s="34"/>
      <c r="V30" s="34"/>
      <c r="W30" s="34"/>
      <c r="X30" s="34"/>
      <c r="Y30" s="34"/>
      <c r="Z30" s="34"/>
      <c r="AA30" s="34"/>
      <c r="AB30" s="34"/>
      <c r="AC30" s="34"/>
      <c r="AD30" s="34"/>
      <c r="AE30" s="34"/>
    </row>
    <row r="31" spans="1:31" s="2" customFormat="1" ht="6.9" customHeight="1">
      <c r="A31" s="34"/>
      <c r="B31" s="39"/>
      <c r="C31" s="34"/>
      <c r="D31" s="118"/>
      <c r="E31" s="118"/>
      <c r="F31" s="118"/>
      <c r="G31" s="118"/>
      <c r="H31" s="118"/>
      <c r="I31" s="118"/>
      <c r="J31" s="118"/>
      <c r="K31" s="118"/>
      <c r="L31" s="113"/>
      <c r="S31" s="34"/>
      <c r="T31" s="34"/>
      <c r="U31" s="34"/>
      <c r="V31" s="34"/>
      <c r="W31" s="34"/>
      <c r="X31" s="34"/>
      <c r="Y31" s="34"/>
      <c r="Z31" s="34"/>
      <c r="AA31" s="34"/>
      <c r="AB31" s="34"/>
      <c r="AC31" s="34"/>
      <c r="AD31" s="34"/>
      <c r="AE31" s="34"/>
    </row>
    <row r="32" spans="1:31" s="2" customFormat="1" ht="14.4" customHeight="1">
      <c r="A32" s="34"/>
      <c r="B32" s="39"/>
      <c r="C32" s="34"/>
      <c r="D32" s="34"/>
      <c r="E32" s="34"/>
      <c r="F32" s="121" t="s">
        <v>39</v>
      </c>
      <c r="G32" s="34"/>
      <c r="H32" s="34"/>
      <c r="I32" s="121" t="s">
        <v>38</v>
      </c>
      <c r="J32" s="121" t="s">
        <v>40</v>
      </c>
      <c r="K32" s="34"/>
      <c r="L32" s="113"/>
      <c r="S32" s="34"/>
      <c r="T32" s="34"/>
      <c r="U32" s="34"/>
      <c r="V32" s="34"/>
      <c r="W32" s="34"/>
      <c r="X32" s="34"/>
      <c r="Y32" s="34"/>
      <c r="Z32" s="34"/>
      <c r="AA32" s="34"/>
      <c r="AB32" s="34"/>
      <c r="AC32" s="34"/>
      <c r="AD32" s="34"/>
      <c r="AE32" s="34"/>
    </row>
    <row r="33" spans="1:31" s="2" customFormat="1" ht="14.4" customHeight="1">
      <c r="A33" s="34"/>
      <c r="B33" s="39"/>
      <c r="C33" s="34"/>
      <c r="D33" s="122" t="s">
        <v>41</v>
      </c>
      <c r="E33" s="112" t="s">
        <v>42</v>
      </c>
      <c r="F33" s="123">
        <f>ROUND((SUM(BE84:BE193)),2)</f>
        <v>0</v>
      </c>
      <c r="G33" s="34"/>
      <c r="H33" s="34"/>
      <c r="I33" s="124">
        <v>0.21</v>
      </c>
      <c r="J33" s="123">
        <f>ROUND(((SUM(BE84:BE193))*I33),2)</f>
        <v>0</v>
      </c>
      <c r="K33" s="34"/>
      <c r="L33" s="113"/>
      <c r="S33" s="34"/>
      <c r="T33" s="34"/>
      <c r="U33" s="34"/>
      <c r="V33" s="34"/>
      <c r="W33" s="34"/>
      <c r="X33" s="34"/>
      <c r="Y33" s="34"/>
      <c r="Z33" s="34"/>
      <c r="AA33" s="34"/>
      <c r="AB33" s="34"/>
      <c r="AC33" s="34"/>
      <c r="AD33" s="34"/>
      <c r="AE33" s="34"/>
    </row>
    <row r="34" spans="1:31" s="2" customFormat="1" ht="14.4" customHeight="1">
      <c r="A34" s="34"/>
      <c r="B34" s="39"/>
      <c r="C34" s="34"/>
      <c r="D34" s="34"/>
      <c r="E34" s="112" t="s">
        <v>43</v>
      </c>
      <c r="F34" s="123">
        <f>ROUND((SUM(BF84:BF193)),2)</f>
        <v>0</v>
      </c>
      <c r="G34" s="34"/>
      <c r="H34" s="34"/>
      <c r="I34" s="124">
        <v>0.15</v>
      </c>
      <c r="J34" s="123">
        <f>ROUND(((SUM(BF84:BF193))*I34),2)</f>
        <v>0</v>
      </c>
      <c r="K34" s="34"/>
      <c r="L34" s="113"/>
      <c r="S34" s="34"/>
      <c r="T34" s="34"/>
      <c r="U34" s="34"/>
      <c r="V34" s="34"/>
      <c r="W34" s="34"/>
      <c r="X34" s="34"/>
      <c r="Y34" s="34"/>
      <c r="Z34" s="34"/>
      <c r="AA34" s="34"/>
      <c r="AB34" s="34"/>
      <c r="AC34" s="34"/>
      <c r="AD34" s="34"/>
      <c r="AE34" s="34"/>
    </row>
    <row r="35" spans="1:31" s="2" customFormat="1" ht="14.4" customHeight="1" hidden="1">
      <c r="A35" s="34"/>
      <c r="B35" s="39"/>
      <c r="C35" s="34"/>
      <c r="D35" s="34"/>
      <c r="E35" s="112" t="s">
        <v>44</v>
      </c>
      <c r="F35" s="123">
        <f>ROUND((SUM(BG84:BG193)),2)</f>
        <v>0</v>
      </c>
      <c r="G35" s="34"/>
      <c r="H35" s="34"/>
      <c r="I35" s="124">
        <v>0.21</v>
      </c>
      <c r="J35" s="123">
        <f>0</f>
        <v>0</v>
      </c>
      <c r="K35" s="34"/>
      <c r="L35" s="113"/>
      <c r="S35" s="34"/>
      <c r="T35" s="34"/>
      <c r="U35" s="34"/>
      <c r="V35" s="34"/>
      <c r="W35" s="34"/>
      <c r="X35" s="34"/>
      <c r="Y35" s="34"/>
      <c r="Z35" s="34"/>
      <c r="AA35" s="34"/>
      <c r="AB35" s="34"/>
      <c r="AC35" s="34"/>
      <c r="AD35" s="34"/>
      <c r="AE35" s="34"/>
    </row>
    <row r="36" spans="1:31" s="2" customFormat="1" ht="14.4" customHeight="1" hidden="1">
      <c r="A36" s="34"/>
      <c r="B36" s="39"/>
      <c r="C36" s="34"/>
      <c r="D36" s="34"/>
      <c r="E36" s="112" t="s">
        <v>45</v>
      </c>
      <c r="F36" s="123">
        <f>ROUND((SUM(BH84:BH193)),2)</f>
        <v>0</v>
      </c>
      <c r="G36" s="34"/>
      <c r="H36" s="34"/>
      <c r="I36" s="124">
        <v>0.15</v>
      </c>
      <c r="J36" s="123">
        <f>0</f>
        <v>0</v>
      </c>
      <c r="K36" s="34"/>
      <c r="L36" s="113"/>
      <c r="S36" s="34"/>
      <c r="T36" s="34"/>
      <c r="U36" s="34"/>
      <c r="V36" s="34"/>
      <c r="W36" s="34"/>
      <c r="X36" s="34"/>
      <c r="Y36" s="34"/>
      <c r="Z36" s="34"/>
      <c r="AA36" s="34"/>
      <c r="AB36" s="34"/>
      <c r="AC36" s="34"/>
      <c r="AD36" s="34"/>
      <c r="AE36" s="34"/>
    </row>
    <row r="37" spans="1:31" s="2" customFormat="1" ht="14.4" customHeight="1" hidden="1">
      <c r="A37" s="34"/>
      <c r="B37" s="39"/>
      <c r="C37" s="34"/>
      <c r="D37" s="34"/>
      <c r="E37" s="112" t="s">
        <v>46</v>
      </c>
      <c r="F37" s="123">
        <f>ROUND((SUM(BI84:BI193)),2)</f>
        <v>0</v>
      </c>
      <c r="G37" s="34"/>
      <c r="H37" s="34"/>
      <c r="I37" s="124">
        <v>0</v>
      </c>
      <c r="J37" s="123">
        <f>0</f>
        <v>0</v>
      </c>
      <c r="K37" s="34"/>
      <c r="L37" s="113"/>
      <c r="S37" s="34"/>
      <c r="T37" s="34"/>
      <c r="U37" s="34"/>
      <c r="V37" s="34"/>
      <c r="W37" s="34"/>
      <c r="X37" s="34"/>
      <c r="Y37" s="34"/>
      <c r="Z37" s="34"/>
      <c r="AA37" s="34"/>
      <c r="AB37" s="34"/>
      <c r="AC37" s="34"/>
      <c r="AD37" s="34"/>
      <c r="AE37" s="34"/>
    </row>
    <row r="38" spans="1:31" s="2" customFormat="1" ht="6.9" customHeight="1">
      <c r="A38" s="34"/>
      <c r="B38" s="39"/>
      <c r="C38" s="34"/>
      <c r="D38" s="34"/>
      <c r="E38" s="34"/>
      <c r="F38" s="34"/>
      <c r="G38" s="34"/>
      <c r="H38" s="34"/>
      <c r="I38" s="34"/>
      <c r="J38" s="34"/>
      <c r="K38" s="34"/>
      <c r="L38" s="113"/>
      <c r="S38" s="34"/>
      <c r="T38" s="34"/>
      <c r="U38" s="34"/>
      <c r="V38" s="34"/>
      <c r="W38" s="34"/>
      <c r="X38" s="34"/>
      <c r="Y38" s="34"/>
      <c r="Z38" s="34"/>
      <c r="AA38" s="34"/>
      <c r="AB38" s="34"/>
      <c r="AC38" s="34"/>
      <c r="AD38" s="34"/>
      <c r="AE38" s="34"/>
    </row>
    <row r="39" spans="1:31" s="2" customFormat="1" ht="25.35" customHeight="1">
      <c r="A39" s="34"/>
      <c r="B39" s="39"/>
      <c r="C39" s="125"/>
      <c r="D39" s="126" t="s">
        <v>47</v>
      </c>
      <c r="E39" s="127"/>
      <c r="F39" s="127"/>
      <c r="G39" s="128" t="s">
        <v>48</v>
      </c>
      <c r="H39" s="129" t="s">
        <v>49</v>
      </c>
      <c r="I39" s="127"/>
      <c r="J39" s="130">
        <f>SUM(J30:J37)</f>
        <v>0</v>
      </c>
      <c r="K39" s="131"/>
      <c r="L39" s="113"/>
      <c r="S39" s="34"/>
      <c r="T39" s="34"/>
      <c r="U39" s="34"/>
      <c r="V39" s="34"/>
      <c r="W39" s="34"/>
      <c r="X39" s="34"/>
      <c r="Y39" s="34"/>
      <c r="Z39" s="34"/>
      <c r="AA39" s="34"/>
      <c r="AB39" s="34"/>
      <c r="AC39" s="34"/>
      <c r="AD39" s="34"/>
      <c r="AE39" s="34"/>
    </row>
    <row r="40" spans="1:31" s="2" customFormat="1" ht="14.4" customHeight="1">
      <c r="A40" s="34"/>
      <c r="B40" s="132"/>
      <c r="C40" s="133"/>
      <c r="D40" s="133"/>
      <c r="E40" s="133"/>
      <c r="F40" s="133"/>
      <c r="G40" s="133"/>
      <c r="H40" s="133"/>
      <c r="I40" s="133"/>
      <c r="J40" s="133"/>
      <c r="K40" s="133"/>
      <c r="L40" s="113"/>
      <c r="S40" s="34"/>
      <c r="T40" s="34"/>
      <c r="U40" s="34"/>
      <c r="V40" s="34"/>
      <c r="W40" s="34"/>
      <c r="X40" s="34"/>
      <c r="Y40" s="34"/>
      <c r="Z40" s="34"/>
      <c r="AA40" s="34"/>
      <c r="AB40" s="34"/>
      <c r="AC40" s="34"/>
      <c r="AD40" s="34"/>
      <c r="AE40" s="34"/>
    </row>
    <row r="44" spans="1:31" s="2" customFormat="1" ht="6.9" customHeight="1" hidden="1">
      <c r="A44" s="34"/>
      <c r="B44" s="134"/>
      <c r="C44" s="135"/>
      <c r="D44" s="135"/>
      <c r="E44" s="135"/>
      <c r="F44" s="135"/>
      <c r="G44" s="135"/>
      <c r="H44" s="135"/>
      <c r="I44" s="135"/>
      <c r="J44" s="135"/>
      <c r="K44" s="135"/>
      <c r="L44" s="113"/>
      <c r="S44" s="34"/>
      <c r="T44" s="34"/>
      <c r="U44" s="34"/>
      <c r="V44" s="34"/>
      <c r="W44" s="34"/>
      <c r="X44" s="34"/>
      <c r="Y44" s="34"/>
      <c r="Z44" s="34"/>
      <c r="AA44" s="34"/>
      <c r="AB44" s="34"/>
      <c r="AC44" s="34"/>
      <c r="AD44" s="34"/>
      <c r="AE44" s="34"/>
    </row>
    <row r="45" spans="1:31" s="2" customFormat="1" ht="24.9" customHeight="1" hidden="1">
      <c r="A45" s="34"/>
      <c r="B45" s="35"/>
      <c r="C45" s="23" t="s">
        <v>158</v>
      </c>
      <c r="D45" s="36"/>
      <c r="E45" s="36"/>
      <c r="F45" s="36"/>
      <c r="G45" s="36"/>
      <c r="H45" s="36"/>
      <c r="I45" s="36"/>
      <c r="J45" s="36"/>
      <c r="K45" s="36"/>
      <c r="L45" s="113"/>
      <c r="S45" s="34"/>
      <c r="T45" s="34"/>
      <c r="U45" s="34"/>
      <c r="V45" s="34"/>
      <c r="W45" s="34"/>
      <c r="X45" s="34"/>
      <c r="Y45" s="34"/>
      <c r="Z45" s="34"/>
      <c r="AA45" s="34"/>
      <c r="AB45" s="34"/>
      <c r="AC45" s="34"/>
      <c r="AD45" s="34"/>
      <c r="AE45" s="34"/>
    </row>
    <row r="46" spans="1:31" s="2" customFormat="1" ht="6.9" customHeight="1" hidden="1">
      <c r="A46" s="34"/>
      <c r="B46" s="35"/>
      <c r="C46" s="36"/>
      <c r="D46" s="36"/>
      <c r="E46" s="36"/>
      <c r="F46" s="36"/>
      <c r="G46" s="36"/>
      <c r="H46" s="36"/>
      <c r="I46" s="36"/>
      <c r="J46" s="36"/>
      <c r="K46" s="36"/>
      <c r="L46" s="113"/>
      <c r="S46" s="34"/>
      <c r="T46" s="34"/>
      <c r="U46" s="34"/>
      <c r="V46" s="34"/>
      <c r="W46" s="34"/>
      <c r="X46" s="34"/>
      <c r="Y46" s="34"/>
      <c r="Z46" s="34"/>
      <c r="AA46" s="34"/>
      <c r="AB46" s="34"/>
      <c r="AC46" s="34"/>
      <c r="AD46" s="34"/>
      <c r="AE46" s="34"/>
    </row>
    <row r="47" spans="1:31" s="2" customFormat="1" ht="12" customHeight="1" hidden="1">
      <c r="A47" s="34"/>
      <c r="B47" s="35"/>
      <c r="C47" s="29" t="s">
        <v>16</v>
      </c>
      <c r="D47" s="36"/>
      <c r="E47" s="36"/>
      <c r="F47" s="36"/>
      <c r="G47" s="36"/>
      <c r="H47" s="36"/>
      <c r="I47" s="36"/>
      <c r="J47" s="36"/>
      <c r="K47" s="36"/>
      <c r="L47" s="113"/>
      <c r="S47" s="34"/>
      <c r="T47" s="34"/>
      <c r="U47" s="34"/>
      <c r="V47" s="34"/>
      <c r="W47" s="34"/>
      <c r="X47" s="34"/>
      <c r="Y47" s="34"/>
      <c r="Z47" s="34"/>
      <c r="AA47" s="34"/>
      <c r="AB47" s="34"/>
      <c r="AC47" s="34"/>
      <c r="AD47" s="34"/>
      <c r="AE47" s="34"/>
    </row>
    <row r="48" spans="1:31" s="2" customFormat="1" ht="16.5" customHeight="1" hidden="1">
      <c r="A48" s="34"/>
      <c r="B48" s="35"/>
      <c r="C48" s="36"/>
      <c r="D48" s="36"/>
      <c r="E48" s="288" t="str">
        <f>E7</f>
        <v>Cyklická údržba trati v úseku Praha-Holešovice - Vraňany</v>
      </c>
      <c r="F48" s="289"/>
      <c r="G48" s="289"/>
      <c r="H48" s="289"/>
      <c r="I48" s="36"/>
      <c r="J48" s="36"/>
      <c r="K48" s="36"/>
      <c r="L48" s="113"/>
      <c r="S48" s="34"/>
      <c r="T48" s="34"/>
      <c r="U48" s="34"/>
      <c r="V48" s="34"/>
      <c r="W48" s="34"/>
      <c r="X48" s="34"/>
      <c r="Y48" s="34"/>
      <c r="Z48" s="34"/>
      <c r="AA48" s="34"/>
      <c r="AB48" s="34"/>
      <c r="AC48" s="34"/>
      <c r="AD48" s="34"/>
      <c r="AE48" s="34"/>
    </row>
    <row r="49" spans="1:31" s="2" customFormat="1" ht="12" customHeight="1" hidden="1">
      <c r="A49" s="34"/>
      <c r="B49" s="35"/>
      <c r="C49" s="29" t="s">
        <v>156</v>
      </c>
      <c r="D49" s="36"/>
      <c r="E49" s="36"/>
      <c r="F49" s="36"/>
      <c r="G49" s="36"/>
      <c r="H49" s="36"/>
      <c r="I49" s="36"/>
      <c r="J49" s="36"/>
      <c r="K49" s="36"/>
      <c r="L49" s="113"/>
      <c r="S49" s="34"/>
      <c r="T49" s="34"/>
      <c r="U49" s="34"/>
      <c r="V49" s="34"/>
      <c r="W49" s="34"/>
      <c r="X49" s="34"/>
      <c r="Y49" s="34"/>
      <c r="Z49" s="34"/>
      <c r="AA49" s="34"/>
      <c r="AB49" s="34"/>
      <c r="AC49" s="34"/>
      <c r="AD49" s="34"/>
      <c r="AE49" s="34"/>
    </row>
    <row r="50" spans="1:31" s="2" customFormat="1" ht="16.5" customHeight="1" hidden="1">
      <c r="A50" s="34"/>
      <c r="B50" s="35"/>
      <c r="C50" s="36"/>
      <c r="D50" s="36"/>
      <c r="E50" s="280" t="str">
        <f>E9</f>
        <v>SO 10 - Nelahozeves</v>
      </c>
      <c r="F50" s="287"/>
      <c r="G50" s="287"/>
      <c r="H50" s="287"/>
      <c r="I50" s="36"/>
      <c r="J50" s="36"/>
      <c r="K50" s="36"/>
      <c r="L50" s="113"/>
      <c r="S50" s="34"/>
      <c r="T50" s="34"/>
      <c r="U50" s="34"/>
      <c r="V50" s="34"/>
      <c r="W50" s="34"/>
      <c r="X50" s="34"/>
      <c r="Y50" s="34"/>
      <c r="Z50" s="34"/>
      <c r="AA50" s="34"/>
      <c r="AB50" s="34"/>
      <c r="AC50" s="34"/>
      <c r="AD50" s="34"/>
      <c r="AE50" s="34"/>
    </row>
    <row r="51" spans="1:31" s="2" customFormat="1" ht="6.9" customHeight="1" hidden="1">
      <c r="A51" s="34"/>
      <c r="B51" s="35"/>
      <c r="C51" s="36"/>
      <c r="D51" s="36"/>
      <c r="E51" s="36"/>
      <c r="F51" s="36"/>
      <c r="G51" s="36"/>
      <c r="H51" s="36"/>
      <c r="I51" s="36"/>
      <c r="J51" s="36"/>
      <c r="K51" s="36"/>
      <c r="L51" s="113"/>
      <c r="S51" s="34"/>
      <c r="T51" s="34"/>
      <c r="U51" s="34"/>
      <c r="V51" s="34"/>
      <c r="W51" s="34"/>
      <c r="X51" s="34"/>
      <c r="Y51" s="34"/>
      <c r="Z51" s="34"/>
      <c r="AA51" s="34"/>
      <c r="AB51" s="34"/>
      <c r="AC51" s="34"/>
      <c r="AD51" s="34"/>
      <c r="AE51" s="34"/>
    </row>
    <row r="52" spans="1:31" s="2" customFormat="1" ht="12" customHeight="1" hidden="1">
      <c r="A52" s="34"/>
      <c r="B52" s="35"/>
      <c r="C52" s="29" t="s">
        <v>21</v>
      </c>
      <c r="D52" s="36"/>
      <c r="E52" s="36"/>
      <c r="F52" s="27" t="str">
        <f>F12</f>
        <v xml:space="preserve"> </v>
      </c>
      <c r="G52" s="36"/>
      <c r="H52" s="36"/>
      <c r="I52" s="29" t="s">
        <v>23</v>
      </c>
      <c r="J52" s="59" t="str">
        <f>IF(J12="","",J12)</f>
        <v>24. 2. 2023</v>
      </c>
      <c r="K52" s="36"/>
      <c r="L52" s="113"/>
      <c r="S52" s="34"/>
      <c r="T52" s="34"/>
      <c r="U52" s="34"/>
      <c r="V52" s="34"/>
      <c r="W52" s="34"/>
      <c r="X52" s="34"/>
      <c r="Y52" s="34"/>
      <c r="Z52" s="34"/>
      <c r="AA52" s="34"/>
      <c r="AB52" s="34"/>
      <c r="AC52" s="34"/>
      <c r="AD52" s="34"/>
      <c r="AE52" s="34"/>
    </row>
    <row r="53" spans="1:31" s="2" customFormat="1" ht="6.9" customHeight="1" hidden="1">
      <c r="A53" s="34"/>
      <c r="B53" s="35"/>
      <c r="C53" s="36"/>
      <c r="D53" s="36"/>
      <c r="E53" s="36"/>
      <c r="F53" s="36"/>
      <c r="G53" s="36"/>
      <c r="H53" s="36"/>
      <c r="I53" s="36"/>
      <c r="J53" s="36"/>
      <c r="K53" s="36"/>
      <c r="L53" s="113"/>
      <c r="S53" s="34"/>
      <c r="T53" s="34"/>
      <c r="U53" s="34"/>
      <c r="V53" s="34"/>
      <c r="W53" s="34"/>
      <c r="X53" s="34"/>
      <c r="Y53" s="34"/>
      <c r="Z53" s="34"/>
      <c r="AA53" s="34"/>
      <c r="AB53" s="34"/>
      <c r="AC53" s="34"/>
      <c r="AD53" s="34"/>
      <c r="AE53" s="34"/>
    </row>
    <row r="54" spans="1:31" s="2" customFormat="1" ht="15.15" customHeight="1" hidden="1">
      <c r="A54" s="34"/>
      <c r="B54" s="35"/>
      <c r="C54" s="29" t="s">
        <v>25</v>
      </c>
      <c r="D54" s="36"/>
      <c r="E54" s="36"/>
      <c r="F54" s="27" t="str">
        <f>E15</f>
        <v>Ing. Aleš Bednář</v>
      </c>
      <c r="G54" s="36"/>
      <c r="H54" s="36"/>
      <c r="I54" s="29" t="s">
        <v>31</v>
      </c>
      <c r="J54" s="32" t="str">
        <f>E21</f>
        <v xml:space="preserve"> </v>
      </c>
      <c r="K54" s="36"/>
      <c r="L54" s="113"/>
      <c r="S54" s="34"/>
      <c r="T54" s="34"/>
      <c r="U54" s="34"/>
      <c r="V54" s="34"/>
      <c r="W54" s="34"/>
      <c r="X54" s="34"/>
      <c r="Y54" s="34"/>
      <c r="Z54" s="34"/>
      <c r="AA54" s="34"/>
      <c r="AB54" s="34"/>
      <c r="AC54" s="34"/>
      <c r="AD54" s="34"/>
      <c r="AE54" s="34"/>
    </row>
    <row r="55" spans="1:31" s="2" customFormat="1" ht="15.15" customHeight="1" hidden="1">
      <c r="A55" s="34"/>
      <c r="B55" s="35"/>
      <c r="C55" s="29" t="s">
        <v>29</v>
      </c>
      <c r="D55" s="36"/>
      <c r="E55" s="36"/>
      <c r="F55" s="27" t="str">
        <f>IF(E18="","",E18)</f>
        <v>Vyplň údaj</v>
      </c>
      <c r="G55" s="36"/>
      <c r="H55" s="36"/>
      <c r="I55" s="29" t="s">
        <v>33</v>
      </c>
      <c r="J55" s="32" t="str">
        <f>E24</f>
        <v>Lukáš Kot</v>
      </c>
      <c r="K55" s="36"/>
      <c r="L55" s="113"/>
      <c r="S55" s="34"/>
      <c r="T55" s="34"/>
      <c r="U55" s="34"/>
      <c r="V55" s="34"/>
      <c r="W55" s="34"/>
      <c r="X55" s="34"/>
      <c r="Y55" s="34"/>
      <c r="Z55" s="34"/>
      <c r="AA55" s="34"/>
      <c r="AB55" s="34"/>
      <c r="AC55" s="34"/>
      <c r="AD55" s="34"/>
      <c r="AE55" s="34"/>
    </row>
    <row r="56" spans="1:31" s="2" customFormat="1" ht="10.35" customHeight="1" hidden="1">
      <c r="A56" s="34"/>
      <c r="B56" s="35"/>
      <c r="C56" s="36"/>
      <c r="D56" s="36"/>
      <c r="E56" s="36"/>
      <c r="F56" s="36"/>
      <c r="G56" s="36"/>
      <c r="H56" s="36"/>
      <c r="I56" s="36"/>
      <c r="J56" s="36"/>
      <c r="K56" s="36"/>
      <c r="L56" s="113"/>
      <c r="S56" s="34"/>
      <c r="T56" s="34"/>
      <c r="U56" s="34"/>
      <c r="V56" s="34"/>
      <c r="W56" s="34"/>
      <c r="X56" s="34"/>
      <c r="Y56" s="34"/>
      <c r="Z56" s="34"/>
      <c r="AA56" s="34"/>
      <c r="AB56" s="34"/>
      <c r="AC56" s="34"/>
      <c r="AD56" s="34"/>
      <c r="AE56" s="34"/>
    </row>
    <row r="57" spans="1:31" s="2" customFormat="1" ht="29.25" customHeight="1" hidden="1">
      <c r="A57" s="34"/>
      <c r="B57" s="35"/>
      <c r="C57" s="136" t="s">
        <v>159</v>
      </c>
      <c r="D57" s="137"/>
      <c r="E57" s="137"/>
      <c r="F57" s="137"/>
      <c r="G57" s="137"/>
      <c r="H57" s="137"/>
      <c r="I57" s="137"/>
      <c r="J57" s="138" t="s">
        <v>160</v>
      </c>
      <c r="K57" s="137"/>
      <c r="L57" s="113"/>
      <c r="S57" s="34"/>
      <c r="T57" s="34"/>
      <c r="U57" s="34"/>
      <c r="V57" s="34"/>
      <c r="W57" s="34"/>
      <c r="X57" s="34"/>
      <c r="Y57" s="34"/>
      <c r="Z57" s="34"/>
      <c r="AA57" s="34"/>
      <c r="AB57" s="34"/>
      <c r="AC57" s="34"/>
      <c r="AD57" s="34"/>
      <c r="AE57" s="34"/>
    </row>
    <row r="58" spans="1:31" s="2" customFormat="1" ht="10.35" customHeight="1" hidden="1">
      <c r="A58" s="34"/>
      <c r="B58" s="35"/>
      <c r="C58" s="36"/>
      <c r="D58" s="36"/>
      <c r="E58" s="36"/>
      <c r="F58" s="36"/>
      <c r="G58" s="36"/>
      <c r="H58" s="36"/>
      <c r="I58" s="36"/>
      <c r="J58" s="36"/>
      <c r="K58" s="36"/>
      <c r="L58" s="113"/>
      <c r="S58" s="34"/>
      <c r="T58" s="34"/>
      <c r="U58" s="34"/>
      <c r="V58" s="34"/>
      <c r="W58" s="34"/>
      <c r="X58" s="34"/>
      <c r="Y58" s="34"/>
      <c r="Z58" s="34"/>
      <c r="AA58" s="34"/>
      <c r="AB58" s="34"/>
      <c r="AC58" s="34"/>
      <c r="AD58" s="34"/>
      <c r="AE58" s="34"/>
    </row>
    <row r="59" spans="1:47" s="2" customFormat="1" ht="22.8" customHeight="1" hidden="1">
      <c r="A59" s="34"/>
      <c r="B59" s="35"/>
      <c r="C59" s="139" t="s">
        <v>69</v>
      </c>
      <c r="D59" s="36"/>
      <c r="E59" s="36"/>
      <c r="F59" s="36"/>
      <c r="G59" s="36"/>
      <c r="H59" s="36"/>
      <c r="I59" s="36"/>
      <c r="J59" s="77">
        <f>J84</f>
        <v>0</v>
      </c>
      <c r="K59" s="36"/>
      <c r="L59" s="113"/>
      <c r="S59" s="34"/>
      <c r="T59" s="34"/>
      <c r="U59" s="34"/>
      <c r="V59" s="34"/>
      <c r="W59" s="34"/>
      <c r="X59" s="34"/>
      <c r="Y59" s="34"/>
      <c r="Z59" s="34"/>
      <c r="AA59" s="34"/>
      <c r="AB59" s="34"/>
      <c r="AC59" s="34"/>
      <c r="AD59" s="34"/>
      <c r="AE59" s="34"/>
      <c r="AU59" s="17" t="s">
        <v>161</v>
      </c>
    </row>
    <row r="60" spans="2:12" s="9" customFormat="1" ht="24.9" customHeight="1" hidden="1">
      <c r="B60" s="140"/>
      <c r="C60" s="141"/>
      <c r="D60" s="142" t="s">
        <v>162</v>
      </c>
      <c r="E60" s="143"/>
      <c r="F60" s="143"/>
      <c r="G60" s="143"/>
      <c r="H60" s="143"/>
      <c r="I60" s="143"/>
      <c r="J60" s="144">
        <f>J85</f>
        <v>0</v>
      </c>
      <c r="K60" s="141"/>
      <c r="L60" s="145"/>
    </row>
    <row r="61" spans="2:12" s="10" customFormat="1" ht="19.95" customHeight="1" hidden="1">
      <c r="B61" s="146"/>
      <c r="C61" s="97"/>
      <c r="D61" s="147" t="s">
        <v>248</v>
      </c>
      <c r="E61" s="148"/>
      <c r="F61" s="148"/>
      <c r="G61" s="148"/>
      <c r="H61" s="148"/>
      <c r="I61" s="148"/>
      <c r="J61" s="149">
        <f>J86</f>
        <v>0</v>
      </c>
      <c r="K61" s="97"/>
      <c r="L61" s="150"/>
    </row>
    <row r="62" spans="2:12" s="10" customFormat="1" ht="19.95" customHeight="1" hidden="1">
      <c r="B62" s="146"/>
      <c r="C62" s="97"/>
      <c r="D62" s="147" t="s">
        <v>163</v>
      </c>
      <c r="E62" s="148"/>
      <c r="F62" s="148"/>
      <c r="G62" s="148"/>
      <c r="H62" s="148"/>
      <c r="I62" s="148"/>
      <c r="J62" s="149">
        <f>J93</f>
        <v>0</v>
      </c>
      <c r="K62" s="97"/>
      <c r="L62" s="150"/>
    </row>
    <row r="63" spans="2:12" s="10" customFormat="1" ht="19.95" customHeight="1" hidden="1">
      <c r="B63" s="146"/>
      <c r="C63" s="97"/>
      <c r="D63" s="147" t="s">
        <v>164</v>
      </c>
      <c r="E63" s="148"/>
      <c r="F63" s="148"/>
      <c r="G63" s="148"/>
      <c r="H63" s="148"/>
      <c r="I63" s="148"/>
      <c r="J63" s="149">
        <f>J97</f>
        <v>0</v>
      </c>
      <c r="K63" s="97"/>
      <c r="L63" s="150"/>
    </row>
    <row r="64" spans="2:12" s="10" customFormat="1" ht="19.95" customHeight="1" hidden="1">
      <c r="B64" s="146"/>
      <c r="C64" s="97"/>
      <c r="D64" s="147" t="s">
        <v>165</v>
      </c>
      <c r="E64" s="148"/>
      <c r="F64" s="148"/>
      <c r="G64" s="148"/>
      <c r="H64" s="148"/>
      <c r="I64" s="148"/>
      <c r="J64" s="149">
        <f>J166</f>
        <v>0</v>
      </c>
      <c r="K64" s="97"/>
      <c r="L64" s="150"/>
    </row>
    <row r="65" spans="1:31" s="2" customFormat="1" ht="21.75" customHeight="1" hidden="1">
      <c r="A65" s="34"/>
      <c r="B65" s="35"/>
      <c r="C65" s="36"/>
      <c r="D65" s="36"/>
      <c r="E65" s="36"/>
      <c r="F65" s="36"/>
      <c r="G65" s="36"/>
      <c r="H65" s="36"/>
      <c r="I65" s="36"/>
      <c r="J65" s="36"/>
      <c r="K65" s="36"/>
      <c r="L65" s="113"/>
      <c r="S65" s="34"/>
      <c r="T65" s="34"/>
      <c r="U65" s="34"/>
      <c r="V65" s="34"/>
      <c r="W65" s="34"/>
      <c r="X65" s="34"/>
      <c r="Y65" s="34"/>
      <c r="Z65" s="34"/>
      <c r="AA65" s="34"/>
      <c r="AB65" s="34"/>
      <c r="AC65" s="34"/>
      <c r="AD65" s="34"/>
      <c r="AE65" s="34"/>
    </row>
    <row r="66" spans="1:31" s="2" customFormat="1" ht="6.9" customHeight="1" hidden="1">
      <c r="A66" s="34"/>
      <c r="B66" s="47"/>
      <c r="C66" s="48"/>
      <c r="D66" s="48"/>
      <c r="E66" s="48"/>
      <c r="F66" s="48"/>
      <c r="G66" s="48"/>
      <c r="H66" s="48"/>
      <c r="I66" s="48"/>
      <c r="J66" s="48"/>
      <c r="K66" s="48"/>
      <c r="L66" s="113"/>
      <c r="S66" s="34"/>
      <c r="T66" s="34"/>
      <c r="U66" s="34"/>
      <c r="V66" s="34"/>
      <c r="W66" s="34"/>
      <c r="X66" s="34"/>
      <c r="Y66" s="34"/>
      <c r="Z66" s="34"/>
      <c r="AA66" s="34"/>
      <c r="AB66" s="34"/>
      <c r="AC66" s="34"/>
      <c r="AD66" s="34"/>
      <c r="AE66" s="34"/>
    </row>
    <row r="67" ht="12" hidden="1"/>
    <row r="68" ht="12" hidden="1"/>
    <row r="69" ht="12" hidden="1"/>
    <row r="70" spans="1:31" s="2" customFormat="1" ht="6.9" customHeight="1">
      <c r="A70" s="34"/>
      <c r="B70" s="49"/>
      <c r="C70" s="50"/>
      <c r="D70" s="50"/>
      <c r="E70" s="50"/>
      <c r="F70" s="50"/>
      <c r="G70" s="50"/>
      <c r="H70" s="50"/>
      <c r="I70" s="50"/>
      <c r="J70" s="50"/>
      <c r="K70" s="50"/>
      <c r="L70" s="113"/>
      <c r="S70" s="34"/>
      <c r="T70" s="34"/>
      <c r="U70" s="34"/>
      <c r="V70" s="34"/>
      <c r="W70" s="34"/>
      <c r="X70" s="34"/>
      <c r="Y70" s="34"/>
      <c r="Z70" s="34"/>
      <c r="AA70" s="34"/>
      <c r="AB70" s="34"/>
      <c r="AC70" s="34"/>
      <c r="AD70" s="34"/>
      <c r="AE70" s="34"/>
    </row>
    <row r="71" spans="1:31" s="2" customFormat="1" ht="24.9" customHeight="1">
      <c r="A71" s="34"/>
      <c r="B71" s="35"/>
      <c r="C71" s="23" t="s">
        <v>166</v>
      </c>
      <c r="D71" s="36"/>
      <c r="E71" s="36"/>
      <c r="F71" s="36"/>
      <c r="G71" s="36"/>
      <c r="H71" s="36"/>
      <c r="I71" s="36"/>
      <c r="J71" s="36"/>
      <c r="K71" s="36"/>
      <c r="L71" s="113"/>
      <c r="S71" s="34"/>
      <c r="T71" s="34"/>
      <c r="U71" s="34"/>
      <c r="V71" s="34"/>
      <c r="W71" s="34"/>
      <c r="X71" s="34"/>
      <c r="Y71" s="34"/>
      <c r="Z71" s="34"/>
      <c r="AA71" s="34"/>
      <c r="AB71" s="34"/>
      <c r="AC71" s="34"/>
      <c r="AD71" s="34"/>
      <c r="AE71" s="34"/>
    </row>
    <row r="72" spans="1:31" s="2" customFormat="1" ht="6.9" customHeight="1">
      <c r="A72" s="34"/>
      <c r="B72" s="35"/>
      <c r="C72" s="36"/>
      <c r="D72" s="36"/>
      <c r="E72" s="36"/>
      <c r="F72" s="36"/>
      <c r="G72" s="36"/>
      <c r="H72" s="36"/>
      <c r="I72" s="36"/>
      <c r="J72" s="36"/>
      <c r="K72" s="36"/>
      <c r="L72" s="113"/>
      <c r="S72" s="34"/>
      <c r="T72" s="34"/>
      <c r="U72" s="34"/>
      <c r="V72" s="34"/>
      <c r="W72" s="34"/>
      <c r="X72" s="34"/>
      <c r="Y72" s="34"/>
      <c r="Z72" s="34"/>
      <c r="AA72" s="34"/>
      <c r="AB72" s="34"/>
      <c r="AC72" s="34"/>
      <c r="AD72" s="34"/>
      <c r="AE72" s="34"/>
    </row>
    <row r="73" spans="1:31" s="2" customFormat="1" ht="12" customHeight="1">
      <c r="A73" s="34"/>
      <c r="B73" s="35"/>
      <c r="C73" s="29" t="s">
        <v>16</v>
      </c>
      <c r="D73" s="36"/>
      <c r="E73" s="36"/>
      <c r="F73" s="36"/>
      <c r="G73" s="36"/>
      <c r="H73" s="36"/>
      <c r="I73" s="36"/>
      <c r="J73" s="36"/>
      <c r="K73" s="36"/>
      <c r="L73" s="113"/>
      <c r="S73" s="34"/>
      <c r="T73" s="34"/>
      <c r="U73" s="34"/>
      <c r="V73" s="34"/>
      <c r="W73" s="34"/>
      <c r="X73" s="34"/>
      <c r="Y73" s="34"/>
      <c r="Z73" s="34"/>
      <c r="AA73" s="34"/>
      <c r="AB73" s="34"/>
      <c r="AC73" s="34"/>
      <c r="AD73" s="34"/>
      <c r="AE73" s="34"/>
    </row>
    <row r="74" spans="1:31" s="2" customFormat="1" ht="16.5" customHeight="1">
      <c r="A74" s="34"/>
      <c r="B74" s="35"/>
      <c r="C74" s="36"/>
      <c r="D74" s="36"/>
      <c r="E74" s="288" t="str">
        <f>E7</f>
        <v>Cyklická údržba trati v úseku Praha-Holešovice - Vraňany</v>
      </c>
      <c r="F74" s="289"/>
      <c r="G74" s="289"/>
      <c r="H74" s="289"/>
      <c r="I74" s="36"/>
      <c r="J74" s="36"/>
      <c r="K74" s="36"/>
      <c r="L74" s="113"/>
      <c r="S74" s="34"/>
      <c r="T74" s="34"/>
      <c r="U74" s="34"/>
      <c r="V74" s="34"/>
      <c r="W74" s="34"/>
      <c r="X74" s="34"/>
      <c r="Y74" s="34"/>
      <c r="Z74" s="34"/>
      <c r="AA74" s="34"/>
      <c r="AB74" s="34"/>
      <c r="AC74" s="34"/>
      <c r="AD74" s="34"/>
      <c r="AE74" s="34"/>
    </row>
    <row r="75" spans="1:31" s="2" customFormat="1" ht="12" customHeight="1">
      <c r="A75" s="34"/>
      <c r="B75" s="35"/>
      <c r="C75" s="29" t="s">
        <v>156</v>
      </c>
      <c r="D75" s="36"/>
      <c r="E75" s="36"/>
      <c r="F75" s="36"/>
      <c r="G75" s="36"/>
      <c r="H75" s="36"/>
      <c r="I75" s="36"/>
      <c r="J75" s="36"/>
      <c r="K75" s="36"/>
      <c r="L75" s="113"/>
      <c r="S75" s="34"/>
      <c r="T75" s="34"/>
      <c r="U75" s="34"/>
      <c r="V75" s="34"/>
      <c r="W75" s="34"/>
      <c r="X75" s="34"/>
      <c r="Y75" s="34"/>
      <c r="Z75" s="34"/>
      <c r="AA75" s="34"/>
      <c r="AB75" s="34"/>
      <c r="AC75" s="34"/>
      <c r="AD75" s="34"/>
      <c r="AE75" s="34"/>
    </row>
    <row r="76" spans="1:31" s="2" customFormat="1" ht="16.5" customHeight="1">
      <c r="A76" s="34"/>
      <c r="B76" s="35"/>
      <c r="C76" s="36"/>
      <c r="D76" s="36"/>
      <c r="E76" s="280" t="str">
        <f>E9</f>
        <v>SO 10 - Nelahozeves</v>
      </c>
      <c r="F76" s="287"/>
      <c r="G76" s="287"/>
      <c r="H76" s="287"/>
      <c r="I76" s="36"/>
      <c r="J76" s="36"/>
      <c r="K76" s="36"/>
      <c r="L76" s="113"/>
      <c r="S76" s="34"/>
      <c r="T76" s="34"/>
      <c r="U76" s="34"/>
      <c r="V76" s="34"/>
      <c r="W76" s="34"/>
      <c r="X76" s="34"/>
      <c r="Y76" s="34"/>
      <c r="Z76" s="34"/>
      <c r="AA76" s="34"/>
      <c r="AB76" s="34"/>
      <c r="AC76" s="34"/>
      <c r="AD76" s="34"/>
      <c r="AE76" s="34"/>
    </row>
    <row r="77" spans="1:31" s="2" customFormat="1" ht="6.9" customHeight="1">
      <c r="A77" s="34"/>
      <c r="B77" s="35"/>
      <c r="C77" s="36"/>
      <c r="D77" s="36"/>
      <c r="E77" s="36"/>
      <c r="F77" s="36"/>
      <c r="G77" s="36"/>
      <c r="H77" s="36"/>
      <c r="I77" s="36"/>
      <c r="J77" s="36"/>
      <c r="K77" s="36"/>
      <c r="L77" s="113"/>
      <c r="S77" s="34"/>
      <c r="T77" s="34"/>
      <c r="U77" s="34"/>
      <c r="V77" s="34"/>
      <c r="W77" s="34"/>
      <c r="X77" s="34"/>
      <c r="Y77" s="34"/>
      <c r="Z77" s="34"/>
      <c r="AA77" s="34"/>
      <c r="AB77" s="34"/>
      <c r="AC77" s="34"/>
      <c r="AD77" s="34"/>
      <c r="AE77" s="34"/>
    </row>
    <row r="78" spans="1:31" s="2" customFormat="1" ht="12" customHeight="1">
      <c r="A78" s="34"/>
      <c r="B78" s="35"/>
      <c r="C78" s="29" t="s">
        <v>21</v>
      </c>
      <c r="D78" s="36"/>
      <c r="E78" s="36"/>
      <c r="F78" s="27" t="str">
        <f>F12</f>
        <v xml:space="preserve"> </v>
      </c>
      <c r="G78" s="36"/>
      <c r="H78" s="36"/>
      <c r="I78" s="29" t="s">
        <v>23</v>
      </c>
      <c r="J78" s="59" t="str">
        <f>IF(J12="","",J12)</f>
        <v>24. 2. 2023</v>
      </c>
      <c r="K78" s="36"/>
      <c r="L78" s="113"/>
      <c r="S78" s="34"/>
      <c r="T78" s="34"/>
      <c r="U78" s="34"/>
      <c r="V78" s="34"/>
      <c r="W78" s="34"/>
      <c r="X78" s="34"/>
      <c r="Y78" s="34"/>
      <c r="Z78" s="34"/>
      <c r="AA78" s="34"/>
      <c r="AB78" s="34"/>
      <c r="AC78" s="34"/>
      <c r="AD78" s="34"/>
      <c r="AE78" s="34"/>
    </row>
    <row r="79" spans="1:31" s="2" customFormat="1" ht="6.9" customHeight="1">
      <c r="A79" s="34"/>
      <c r="B79" s="35"/>
      <c r="C79" s="36"/>
      <c r="D79" s="36"/>
      <c r="E79" s="36"/>
      <c r="F79" s="36"/>
      <c r="G79" s="36"/>
      <c r="H79" s="36"/>
      <c r="I79" s="36"/>
      <c r="J79" s="36"/>
      <c r="K79" s="36"/>
      <c r="L79" s="113"/>
      <c r="S79" s="34"/>
      <c r="T79" s="34"/>
      <c r="U79" s="34"/>
      <c r="V79" s="34"/>
      <c r="W79" s="34"/>
      <c r="X79" s="34"/>
      <c r="Y79" s="34"/>
      <c r="Z79" s="34"/>
      <c r="AA79" s="34"/>
      <c r="AB79" s="34"/>
      <c r="AC79" s="34"/>
      <c r="AD79" s="34"/>
      <c r="AE79" s="34"/>
    </row>
    <row r="80" spans="1:31" s="2" customFormat="1" ht="15.15" customHeight="1">
      <c r="A80" s="34"/>
      <c r="B80" s="35"/>
      <c r="C80" s="29" t="s">
        <v>25</v>
      </c>
      <c r="D80" s="36"/>
      <c r="E80" s="36"/>
      <c r="F80" s="27" t="str">
        <f>E15</f>
        <v>Ing. Aleš Bednář</v>
      </c>
      <c r="G80" s="36"/>
      <c r="H80" s="36"/>
      <c r="I80" s="29" t="s">
        <v>31</v>
      </c>
      <c r="J80" s="32" t="str">
        <f>E21</f>
        <v xml:space="preserve"> </v>
      </c>
      <c r="K80" s="36"/>
      <c r="L80" s="113"/>
      <c r="S80" s="34"/>
      <c r="T80" s="34"/>
      <c r="U80" s="34"/>
      <c r="V80" s="34"/>
      <c r="W80" s="34"/>
      <c r="X80" s="34"/>
      <c r="Y80" s="34"/>
      <c r="Z80" s="34"/>
      <c r="AA80" s="34"/>
      <c r="AB80" s="34"/>
      <c r="AC80" s="34"/>
      <c r="AD80" s="34"/>
      <c r="AE80" s="34"/>
    </row>
    <row r="81" spans="1:31" s="2" customFormat="1" ht="15.15" customHeight="1">
      <c r="A81" s="34"/>
      <c r="B81" s="35"/>
      <c r="C81" s="29" t="s">
        <v>29</v>
      </c>
      <c r="D81" s="36"/>
      <c r="E81" s="36"/>
      <c r="F81" s="27" t="str">
        <f>IF(E18="","",E18)</f>
        <v>Vyplň údaj</v>
      </c>
      <c r="G81" s="36"/>
      <c r="H81" s="36"/>
      <c r="I81" s="29" t="s">
        <v>33</v>
      </c>
      <c r="J81" s="32" t="str">
        <f>E24</f>
        <v>Lukáš Kot</v>
      </c>
      <c r="K81" s="36"/>
      <c r="L81" s="113"/>
      <c r="S81" s="34"/>
      <c r="T81" s="34"/>
      <c r="U81" s="34"/>
      <c r="V81" s="34"/>
      <c r="W81" s="34"/>
      <c r="X81" s="34"/>
      <c r="Y81" s="34"/>
      <c r="Z81" s="34"/>
      <c r="AA81" s="34"/>
      <c r="AB81" s="34"/>
      <c r="AC81" s="34"/>
      <c r="AD81" s="34"/>
      <c r="AE81" s="34"/>
    </row>
    <row r="82" spans="1:31" s="2" customFormat="1" ht="10.35" customHeight="1">
      <c r="A82" s="34"/>
      <c r="B82" s="35"/>
      <c r="C82" s="36"/>
      <c r="D82" s="36"/>
      <c r="E82" s="36"/>
      <c r="F82" s="36"/>
      <c r="G82" s="36"/>
      <c r="H82" s="36"/>
      <c r="I82" s="36"/>
      <c r="J82" s="36"/>
      <c r="K82" s="36"/>
      <c r="L82" s="113"/>
      <c r="S82" s="34"/>
      <c r="T82" s="34"/>
      <c r="U82" s="34"/>
      <c r="V82" s="34"/>
      <c r="W82" s="34"/>
      <c r="X82" s="34"/>
      <c r="Y82" s="34"/>
      <c r="Z82" s="34"/>
      <c r="AA82" s="34"/>
      <c r="AB82" s="34"/>
      <c r="AC82" s="34"/>
      <c r="AD82" s="34"/>
      <c r="AE82" s="34"/>
    </row>
    <row r="83" spans="1:31" s="11" customFormat="1" ht="29.25" customHeight="1">
      <c r="A83" s="151"/>
      <c r="B83" s="152"/>
      <c r="C83" s="153" t="s">
        <v>167</v>
      </c>
      <c r="D83" s="154" t="s">
        <v>56</v>
      </c>
      <c r="E83" s="154" t="s">
        <v>52</v>
      </c>
      <c r="F83" s="154" t="s">
        <v>53</v>
      </c>
      <c r="G83" s="154" t="s">
        <v>168</v>
      </c>
      <c r="H83" s="154" t="s">
        <v>169</v>
      </c>
      <c r="I83" s="154" t="s">
        <v>170</v>
      </c>
      <c r="J83" s="154" t="s">
        <v>160</v>
      </c>
      <c r="K83" s="155" t="s">
        <v>171</v>
      </c>
      <c r="L83" s="156"/>
      <c r="M83" s="68" t="s">
        <v>19</v>
      </c>
      <c r="N83" s="69" t="s">
        <v>41</v>
      </c>
      <c r="O83" s="69" t="s">
        <v>172</v>
      </c>
      <c r="P83" s="69" t="s">
        <v>173</v>
      </c>
      <c r="Q83" s="69" t="s">
        <v>174</v>
      </c>
      <c r="R83" s="69" t="s">
        <v>175</v>
      </c>
      <c r="S83" s="69" t="s">
        <v>176</v>
      </c>
      <c r="T83" s="70" t="s">
        <v>177</v>
      </c>
      <c r="U83" s="151"/>
      <c r="V83" s="151"/>
      <c r="W83" s="151"/>
      <c r="X83" s="151"/>
      <c r="Y83" s="151"/>
      <c r="Z83" s="151"/>
      <c r="AA83" s="151"/>
      <c r="AB83" s="151"/>
      <c r="AC83" s="151"/>
      <c r="AD83" s="151"/>
      <c r="AE83" s="151"/>
    </row>
    <row r="84" spans="1:63" s="2" customFormat="1" ht="22.8" customHeight="1">
      <c r="A84" s="34"/>
      <c r="B84" s="35"/>
      <c r="C84" s="75" t="s">
        <v>178</v>
      </c>
      <c r="D84" s="36"/>
      <c r="E84" s="36"/>
      <c r="F84" s="36"/>
      <c r="G84" s="36"/>
      <c r="H84" s="36"/>
      <c r="I84" s="36"/>
      <c r="J84" s="157">
        <f>BK84</f>
        <v>0</v>
      </c>
      <c r="K84" s="36"/>
      <c r="L84" s="39"/>
      <c r="M84" s="71"/>
      <c r="N84" s="158"/>
      <c r="O84" s="72"/>
      <c r="P84" s="159">
        <f>P85</f>
        <v>0</v>
      </c>
      <c r="Q84" s="72"/>
      <c r="R84" s="159">
        <f>R85</f>
        <v>906.89784</v>
      </c>
      <c r="S84" s="72"/>
      <c r="T84" s="160">
        <f>T85</f>
        <v>0</v>
      </c>
      <c r="U84" s="34"/>
      <c r="V84" s="34"/>
      <c r="W84" s="34"/>
      <c r="X84" s="34"/>
      <c r="Y84" s="34"/>
      <c r="Z84" s="34"/>
      <c r="AA84" s="34"/>
      <c r="AB84" s="34"/>
      <c r="AC84" s="34"/>
      <c r="AD84" s="34"/>
      <c r="AE84" s="34"/>
      <c r="AT84" s="17" t="s">
        <v>70</v>
      </c>
      <c r="AU84" s="17" t="s">
        <v>161</v>
      </c>
      <c r="BK84" s="161">
        <f>BK85</f>
        <v>0</v>
      </c>
    </row>
    <row r="85" spans="2:63" s="12" customFormat="1" ht="25.95" customHeight="1">
      <c r="B85" s="162"/>
      <c r="C85" s="163"/>
      <c r="D85" s="164" t="s">
        <v>70</v>
      </c>
      <c r="E85" s="165" t="s">
        <v>179</v>
      </c>
      <c r="F85" s="165" t="s">
        <v>180</v>
      </c>
      <c r="G85" s="163"/>
      <c r="H85" s="163"/>
      <c r="I85" s="166"/>
      <c r="J85" s="167">
        <f>BK85</f>
        <v>0</v>
      </c>
      <c r="K85" s="163"/>
      <c r="L85" s="168"/>
      <c r="M85" s="169"/>
      <c r="N85" s="170"/>
      <c r="O85" s="170"/>
      <c r="P85" s="171">
        <f>P86+P93+P97+P166</f>
        <v>0</v>
      </c>
      <c r="Q85" s="170"/>
      <c r="R85" s="171">
        <f>R86+R93+R97+R166</f>
        <v>906.89784</v>
      </c>
      <c r="S85" s="170"/>
      <c r="T85" s="172">
        <f>T86+T93+T97+T166</f>
        <v>0</v>
      </c>
      <c r="AR85" s="173" t="s">
        <v>79</v>
      </c>
      <c r="AT85" s="174" t="s">
        <v>70</v>
      </c>
      <c r="AU85" s="174" t="s">
        <v>71</v>
      </c>
      <c r="AY85" s="173" t="s">
        <v>181</v>
      </c>
      <c r="BK85" s="175">
        <f>BK86+BK93+BK97+BK166</f>
        <v>0</v>
      </c>
    </row>
    <row r="86" spans="2:63" s="12" customFormat="1" ht="22.8" customHeight="1">
      <c r="B86" s="162"/>
      <c r="C86" s="163"/>
      <c r="D86" s="164" t="s">
        <v>70</v>
      </c>
      <c r="E86" s="176" t="s">
        <v>79</v>
      </c>
      <c r="F86" s="176" t="s">
        <v>249</v>
      </c>
      <c r="G86" s="163"/>
      <c r="H86" s="163"/>
      <c r="I86" s="166"/>
      <c r="J86" s="177">
        <f>BK86</f>
        <v>0</v>
      </c>
      <c r="K86" s="163"/>
      <c r="L86" s="168"/>
      <c r="M86" s="169"/>
      <c r="N86" s="170"/>
      <c r="O86" s="170"/>
      <c r="P86" s="171">
        <f>SUM(P87:P92)</f>
        <v>0</v>
      </c>
      <c r="Q86" s="170"/>
      <c r="R86" s="171">
        <f>SUM(R87:R92)</f>
        <v>2.04684</v>
      </c>
      <c r="S86" s="170"/>
      <c r="T86" s="172">
        <f>SUM(T87:T92)</f>
        <v>0</v>
      </c>
      <c r="AR86" s="173" t="s">
        <v>79</v>
      </c>
      <c r="AT86" s="174" t="s">
        <v>70</v>
      </c>
      <c r="AU86" s="174" t="s">
        <v>79</v>
      </c>
      <c r="AY86" s="173" t="s">
        <v>181</v>
      </c>
      <c r="BK86" s="175">
        <f>SUM(BK87:BK92)</f>
        <v>0</v>
      </c>
    </row>
    <row r="87" spans="1:65" s="2" customFormat="1" ht="24.15" customHeight="1">
      <c r="A87" s="34"/>
      <c r="B87" s="35"/>
      <c r="C87" s="178" t="s">
        <v>79</v>
      </c>
      <c r="D87" s="178" t="s">
        <v>183</v>
      </c>
      <c r="E87" s="179" t="s">
        <v>250</v>
      </c>
      <c r="F87" s="180" t="s">
        <v>251</v>
      </c>
      <c r="G87" s="181" t="s">
        <v>223</v>
      </c>
      <c r="H87" s="182">
        <v>6</v>
      </c>
      <c r="I87" s="241"/>
      <c r="J87" s="184">
        <f>ROUND(I87*H87,2)</f>
        <v>0</v>
      </c>
      <c r="K87" s="180" t="s">
        <v>187</v>
      </c>
      <c r="L87" s="185"/>
      <c r="M87" s="186" t="s">
        <v>19</v>
      </c>
      <c r="N87" s="187" t="s">
        <v>42</v>
      </c>
      <c r="O87" s="64"/>
      <c r="P87" s="188">
        <f>O87*H87</f>
        <v>0</v>
      </c>
      <c r="Q87" s="188">
        <v>0.34114</v>
      </c>
      <c r="R87" s="188">
        <f>Q87*H87</f>
        <v>2.04684</v>
      </c>
      <c r="S87" s="188">
        <v>0</v>
      </c>
      <c r="T87" s="189">
        <f>S87*H87</f>
        <v>0</v>
      </c>
      <c r="U87" s="34"/>
      <c r="V87" s="34"/>
      <c r="W87" s="34"/>
      <c r="X87" s="34"/>
      <c r="Y87" s="34"/>
      <c r="Z87" s="34"/>
      <c r="AA87" s="34"/>
      <c r="AB87" s="34"/>
      <c r="AC87" s="34"/>
      <c r="AD87" s="34"/>
      <c r="AE87" s="34"/>
      <c r="AR87" s="190" t="s">
        <v>188</v>
      </c>
      <c r="AT87" s="190" t="s">
        <v>183</v>
      </c>
      <c r="AU87" s="190" t="s">
        <v>81</v>
      </c>
      <c r="AY87" s="17" t="s">
        <v>181</v>
      </c>
      <c r="BE87" s="191">
        <f>IF(N87="základní",J87,0)</f>
        <v>0</v>
      </c>
      <c r="BF87" s="191">
        <f>IF(N87="snížená",J87,0)</f>
        <v>0</v>
      </c>
      <c r="BG87" s="191">
        <f>IF(N87="zákl. přenesená",J87,0)</f>
        <v>0</v>
      </c>
      <c r="BH87" s="191">
        <f>IF(N87="sníž. přenesená",J87,0)</f>
        <v>0</v>
      </c>
      <c r="BI87" s="191">
        <f>IF(N87="nulová",J87,0)</f>
        <v>0</v>
      </c>
      <c r="BJ87" s="17" t="s">
        <v>79</v>
      </c>
      <c r="BK87" s="191">
        <f>ROUND(I87*H87,2)</f>
        <v>0</v>
      </c>
      <c r="BL87" s="17" t="s">
        <v>189</v>
      </c>
      <c r="BM87" s="190" t="s">
        <v>1731</v>
      </c>
    </row>
    <row r="88" spans="2:51" s="14" customFormat="1" ht="12">
      <c r="B88" s="203"/>
      <c r="C88" s="204"/>
      <c r="D88" s="194" t="s">
        <v>191</v>
      </c>
      <c r="E88" s="205" t="s">
        <v>19</v>
      </c>
      <c r="F88" s="206" t="s">
        <v>1732</v>
      </c>
      <c r="G88" s="204"/>
      <c r="H88" s="207">
        <v>2</v>
      </c>
      <c r="I88" s="204"/>
      <c r="J88" s="204"/>
      <c r="K88" s="204"/>
      <c r="L88" s="209"/>
      <c r="M88" s="210"/>
      <c r="N88" s="211"/>
      <c r="O88" s="211"/>
      <c r="P88" s="211"/>
      <c r="Q88" s="211"/>
      <c r="R88" s="211"/>
      <c r="S88" s="211"/>
      <c r="T88" s="212"/>
      <c r="AT88" s="213" t="s">
        <v>191</v>
      </c>
      <c r="AU88" s="213" t="s">
        <v>81</v>
      </c>
      <c r="AV88" s="14" t="s">
        <v>81</v>
      </c>
      <c r="AW88" s="14" t="s">
        <v>32</v>
      </c>
      <c r="AX88" s="14" t="s">
        <v>71</v>
      </c>
      <c r="AY88" s="213" t="s">
        <v>181</v>
      </c>
    </row>
    <row r="89" spans="2:51" s="14" customFormat="1" ht="12">
      <c r="B89" s="203"/>
      <c r="C89" s="204"/>
      <c r="D89" s="194" t="s">
        <v>191</v>
      </c>
      <c r="E89" s="205" t="s">
        <v>19</v>
      </c>
      <c r="F89" s="206" t="s">
        <v>1733</v>
      </c>
      <c r="G89" s="204"/>
      <c r="H89" s="207">
        <v>2</v>
      </c>
      <c r="I89" s="204"/>
      <c r="J89" s="204"/>
      <c r="K89" s="204"/>
      <c r="L89" s="209"/>
      <c r="M89" s="210"/>
      <c r="N89" s="211"/>
      <c r="O89" s="211"/>
      <c r="P89" s="211"/>
      <c r="Q89" s="211"/>
      <c r="R89" s="211"/>
      <c r="S89" s="211"/>
      <c r="T89" s="212"/>
      <c r="AT89" s="213" t="s">
        <v>191</v>
      </c>
      <c r="AU89" s="213" t="s">
        <v>81</v>
      </c>
      <c r="AV89" s="14" t="s">
        <v>81</v>
      </c>
      <c r="AW89" s="14" t="s">
        <v>32</v>
      </c>
      <c r="AX89" s="14" t="s">
        <v>71</v>
      </c>
      <c r="AY89" s="213" t="s">
        <v>181</v>
      </c>
    </row>
    <row r="90" spans="2:51" s="14" customFormat="1" ht="12">
      <c r="B90" s="203"/>
      <c r="C90" s="204"/>
      <c r="D90" s="194" t="s">
        <v>191</v>
      </c>
      <c r="E90" s="205" t="s">
        <v>19</v>
      </c>
      <c r="F90" s="206" t="s">
        <v>1734</v>
      </c>
      <c r="G90" s="204"/>
      <c r="H90" s="207">
        <v>2</v>
      </c>
      <c r="I90" s="204"/>
      <c r="J90" s="204"/>
      <c r="K90" s="204"/>
      <c r="L90" s="209"/>
      <c r="M90" s="210"/>
      <c r="N90" s="211"/>
      <c r="O90" s="211"/>
      <c r="P90" s="211"/>
      <c r="Q90" s="211"/>
      <c r="R90" s="211"/>
      <c r="S90" s="211"/>
      <c r="T90" s="212"/>
      <c r="AT90" s="213" t="s">
        <v>191</v>
      </c>
      <c r="AU90" s="213" t="s">
        <v>81</v>
      </c>
      <c r="AV90" s="14" t="s">
        <v>81</v>
      </c>
      <c r="AW90" s="14" t="s">
        <v>32</v>
      </c>
      <c r="AX90" s="14" t="s">
        <v>71</v>
      </c>
      <c r="AY90" s="213" t="s">
        <v>181</v>
      </c>
    </row>
    <row r="91" spans="2:51" s="15" customFormat="1" ht="12">
      <c r="B91" s="214"/>
      <c r="C91" s="215"/>
      <c r="D91" s="194" t="s">
        <v>191</v>
      </c>
      <c r="E91" s="216" t="s">
        <v>19</v>
      </c>
      <c r="F91" s="217" t="s">
        <v>196</v>
      </c>
      <c r="G91" s="215"/>
      <c r="H91" s="218">
        <v>6</v>
      </c>
      <c r="I91" s="215"/>
      <c r="J91" s="215"/>
      <c r="K91" s="215"/>
      <c r="L91" s="220"/>
      <c r="M91" s="221"/>
      <c r="N91" s="222"/>
      <c r="O91" s="222"/>
      <c r="P91" s="222"/>
      <c r="Q91" s="222"/>
      <c r="R91" s="222"/>
      <c r="S91" s="222"/>
      <c r="T91" s="223"/>
      <c r="AT91" s="224" t="s">
        <v>191</v>
      </c>
      <c r="AU91" s="224" t="s">
        <v>81</v>
      </c>
      <c r="AV91" s="15" t="s">
        <v>189</v>
      </c>
      <c r="AW91" s="15" t="s">
        <v>32</v>
      </c>
      <c r="AX91" s="15" t="s">
        <v>79</v>
      </c>
      <c r="AY91" s="224" t="s">
        <v>181</v>
      </c>
    </row>
    <row r="92" spans="2:51" s="13" customFormat="1" ht="12">
      <c r="B92" s="192"/>
      <c r="C92" s="193"/>
      <c r="D92" s="194" t="s">
        <v>191</v>
      </c>
      <c r="E92" s="195" t="s">
        <v>19</v>
      </c>
      <c r="F92" s="196" t="s">
        <v>254</v>
      </c>
      <c r="G92" s="193"/>
      <c r="H92" s="195" t="s">
        <v>19</v>
      </c>
      <c r="I92" s="193"/>
      <c r="J92" s="193"/>
      <c r="K92" s="193"/>
      <c r="L92" s="198"/>
      <c r="M92" s="199"/>
      <c r="N92" s="200"/>
      <c r="O92" s="200"/>
      <c r="P92" s="200"/>
      <c r="Q92" s="200"/>
      <c r="R92" s="200"/>
      <c r="S92" s="200"/>
      <c r="T92" s="201"/>
      <c r="AT92" s="202" t="s">
        <v>191</v>
      </c>
      <c r="AU92" s="202" t="s">
        <v>81</v>
      </c>
      <c r="AV92" s="13" t="s">
        <v>79</v>
      </c>
      <c r="AW92" s="13" t="s">
        <v>32</v>
      </c>
      <c r="AX92" s="13" t="s">
        <v>71</v>
      </c>
      <c r="AY92" s="202" t="s">
        <v>181</v>
      </c>
    </row>
    <row r="93" spans="2:63" s="12" customFormat="1" ht="22.8" customHeight="1">
      <c r="B93" s="162"/>
      <c r="C93" s="163"/>
      <c r="D93" s="164" t="s">
        <v>70</v>
      </c>
      <c r="E93" s="176" t="s">
        <v>81</v>
      </c>
      <c r="F93" s="176" t="s">
        <v>182</v>
      </c>
      <c r="G93" s="163"/>
      <c r="H93" s="163"/>
      <c r="I93" s="166"/>
      <c r="J93" s="177">
        <f>BK93</f>
        <v>0</v>
      </c>
      <c r="K93" s="163"/>
      <c r="L93" s="168"/>
      <c r="M93" s="169"/>
      <c r="N93" s="170"/>
      <c r="O93" s="170"/>
      <c r="P93" s="171">
        <f>SUM(P94:P96)</f>
        <v>0</v>
      </c>
      <c r="Q93" s="170"/>
      <c r="R93" s="171">
        <f>SUM(R94:R96)</f>
        <v>904.851</v>
      </c>
      <c r="S93" s="170"/>
      <c r="T93" s="172">
        <f>SUM(T94:T96)</f>
        <v>0</v>
      </c>
      <c r="AR93" s="173" t="s">
        <v>79</v>
      </c>
      <c r="AT93" s="174" t="s">
        <v>70</v>
      </c>
      <c r="AU93" s="174" t="s">
        <v>79</v>
      </c>
      <c r="AY93" s="173" t="s">
        <v>181</v>
      </c>
      <c r="BK93" s="175">
        <f>SUM(BK94:BK96)</f>
        <v>0</v>
      </c>
    </row>
    <row r="94" spans="1:65" s="2" customFormat="1" ht="16.5" customHeight="1">
      <c r="A94" s="34"/>
      <c r="B94" s="35"/>
      <c r="C94" s="178" t="s">
        <v>81</v>
      </c>
      <c r="D94" s="178" t="s">
        <v>183</v>
      </c>
      <c r="E94" s="179" t="s">
        <v>184</v>
      </c>
      <c r="F94" s="180" t="s">
        <v>185</v>
      </c>
      <c r="G94" s="181" t="s">
        <v>186</v>
      </c>
      <c r="H94" s="182">
        <v>904.851</v>
      </c>
      <c r="I94" s="183"/>
      <c r="J94" s="184">
        <f>ROUND(I94*H94,2)</f>
        <v>0</v>
      </c>
      <c r="K94" s="180" t="s">
        <v>187</v>
      </c>
      <c r="L94" s="185"/>
      <c r="M94" s="186" t="s">
        <v>19</v>
      </c>
      <c r="N94" s="187" t="s">
        <v>42</v>
      </c>
      <c r="O94" s="64"/>
      <c r="P94" s="188">
        <f>O94*H94</f>
        <v>0</v>
      </c>
      <c r="Q94" s="188">
        <v>1</v>
      </c>
      <c r="R94" s="188">
        <f>Q94*H94</f>
        <v>904.851</v>
      </c>
      <c r="S94" s="188">
        <v>0</v>
      </c>
      <c r="T94" s="189">
        <f>S94*H94</f>
        <v>0</v>
      </c>
      <c r="U94" s="34"/>
      <c r="V94" s="34"/>
      <c r="W94" s="34"/>
      <c r="X94" s="34"/>
      <c r="Y94" s="34"/>
      <c r="Z94" s="34"/>
      <c r="AA94" s="34"/>
      <c r="AB94" s="34"/>
      <c r="AC94" s="34"/>
      <c r="AD94" s="34"/>
      <c r="AE94" s="34"/>
      <c r="AR94" s="190" t="s">
        <v>188</v>
      </c>
      <c r="AT94" s="190" t="s">
        <v>183</v>
      </c>
      <c r="AU94" s="190" t="s">
        <v>81</v>
      </c>
      <c r="AY94" s="17" t="s">
        <v>181</v>
      </c>
      <c r="BE94" s="191">
        <f>IF(N94="základní",J94,0)</f>
        <v>0</v>
      </c>
      <c r="BF94" s="191">
        <f>IF(N94="snížená",J94,0)</f>
        <v>0</v>
      </c>
      <c r="BG94" s="191">
        <f>IF(N94="zákl. přenesená",J94,0)</f>
        <v>0</v>
      </c>
      <c r="BH94" s="191">
        <f>IF(N94="sníž. přenesená",J94,0)</f>
        <v>0</v>
      </c>
      <c r="BI94" s="191">
        <f>IF(N94="nulová",J94,0)</f>
        <v>0</v>
      </c>
      <c r="BJ94" s="17" t="s">
        <v>79</v>
      </c>
      <c r="BK94" s="191">
        <f>ROUND(I94*H94,2)</f>
        <v>0</v>
      </c>
      <c r="BL94" s="17" t="s">
        <v>189</v>
      </c>
      <c r="BM94" s="190" t="s">
        <v>1735</v>
      </c>
    </row>
    <row r="95" spans="2:51" s="14" customFormat="1" ht="12">
      <c r="B95" s="203"/>
      <c r="C95" s="204"/>
      <c r="D95" s="194" t="s">
        <v>191</v>
      </c>
      <c r="E95" s="205" t="s">
        <v>19</v>
      </c>
      <c r="F95" s="206" t="s">
        <v>1736</v>
      </c>
      <c r="G95" s="204"/>
      <c r="H95" s="207">
        <v>904.851</v>
      </c>
      <c r="I95" s="208"/>
      <c r="J95" s="204"/>
      <c r="K95" s="204"/>
      <c r="L95" s="209"/>
      <c r="M95" s="210"/>
      <c r="N95" s="211"/>
      <c r="O95" s="211"/>
      <c r="P95" s="211"/>
      <c r="Q95" s="211"/>
      <c r="R95" s="211"/>
      <c r="S95" s="211"/>
      <c r="T95" s="212"/>
      <c r="AT95" s="213" t="s">
        <v>191</v>
      </c>
      <c r="AU95" s="213" t="s">
        <v>81</v>
      </c>
      <c r="AV95" s="14" t="s">
        <v>81</v>
      </c>
      <c r="AW95" s="14" t="s">
        <v>32</v>
      </c>
      <c r="AX95" s="14" t="s">
        <v>71</v>
      </c>
      <c r="AY95" s="213" t="s">
        <v>181</v>
      </c>
    </row>
    <row r="96" spans="2:51" s="15" customFormat="1" ht="12">
      <c r="B96" s="214"/>
      <c r="C96" s="215"/>
      <c r="D96" s="194" t="s">
        <v>191</v>
      </c>
      <c r="E96" s="216" t="s">
        <v>19</v>
      </c>
      <c r="F96" s="217" t="s">
        <v>196</v>
      </c>
      <c r="G96" s="215"/>
      <c r="H96" s="218">
        <v>904.851</v>
      </c>
      <c r="I96" s="219"/>
      <c r="J96" s="215"/>
      <c r="K96" s="215"/>
      <c r="L96" s="220"/>
      <c r="M96" s="221"/>
      <c r="N96" s="222"/>
      <c r="O96" s="222"/>
      <c r="P96" s="222"/>
      <c r="Q96" s="222"/>
      <c r="R96" s="222"/>
      <c r="S96" s="222"/>
      <c r="T96" s="223"/>
      <c r="AT96" s="224" t="s">
        <v>191</v>
      </c>
      <c r="AU96" s="224" t="s">
        <v>81</v>
      </c>
      <c r="AV96" s="15" t="s">
        <v>189</v>
      </c>
      <c r="AW96" s="15" t="s">
        <v>32</v>
      </c>
      <c r="AX96" s="15" t="s">
        <v>79</v>
      </c>
      <c r="AY96" s="224" t="s">
        <v>181</v>
      </c>
    </row>
    <row r="97" spans="2:63" s="12" customFormat="1" ht="22.8" customHeight="1">
      <c r="B97" s="162"/>
      <c r="C97" s="163"/>
      <c r="D97" s="164" t="s">
        <v>70</v>
      </c>
      <c r="E97" s="176" t="s">
        <v>197</v>
      </c>
      <c r="F97" s="176" t="s">
        <v>198</v>
      </c>
      <c r="G97" s="163"/>
      <c r="H97" s="163"/>
      <c r="I97" s="166"/>
      <c r="J97" s="177">
        <f>BK97</f>
        <v>0</v>
      </c>
      <c r="K97" s="163"/>
      <c r="L97" s="168"/>
      <c r="M97" s="169"/>
      <c r="N97" s="170"/>
      <c r="O97" s="170"/>
      <c r="P97" s="171">
        <f>SUM(P98:P165)</f>
        <v>0</v>
      </c>
      <c r="Q97" s="170"/>
      <c r="R97" s="171">
        <f>SUM(R98:R165)</f>
        <v>0</v>
      </c>
      <c r="S97" s="170"/>
      <c r="T97" s="172">
        <f>SUM(T98:T165)</f>
        <v>0</v>
      </c>
      <c r="AR97" s="173" t="s">
        <v>79</v>
      </c>
      <c r="AT97" s="174" t="s">
        <v>70</v>
      </c>
      <c r="AU97" s="174" t="s">
        <v>79</v>
      </c>
      <c r="AY97" s="173" t="s">
        <v>181</v>
      </c>
      <c r="BK97" s="175">
        <f>SUM(BK98:BK165)</f>
        <v>0</v>
      </c>
    </row>
    <row r="98" spans="1:65" s="2" customFormat="1" ht="101.25" customHeight="1">
      <c r="A98" s="34"/>
      <c r="B98" s="35"/>
      <c r="C98" s="225" t="s">
        <v>208</v>
      </c>
      <c r="D98" s="225" t="s">
        <v>199</v>
      </c>
      <c r="E98" s="226" t="s">
        <v>260</v>
      </c>
      <c r="F98" s="227" t="s">
        <v>261</v>
      </c>
      <c r="G98" s="228" t="s">
        <v>262</v>
      </c>
      <c r="H98" s="229">
        <v>30</v>
      </c>
      <c r="I98" s="230"/>
      <c r="J98" s="231">
        <f>ROUND(I98*H98,2)</f>
        <v>0</v>
      </c>
      <c r="K98" s="227" t="s">
        <v>187</v>
      </c>
      <c r="L98" s="39"/>
      <c r="M98" s="232" t="s">
        <v>19</v>
      </c>
      <c r="N98" s="233" t="s">
        <v>42</v>
      </c>
      <c r="O98" s="64"/>
      <c r="P98" s="188">
        <f>O98*H98</f>
        <v>0</v>
      </c>
      <c r="Q98" s="188">
        <v>0</v>
      </c>
      <c r="R98" s="188">
        <f>Q98*H98</f>
        <v>0</v>
      </c>
      <c r="S98" s="188">
        <v>0</v>
      </c>
      <c r="T98" s="189">
        <f>S98*H98</f>
        <v>0</v>
      </c>
      <c r="U98" s="34"/>
      <c r="V98" s="34"/>
      <c r="W98" s="34"/>
      <c r="X98" s="34"/>
      <c r="Y98" s="34"/>
      <c r="Z98" s="34"/>
      <c r="AA98" s="34"/>
      <c r="AB98" s="34"/>
      <c r="AC98" s="34"/>
      <c r="AD98" s="34"/>
      <c r="AE98" s="34"/>
      <c r="AR98" s="190" t="s">
        <v>189</v>
      </c>
      <c r="AT98" s="190" t="s">
        <v>199</v>
      </c>
      <c r="AU98" s="190" t="s">
        <v>81</v>
      </c>
      <c r="AY98" s="17" t="s">
        <v>181</v>
      </c>
      <c r="BE98" s="191">
        <f>IF(N98="základní",J98,0)</f>
        <v>0</v>
      </c>
      <c r="BF98" s="191">
        <f>IF(N98="snížená",J98,0)</f>
        <v>0</v>
      </c>
      <c r="BG98" s="191">
        <f>IF(N98="zákl. přenesená",J98,0)</f>
        <v>0</v>
      </c>
      <c r="BH98" s="191">
        <f>IF(N98="sníž. přenesená",J98,0)</f>
        <v>0</v>
      </c>
      <c r="BI98" s="191">
        <f>IF(N98="nulová",J98,0)</f>
        <v>0</v>
      </c>
      <c r="BJ98" s="17" t="s">
        <v>79</v>
      </c>
      <c r="BK98" s="191">
        <f>ROUND(I98*H98,2)</f>
        <v>0</v>
      </c>
      <c r="BL98" s="17" t="s">
        <v>189</v>
      </c>
      <c r="BM98" s="190" t="s">
        <v>1737</v>
      </c>
    </row>
    <row r="99" spans="2:51" s="14" customFormat="1" ht="12">
      <c r="B99" s="203"/>
      <c r="C99" s="204"/>
      <c r="D99" s="194" t="s">
        <v>191</v>
      </c>
      <c r="E99" s="205" t="s">
        <v>19</v>
      </c>
      <c r="F99" s="206" t="s">
        <v>1738</v>
      </c>
      <c r="G99" s="204"/>
      <c r="H99" s="207">
        <v>10</v>
      </c>
      <c r="I99" s="208"/>
      <c r="J99" s="204"/>
      <c r="K99" s="204"/>
      <c r="L99" s="209"/>
      <c r="M99" s="210"/>
      <c r="N99" s="211"/>
      <c r="O99" s="211"/>
      <c r="P99" s="211"/>
      <c r="Q99" s="211"/>
      <c r="R99" s="211"/>
      <c r="S99" s="211"/>
      <c r="T99" s="212"/>
      <c r="AT99" s="213" t="s">
        <v>191</v>
      </c>
      <c r="AU99" s="213" t="s">
        <v>81</v>
      </c>
      <c r="AV99" s="14" t="s">
        <v>81</v>
      </c>
      <c r="AW99" s="14" t="s">
        <v>32</v>
      </c>
      <c r="AX99" s="14" t="s">
        <v>71</v>
      </c>
      <c r="AY99" s="213" t="s">
        <v>181</v>
      </c>
    </row>
    <row r="100" spans="2:51" s="14" customFormat="1" ht="12">
      <c r="B100" s="203"/>
      <c r="C100" s="204"/>
      <c r="D100" s="194" t="s">
        <v>191</v>
      </c>
      <c r="E100" s="205" t="s">
        <v>19</v>
      </c>
      <c r="F100" s="206" t="s">
        <v>1739</v>
      </c>
      <c r="G100" s="204"/>
      <c r="H100" s="207">
        <v>10</v>
      </c>
      <c r="I100" s="208"/>
      <c r="J100" s="204"/>
      <c r="K100" s="204"/>
      <c r="L100" s="209"/>
      <c r="M100" s="210"/>
      <c r="N100" s="211"/>
      <c r="O100" s="211"/>
      <c r="P100" s="211"/>
      <c r="Q100" s="211"/>
      <c r="R100" s="211"/>
      <c r="S100" s="211"/>
      <c r="T100" s="212"/>
      <c r="AT100" s="213" t="s">
        <v>191</v>
      </c>
      <c r="AU100" s="213" t="s">
        <v>81</v>
      </c>
      <c r="AV100" s="14" t="s">
        <v>81</v>
      </c>
      <c r="AW100" s="14" t="s">
        <v>32</v>
      </c>
      <c r="AX100" s="14" t="s">
        <v>71</v>
      </c>
      <c r="AY100" s="213" t="s">
        <v>181</v>
      </c>
    </row>
    <row r="101" spans="2:51" s="14" customFormat="1" ht="12">
      <c r="B101" s="203"/>
      <c r="C101" s="204"/>
      <c r="D101" s="194" t="s">
        <v>191</v>
      </c>
      <c r="E101" s="205" t="s">
        <v>19</v>
      </c>
      <c r="F101" s="206" t="s">
        <v>1740</v>
      </c>
      <c r="G101" s="204"/>
      <c r="H101" s="207">
        <v>10</v>
      </c>
      <c r="I101" s="208"/>
      <c r="J101" s="204"/>
      <c r="K101" s="204"/>
      <c r="L101" s="209"/>
      <c r="M101" s="210"/>
      <c r="N101" s="211"/>
      <c r="O101" s="211"/>
      <c r="P101" s="211"/>
      <c r="Q101" s="211"/>
      <c r="R101" s="211"/>
      <c r="S101" s="211"/>
      <c r="T101" s="212"/>
      <c r="AT101" s="213" t="s">
        <v>191</v>
      </c>
      <c r="AU101" s="213" t="s">
        <v>81</v>
      </c>
      <c r="AV101" s="14" t="s">
        <v>81</v>
      </c>
      <c r="AW101" s="14" t="s">
        <v>32</v>
      </c>
      <c r="AX101" s="14" t="s">
        <v>71</v>
      </c>
      <c r="AY101" s="213" t="s">
        <v>181</v>
      </c>
    </row>
    <row r="102" spans="2:51" s="15" customFormat="1" ht="12">
      <c r="B102" s="214"/>
      <c r="C102" s="215"/>
      <c r="D102" s="194" t="s">
        <v>191</v>
      </c>
      <c r="E102" s="216" t="s">
        <v>19</v>
      </c>
      <c r="F102" s="217" t="s">
        <v>196</v>
      </c>
      <c r="G102" s="215"/>
      <c r="H102" s="218">
        <v>30</v>
      </c>
      <c r="I102" s="219"/>
      <c r="J102" s="215"/>
      <c r="K102" s="215"/>
      <c r="L102" s="220"/>
      <c r="M102" s="221"/>
      <c r="N102" s="222"/>
      <c r="O102" s="222"/>
      <c r="P102" s="222"/>
      <c r="Q102" s="222"/>
      <c r="R102" s="222"/>
      <c r="S102" s="222"/>
      <c r="T102" s="223"/>
      <c r="AT102" s="224" t="s">
        <v>191</v>
      </c>
      <c r="AU102" s="224" t="s">
        <v>81</v>
      </c>
      <c r="AV102" s="15" t="s">
        <v>189</v>
      </c>
      <c r="AW102" s="15" t="s">
        <v>32</v>
      </c>
      <c r="AX102" s="15" t="s">
        <v>79</v>
      </c>
      <c r="AY102" s="224" t="s">
        <v>181</v>
      </c>
    </row>
    <row r="103" spans="1:65" s="2" customFormat="1" ht="49.05" customHeight="1">
      <c r="A103" s="34"/>
      <c r="B103" s="35"/>
      <c r="C103" s="225" t="s">
        <v>189</v>
      </c>
      <c r="D103" s="225" t="s">
        <v>199</v>
      </c>
      <c r="E103" s="226" t="s">
        <v>265</v>
      </c>
      <c r="F103" s="227" t="s">
        <v>266</v>
      </c>
      <c r="G103" s="228" t="s">
        <v>223</v>
      </c>
      <c r="H103" s="229">
        <v>18</v>
      </c>
      <c r="I103" s="230"/>
      <c r="J103" s="231">
        <f>ROUND(I103*H103,2)</f>
        <v>0</v>
      </c>
      <c r="K103" s="227" t="s">
        <v>187</v>
      </c>
      <c r="L103" s="39"/>
      <c r="M103" s="232" t="s">
        <v>19</v>
      </c>
      <c r="N103" s="233" t="s">
        <v>42</v>
      </c>
      <c r="O103" s="64"/>
      <c r="P103" s="188">
        <f>O103*H103</f>
        <v>0</v>
      </c>
      <c r="Q103" s="188">
        <v>0</v>
      </c>
      <c r="R103" s="188">
        <f>Q103*H103</f>
        <v>0</v>
      </c>
      <c r="S103" s="188">
        <v>0</v>
      </c>
      <c r="T103" s="189">
        <f>S103*H103</f>
        <v>0</v>
      </c>
      <c r="U103" s="34"/>
      <c r="V103" s="34"/>
      <c r="W103" s="34"/>
      <c r="X103" s="34"/>
      <c r="Y103" s="34"/>
      <c r="Z103" s="34"/>
      <c r="AA103" s="34"/>
      <c r="AB103" s="34"/>
      <c r="AC103" s="34"/>
      <c r="AD103" s="34"/>
      <c r="AE103" s="34"/>
      <c r="AR103" s="190" t="s">
        <v>189</v>
      </c>
      <c r="AT103" s="190" t="s">
        <v>199</v>
      </c>
      <c r="AU103" s="190" t="s">
        <v>81</v>
      </c>
      <c r="AY103" s="17" t="s">
        <v>181</v>
      </c>
      <c r="BE103" s="191">
        <f>IF(N103="základní",J103,0)</f>
        <v>0</v>
      </c>
      <c r="BF103" s="191">
        <f>IF(N103="snížená",J103,0)</f>
        <v>0</v>
      </c>
      <c r="BG103" s="191">
        <f>IF(N103="zákl. přenesená",J103,0)</f>
        <v>0</v>
      </c>
      <c r="BH103" s="191">
        <f>IF(N103="sníž. přenesená",J103,0)</f>
        <v>0</v>
      </c>
      <c r="BI103" s="191">
        <f>IF(N103="nulová",J103,0)</f>
        <v>0</v>
      </c>
      <c r="BJ103" s="17" t="s">
        <v>79</v>
      </c>
      <c r="BK103" s="191">
        <f>ROUND(I103*H103,2)</f>
        <v>0</v>
      </c>
      <c r="BL103" s="17" t="s">
        <v>189</v>
      </c>
      <c r="BM103" s="190" t="s">
        <v>1741</v>
      </c>
    </row>
    <row r="104" spans="2:51" s="14" customFormat="1" ht="12">
      <c r="B104" s="203"/>
      <c r="C104" s="204"/>
      <c r="D104" s="194" t="s">
        <v>191</v>
      </c>
      <c r="E104" s="205" t="s">
        <v>19</v>
      </c>
      <c r="F104" s="206" t="s">
        <v>315</v>
      </c>
      <c r="G104" s="204"/>
      <c r="H104" s="207">
        <v>18</v>
      </c>
      <c r="I104" s="208"/>
      <c r="J104" s="204"/>
      <c r="K104" s="204"/>
      <c r="L104" s="209"/>
      <c r="M104" s="210"/>
      <c r="N104" s="211"/>
      <c r="O104" s="211"/>
      <c r="P104" s="211"/>
      <c r="Q104" s="211"/>
      <c r="R104" s="211"/>
      <c r="S104" s="211"/>
      <c r="T104" s="212"/>
      <c r="AT104" s="213" t="s">
        <v>191</v>
      </c>
      <c r="AU104" s="213" t="s">
        <v>81</v>
      </c>
      <c r="AV104" s="14" t="s">
        <v>81</v>
      </c>
      <c r="AW104" s="14" t="s">
        <v>32</v>
      </c>
      <c r="AX104" s="14" t="s">
        <v>71</v>
      </c>
      <c r="AY104" s="213" t="s">
        <v>181</v>
      </c>
    </row>
    <row r="105" spans="2:51" s="15" customFormat="1" ht="12">
      <c r="B105" s="214"/>
      <c r="C105" s="215"/>
      <c r="D105" s="194" t="s">
        <v>191</v>
      </c>
      <c r="E105" s="216" t="s">
        <v>19</v>
      </c>
      <c r="F105" s="217" t="s">
        <v>196</v>
      </c>
      <c r="G105" s="215"/>
      <c r="H105" s="218">
        <v>18</v>
      </c>
      <c r="I105" s="219"/>
      <c r="J105" s="215"/>
      <c r="K105" s="215"/>
      <c r="L105" s="220"/>
      <c r="M105" s="221"/>
      <c r="N105" s="222"/>
      <c r="O105" s="222"/>
      <c r="P105" s="222"/>
      <c r="Q105" s="222"/>
      <c r="R105" s="222"/>
      <c r="S105" s="222"/>
      <c r="T105" s="223"/>
      <c r="AT105" s="224" t="s">
        <v>191</v>
      </c>
      <c r="AU105" s="224" t="s">
        <v>81</v>
      </c>
      <c r="AV105" s="15" t="s">
        <v>189</v>
      </c>
      <c r="AW105" s="15" t="s">
        <v>32</v>
      </c>
      <c r="AX105" s="15" t="s">
        <v>79</v>
      </c>
      <c r="AY105" s="224" t="s">
        <v>181</v>
      </c>
    </row>
    <row r="106" spans="1:65" s="2" customFormat="1" ht="142.2" customHeight="1">
      <c r="A106" s="34"/>
      <c r="B106" s="35"/>
      <c r="C106" s="225" t="s">
        <v>197</v>
      </c>
      <c r="D106" s="225" t="s">
        <v>199</v>
      </c>
      <c r="E106" s="226" t="s">
        <v>200</v>
      </c>
      <c r="F106" s="227" t="s">
        <v>201</v>
      </c>
      <c r="G106" s="228" t="s">
        <v>202</v>
      </c>
      <c r="H106" s="229">
        <v>2.086</v>
      </c>
      <c r="I106" s="230"/>
      <c r="J106" s="231">
        <f>ROUND(I106*H106,2)</f>
        <v>0</v>
      </c>
      <c r="K106" s="227" t="s">
        <v>187</v>
      </c>
      <c r="L106" s="39"/>
      <c r="M106" s="232" t="s">
        <v>19</v>
      </c>
      <c r="N106" s="233" t="s">
        <v>42</v>
      </c>
      <c r="O106" s="64"/>
      <c r="P106" s="188">
        <f>O106*H106</f>
        <v>0</v>
      </c>
      <c r="Q106" s="188">
        <v>0</v>
      </c>
      <c r="R106" s="188">
        <f>Q106*H106</f>
        <v>0</v>
      </c>
      <c r="S106" s="188">
        <v>0</v>
      </c>
      <c r="T106" s="189">
        <f>S106*H106</f>
        <v>0</v>
      </c>
      <c r="U106" s="34"/>
      <c r="V106" s="34"/>
      <c r="W106" s="34"/>
      <c r="X106" s="34"/>
      <c r="Y106" s="34"/>
      <c r="Z106" s="34"/>
      <c r="AA106" s="34"/>
      <c r="AB106" s="34"/>
      <c r="AC106" s="34"/>
      <c r="AD106" s="34"/>
      <c r="AE106" s="34"/>
      <c r="AR106" s="190" t="s">
        <v>189</v>
      </c>
      <c r="AT106" s="190" t="s">
        <v>199</v>
      </c>
      <c r="AU106" s="190" t="s">
        <v>81</v>
      </c>
      <c r="AY106" s="17" t="s">
        <v>181</v>
      </c>
      <c r="BE106" s="191">
        <f>IF(N106="základní",J106,0)</f>
        <v>0</v>
      </c>
      <c r="BF106" s="191">
        <f>IF(N106="snížená",J106,0)</f>
        <v>0</v>
      </c>
      <c r="BG106" s="191">
        <f>IF(N106="zákl. přenesená",J106,0)</f>
        <v>0</v>
      </c>
      <c r="BH106" s="191">
        <f>IF(N106="sníž. přenesená",J106,0)</f>
        <v>0</v>
      </c>
      <c r="BI106" s="191">
        <f>IF(N106="nulová",J106,0)</f>
        <v>0</v>
      </c>
      <c r="BJ106" s="17" t="s">
        <v>79</v>
      </c>
      <c r="BK106" s="191">
        <f>ROUND(I106*H106,2)</f>
        <v>0</v>
      </c>
      <c r="BL106" s="17" t="s">
        <v>189</v>
      </c>
      <c r="BM106" s="190" t="s">
        <v>1742</v>
      </c>
    </row>
    <row r="107" spans="1:47" s="2" customFormat="1" ht="19.2">
      <c r="A107" s="34"/>
      <c r="B107" s="35"/>
      <c r="C107" s="36"/>
      <c r="D107" s="194" t="s">
        <v>204</v>
      </c>
      <c r="E107" s="36"/>
      <c r="F107" s="234" t="s">
        <v>205</v>
      </c>
      <c r="G107" s="36"/>
      <c r="H107" s="36"/>
      <c r="I107" s="235"/>
      <c r="J107" s="36"/>
      <c r="K107" s="36"/>
      <c r="L107" s="39"/>
      <c r="M107" s="236"/>
      <c r="N107" s="237"/>
      <c r="O107" s="64"/>
      <c r="P107" s="64"/>
      <c r="Q107" s="64"/>
      <c r="R107" s="64"/>
      <c r="S107" s="64"/>
      <c r="T107" s="65"/>
      <c r="U107" s="34"/>
      <c r="V107" s="34"/>
      <c r="W107" s="34"/>
      <c r="X107" s="34"/>
      <c r="Y107" s="34"/>
      <c r="Z107" s="34"/>
      <c r="AA107" s="34"/>
      <c r="AB107" s="34"/>
      <c r="AC107" s="34"/>
      <c r="AD107" s="34"/>
      <c r="AE107" s="34"/>
      <c r="AT107" s="17" t="s">
        <v>204</v>
      </c>
      <c r="AU107" s="17" t="s">
        <v>81</v>
      </c>
    </row>
    <row r="108" spans="2:51" s="13" customFormat="1" ht="12">
      <c r="B108" s="192"/>
      <c r="C108" s="193"/>
      <c r="D108" s="194" t="s">
        <v>191</v>
      </c>
      <c r="E108" s="195" t="s">
        <v>19</v>
      </c>
      <c r="F108" s="196" t="s">
        <v>269</v>
      </c>
      <c r="G108" s="193"/>
      <c r="H108" s="195" t="s">
        <v>19</v>
      </c>
      <c r="I108" s="197"/>
      <c r="J108" s="193"/>
      <c r="K108" s="193"/>
      <c r="L108" s="198"/>
      <c r="M108" s="199"/>
      <c r="N108" s="200"/>
      <c r="O108" s="200"/>
      <c r="P108" s="200"/>
      <c r="Q108" s="200"/>
      <c r="R108" s="200"/>
      <c r="S108" s="200"/>
      <c r="T108" s="201"/>
      <c r="AT108" s="202" t="s">
        <v>191</v>
      </c>
      <c r="AU108" s="202" t="s">
        <v>81</v>
      </c>
      <c r="AV108" s="13" t="s">
        <v>79</v>
      </c>
      <c r="AW108" s="13" t="s">
        <v>32</v>
      </c>
      <c r="AX108" s="13" t="s">
        <v>71</v>
      </c>
      <c r="AY108" s="202" t="s">
        <v>181</v>
      </c>
    </row>
    <row r="109" spans="2:51" s="14" customFormat="1" ht="12">
      <c r="B109" s="203"/>
      <c r="C109" s="204"/>
      <c r="D109" s="194" t="s">
        <v>191</v>
      </c>
      <c r="E109" s="205" t="s">
        <v>19</v>
      </c>
      <c r="F109" s="206" t="s">
        <v>1743</v>
      </c>
      <c r="G109" s="204"/>
      <c r="H109" s="207">
        <v>2.086</v>
      </c>
      <c r="I109" s="208"/>
      <c r="J109" s="204"/>
      <c r="K109" s="204"/>
      <c r="L109" s="209"/>
      <c r="M109" s="210"/>
      <c r="N109" s="211"/>
      <c r="O109" s="211"/>
      <c r="P109" s="211"/>
      <c r="Q109" s="211"/>
      <c r="R109" s="211"/>
      <c r="S109" s="211"/>
      <c r="T109" s="212"/>
      <c r="AT109" s="213" t="s">
        <v>191</v>
      </c>
      <c r="AU109" s="213" t="s">
        <v>81</v>
      </c>
      <c r="AV109" s="14" t="s">
        <v>81</v>
      </c>
      <c r="AW109" s="14" t="s">
        <v>32</v>
      </c>
      <c r="AX109" s="14" t="s">
        <v>71</v>
      </c>
      <c r="AY109" s="213" t="s">
        <v>181</v>
      </c>
    </row>
    <row r="110" spans="2:51" s="15" customFormat="1" ht="12">
      <c r="B110" s="214"/>
      <c r="C110" s="215"/>
      <c r="D110" s="194" t="s">
        <v>191</v>
      </c>
      <c r="E110" s="216" t="s">
        <v>19</v>
      </c>
      <c r="F110" s="217" t="s">
        <v>196</v>
      </c>
      <c r="G110" s="215"/>
      <c r="H110" s="218">
        <v>2.086</v>
      </c>
      <c r="I110" s="219"/>
      <c r="J110" s="215"/>
      <c r="K110" s="215"/>
      <c r="L110" s="220"/>
      <c r="M110" s="221"/>
      <c r="N110" s="222"/>
      <c r="O110" s="222"/>
      <c r="P110" s="222"/>
      <c r="Q110" s="222"/>
      <c r="R110" s="222"/>
      <c r="S110" s="222"/>
      <c r="T110" s="223"/>
      <c r="AT110" s="224" t="s">
        <v>191</v>
      </c>
      <c r="AU110" s="224" t="s">
        <v>81</v>
      </c>
      <c r="AV110" s="15" t="s">
        <v>189</v>
      </c>
      <c r="AW110" s="15" t="s">
        <v>32</v>
      </c>
      <c r="AX110" s="15" t="s">
        <v>79</v>
      </c>
      <c r="AY110" s="224" t="s">
        <v>181</v>
      </c>
    </row>
    <row r="111" spans="1:65" s="2" customFormat="1" ht="142.2" customHeight="1">
      <c r="A111" s="34"/>
      <c r="B111" s="35"/>
      <c r="C111" s="225" t="s">
        <v>225</v>
      </c>
      <c r="D111" s="225" t="s">
        <v>199</v>
      </c>
      <c r="E111" s="226" t="s">
        <v>271</v>
      </c>
      <c r="F111" s="227" t="s">
        <v>272</v>
      </c>
      <c r="G111" s="228" t="s">
        <v>262</v>
      </c>
      <c r="H111" s="229">
        <v>786.54</v>
      </c>
      <c r="I111" s="230"/>
      <c r="J111" s="231">
        <f>ROUND(I111*H111,2)</f>
        <v>0</v>
      </c>
      <c r="K111" s="227" t="s">
        <v>187</v>
      </c>
      <c r="L111" s="39"/>
      <c r="M111" s="232" t="s">
        <v>19</v>
      </c>
      <c r="N111" s="233" t="s">
        <v>42</v>
      </c>
      <c r="O111" s="64"/>
      <c r="P111" s="188">
        <f>O111*H111</f>
        <v>0</v>
      </c>
      <c r="Q111" s="188">
        <v>0</v>
      </c>
      <c r="R111" s="188">
        <f>Q111*H111</f>
        <v>0</v>
      </c>
      <c r="S111" s="188">
        <v>0</v>
      </c>
      <c r="T111" s="189">
        <f>S111*H111</f>
        <v>0</v>
      </c>
      <c r="U111" s="34"/>
      <c r="V111" s="34"/>
      <c r="W111" s="34"/>
      <c r="X111" s="34"/>
      <c r="Y111" s="34"/>
      <c r="Z111" s="34"/>
      <c r="AA111" s="34"/>
      <c r="AB111" s="34"/>
      <c r="AC111" s="34"/>
      <c r="AD111" s="34"/>
      <c r="AE111" s="34"/>
      <c r="AR111" s="190" t="s">
        <v>189</v>
      </c>
      <c r="AT111" s="190" t="s">
        <v>199</v>
      </c>
      <c r="AU111" s="190" t="s">
        <v>81</v>
      </c>
      <c r="AY111" s="17" t="s">
        <v>181</v>
      </c>
      <c r="BE111" s="191">
        <f>IF(N111="základní",J111,0)</f>
        <v>0</v>
      </c>
      <c r="BF111" s="191">
        <f>IF(N111="snížená",J111,0)</f>
        <v>0</v>
      </c>
      <c r="BG111" s="191">
        <f>IF(N111="zákl. přenesená",J111,0)</f>
        <v>0</v>
      </c>
      <c r="BH111" s="191">
        <f>IF(N111="sníž. přenesená",J111,0)</f>
        <v>0</v>
      </c>
      <c r="BI111" s="191">
        <f>IF(N111="nulová",J111,0)</f>
        <v>0</v>
      </c>
      <c r="BJ111" s="17" t="s">
        <v>79</v>
      </c>
      <c r="BK111" s="191">
        <f>ROUND(I111*H111,2)</f>
        <v>0</v>
      </c>
      <c r="BL111" s="17" t="s">
        <v>189</v>
      </c>
      <c r="BM111" s="190" t="s">
        <v>1744</v>
      </c>
    </row>
    <row r="112" spans="1:47" s="2" customFormat="1" ht="19.2">
      <c r="A112" s="34"/>
      <c r="B112" s="35"/>
      <c r="C112" s="36"/>
      <c r="D112" s="194" t="s">
        <v>204</v>
      </c>
      <c r="E112" s="36"/>
      <c r="F112" s="234" t="s">
        <v>274</v>
      </c>
      <c r="G112" s="36"/>
      <c r="H112" s="36"/>
      <c r="I112" s="235"/>
      <c r="J112" s="36"/>
      <c r="K112" s="36"/>
      <c r="L112" s="39"/>
      <c r="M112" s="236"/>
      <c r="N112" s="237"/>
      <c r="O112" s="64"/>
      <c r="P112" s="64"/>
      <c r="Q112" s="64"/>
      <c r="R112" s="64"/>
      <c r="S112" s="64"/>
      <c r="T112" s="65"/>
      <c r="U112" s="34"/>
      <c r="V112" s="34"/>
      <c r="W112" s="34"/>
      <c r="X112" s="34"/>
      <c r="Y112" s="34"/>
      <c r="Z112" s="34"/>
      <c r="AA112" s="34"/>
      <c r="AB112" s="34"/>
      <c r="AC112" s="34"/>
      <c r="AD112" s="34"/>
      <c r="AE112" s="34"/>
      <c r="AT112" s="17" t="s">
        <v>204</v>
      </c>
      <c r="AU112" s="17" t="s">
        <v>81</v>
      </c>
    </row>
    <row r="113" spans="2:51" s="13" customFormat="1" ht="12">
      <c r="B113" s="192"/>
      <c r="C113" s="193"/>
      <c r="D113" s="194" t="s">
        <v>191</v>
      </c>
      <c r="E113" s="195" t="s">
        <v>19</v>
      </c>
      <c r="F113" s="196" t="s">
        <v>1745</v>
      </c>
      <c r="G113" s="193"/>
      <c r="H113" s="195" t="s">
        <v>19</v>
      </c>
      <c r="I113" s="197"/>
      <c r="J113" s="193"/>
      <c r="K113" s="193"/>
      <c r="L113" s="198"/>
      <c r="M113" s="199"/>
      <c r="N113" s="200"/>
      <c r="O113" s="200"/>
      <c r="P113" s="200"/>
      <c r="Q113" s="200"/>
      <c r="R113" s="200"/>
      <c r="S113" s="200"/>
      <c r="T113" s="201"/>
      <c r="AT113" s="202" t="s">
        <v>191</v>
      </c>
      <c r="AU113" s="202" t="s">
        <v>81</v>
      </c>
      <c r="AV113" s="13" t="s">
        <v>79</v>
      </c>
      <c r="AW113" s="13" t="s">
        <v>32</v>
      </c>
      <c r="AX113" s="13" t="s">
        <v>71</v>
      </c>
      <c r="AY113" s="202" t="s">
        <v>181</v>
      </c>
    </row>
    <row r="114" spans="2:51" s="14" customFormat="1" ht="20.4">
      <c r="B114" s="203"/>
      <c r="C114" s="204"/>
      <c r="D114" s="194" t="s">
        <v>191</v>
      </c>
      <c r="E114" s="205" t="s">
        <v>19</v>
      </c>
      <c r="F114" s="206" t="s">
        <v>1746</v>
      </c>
      <c r="G114" s="204"/>
      <c r="H114" s="207">
        <v>786.54</v>
      </c>
      <c r="I114" s="208"/>
      <c r="J114" s="204"/>
      <c r="K114" s="204"/>
      <c r="L114" s="209"/>
      <c r="M114" s="210"/>
      <c r="N114" s="211"/>
      <c r="O114" s="211"/>
      <c r="P114" s="211"/>
      <c r="Q114" s="211"/>
      <c r="R114" s="211"/>
      <c r="S114" s="211"/>
      <c r="T114" s="212"/>
      <c r="AT114" s="213" t="s">
        <v>191</v>
      </c>
      <c r="AU114" s="213" t="s">
        <v>81</v>
      </c>
      <c r="AV114" s="14" t="s">
        <v>81</v>
      </c>
      <c r="AW114" s="14" t="s">
        <v>32</v>
      </c>
      <c r="AX114" s="14" t="s">
        <v>71</v>
      </c>
      <c r="AY114" s="213" t="s">
        <v>181</v>
      </c>
    </row>
    <row r="115" spans="2:51" s="15" customFormat="1" ht="12">
      <c r="B115" s="214"/>
      <c r="C115" s="215"/>
      <c r="D115" s="194" t="s">
        <v>191</v>
      </c>
      <c r="E115" s="216" t="s">
        <v>19</v>
      </c>
      <c r="F115" s="217" t="s">
        <v>196</v>
      </c>
      <c r="G115" s="215"/>
      <c r="H115" s="218">
        <v>786.54</v>
      </c>
      <c r="I115" s="219"/>
      <c r="J115" s="215"/>
      <c r="K115" s="215"/>
      <c r="L115" s="220"/>
      <c r="M115" s="221"/>
      <c r="N115" s="222"/>
      <c r="O115" s="222"/>
      <c r="P115" s="222"/>
      <c r="Q115" s="222"/>
      <c r="R115" s="222"/>
      <c r="S115" s="222"/>
      <c r="T115" s="223"/>
      <c r="AT115" s="224" t="s">
        <v>191</v>
      </c>
      <c r="AU115" s="224" t="s">
        <v>81</v>
      </c>
      <c r="AV115" s="15" t="s">
        <v>189</v>
      </c>
      <c r="AW115" s="15" t="s">
        <v>32</v>
      </c>
      <c r="AX115" s="15" t="s">
        <v>79</v>
      </c>
      <c r="AY115" s="224" t="s">
        <v>181</v>
      </c>
    </row>
    <row r="116" spans="1:65" s="2" customFormat="1" ht="76.35" customHeight="1">
      <c r="A116" s="34"/>
      <c r="B116" s="35"/>
      <c r="C116" s="225" t="s">
        <v>230</v>
      </c>
      <c r="D116" s="225" t="s">
        <v>199</v>
      </c>
      <c r="E116" s="226" t="s">
        <v>209</v>
      </c>
      <c r="F116" s="227" t="s">
        <v>210</v>
      </c>
      <c r="G116" s="228" t="s">
        <v>211</v>
      </c>
      <c r="H116" s="229">
        <v>365.05</v>
      </c>
      <c r="I116" s="230"/>
      <c r="J116" s="231">
        <f>ROUND(I116*H116,2)</f>
        <v>0</v>
      </c>
      <c r="K116" s="227" t="s">
        <v>187</v>
      </c>
      <c r="L116" s="39"/>
      <c r="M116" s="232" t="s">
        <v>19</v>
      </c>
      <c r="N116" s="233" t="s">
        <v>42</v>
      </c>
      <c r="O116" s="64"/>
      <c r="P116" s="188">
        <f>O116*H116</f>
        <v>0</v>
      </c>
      <c r="Q116" s="188">
        <v>0</v>
      </c>
      <c r="R116" s="188">
        <f>Q116*H116</f>
        <v>0</v>
      </c>
      <c r="S116" s="188">
        <v>0</v>
      </c>
      <c r="T116" s="189">
        <f>S116*H116</f>
        <v>0</v>
      </c>
      <c r="U116" s="34"/>
      <c r="V116" s="34"/>
      <c r="W116" s="34"/>
      <c r="X116" s="34"/>
      <c r="Y116" s="34"/>
      <c r="Z116" s="34"/>
      <c r="AA116" s="34"/>
      <c r="AB116" s="34"/>
      <c r="AC116" s="34"/>
      <c r="AD116" s="34"/>
      <c r="AE116" s="34"/>
      <c r="AR116" s="190" t="s">
        <v>189</v>
      </c>
      <c r="AT116" s="190" t="s">
        <v>199</v>
      </c>
      <c r="AU116" s="190" t="s">
        <v>81</v>
      </c>
      <c r="AY116" s="17" t="s">
        <v>181</v>
      </c>
      <c r="BE116" s="191">
        <f>IF(N116="základní",J116,0)</f>
        <v>0</v>
      </c>
      <c r="BF116" s="191">
        <f>IF(N116="snížená",J116,0)</f>
        <v>0</v>
      </c>
      <c r="BG116" s="191">
        <f>IF(N116="zákl. přenesená",J116,0)</f>
        <v>0</v>
      </c>
      <c r="BH116" s="191">
        <f>IF(N116="sníž. přenesená",J116,0)</f>
        <v>0</v>
      </c>
      <c r="BI116" s="191">
        <f>IF(N116="nulová",J116,0)</f>
        <v>0</v>
      </c>
      <c r="BJ116" s="17" t="s">
        <v>79</v>
      </c>
      <c r="BK116" s="191">
        <f>ROUND(I116*H116,2)</f>
        <v>0</v>
      </c>
      <c r="BL116" s="17" t="s">
        <v>189</v>
      </c>
      <c r="BM116" s="190" t="s">
        <v>1747</v>
      </c>
    </row>
    <row r="117" spans="2:51" s="13" customFormat="1" ht="12">
      <c r="B117" s="192"/>
      <c r="C117" s="193"/>
      <c r="D117" s="194" t="s">
        <v>191</v>
      </c>
      <c r="E117" s="195" t="s">
        <v>19</v>
      </c>
      <c r="F117" s="196" t="s">
        <v>256</v>
      </c>
      <c r="G117" s="193"/>
      <c r="H117" s="195" t="s">
        <v>19</v>
      </c>
      <c r="I117" s="197"/>
      <c r="J117" s="193"/>
      <c r="K117" s="193"/>
      <c r="L117" s="198"/>
      <c r="M117" s="199"/>
      <c r="N117" s="200"/>
      <c r="O117" s="200"/>
      <c r="P117" s="200"/>
      <c r="Q117" s="200"/>
      <c r="R117" s="200"/>
      <c r="S117" s="200"/>
      <c r="T117" s="201"/>
      <c r="AT117" s="202" t="s">
        <v>191</v>
      </c>
      <c r="AU117" s="202" t="s">
        <v>81</v>
      </c>
      <c r="AV117" s="13" t="s">
        <v>79</v>
      </c>
      <c r="AW117" s="13" t="s">
        <v>32</v>
      </c>
      <c r="AX117" s="13" t="s">
        <v>71</v>
      </c>
      <c r="AY117" s="202" t="s">
        <v>181</v>
      </c>
    </row>
    <row r="118" spans="2:51" s="14" customFormat="1" ht="12">
      <c r="B118" s="203"/>
      <c r="C118" s="204"/>
      <c r="D118" s="194" t="s">
        <v>191</v>
      </c>
      <c r="E118" s="205" t="s">
        <v>19</v>
      </c>
      <c r="F118" s="206" t="s">
        <v>1748</v>
      </c>
      <c r="G118" s="204"/>
      <c r="H118" s="207">
        <v>365.05</v>
      </c>
      <c r="I118" s="208"/>
      <c r="J118" s="204"/>
      <c r="K118" s="204"/>
      <c r="L118" s="209"/>
      <c r="M118" s="210"/>
      <c r="N118" s="211"/>
      <c r="O118" s="211"/>
      <c r="P118" s="211"/>
      <c r="Q118" s="211"/>
      <c r="R118" s="211"/>
      <c r="S118" s="211"/>
      <c r="T118" s="212"/>
      <c r="AT118" s="213" t="s">
        <v>191</v>
      </c>
      <c r="AU118" s="213" t="s">
        <v>81</v>
      </c>
      <c r="AV118" s="14" t="s">
        <v>81</v>
      </c>
      <c r="AW118" s="14" t="s">
        <v>32</v>
      </c>
      <c r="AX118" s="14" t="s">
        <v>71</v>
      </c>
      <c r="AY118" s="213" t="s">
        <v>181</v>
      </c>
    </row>
    <row r="119" spans="2:51" s="15" customFormat="1" ht="12">
      <c r="B119" s="214"/>
      <c r="C119" s="215"/>
      <c r="D119" s="194" t="s">
        <v>191</v>
      </c>
      <c r="E119" s="216" t="s">
        <v>19</v>
      </c>
      <c r="F119" s="217" t="s">
        <v>196</v>
      </c>
      <c r="G119" s="215"/>
      <c r="H119" s="218">
        <v>365.05</v>
      </c>
      <c r="I119" s="219"/>
      <c r="J119" s="215"/>
      <c r="K119" s="215"/>
      <c r="L119" s="220"/>
      <c r="M119" s="221"/>
      <c r="N119" s="222"/>
      <c r="O119" s="222"/>
      <c r="P119" s="222"/>
      <c r="Q119" s="222"/>
      <c r="R119" s="222"/>
      <c r="S119" s="222"/>
      <c r="T119" s="223"/>
      <c r="AT119" s="224" t="s">
        <v>191</v>
      </c>
      <c r="AU119" s="224" t="s">
        <v>81</v>
      </c>
      <c r="AV119" s="15" t="s">
        <v>189</v>
      </c>
      <c r="AW119" s="15" t="s">
        <v>32</v>
      </c>
      <c r="AX119" s="15" t="s">
        <v>79</v>
      </c>
      <c r="AY119" s="224" t="s">
        <v>181</v>
      </c>
    </row>
    <row r="120" spans="1:65" s="2" customFormat="1" ht="76.35" customHeight="1">
      <c r="A120" s="34"/>
      <c r="B120" s="35"/>
      <c r="C120" s="225" t="s">
        <v>188</v>
      </c>
      <c r="D120" s="225" t="s">
        <v>199</v>
      </c>
      <c r="E120" s="226" t="s">
        <v>278</v>
      </c>
      <c r="F120" s="227" t="s">
        <v>279</v>
      </c>
      <c r="G120" s="228" t="s">
        <v>211</v>
      </c>
      <c r="H120" s="229">
        <v>137.645</v>
      </c>
      <c r="I120" s="230"/>
      <c r="J120" s="231">
        <f>ROUND(I120*H120,2)</f>
        <v>0</v>
      </c>
      <c r="K120" s="227" t="s">
        <v>187</v>
      </c>
      <c r="L120" s="39"/>
      <c r="M120" s="232" t="s">
        <v>19</v>
      </c>
      <c r="N120" s="233" t="s">
        <v>42</v>
      </c>
      <c r="O120" s="64"/>
      <c r="P120" s="188">
        <f>O120*H120</f>
        <v>0</v>
      </c>
      <c r="Q120" s="188">
        <v>0</v>
      </c>
      <c r="R120" s="188">
        <f>Q120*H120</f>
        <v>0</v>
      </c>
      <c r="S120" s="188">
        <v>0</v>
      </c>
      <c r="T120" s="189">
        <f>S120*H120</f>
        <v>0</v>
      </c>
      <c r="U120" s="34"/>
      <c r="V120" s="34"/>
      <c r="W120" s="34"/>
      <c r="X120" s="34"/>
      <c r="Y120" s="34"/>
      <c r="Z120" s="34"/>
      <c r="AA120" s="34"/>
      <c r="AB120" s="34"/>
      <c r="AC120" s="34"/>
      <c r="AD120" s="34"/>
      <c r="AE120" s="34"/>
      <c r="AR120" s="190" t="s">
        <v>189</v>
      </c>
      <c r="AT120" s="190" t="s">
        <v>199</v>
      </c>
      <c r="AU120" s="190" t="s">
        <v>81</v>
      </c>
      <c r="AY120" s="17" t="s">
        <v>181</v>
      </c>
      <c r="BE120" s="191">
        <f>IF(N120="základní",J120,0)</f>
        <v>0</v>
      </c>
      <c r="BF120" s="191">
        <f>IF(N120="snížená",J120,0)</f>
        <v>0</v>
      </c>
      <c r="BG120" s="191">
        <f>IF(N120="zákl. přenesená",J120,0)</f>
        <v>0</v>
      </c>
      <c r="BH120" s="191">
        <f>IF(N120="sníž. přenesená",J120,0)</f>
        <v>0</v>
      </c>
      <c r="BI120" s="191">
        <f>IF(N120="nulová",J120,0)</f>
        <v>0</v>
      </c>
      <c r="BJ120" s="17" t="s">
        <v>79</v>
      </c>
      <c r="BK120" s="191">
        <f>ROUND(I120*H120,2)</f>
        <v>0</v>
      </c>
      <c r="BL120" s="17" t="s">
        <v>189</v>
      </c>
      <c r="BM120" s="190" t="s">
        <v>1749</v>
      </c>
    </row>
    <row r="121" spans="2:51" s="13" customFormat="1" ht="12">
      <c r="B121" s="192"/>
      <c r="C121" s="193"/>
      <c r="D121" s="194" t="s">
        <v>191</v>
      </c>
      <c r="E121" s="195" t="s">
        <v>19</v>
      </c>
      <c r="F121" s="196" t="s">
        <v>1745</v>
      </c>
      <c r="G121" s="193"/>
      <c r="H121" s="195" t="s">
        <v>19</v>
      </c>
      <c r="I121" s="197"/>
      <c r="J121" s="193"/>
      <c r="K121" s="193"/>
      <c r="L121" s="198"/>
      <c r="M121" s="199"/>
      <c r="N121" s="200"/>
      <c r="O121" s="200"/>
      <c r="P121" s="200"/>
      <c r="Q121" s="200"/>
      <c r="R121" s="200"/>
      <c r="S121" s="200"/>
      <c r="T121" s="201"/>
      <c r="AT121" s="202" t="s">
        <v>191</v>
      </c>
      <c r="AU121" s="202" t="s">
        <v>81</v>
      </c>
      <c r="AV121" s="13" t="s">
        <v>79</v>
      </c>
      <c r="AW121" s="13" t="s">
        <v>32</v>
      </c>
      <c r="AX121" s="13" t="s">
        <v>71</v>
      </c>
      <c r="AY121" s="202" t="s">
        <v>181</v>
      </c>
    </row>
    <row r="122" spans="2:51" s="14" customFormat="1" ht="20.4">
      <c r="B122" s="203"/>
      <c r="C122" s="204"/>
      <c r="D122" s="194" t="s">
        <v>191</v>
      </c>
      <c r="E122" s="205" t="s">
        <v>19</v>
      </c>
      <c r="F122" s="206" t="s">
        <v>1750</v>
      </c>
      <c r="G122" s="204"/>
      <c r="H122" s="207">
        <v>137.645</v>
      </c>
      <c r="I122" s="208"/>
      <c r="J122" s="204"/>
      <c r="K122" s="204"/>
      <c r="L122" s="209"/>
      <c r="M122" s="210"/>
      <c r="N122" s="211"/>
      <c r="O122" s="211"/>
      <c r="P122" s="211"/>
      <c r="Q122" s="211"/>
      <c r="R122" s="211"/>
      <c r="S122" s="211"/>
      <c r="T122" s="212"/>
      <c r="AT122" s="213" t="s">
        <v>191</v>
      </c>
      <c r="AU122" s="213" t="s">
        <v>81</v>
      </c>
      <c r="AV122" s="14" t="s">
        <v>81</v>
      </c>
      <c r="AW122" s="14" t="s">
        <v>32</v>
      </c>
      <c r="AX122" s="14" t="s">
        <v>71</v>
      </c>
      <c r="AY122" s="213" t="s">
        <v>181</v>
      </c>
    </row>
    <row r="123" spans="2:51" s="15" customFormat="1" ht="12">
      <c r="B123" s="214"/>
      <c r="C123" s="215"/>
      <c r="D123" s="194" t="s">
        <v>191</v>
      </c>
      <c r="E123" s="216" t="s">
        <v>19</v>
      </c>
      <c r="F123" s="217" t="s">
        <v>196</v>
      </c>
      <c r="G123" s="215"/>
      <c r="H123" s="218">
        <v>137.645</v>
      </c>
      <c r="I123" s="219"/>
      <c r="J123" s="215"/>
      <c r="K123" s="215"/>
      <c r="L123" s="220"/>
      <c r="M123" s="221"/>
      <c r="N123" s="222"/>
      <c r="O123" s="222"/>
      <c r="P123" s="222"/>
      <c r="Q123" s="222"/>
      <c r="R123" s="222"/>
      <c r="S123" s="222"/>
      <c r="T123" s="223"/>
      <c r="AT123" s="224" t="s">
        <v>191</v>
      </c>
      <c r="AU123" s="224" t="s">
        <v>81</v>
      </c>
      <c r="AV123" s="15" t="s">
        <v>189</v>
      </c>
      <c r="AW123" s="15" t="s">
        <v>32</v>
      </c>
      <c r="AX123" s="15" t="s">
        <v>79</v>
      </c>
      <c r="AY123" s="224" t="s">
        <v>181</v>
      </c>
    </row>
    <row r="124" spans="1:65" s="2" customFormat="1" ht="55.5" customHeight="1">
      <c r="A124" s="34"/>
      <c r="B124" s="35"/>
      <c r="C124" s="225" t="s">
        <v>240</v>
      </c>
      <c r="D124" s="225" t="s">
        <v>199</v>
      </c>
      <c r="E124" s="226" t="s">
        <v>215</v>
      </c>
      <c r="F124" s="227" t="s">
        <v>216</v>
      </c>
      <c r="G124" s="228" t="s">
        <v>202</v>
      </c>
      <c r="H124" s="229">
        <v>2.086</v>
      </c>
      <c r="I124" s="230"/>
      <c r="J124" s="231">
        <f>ROUND(I124*H124,2)</f>
        <v>0</v>
      </c>
      <c r="K124" s="227" t="s">
        <v>187</v>
      </c>
      <c r="L124" s="39"/>
      <c r="M124" s="232" t="s">
        <v>19</v>
      </c>
      <c r="N124" s="233" t="s">
        <v>42</v>
      </c>
      <c r="O124" s="64"/>
      <c r="P124" s="188">
        <f>O124*H124</f>
        <v>0</v>
      </c>
      <c r="Q124" s="188">
        <v>0</v>
      </c>
      <c r="R124" s="188">
        <f>Q124*H124</f>
        <v>0</v>
      </c>
      <c r="S124" s="188">
        <v>0</v>
      </c>
      <c r="T124" s="189">
        <f>S124*H124</f>
        <v>0</v>
      </c>
      <c r="U124" s="34"/>
      <c r="V124" s="34"/>
      <c r="W124" s="34"/>
      <c r="X124" s="34"/>
      <c r="Y124" s="34"/>
      <c r="Z124" s="34"/>
      <c r="AA124" s="34"/>
      <c r="AB124" s="34"/>
      <c r="AC124" s="34"/>
      <c r="AD124" s="34"/>
      <c r="AE124" s="34"/>
      <c r="AR124" s="190" t="s">
        <v>189</v>
      </c>
      <c r="AT124" s="190" t="s">
        <v>199</v>
      </c>
      <c r="AU124" s="190" t="s">
        <v>81</v>
      </c>
      <c r="AY124" s="17" t="s">
        <v>181</v>
      </c>
      <c r="BE124" s="191">
        <f>IF(N124="základní",J124,0)</f>
        <v>0</v>
      </c>
      <c r="BF124" s="191">
        <f>IF(N124="snížená",J124,0)</f>
        <v>0</v>
      </c>
      <c r="BG124" s="191">
        <f>IF(N124="zákl. přenesená",J124,0)</f>
        <v>0</v>
      </c>
      <c r="BH124" s="191">
        <f>IF(N124="sníž. přenesená",J124,0)</f>
        <v>0</v>
      </c>
      <c r="BI124" s="191">
        <f>IF(N124="nulová",J124,0)</f>
        <v>0</v>
      </c>
      <c r="BJ124" s="17" t="s">
        <v>79</v>
      </c>
      <c r="BK124" s="191">
        <f>ROUND(I124*H124,2)</f>
        <v>0</v>
      </c>
      <c r="BL124" s="17" t="s">
        <v>189</v>
      </c>
      <c r="BM124" s="190" t="s">
        <v>1751</v>
      </c>
    </row>
    <row r="125" spans="1:47" s="2" customFormat="1" ht="19.2">
      <c r="A125" s="34"/>
      <c r="B125" s="35"/>
      <c r="C125" s="36"/>
      <c r="D125" s="194" t="s">
        <v>204</v>
      </c>
      <c r="E125" s="36"/>
      <c r="F125" s="234" t="s">
        <v>218</v>
      </c>
      <c r="G125" s="36"/>
      <c r="H125" s="36"/>
      <c r="I125" s="235"/>
      <c r="J125" s="36"/>
      <c r="K125" s="36"/>
      <c r="L125" s="39"/>
      <c r="M125" s="236"/>
      <c r="N125" s="237"/>
      <c r="O125" s="64"/>
      <c r="P125" s="64"/>
      <c r="Q125" s="64"/>
      <c r="R125" s="64"/>
      <c r="S125" s="64"/>
      <c r="T125" s="65"/>
      <c r="U125" s="34"/>
      <c r="V125" s="34"/>
      <c r="W125" s="34"/>
      <c r="X125" s="34"/>
      <c r="Y125" s="34"/>
      <c r="Z125" s="34"/>
      <c r="AA125" s="34"/>
      <c r="AB125" s="34"/>
      <c r="AC125" s="34"/>
      <c r="AD125" s="34"/>
      <c r="AE125" s="34"/>
      <c r="AT125" s="17" t="s">
        <v>204</v>
      </c>
      <c r="AU125" s="17" t="s">
        <v>81</v>
      </c>
    </row>
    <row r="126" spans="2:51" s="13" customFormat="1" ht="12">
      <c r="B126" s="192"/>
      <c r="C126" s="193"/>
      <c r="D126" s="194" t="s">
        <v>191</v>
      </c>
      <c r="E126" s="195" t="s">
        <v>19</v>
      </c>
      <c r="F126" s="196" t="s">
        <v>501</v>
      </c>
      <c r="G126" s="193"/>
      <c r="H126" s="195" t="s">
        <v>19</v>
      </c>
      <c r="I126" s="197"/>
      <c r="J126" s="193"/>
      <c r="K126" s="193"/>
      <c r="L126" s="198"/>
      <c r="M126" s="199"/>
      <c r="N126" s="200"/>
      <c r="O126" s="200"/>
      <c r="P126" s="200"/>
      <c r="Q126" s="200"/>
      <c r="R126" s="200"/>
      <c r="S126" s="200"/>
      <c r="T126" s="201"/>
      <c r="AT126" s="202" t="s">
        <v>191</v>
      </c>
      <c r="AU126" s="202" t="s">
        <v>81</v>
      </c>
      <c r="AV126" s="13" t="s">
        <v>79</v>
      </c>
      <c r="AW126" s="13" t="s">
        <v>32</v>
      </c>
      <c r="AX126" s="13" t="s">
        <v>71</v>
      </c>
      <c r="AY126" s="202" t="s">
        <v>181</v>
      </c>
    </row>
    <row r="127" spans="2:51" s="14" customFormat="1" ht="12">
      <c r="B127" s="203"/>
      <c r="C127" s="204"/>
      <c r="D127" s="194" t="s">
        <v>191</v>
      </c>
      <c r="E127" s="205" t="s">
        <v>19</v>
      </c>
      <c r="F127" s="206" t="s">
        <v>1743</v>
      </c>
      <c r="G127" s="204"/>
      <c r="H127" s="207">
        <v>2.086</v>
      </c>
      <c r="I127" s="208"/>
      <c r="J127" s="204"/>
      <c r="K127" s="204"/>
      <c r="L127" s="209"/>
      <c r="M127" s="210"/>
      <c r="N127" s="211"/>
      <c r="O127" s="211"/>
      <c r="P127" s="211"/>
      <c r="Q127" s="211"/>
      <c r="R127" s="211"/>
      <c r="S127" s="211"/>
      <c r="T127" s="212"/>
      <c r="AT127" s="213" t="s">
        <v>191</v>
      </c>
      <c r="AU127" s="213" t="s">
        <v>81</v>
      </c>
      <c r="AV127" s="14" t="s">
        <v>81</v>
      </c>
      <c r="AW127" s="14" t="s">
        <v>32</v>
      </c>
      <c r="AX127" s="14" t="s">
        <v>71</v>
      </c>
      <c r="AY127" s="213" t="s">
        <v>181</v>
      </c>
    </row>
    <row r="128" spans="2:51" s="15" customFormat="1" ht="12">
      <c r="B128" s="214"/>
      <c r="C128" s="215"/>
      <c r="D128" s="194" t="s">
        <v>191</v>
      </c>
      <c r="E128" s="216" t="s">
        <v>19</v>
      </c>
      <c r="F128" s="217" t="s">
        <v>196</v>
      </c>
      <c r="G128" s="215"/>
      <c r="H128" s="218">
        <v>2.086</v>
      </c>
      <c r="I128" s="219"/>
      <c r="J128" s="215"/>
      <c r="K128" s="215"/>
      <c r="L128" s="220"/>
      <c r="M128" s="221"/>
      <c r="N128" s="222"/>
      <c r="O128" s="222"/>
      <c r="P128" s="222"/>
      <c r="Q128" s="222"/>
      <c r="R128" s="222"/>
      <c r="S128" s="222"/>
      <c r="T128" s="223"/>
      <c r="AT128" s="224" t="s">
        <v>191</v>
      </c>
      <c r="AU128" s="224" t="s">
        <v>81</v>
      </c>
      <c r="AV128" s="15" t="s">
        <v>189</v>
      </c>
      <c r="AW128" s="15" t="s">
        <v>32</v>
      </c>
      <c r="AX128" s="15" t="s">
        <v>79</v>
      </c>
      <c r="AY128" s="224" t="s">
        <v>181</v>
      </c>
    </row>
    <row r="129" spans="1:65" s="2" customFormat="1" ht="55.5" customHeight="1">
      <c r="A129" s="34"/>
      <c r="B129" s="35"/>
      <c r="C129" s="225" t="s">
        <v>284</v>
      </c>
      <c r="D129" s="225" t="s">
        <v>199</v>
      </c>
      <c r="E129" s="226" t="s">
        <v>285</v>
      </c>
      <c r="F129" s="227" t="s">
        <v>286</v>
      </c>
      <c r="G129" s="228" t="s">
        <v>262</v>
      </c>
      <c r="H129" s="229">
        <v>786.54</v>
      </c>
      <c r="I129" s="230"/>
      <c r="J129" s="231">
        <f>ROUND(I129*H129,2)</f>
        <v>0</v>
      </c>
      <c r="K129" s="227" t="s">
        <v>187</v>
      </c>
      <c r="L129" s="39"/>
      <c r="M129" s="232" t="s">
        <v>19</v>
      </c>
      <c r="N129" s="233" t="s">
        <v>42</v>
      </c>
      <c r="O129" s="64"/>
      <c r="P129" s="188">
        <f>O129*H129</f>
        <v>0</v>
      </c>
      <c r="Q129" s="188">
        <v>0</v>
      </c>
      <c r="R129" s="188">
        <f>Q129*H129</f>
        <v>0</v>
      </c>
      <c r="S129" s="188">
        <v>0</v>
      </c>
      <c r="T129" s="189">
        <f>S129*H129</f>
        <v>0</v>
      </c>
      <c r="U129" s="34"/>
      <c r="V129" s="34"/>
      <c r="W129" s="34"/>
      <c r="X129" s="34"/>
      <c r="Y129" s="34"/>
      <c r="Z129" s="34"/>
      <c r="AA129" s="34"/>
      <c r="AB129" s="34"/>
      <c r="AC129" s="34"/>
      <c r="AD129" s="34"/>
      <c r="AE129" s="34"/>
      <c r="AR129" s="190" t="s">
        <v>189</v>
      </c>
      <c r="AT129" s="190" t="s">
        <v>199</v>
      </c>
      <c r="AU129" s="190" t="s">
        <v>81</v>
      </c>
      <c r="AY129" s="17" t="s">
        <v>181</v>
      </c>
      <c r="BE129" s="191">
        <f>IF(N129="základní",J129,0)</f>
        <v>0</v>
      </c>
      <c r="BF129" s="191">
        <f>IF(N129="snížená",J129,0)</f>
        <v>0</v>
      </c>
      <c r="BG129" s="191">
        <f>IF(N129="zákl. přenesená",J129,0)</f>
        <v>0</v>
      </c>
      <c r="BH129" s="191">
        <f>IF(N129="sníž. přenesená",J129,0)</f>
        <v>0</v>
      </c>
      <c r="BI129" s="191">
        <f>IF(N129="nulová",J129,0)</f>
        <v>0</v>
      </c>
      <c r="BJ129" s="17" t="s">
        <v>79</v>
      </c>
      <c r="BK129" s="191">
        <f>ROUND(I129*H129,2)</f>
        <v>0</v>
      </c>
      <c r="BL129" s="17" t="s">
        <v>189</v>
      </c>
      <c r="BM129" s="190" t="s">
        <v>1752</v>
      </c>
    </row>
    <row r="130" spans="1:47" s="2" customFormat="1" ht="19.2">
      <c r="A130" s="34"/>
      <c r="B130" s="35"/>
      <c r="C130" s="36"/>
      <c r="D130" s="194" t="s">
        <v>204</v>
      </c>
      <c r="E130" s="36"/>
      <c r="F130" s="234" t="s">
        <v>288</v>
      </c>
      <c r="G130" s="36"/>
      <c r="H130" s="36"/>
      <c r="I130" s="235"/>
      <c r="J130" s="36"/>
      <c r="K130" s="36"/>
      <c r="L130" s="39"/>
      <c r="M130" s="236"/>
      <c r="N130" s="237"/>
      <c r="O130" s="64"/>
      <c r="P130" s="64"/>
      <c r="Q130" s="64"/>
      <c r="R130" s="64"/>
      <c r="S130" s="64"/>
      <c r="T130" s="65"/>
      <c r="U130" s="34"/>
      <c r="V130" s="34"/>
      <c r="W130" s="34"/>
      <c r="X130" s="34"/>
      <c r="Y130" s="34"/>
      <c r="Z130" s="34"/>
      <c r="AA130" s="34"/>
      <c r="AB130" s="34"/>
      <c r="AC130" s="34"/>
      <c r="AD130" s="34"/>
      <c r="AE130" s="34"/>
      <c r="AT130" s="17" t="s">
        <v>204</v>
      </c>
      <c r="AU130" s="17" t="s">
        <v>81</v>
      </c>
    </row>
    <row r="131" spans="2:51" s="13" customFormat="1" ht="12">
      <c r="B131" s="192"/>
      <c r="C131" s="193"/>
      <c r="D131" s="194" t="s">
        <v>191</v>
      </c>
      <c r="E131" s="195" t="s">
        <v>19</v>
      </c>
      <c r="F131" s="196" t="s">
        <v>1745</v>
      </c>
      <c r="G131" s="193"/>
      <c r="H131" s="195" t="s">
        <v>19</v>
      </c>
      <c r="I131" s="197"/>
      <c r="J131" s="193"/>
      <c r="K131" s="193"/>
      <c r="L131" s="198"/>
      <c r="M131" s="199"/>
      <c r="N131" s="200"/>
      <c r="O131" s="200"/>
      <c r="P131" s="200"/>
      <c r="Q131" s="200"/>
      <c r="R131" s="200"/>
      <c r="S131" s="200"/>
      <c r="T131" s="201"/>
      <c r="AT131" s="202" t="s">
        <v>191</v>
      </c>
      <c r="AU131" s="202" t="s">
        <v>81</v>
      </c>
      <c r="AV131" s="13" t="s">
        <v>79</v>
      </c>
      <c r="AW131" s="13" t="s">
        <v>32</v>
      </c>
      <c r="AX131" s="13" t="s">
        <v>71</v>
      </c>
      <c r="AY131" s="202" t="s">
        <v>181</v>
      </c>
    </row>
    <row r="132" spans="2:51" s="14" customFormat="1" ht="20.4">
      <c r="B132" s="203"/>
      <c r="C132" s="204"/>
      <c r="D132" s="194" t="s">
        <v>191</v>
      </c>
      <c r="E132" s="205" t="s">
        <v>19</v>
      </c>
      <c r="F132" s="206" t="s">
        <v>1746</v>
      </c>
      <c r="G132" s="204"/>
      <c r="H132" s="207">
        <v>786.54</v>
      </c>
      <c r="I132" s="208"/>
      <c r="J132" s="204"/>
      <c r="K132" s="204"/>
      <c r="L132" s="209"/>
      <c r="M132" s="210"/>
      <c r="N132" s="211"/>
      <c r="O132" s="211"/>
      <c r="P132" s="211"/>
      <c r="Q132" s="211"/>
      <c r="R132" s="211"/>
      <c r="S132" s="211"/>
      <c r="T132" s="212"/>
      <c r="AT132" s="213" t="s">
        <v>191</v>
      </c>
      <c r="AU132" s="213" t="s">
        <v>81</v>
      </c>
      <c r="AV132" s="14" t="s">
        <v>81</v>
      </c>
      <c r="AW132" s="14" t="s">
        <v>32</v>
      </c>
      <c r="AX132" s="14" t="s">
        <v>71</v>
      </c>
      <c r="AY132" s="213" t="s">
        <v>181</v>
      </c>
    </row>
    <row r="133" spans="2:51" s="15" customFormat="1" ht="12">
      <c r="B133" s="214"/>
      <c r="C133" s="215"/>
      <c r="D133" s="194" t="s">
        <v>191</v>
      </c>
      <c r="E133" s="216" t="s">
        <v>19</v>
      </c>
      <c r="F133" s="217" t="s">
        <v>196</v>
      </c>
      <c r="G133" s="215"/>
      <c r="H133" s="218">
        <v>786.54</v>
      </c>
      <c r="I133" s="219"/>
      <c r="J133" s="215"/>
      <c r="K133" s="215"/>
      <c r="L133" s="220"/>
      <c r="M133" s="221"/>
      <c r="N133" s="222"/>
      <c r="O133" s="222"/>
      <c r="P133" s="222"/>
      <c r="Q133" s="222"/>
      <c r="R133" s="222"/>
      <c r="S133" s="222"/>
      <c r="T133" s="223"/>
      <c r="AT133" s="224" t="s">
        <v>191</v>
      </c>
      <c r="AU133" s="224" t="s">
        <v>81</v>
      </c>
      <c r="AV133" s="15" t="s">
        <v>189</v>
      </c>
      <c r="AW133" s="15" t="s">
        <v>32</v>
      </c>
      <c r="AX133" s="15" t="s">
        <v>79</v>
      </c>
      <c r="AY133" s="224" t="s">
        <v>181</v>
      </c>
    </row>
    <row r="134" spans="1:65" s="2" customFormat="1" ht="114.9" customHeight="1">
      <c r="A134" s="34"/>
      <c r="B134" s="35"/>
      <c r="C134" s="225" t="s">
        <v>289</v>
      </c>
      <c r="D134" s="225" t="s">
        <v>199</v>
      </c>
      <c r="E134" s="226" t="s">
        <v>290</v>
      </c>
      <c r="F134" s="227" t="s">
        <v>291</v>
      </c>
      <c r="G134" s="228" t="s">
        <v>292</v>
      </c>
      <c r="H134" s="229">
        <v>12</v>
      </c>
      <c r="I134" s="230"/>
      <c r="J134" s="231">
        <f>ROUND(I134*H134,2)</f>
        <v>0</v>
      </c>
      <c r="K134" s="227" t="s">
        <v>187</v>
      </c>
      <c r="L134" s="39"/>
      <c r="M134" s="232" t="s">
        <v>19</v>
      </c>
      <c r="N134" s="233" t="s">
        <v>42</v>
      </c>
      <c r="O134" s="64"/>
      <c r="P134" s="188">
        <f>O134*H134</f>
        <v>0</v>
      </c>
      <c r="Q134" s="188">
        <v>0</v>
      </c>
      <c r="R134" s="188">
        <f>Q134*H134</f>
        <v>0</v>
      </c>
      <c r="S134" s="188">
        <v>0</v>
      </c>
      <c r="T134" s="189">
        <f>S134*H134</f>
        <v>0</v>
      </c>
      <c r="U134" s="34"/>
      <c r="V134" s="34"/>
      <c r="W134" s="34"/>
      <c r="X134" s="34"/>
      <c r="Y134" s="34"/>
      <c r="Z134" s="34"/>
      <c r="AA134" s="34"/>
      <c r="AB134" s="34"/>
      <c r="AC134" s="34"/>
      <c r="AD134" s="34"/>
      <c r="AE134" s="34"/>
      <c r="AR134" s="190" t="s">
        <v>189</v>
      </c>
      <c r="AT134" s="190" t="s">
        <v>199</v>
      </c>
      <c r="AU134" s="190" t="s">
        <v>81</v>
      </c>
      <c r="AY134" s="17" t="s">
        <v>181</v>
      </c>
      <c r="BE134" s="191">
        <f>IF(N134="základní",J134,0)</f>
        <v>0</v>
      </c>
      <c r="BF134" s="191">
        <f>IF(N134="snížená",J134,0)</f>
        <v>0</v>
      </c>
      <c r="BG134" s="191">
        <f>IF(N134="zákl. přenesená",J134,0)</f>
        <v>0</v>
      </c>
      <c r="BH134" s="191">
        <f>IF(N134="sníž. přenesená",J134,0)</f>
        <v>0</v>
      </c>
      <c r="BI134" s="191">
        <f>IF(N134="nulová",J134,0)</f>
        <v>0</v>
      </c>
      <c r="BJ134" s="17" t="s">
        <v>79</v>
      </c>
      <c r="BK134" s="191">
        <f>ROUND(I134*H134,2)</f>
        <v>0</v>
      </c>
      <c r="BL134" s="17" t="s">
        <v>189</v>
      </c>
      <c r="BM134" s="190" t="s">
        <v>1753</v>
      </c>
    </row>
    <row r="135" spans="2:51" s="14" customFormat="1" ht="12">
      <c r="B135" s="203"/>
      <c r="C135" s="204"/>
      <c r="D135" s="194" t="s">
        <v>191</v>
      </c>
      <c r="E135" s="205" t="s">
        <v>19</v>
      </c>
      <c r="F135" s="206" t="s">
        <v>294</v>
      </c>
      <c r="G135" s="204"/>
      <c r="H135" s="207">
        <v>12</v>
      </c>
      <c r="I135" s="208"/>
      <c r="J135" s="204"/>
      <c r="K135" s="204"/>
      <c r="L135" s="209"/>
      <c r="M135" s="210"/>
      <c r="N135" s="211"/>
      <c r="O135" s="211"/>
      <c r="P135" s="211"/>
      <c r="Q135" s="211"/>
      <c r="R135" s="211"/>
      <c r="S135" s="211"/>
      <c r="T135" s="212"/>
      <c r="AT135" s="213" t="s">
        <v>191</v>
      </c>
      <c r="AU135" s="213" t="s">
        <v>81</v>
      </c>
      <c r="AV135" s="14" t="s">
        <v>81</v>
      </c>
      <c r="AW135" s="14" t="s">
        <v>32</v>
      </c>
      <c r="AX135" s="14" t="s">
        <v>71</v>
      </c>
      <c r="AY135" s="213" t="s">
        <v>181</v>
      </c>
    </row>
    <row r="136" spans="2:51" s="15" customFormat="1" ht="12">
      <c r="B136" s="214"/>
      <c r="C136" s="215"/>
      <c r="D136" s="194" t="s">
        <v>191</v>
      </c>
      <c r="E136" s="216" t="s">
        <v>19</v>
      </c>
      <c r="F136" s="217" t="s">
        <v>196</v>
      </c>
      <c r="G136" s="215"/>
      <c r="H136" s="218">
        <v>12</v>
      </c>
      <c r="I136" s="219"/>
      <c r="J136" s="215"/>
      <c r="K136" s="215"/>
      <c r="L136" s="220"/>
      <c r="M136" s="221"/>
      <c r="N136" s="222"/>
      <c r="O136" s="222"/>
      <c r="P136" s="222"/>
      <c r="Q136" s="222"/>
      <c r="R136" s="222"/>
      <c r="S136" s="222"/>
      <c r="T136" s="223"/>
      <c r="AT136" s="224" t="s">
        <v>191</v>
      </c>
      <c r="AU136" s="224" t="s">
        <v>81</v>
      </c>
      <c r="AV136" s="15" t="s">
        <v>189</v>
      </c>
      <c r="AW136" s="15" t="s">
        <v>32</v>
      </c>
      <c r="AX136" s="15" t="s">
        <v>79</v>
      </c>
      <c r="AY136" s="224" t="s">
        <v>181</v>
      </c>
    </row>
    <row r="137" spans="1:65" s="2" customFormat="1" ht="90" customHeight="1">
      <c r="A137" s="34"/>
      <c r="B137" s="35"/>
      <c r="C137" s="225" t="s">
        <v>294</v>
      </c>
      <c r="D137" s="225" t="s">
        <v>199</v>
      </c>
      <c r="E137" s="226" t="s">
        <v>295</v>
      </c>
      <c r="F137" s="227" t="s">
        <v>296</v>
      </c>
      <c r="G137" s="228" t="s">
        <v>262</v>
      </c>
      <c r="H137" s="229">
        <v>600</v>
      </c>
      <c r="I137" s="230"/>
      <c r="J137" s="231">
        <f>ROUND(I137*H137,2)</f>
        <v>0</v>
      </c>
      <c r="K137" s="227" t="s">
        <v>187</v>
      </c>
      <c r="L137" s="39"/>
      <c r="M137" s="232" t="s">
        <v>19</v>
      </c>
      <c r="N137" s="233" t="s">
        <v>42</v>
      </c>
      <c r="O137" s="64"/>
      <c r="P137" s="188">
        <f>O137*H137</f>
        <v>0</v>
      </c>
      <c r="Q137" s="188">
        <v>0</v>
      </c>
      <c r="R137" s="188">
        <f>Q137*H137</f>
        <v>0</v>
      </c>
      <c r="S137" s="188">
        <v>0</v>
      </c>
      <c r="T137" s="189">
        <f>S137*H137</f>
        <v>0</v>
      </c>
      <c r="U137" s="34"/>
      <c r="V137" s="34"/>
      <c r="W137" s="34"/>
      <c r="X137" s="34"/>
      <c r="Y137" s="34"/>
      <c r="Z137" s="34"/>
      <c r="AA137" s="34"/>
      <c r="AB137" s="34"/>
      <c r="AC137" s="34"/>
      <c r="AD137" s="34"/>
      <c r="AE137" s="34"/>
      <c r="AR137" s="190" t="s">
        <v>189</v>
      </c>
      <c r="AT137" s="190" t="s">
        <v>199</v>
      </c>
      <c r="AU137" s="190" t="s">
        <v>81</v>
      </c>
      <c r="AY137" s="17" t="s">
        <v>181</v>
      </c>
      <c r="BE137" s="191">
        <f>IF(N137="základní",J137,0)</f>
        <v>0</v>
      </c>
      <c r="BF137" s="191">
        <f>IF(N137="snížená",J137,0)</f>
        <v>0</v>
      </c>
      <c r="BG137" s="191">
        <f>IF(N137="zákl. přenesená",J137,0)</f>
        <v>0</v>
      </c>
      <c r="BH137" s="191">
        <f>IF(N137="sníž. přenesená",J137,0)</f>
        <v>0</v>
      </c>
      <c r="BI137" s="191">
        <f>IF(N137="nulová",J137,0)</f>
        <v>0</v>
      </c>
      <c r="BJ137" s="17" t="s">
        <v>79</v>
      </c>
      <c r="BK137" s="191">
        <f>ROUND(I137*H137,2)</f>
        <v>0</v>
      </c>
      <c r="BL137" s="17" t="s">
        <v>189</v>
      </c>
      <c r="BM137" s="190" t="s">
        <v>1754</v>
      </c>
    </row>
    <row r="138" spans="2:51" s="13" customFormat="1" ht="12">
      <c r="B138" s="192"/>
      <c r="C138" s="193"/>
      <c r="D138" s="194" t="s">
        <v>191</v>
      </c>
      <c r="E138" s="195" t="s">
        <v>19</v>
      </c>
      <c r="F138" s="196" t="s">
        <v>505</v>
      </c>
      <c r="G138" s="193"/>
      <c r="H138" s="195" t="s">
        <v>19</v>
      </c>
      <c r="I138" s="197"/>
      <c r="J138" s="193"/>
      <c r="K138" s="193"/>
      <c r="L138" s="198"/>
      <c r="M138" s="199"/>
      <c r="N138" s="200"/>
      <c r="O138" s="200"/>
      <c r="P138" s="200"/>
      <c r="Q138" s="200"/>
      <c r="R138" s="200"/>
      <c r="S138" s="200"/>
      <c r="T138" s="201"/>
      <c r="AT138" s="202" t="s">
        <v>191</v>
      </c>
      <c r="AU138" s="202" t="s">
        <v>81</v>
      </c>
      <c r="AV138" s="13" t="s">
        <v>79</v>
      </c>
      <c r="AW138" s="13" t="s">
        <v>32</v>
      </c>
      <c r="AX138" s="13" t="s">
        <v>71</v>
      </c>
      <c r="AY138" s="202" t="s">
        <v>181</v>
      </c>
    </row>
    <row r="139" spans="2:51" s="14" customFormat="1" ht="12">
      <c r="B139" s="203"/>
      <c r="C139" s="204"/>
      <c r="D139" s="194" t="s">
        <v>191</v>
      </c>
      <c r="E139" s="205" t="s">
        <v>19</v>
      </c>
      <c r="F139" s="206" t="s">
        <v>800</v>
      </c>
      <c r="G139" s="204"/>
      <c r="H139" s="207">
        <v>600</v>
      </c>
      <c r="I139" s="208"/>
      <c r="J139" s="204"/>
      <c r="K139" s="204"/>
      <c r="L139" s="209"/>
      <c r="M139" s="210"/>
      <c r="N139" s="211"/>
      <c r="O139" s="211"/>
      <c r="P139" s="211"/>
      <c r="Q139" s="211"/>
      <c r="R139" s="211"/>
      <c r="S139" s="211"/>
      <c r="T139" s="212"/>
      <c r="AT139" s="213" t="s">
        <v>191</v>
      </c>
      <c r="AU139" s="213" t="s">
        <v>81</v>
      </c>
      <c r="AV139" s="14" t="s">
        <v>81</v>
      </c>
      <c r="AW139" s="14" t="s">
        <v>32</v>
      </c>
      <c r="AX139" s="14" t="s">
        <v>71</v>
      </c>
      <c r="AY139" s="213" t="s">
        <v>181</v>
      </c>
    </row>
    <row r="140" spans="2:51" s="15" customFormat="1" ht="12">
      <c r="B140" s="214"/>
      <c r="C140" s="215"/>
      <c r="D140" s="194" t="s">
        <v>191</v>
      </c>
      <c r="E140" s="216" t="s">
        <v>19</v>
      </c>
      <c r="F140" s="217" t="s">
        <v>196</v>
      </c>
      <c r="G140" s="215"/>
      <c r="H140" s="218">
        <v>600</v>
      </c>
      <c r="I140" s="219"/>
      <c r="J140" s="215"/>
      <c r="K140" s="215"/>
      <c r="L140" s="220"/>
      <c r="M140" s="221"/>
      <c r="N140" s="222"/>
      <c r="O140" s="222"/>
      <c r="P140" s="222"/>
      <c r="Q140" s="222"/>
      <c r="R140" s="222"/>
      <c r="S140" s="222"/>
      <c r="T140" s="223"/>
      <c r="AT140" s="224" t="s">
        <v>191</v>
      </c>
      <c r="AU140" s="224" t="s">
        <v>81</v>
      </c>
      <c r="AV140" s="15" t="s">
        <v>189</v>
      </c>
      <c r="AW140" s="15" t="s">
        <v>32</v>
      </c>
      <c r="AX140" s="15" t="s">
        <v>79</v>
      </c>
      <c r="AY140" s="224" t="s">
        <v>181</v>
      </c>
    </row>
    <row r="141" spans="1:65" s="2" customFormat="1" ht="90" customHeight="1">
      <c r="A141" s="34"/>
      <c r="B141" s="35"/>
      <c r="C141" s="225" t="s">
        <v>300</v>
      </c>
      <c r="D141" s="225" t="s">
        <v>199</v>
      </c>
      <c r="E141" s="226" t="s">
        <v>301</v>
      </c>
      <c r="F141" s="227" t="s">
        <v>302</v>
      </c>
      <c r="G141" s="228" t="s">
        <v>262</v>
      </c>
      <c r="H141" s="229">
        <v>600</v>
      </c>
      <c r="I141" s="230"/>
      <c r="J141" s="231">
        <f>ROUND(I141*H141,2)</f>
        <v>0</v>
      </c>
      <c r="K141" s="227" t="s">
        <v>187</v>
      </c>
      <c r="L141" s="39"/>
      <c r="M141" s="232" t="s">
        <v>19</v>
      </c>
      <c r="N141" s="233" t="s">
        <v>42</v>
      </c>
      <c r="O141" s="64"/>
      <c r="P141" s="188">
        <f>O141*H141</f>
        <v>0</v>
      </c>
      <c r="Q141" s="188">
        <v>0</v>
      </c>
      <c r="R141" s="188">
        <f>Q141*H141</f>
        <v>0</v>
      </c>
      <c r="S141" s="188">
        <v>0</v>
      </c>
      <c r="T141" s="189">
        <f>S141*H141</f>
        <v>0</v>
      </c>
      <c r="U141" s="34"/>
      <c r="V141" s="34"/>
      <c r="W141" s="34"/>
      <c r="X141" s="34"/>
      <c r="Y141" s="34"/>
      <c r="Z141" s="34"/>
      <c r="AA141" s="34"/>
      <c r="AB141" s="34"/>
      <c r="AC141" s="34"/>
      <c r="AD141" s="34"/>
      <c r="AE141" s="34"/>
      <c r="AR141" s="190" t="s">
        <v>189</v>
      </c>
      <c r="AT141" s="190" t="s">
        <v>199</v>
      </c>
      <c r="AU141" s="190" t="s">
        <v>81</v>
      </c>
      <c r="AY141" s="17" t="s">
        <v>181</v>
      </c>
      <c r="BE141" s="191">
        <f>IF(N141="základní",J141,0)</f>
        <v>0</v>
      </c>
      <c r="BF141" s="191">
        <f>IF(N141="snížená",J141,0)</f>
        <v>0</v>
      </c>
      <c r="BG141" s="191">
        <f>IF(N141="zákl. přenesená",J141,0)</f>
        <v>0</v>
      </c>
      <c r="BH141" s="191">
        <f>IF(N141="sníž. přenesená",J141,0)</f>
        <v>0</v>
      </c>
      <c r="BI141" s="191">
        <f>IF(N141="nulová",J141,0)</f>
        <v>0</v>
      </c>
      <c r="BJ141" s="17" t="s">
        <v>79</v>
      </c>
      <c r="BK141" s="191">
        <f>ROUND(I141*H141,2)</f>
        <v>0</v>
      </c>
      <c r="BL141" s="17" t="s">
        <v>189</v>
      </c>
      <c r="BM141" s="190" t="s">
        <v>1755</v>
      </c>
    </row>
    <row r="142" spans="2:51" s="13" customFormat="1" ht="12">
      <c r="B142" s="192"/>
      <c r="C142" s="193"/>
      <c r="D142" s="194" t="s">
        <v>191</v>
      </c>
      <c r="E142" s="195" t="s">
        <v>19</v>
      </c>
      <c r="F142" s="196" t="s">
        <v>505</v>
      </c>
      <c r="G142" s="193"/>
      <c r="H142" s="195" t="s">
        <v>19</v>
      </c>
      <c r="I142" s="197"/>
      <c r="J142" s="193"/>
      <c r="K142" s="193"/>
      <c r="L142" s="198"/>
      <c r="M142" s="199"/>
      <c r="N142" s="200"/>
      <c r="O142" s="200"/>
      <c r="P142" s="200"/>
      <c r="Q142" s="200"/>
      <c r="R142" s="200"/>
      <c r="S142" s="200"/>
      <c r="T142" s="201"/>
      <c r="AT142" s="202" t="s">
        <v>191</v>
      </c>
      <c r="AU142" s="202" t="s">
        <v>81</v>
      </c>
      <c r="AV142" s="13" t="s">
        <v>79</v>
      </c>
      <c r="AW142" s="13" t="s">
        <v>32</v>
      </c>
      <c r="AX142" s="13" t="s">
        <v>71</v>
      </c>
      <c r="AY142" s="202" t="s">
        <v>181</v>
      </c>
    </row>
    <row r="143" spans="2:51" s="14" customFormat="1" ht="12">
      <c r="B143" s="203"/>
      <c r="C143" s="204"/>
      <c r="D143" s="194" t="s">
        <v>191</v>
      </c>
      <c r="E143" s="205" t="s">
        <v>19</v>
      </c>
      <c r="F143" s="206" t="s">
        <v>800</v>
      </c>
      <c r="G143" s="204"/>
      <c r="H143" s="207">
        <v>600</v>
      </c>
      <c r="I143" s="208"/>
      <c r="J143" s="204"/>
      <c r="K143" s="204"/>
      <c r="L143" s="209"/>
      <c r="M143" s="210"/>
      <c r="N143" s="211"/>
      <c r="O143" s="211"/>
      <c r="P143" s="211"/>
      <c r="Q143" s="211"/>
      <c r="R143" s="211"/>
      <c r="S143" s="211"/>
      <c r="T143" s="212"/>
      <c r="AT143" s="213" t="s">
        <v>191</v>
      </c>
      <c r="AU143" s="213" t="s">
        <v>81</v>
      </c>
      <c r="AV143" s="14" t="s">
        <v>81</v>
      </c>
      <c r="AW143" s="14" t="s">
        <v>32</v>
      </c>
      <c r="AX143" s="14" t="s">
        <v>71</v>
      </c>
      <c r="AY143" s="213" t="s">
        <v>181</v>
      </c>
    </row>
    <row r="144" spans="2:51" s="15" customFormat="1" ht="12">
      <c r="B144" s="214"/>
      <c r="C144" s="215"/>
      <c r="D144" s="194" t="s">
        <v>191</v>
      </c>
      <c r="E144" s="216" t="s">
        <v>19</v>
      </c>
      <c r="F144" s="217" t="s">
        <v>196</v>
      </c>
      <c r="G144" s="215"/>
      <c r="H144" s="218">
        <v>600</v>
      </c>
      <c r="I144" s="219"/>
      <c r="J144" s="215"/>
      <c r="K144" s="215"/>
      <c r="L144" s="220"/>
      <c r="M144" s="221"/>
      <c r="N144" s="222"/>
      <c r="O144" s="222"/>
      <c r="P144" s="222"/>
      <c r="Q144" s="222"/>
      <c r="R144" s="222"/>
      <c r="S144" s="222"/>
      <c r="T144" s="223"/>
      <c r="AT144" s="224" t="s">
        <v>191</v>
      </c>
      <c r="AU144" s="224" t="s">
        <v>81</v>
      </c>
      <c r="AV144" s="15" t="s">
        <v>189</v>
      </c>
      <c r="AW144" s="15" t="s">
        <v>32</v>
      </c>
      <c r="AX144" s="15" t="s">
        <v>79</v>
      </c>
      <c r="AY144" s="224" t="s">
        <v>181</v>
      </c>
    </row>
    <row r="145" spans="1:65" s="2" customFormat="1" ht="194.4" customHeight="1">
      <c r="A145" s="34"/>
      <c r="B145" s="35"/>
      <c r="C145" s="225" t="s">
        <v>304</v>
      </c>
      <c r="D145" s="225" t="s">
        <v>199</v>
      </c>
      <c r="E145" s="226" t="s">
        <v>305</v>
      </c>
      <c r="F145" s="227" t="s">
        <v>306</v>
      </c>
      <c r="G145" s="228" t="s">
        <v>223</v>
      </c>
      <c r="H145" s="229">
        <v>12</v>
      </c>
      <c r="I145" s="230"/>
      <c r="J145" s="231">
        <f>ROUND(I145*H145,2)</f>
        <v>0</v>
      </c>
      <c r="K145" s="227" t="s">
        <v>187</v>
      </c>
      <c r="L145" s="39"/>
      <c r="M145" s="232" t="s">
        <v>19</v>
      </c>
      <c r="N145" s="233" t="s">
        <v>42</v>
      </c>
      <c r="O145" s="64"/>
      <c r="P145" s="188">
        <f>O145*H145</f>
        <v>0</v>
      </c>
      <c r="Q145" s="188">
        <v>0</v>
      </c>
      <c r="R145" s="188">
        <f>Q145*H145</f>
        <v>0</v>
      </c>
      <c r="S145" s="188">
        <v>0</v>
      </c>
      <c r="T145" s="189">
        <f>S145*H145</f>
        <v>0</v>
      </c>
      <c r="U145" s="34"/>
      <c r="V145" s="34"/>
      <c r="W145" s="34"/>
      <c r="X145" s="34"/>
      <c r="Y145" s="34"/>
      <c r="Z145" s="34"/>
      <c r="AA145" s="34"/>
      <c r="AB145" s="34"/>
      <c r="AC145" s="34"/>
      <c r="AD145" s="34"/>
      <c r="AE145" s="34"/>
      <c r="AR145" s="190" t="s">
        <v>189</v>
      </c>
      <c r="AT145" s="190" t="s">
        <v>199</v>
      </c>
      <c r="AU145" s="190" t="s">
        <v>81</v>
      </c>
      <c r="AY145" s="17" t="s">
        <v>181</v>
      </c>
      <c r="BE145" s="191">
        <f>IF(N145="základní",J145,0)</f>
        <v>0</v>
      </c>
      <c r="BF145" s="191">
        <f>IF(N145="snížená",J145,0)</f>
        <v>0</v>
      </c>
      <c r="BG145" s="191">
        <f>IF(N145="zákl. přenesená",J145,0)</f>
        <v>0</v>
      </c>
      <c r="BH145" s="191">
        <f>IF(N145="sníž. přenesená",J145,0)</f>
        <v>0</v>
      </c>
      <c r="BI145" s="191">
        <f>IF(N145="nulová",J145,0)</f>
        <v>0</v>
      </c>
      <c r="BJ145" s="17" t="s">
        <v>79</v>
      </c>
      <c r="BK145" s="191">
        <f>ROUND(I145*H145,2)</f>
        <v>0</v>
      </c>
      <c r="BL145" s="17" t="s">
        <v>189</v>
      </c>
      <c r="BM145" s="190" t="s">
        <v>1756</v>
      </c>
    </row>
    <row r="146" spans="1:47" s="2" customFormat="1" ht="19.2">
      <c r="A146" s="34"/>
      <c r="B146" s="35"/>
      <c r="C146" s="36"/>
      <c r="D146" s="194" t="s">
        <v>204</v>
      </c>
      <c r="E146" s="36"/>
      <c r="F146" s="234" t="s">
        <v>308</v>
      </c>
      <c r="G146" s="36"/>
      <c r="H146" s="36"/>
      <c r="I146" s="235"/>
      <c r="J146" s="36"/>
      <c r="K146" s="36"/>
      <c r="L146" s="39"/>
      <c r="M146" s="236"/>
      <c r="N146" s="237"/>
      <c r="O146" s="64"/>
      <c r="P146" s="64"/>
      <c r="Q146" s="64"/>
      <c r="R146" s="64"/>
      <c r="S146" s="64"/>
      <c r="T146" s="65"/>
      <c r="U146" s="34"/>
      <c r="V146" s="34"/>
      <c r="W146" s="34"/>
      <c r="X146" s="34"/>
      <c r="Y146" s="34"/>
      <c r="Z146" s="34"/>
      <c r="AA146" s="34"/>
      <c r="AB146" s="34"/>
      <c r="AC146" s="34"/>
      <c r="AD146" s="34"/>
      <c r="AE146" s="34"/>
      <c r="AT146" s="17" t="s">
        <v>204</v>
      </c>
      <c r="AU146" s="17" t="s">
        <v>81</v>
      </c>
    </row>
    <row r="147" spans="2:51" s="13" customFormat="1" ht="12">
      <c r="B147" s="192"/>
      <c r="C147" s="193"/>
      <c r="D147" s="194" t="s">
        <v>191</v>
      </c>
      <c r="E147" s="195" t="s">
        <v>19</v>
      </c>
      <c r="F147" s="196" t="s">
        <v>1745</v>
      </c>
      <c r="G147" s="193"/>
      <c r="H147" s="195" t="s">
        <v>19</v>
      </c>
      <c r="I147" s="197"/>
      <c r="J147" s="193"/>
      <c r="K147" s="193"/>
      <c r="L147" s="198"/>
      <c r="M147" s="199"/>
      <c r="N147" s="200"/>
      <c r="O147" s="200"/>
      <c r="P147" s="200"/>
      <c r="Q147" s="200"/>
      <c r="R147" s="200"/>
      <c r="S147" s="200"/>
      <c r="T147" s="201"/>
      <c r="AT147" s="202" t="s">
        <v>191</v>
      </c>
      <c r="AU147" s="202" t="s">
        <v>81</v>
      </c>
      <c r="AV147" s="13" t="s">
        <v>79</v>
      </c>
      <c r="AW147" s="13" t="s">
        <v>32</v>
      </c>
      <c r="AX147" s="13" t="s">
        <v>71</v>
      </c>
      <c r="AY147" s="202" t="s">
        <v>181</v>
      </c>
    </row>
    <row r="148" spans="2:51" s="14" customFormat="1" ht="12">
      <c r="B148" s="203"/>
      <c r="C148" s="204"/>
      <c r="D148" s="194" t="s">
        <v>191</v>
      </c>
      <c r="E148" s="205" t="s">
        <v>19</v>
      </c>
      <c r="F148" s="206" t="s">
        <v>294</v>
      </c>
      <c r="G148" s="204"/>
      <c r="H148" s="207">
        <v>12</v>
      </c>
      <c r="I148" s="208"/>
      <c r="J148" s="204"/>
      <c r="K148" s="204"/>
      <c r="L148" s="209"/>
      <c r="M148" s="210"/>
      <c r="N148" s="211"/>
      <c r="O148" s="211"/>
      <c r="P148" s="211"/>
      <c r="Q148" s="211"/>
      <c r="R148" s="211"/>
      <c r="S148" s="211"/>
      <c r="T148" s="212"/>
      <c r="AT148" s="213" t="s">
        <v>191</v>
      </c>
      <c r="AU148" s="213" t="s">
        <v>81</v>
      </c>
      <c r="AV148" s="14" t="s">
        <v>81</v>
      </c>
      <c r="AW148" s="14" t="s">
        <v>32</v>
      </c>
      <c r="AX148" s="14" t="s">
        <v>71</v>
      </c>
      <c r="AY148" s="213" t="s">
        <v>181</v>
      </c>
    </row>
    <row r="149" spans="2:51" s="15" customFormat="1" ht="12">
      <c r="B149" s="214"/>
      <c r="C149" s="215"/>
      <c r="D149" s="194" t="s">
        <v>191</v>
      </c>
      <c r="E149" s="216" t="s">
        <v>19</v>
      </c>
      <c r="F149" s="217" t="s">
        <v>196</v>
      </c>
      <c r="G149" s="215"/>
      <c r="H149" s="218">
        <v>12</v>
      </c>
      <c r="I149" s="219"/>
      <c r="J149" s="215"/>
      <c r="K149" s="215"/>
      <c r="L149" s="220"/>
      <c r="M149" s="221"/>
      <c r="N149" s="222"/>
      <c r="O149" s="222"/>
      <c r="P149" s="222"/>
      <c r="Q149" s="222"/>
      <c r="R149" s="222"/>
      <c r="S149" s="222"/>
      <c r="T149" s="223"/>
      <c r="AT149" s="224" t="s">
        <v>191</v>
      </c>
      <c r="AU149" s="224" t="s">
        <v>81</v>
      </c>
      <c r="AV149" s="15" t="s">
        <v>189</v>
      </c>
      <c r="AW149" s="15" t="s">
        <v>32</v>
      </c>
      <c r="AX149" s="15" t="s">
        <v>79</v>
      </c>
      <c r="AY149" s="224" t="s">
        <v>181</v>
      </c>
    </row>
    <row r="150" spans="1:65" s="2" customFormat="1" ht="49.05" customHeight="1">
      <c r="A150" s="34"/>
      <c r="B150" s="35"/>
      <c r="C150" s="225" t="s">
        <v>8</v>
      </c>
      <c r="D150" s="225" t="s">
        <v>199</v>
      </c>
      <c r="E150" s="226" t="s">
        <v>512</v>
      </c>
      <c r="F150" s="227" t="s">
        <v>513</v>
      </c>
      <c r="G150" s="228" t="s">
        <v>223</v>
      </c>
      <c r="H150" s="229">
        <v>12</v>
      </c>
      <c r="I150" s="230"/>
      <c r="J150" s="231">
        <f>ROUND(I150*H150,2)</f>
        <v>0</v>
      </c>
      <c r="K150" s="227" t="s">
        <v>187</v>
      </c>
      <c r="L150" s="39"/>
      <c r="M150" s="232" t="s">
        <v>19</v>
      </c>
      <c r="N150" s="233" t="s">
        <v>42</v>
      </c>
      <c r="O150" s="64"/>
      <c r="P150" s="188">
        <f>O150*H150</f>
        <v>0</v>
      </c>
      <c r="Q150" s="188">
        <v>0</v>
      </c>
      <c r="R150" s="188">
        <f>Q150*H150</f>
        <v>0</v>
      </c>
      <c r="S150" s="188">
        <v>0</v>
      </c>
      <c r="T150" s="189">
        <f>S150*H150</f>
        <v>0</v>
      </c>
      <c r="U150" s="34"/>
      <c r="V150" s="34"/>
      <c r="W150" s="34"/>
      <c r="X150" s="34"/>
      <c r="Y150" s="34"/>
      <c r="Z150" s="34"/>
      <c r="AA150" s="34"/>
      <c r="AB150" s="34"/>
      <c r="AC150" s="34"/>
      <c r="AD150" s="34"/>
      <c r="AE150" s="34"/>
      <c r="AR150" s="190" t="s">
        <v>189</v>
      </c>
      <c r="AT150" s="190" t="s">
        <v>199</v>
      </c>
      <c r="AU150" s="190" t="s">
        <v>81</v>
      </c>
      <c r="AY150" s="17" t="s">
        <v>181</v>
      </c>
      <c r="BE150" s="191">
        <f>IF(N150="základní",J150,0)</f>
        <v>0</v>
      </c>
      <c r="BF150" s="191">
        <f>IF(N150="snížená",J150,0)</f>
        <v>0</v>
      </c>
      <c r="BG150" s="191">
        <f>IF(N150="zákl. přenesená",J150,0)</f>
        <v>0</v>
      </c>
      <c r="BH150" s="191">
        <f>IF(N150="sníž. přenesená",J150,0)</f>
        <v>0</v>
      </c>
      <c r="BI150" s="191">
        <f>IF(N150="nulová",J150,0)</f>
        <v>0</v>
      </c>
      <c r="BJ150" s="17" t="s">
        <v>79</v>
      </c>
      <c r="BK150" s="191">
        <f>ROUND(I150*H150,2)</f>
        <v>0</v>
      </c>
      <c r="BL150" s="17" t="s">
        <v>189</v>
      </c>
      <c r="BM150" s="190" t="s">
        <v>1757</v>
      </c>
    </row>
    <row r="151" spans="2:51" s="13" customFormat="1" ht="12">
      <c r="B151" s="192"/>
      <c r="C151" s="193"/>
      <c r="D151" s="194" t="s">
        <v>191</v>
      </c>
      <c r="E151" s="195" t="s">
        <v>19</v>
      </c>
      <c r="F151" s="196" t="s">
        <v>1758</v>
      </c>
      <c r="G151" s="193"/>
      <c r="H151" s="195" t="s">
        <v>19</v>
      </c>
      <c r="I151" s="197"/>
      <c r="J151" s="193"/>
      <c r="K151" s="193"/>
      <c r="L151" s="198"/>
      <c r="M151" s="199"/>
      <c r="N151" s="200"/>
      <c r="O151" s="200"/>
      <c r="P151" s="200"/>
      <c r="Q151" s="200"/>
      <c r="R151" s="200"/>
      <c r="S151" s="200"/>
      <c r="T151" s="201"/>
      <c r="AT151" s="202" t="s">
        <v>191</v>
      </c>
      <c r="AU151" s="202" t="s">
        <v>81</v>
      </c>
      <c r="AV151" s="13" t="s">
        <v>79</v>
      </c>
      <c r="AW151" s="13" t="s">
        <v>32</v>
      </c>
      <c r="AX151" s="13" t="s">
        <v>71</v>
      </c>
      <c r="AY151" s="202" t="s">
        <v>181</v>
      </c>
    </row>
    <row r="152" spans="2:51" s="14" customFormat="1" ht="12">
      <c r="B152" s="203"/>
      <c r="C152" s="204"/>
      <c r="D152" s="194" t="s">
        <v>191</v>
      </c>
      <c r="E152" s="205" t="s">
        <v>19</v>
      </c>
      <c r="F152" s="206" t="s">
        <v>294</v>
      </c>
      <c r="G152" s="204"/>
      <c r="H152" s="207">
        <v>12</v>
      </c>
      <c r="I152" s="208"/>
      <c r="J152" s="204"/>
      <c r="K152" s="204"/>
      <c r="L152" s="209"/>
      <c r="M152" s="210"/>
      <c r="N152" s="211"/>
      <c r="O152" s="211"/>
      <c r="P152" s="211"/>
      <c r="Q152" s="211"/>
      <c r="R152" s="211"/>
      <c r="S152" s="211"/>
      <c r="T152" s="212"/>
      <c r="AT152" s="213" t="s">
        <v>191</v>
      </c>
      <c r="AU152" s="213" t="s">
        <v>81</v>
      </c>
      <c r="AV152" s="14" t="s">
        <v>81</v>
      </c>
      <c r="AW152" s="14" t="s">
        <v>32</v>
      </c>
      <c r="AX152" s="14" t="s">
        <v>71</v>
      </c>
      <c r="AY152" s="213" t="s">
        <v>181</v>
      </c>
    </row>
    <row r="153" spans="2:51" s="15" customFormat="1" ht="12">
      <c r="B153" s="214"/>
      <c r="C153" s="215"/>
      <c r="D153" s="194" t="s">
        <v>191</v>
      </c>
      <c r="E153" s="216" t="s">
        <v>19</v>
      </c>
      <c r="F153" s="217" t="s">
        <v>196</v>
      </c>
      <c r="G153" s="215"/>
      <c r="H153" s="218">
        <v>12</v>
      </c>
      <c r="I153" s="219"/>
      <c r="J153" s="215"/>
      <c r="K153" s="215"/>
      <c r="L153" s="220"/>
      <c r="M153" s="221"/>
      <c r="N153" s="222"/>
      <c r="O153" s="222"/>
      <c r="P153" s="222"/>
      <c r="Q153" s="222"/>
      <c r="R153" s="222"/>
      <c r="S153" s="222"/>
      <c r="T153" s="223"/>
      <c r="AT153" s="224" t="s">
        <v>191</v>
      </c>
      <c r="AU153" s="224" t="s">
        <v>81</v>
      </c>
      <c r="AV153" s="15" t="s">
        <v>189</v>
      </c>
      <c r="AW153" s="15" t="s">
        <v>32</v>
      </c>
      <c r="AX153" s="15" t="s">
        <v>79</v>
      </c>
      <c r="AY153" s="224" t="s">
        <v>181</v>
      </c>
    </row>
    <row r="154" spans="1:65" s="2" customFormat="1" ht="49.05" customHeight="1">
      <c r="A154" s="34"/>
      <c r="B154" s="35"/>
      <c r="C154" s="225" t="s">
        <v>310</v>
      </c>
      <c r="D154" s="225" t="s">
        <v>199</v>
      </c>
      <c r="E154" s="226" t="s">
        <v>516</v>
      </c>
      <c r="F154" s="227" t="s">
        <v>517</v>
      </c>
      <c r="G154" s="228" t="s">
        <v>223</v>
      </c>
      <c r="H154" s="229">
        <v>6</v>
      </c>
      <c r="I154" s="230"/>
      <c r="J154" s="231">
        <f>ROUND(I154*H154,2)</f>
        <v>0</v>
      </c>
      <c r="K154" s="227" t="s">
        <v>187</v>
      </c>
      <c r="L154" s="39"/>
      <c r="M154" s="232" t="s">
        <v>19</v>
      </c>
      <c r="N154" s="233" t="s">
        <v>42</v>
      </c>
      <c r="O154" s="64"/>
      <c r="P154" s="188">
        <f>O154*H154</f>
        <v>0</v>
      </c>
      <c r="Q154" s="188">
        <v>0</v>
      </c>
      <c r="R154" s="188">
        <f>Q154*H154</f>
        <v>0</v>
      </c>
      <c r="S154" s="188">
        <v>0</v>
      </c>
      <c r="T154" s="189">
        <f>S154*H154</f>
        <v>0</v>
      </c>
      <c r="U154" s="34"/>
      <c r="V154" s="34"/>
      <c r="W154" s="34"/>
      <c r="X154" s="34"/>
      <c r="Y154" s="34"/>
      <c r="Z154" s="34"/>
      <c r="AA154" s="34"/>
      <c r="AB154" s="34"/>
      <c r="AC154" s="34"/>
      <c r="AD154" s="34"/>
      <c r="AE154" s="34"/>
      <c r="AR154" s="190" t="s">
        <v>189</v>
      </c>
      <c r="AT154" s="190" t="s">
        <v>199</v>
      </c>
      <c r="AU154" s="190" t="s">
        <v>81</v>
      </c>
      <c r="AY154" s="17" t="s">
        <v>181</v>
      </c>
      <c r="BE154" s="191">
        <f>IF(N154="základní",J154,0)</f>
        <v>0</v>
      </c>
      <c r="BF154" s="191">
        <f>IF(N154="snížená",J154,0)</f>
        <v>0</v>
      </c>
      <c r="BG154" s="191">
        <f>IF(N154="zákl. přenesená",J154,0)</f>
        <v>0</v>
      </c>
      <c r="BH154" s="191">
        <f>IF(N154="sníž. přenesená",J154,0)</f>
        <v>0</v>
      </c>
      <c r="BI154" s="191">
        <f>IF(N154="nulová",J154,0)</f>
        <v>0</v>
      </c>
      <c r="BJ154" s="17" t="s">
        <v>79</v>
      </c>
      <c r="BK154" s="191">
        <f>ROUND(I154*H154,2)</f>
        <v>0</v>
      </c>
      <c r="BL154" s="17" t="s">
        <v>189</v>
      </c>
      <c r="BM154" s="190" t="s">
        <v>1759</v>
      </c>
    </row>
    <row r="155" spans="2:51" s="13" customFormat="1" ht="12">
      <c r="B155" s="192"/>
      <c r="C155" s="193"/>
      <c r="D155" s="194" t="s">
        <v>191</v>
      </c>
      <c r="E155" s="195" t="s">
        <v>19</v>
      </c>
      <c r="F155" s="196" t="s">
        <v>1758</v>
      </c>
      <c r="G155" s="193"/>
      <c r="H155" s="195" t="s">
        <v>19</v>
      </c>
      <c r="I155" s="197"/>
      <c r="J155" s="193"/>
      <c r="K155" s="193"/>
      <c r="L155" s="198"/>
      <c r="M155" s="199"/>
      <c r="N155" s="200"/>
      <c r="O155" s="200"/>
      <c r="P155" s="200"/>
      <c r="Q155" s="200"/>
      <c r="R155" s="200"/>
      <c r="S155" s="200"/>
      <c r="T155" s="201"/>
      <c r="AT155" s="202" t="s">
        <v>191</v>
      </c>
      <c r="AU155" s="202" t="s">
        <v>81</v>
      </c>
      <c r="AV155" s="13" t="s">
        <v>79</v>
      </c>
      <c r="AW155" s="13" t="s">
        <v>32</v>
      </c>
      <c r="AX155" s="13" t="s">
        <v>71</v>
      </c>
      <c r="AY155" s="202" t="s">
        <v>181</v>
      </c>
    </row>
    <row r="156" spans="2:51" s="14" customFormat="1" ht="12">
      <c r="B156" s="203"/>
      <c r="C156" s="204"/>
      <c r="D156" s="194" t="s">
        <v>191</v>
      </c>
      <c r="E156" s="205" t="s">
        <v>19</v>
      </c>
      <c r="F156" s="206" t="s">
        <v>225</v>
      </c>
      <c r="G156" s="204"/>
      <c r="H156" s="207">
        <v>6</v>
      </c>
      <c r="I156" s="208"/>
      <c r="J156" s="204"/>
      <c r="K156" s="204"/>
      <c r="L156" s="209"/>
      <c r="M156" s="210"/>
      <c r="N156" s="211"/>
      <c r="O156" s="211"/>
      <c r="P156" s="211"/>
      <c r="Q156" s="211"/>
      <c r="R156" s="211"/>
      <c r="S156" s="211"/>
      <c r="T156" s="212"/>
      <c r="AT156" s="213" t="s">
        <v>191</v>
      </c>
      <c r="AU156" s="213" t="s">
        <v>81</v>
      </c>
      <c r="AV156" s="14" t="s">
        <v>81</v>
      </c>
      <c r="AW156" s="14" t="s">
        <v>32</v>
      </c>
      <c r="AX156" s="14" t="s">
        <v>71</v>
      </c>
      <c r="AY156" s="213" t="s">
        <v>181</v>
      </c>
    </row>
    <row r="157" spans="2:51" s="15" customFormat="1" ht="12">
      <c r="B157" s="214"/>
      <c r="C157" s="215"/>
      <c r="D157" s="194" t="s">
        <v>191</v>
      </c>
      <c r="E157" s="216" t="s">
        <v>19</v>
      </c>
      <c r="F157" s="217" t="s">
        <v>196</v>
      </c>
      <c r="G157" s="215"/>
      <c r="H157" s="218">
        <v>6</v>
      </c>
      <c r="I157" s="219"/>
      <c r="J157" s="215"/>
      <c r="K157" s="215"/>
      <c r="L157" s="220"/>
      <c r="M157" s="221"/>
      <c r="N157" s="222"/>
      <c r="O157" s="222"/>
      <c r="P157" s="222"/>
      <c r="Q157" s="222"/>
      <c r="R157" s="222"/>
      <c r="S157" s="222"/>
      <c r="T157" s="223"/>
      <c r="AT157" s="224" t="s">
        <v>191</v>
      </c>
      <c r="AU157" s="224" t="s">
        <v>81</v>
      </c>
      <c r="AV157" s="15" t="s">
        <v>189</v>
      </c>
      <c r="AW157" s="15" t="s">
        <v>32</v>
      </c>
      <c r="AX157" s="15" t="s">
        <v>79</v>
      </c>
      <c r="AY157" s="224" t="s">
        <v>181</v>
      </c>
    </row>
    <row r="158" spans="1:65" s="2" customFormat="1" ht="55.5" customHeight="1">
      <c r="A158" s="34"/>
      <c r="B158" s="35"/>
      <c r="C158" s="225" t="s">
        <v>312</v>
      </c>
      <c r="D158" s="225" t="s">
        <v>199</v>
      </c>
      <c r="E158" s="226" t="s">
        <v>519</v>
      </c>
      <c r="F158" s="227" t="s">
        <v>520</v>
      </c>
      <c r="G158" s="228" t="s">
        <v>223</v>
      </c>
      <c r="H158" s="229">
        <v>12</v>
      </c>
      <c r="I158" s="230"/>
      <c r="J158" s="231">
        <f>ROUND(I158*H158,2)</f>
        <v>0</v>
      </c>
      <c r="K158" s="227" t="s">
        <v>187</v>
      </c>
      <c r="L158" s="39"/>
      <c r="M158" s="232" t="s">
        <v>19</v>
      </c>
      <c r="N158" s="233" t="s">
        <v>42</v>
      </c>
      <c r="O158" s="64"/>
      <c r="P158" s="188">
        <f>O158*H158</f>
        <v>0</v>
      </c>
      <c r="Q158" s="188">
        <v>0</v>
      </c>
      <c r="R158" s="188">
        <f>Q158*H158</f>
        <v>0</v>
      </c>
      <c r="S158" s="188">
        <v>0</v>
      </c>
      <c r="T158" s="189">
        <f>S158*H158</f>
        <v>0</v>
      </c>
      <c r="U158" s="34"/>
      <c r="V158" s="34"/>
      <c r="W158" s="34"/>
      <c r="X158" s="34"/>
      <c r="Y158" s="34"/>
      <c r="Z158" s="34"/>
      <c r="AA158" s="34"/>
      <c r="AB158" s="34"/>
      <c r="AC158" s="34"/>
      <c r="AD158" s="34"/>
      <c r="AE158" s="34"/>
      <c r="AR158" s="190" t="s">
        <v>189</v>
      </c>
      <c r="AT158" s="190" t="s">
        <v>199</v>
      </c>
      <c r="AU158" s="190" t="s">
        <v>81</v>
      </c>
      <c r="AY158" s="17" t="s">
        <v>181</v>
      </c>
      <c r="BE158" s="191">
        <f>IF(N158="základní",J158,0)</f>
        <v>0</v>
      </c>
      <c r="BF158" s="191">
        <f>IF(N158="snížená",J158,0)</f>
        <v>0</v>
      </c>
      <c r="BG158" s="191">
        <f>IF(N158="zákl. přenesená",J158,0)</f>
        <v>0</v>
      </c>
      <c r="BH158" s="191">
        <f>IF(N158="sníž. přenesená",J158,0)</f>
        <v>0</v>
      </c>
      <c r="BI158" s="191">
        <f>IF(N158="nulová",J158,0)</f>
        <v>0</v>
      </c>
      <c r="BJ158" s="17" t="s">
        <v>79</v>
      </c>
      <c r="BK158" s="191">
        <f>ROUND(I158*H158,2)</f>
        <v>0</v>
      </c>
      <c r="BL158" s="17" t="s">
        <v>189</v>
      </c>
      <c r="BM158" s="190" t="s">
        <v>1760</v>
      </c>
    </row>
    <row r="159" spans="2:51" s="13" customFormat="1" ht="12">
      <c r="B159" s="192"/>
      <c r="C159" s="193"/>
      <c r="D159" s="194" t="s">
        <v>191</v>
      </c>
      <c r="E159" s="195" t="s">
        <v>19</v>
      </c>
      <c r="F159" s="196" t="s">
        <v>1761</v>
      </c>
      <c r="G159" s="193"/>
      <c r="H159" s="195" t="s">
        <v>19</v>
      </c>
      <c r="I159" s="197"/>
      <c r="J159" s="193"/>
      <c r="K159" s="193"/>
      <c r="L159" s="198"/>
      <c r="M159" s="199"/>
      <c r="N159" s="200"/>
      <c r="O159" s="200"/>
      <c r="P159" s="200"/>
      <c r="Q159" s="200"/>
      <c r="R159" s="200"/>
      <c r="S159" s="200"/>
      <c r="T159" s="201"/>
      <c r="AT159" s="202" t="s">
        <v>191</v>
      </c>
      <c r="AU159" s="202" t="s">
        <v>81</v>
      </c>
      <c r="AV159" s="13" t="s">
        <v>79</v>
      </c>
      <c r="AW159" s="13" t="s">
        <v>32</v>
      </c>
      <c r="AX159" s="13" t="s">
        <v>71</v>
      </c>
      <c r="AY159" s="202" t="s">
        <v>181</v>
      </c>
    </row>
    <row r="160" spans="2:51" s="14" customFormat="1" ht="12">
      <c r="B160" s="203"/>
      <c r="C160" s="204"/>
      <c r="D160" s="194" t="s">
        <v>191</v>
      </c>
      <c r="E160" s="205" t="s">
        <v>19</v>
      </c>
      <c r="F160" s="206" t="s">
        <v>294</v>
      </c>
      <c r="G160" s="204"/>
      <c r="H160" s="207">
        <v>12</v>
      </c>
      <c r="I160" s="208"/>
      <c r="J160" s="204"/>
      <c r="K160" s="204"/>
      <c r="L160" s="209"/>
      <c r="M160" s="210"/>
      <c r="N160" s="211"/>
      <c r="O160" s="211"/>
      <c r="P160" s="211"/>
      <c r="Q160" s="211"/>
      <c r="R160" s="211"/>
      <c r="S160" s="211"/>
      <c r="T160" s="212"/>
      <c r="AT160" s="213" t="s">
        <v>191</v>
      </c>
      <c r="AU160" s="213" t="s">
        <v>81</v>
      </c>
      <c r="AV160" s="14" t="s">
        <v>81</v>
      </c>
      <c r="AW160" s="14" t="s">
        <v>32</v>
      </c>
      <c r="AX160" s="14" t="s">
        <v>71</v>
      </c>
      <c r="AY160" s="213" t="s">
        <v>181</v>
      </c>
    </row>
    <row r="161" spans="2:51" s="15" customFormat="1" ht="12">
      <c r="B161" s="214"/>
      <c r="C161" s="215"/>
      <c r="D161" s="194" t="s">
        <v>191</v>
      </c>
      <c r="E161" s="216" t="s">
        <v>19</v>
      </c>
      <c r="F161" s="217" t="s">
        <v>196</v>
      </c>
      <c r="G161" s="215"/>
      <c r="H161" s="218">
        <v>12</v>
      </c>
      <c r="I161" s="219"/>
      <c r="J161" s="215"/>
      <c r="K161" s="215"/>
      <c r="L161" s="220"/>
      <c r="M161" s="221"/>
      <c r="N161" s="222"/>
      <c r="O161" s="222"/>
      <c r="P161" s="222"/>
      <c r="Q161" s="222"/>
      <c r="R161" s="222"/>
      <c r="S161" s="222"/>
      <c r="T161" s="223"/>
      <c r="AT161" s="224" t="s">
        <v>191</v>
      </c>
      <c r="AU161" s="224" t="s">
        <v>81</v>
      </c>
      <c r="AV161" s="15" t="s">
        <v>189</v>
      </c>
      <c r="AW161" s="15" t="s">
        <v>32</v>
      </c>
      <c r="AX161" s="15" t="s">
        <v>79</v>
      </c>
      <c r="AY161" s="224" t="s">
        <v>181</v>
      </c>
    </row>
    <row r="162" spans="1:65" s="2" customFormat="1" ht="55.5" customHeight="1">
      <c r="A162" s="34"/>
      <c r="B162" s="35"/>
      <c r="C162" s="225" t="s">
        <v>315</v>
      </c>
      <c r="D162" s="225" t="s">
        <v>199</v>
      </c>
      <c r="E162" s="226" t="s">
        <v>522</v>
      </c>
      <c r="F162" s="227" t="s">
        <v>523</v>
      </c>
      <c r="G162" s="228" t="s">
        <v>223</v>
      </c>
      <c r="H162" s="229">
        <v>6</v>
      </c>
      <c r="I162" s="230"/>
      <c r="J162" s="231">
        <f>ROUND(I162*H162,2)</f>
        <v>0</v>
      </c>
      <c r="K162" s="227" t="s">
        <v>187</v>
      </c>
      <c r="L162" s="39"/>
      <c r="M162" s="232" t="s">
        <v>19</v>
      </c>
      <c r="N162" s="233" t="s">
        <v>42</v>
      </c>
      <c r="O162" s="64"/>
      <c r="P162" s="188">
        <f>O162*H162</f>
        <v>0</v>
      </c>
      <c r="Q162" s="188">
        <v>0</v>
      </c>
      <c r="R162" s="188">
        <f>Q162*H162</f>
        <v>0</v>
      </c>
      <c r="S162" s="188">
        <v>0</v>
      </c>
      <c r="T162" s="189">
        <f>S162*H162</f>
        <v>0</v>
      </c>
      <c r="U162" s="34"/>
      <c r="V162" s="34"/>
      <c r="W162" s="34"/>
      <c r="X162" s="34"/>
      <c r="Y162" s="34"/>
      <c r="Z162" s="34"/>
      <c r="AA162" s="34"/>
      <c r="AB162" s="34"/>
      <c r="AC162" s="34"/>
      <c r="AD162" s="34"/>
      <c r="AE162" s="34"/>
      <c r="AR162" s="190" t="s">
        <v>189</v>
      </c>
      <c r="AT162" s="190" t="s">
        <v>199</v>
      </c>
      <c r="AU162" s="190" t="s">
        <v>81</v>
      </c>
      <c r="AY162" s="17" t="s">
        <v>181</v>
      </c>
      <c r="BE162" s="191">
        <f>IF(N162="základní",J162,0)</f>
        <v>0</v>
      </c>
      <c r="BF162" s="191">
        <f>IF(N162="snížená",J162,0)</f>
        <v>0</v>
      </c>
      <c r="BG162" s="191">
        <f>IF(N162="zákl. přenesená",J162,0)</f>
        <v>0</v>
      </c>
      <c r="BH162" s="191">
        <f>IF(N162="sníž. přenesená",J162,0)</f>
        <v>0</v>
      </c>
      <c r="BI162" s="191">
        <f>IF(N162="nulová",J162,0)</f>
        <v>0</v>
      </c>
      <c r="BJ162" s="17" t="s">
        <v>79</v>
      </c>
      <c r="BK162" s="191">
        <f>ROUND(I162*H162,2)</f>
        <v>0</v>
      </c>
      <c r="BL162" s="17" t="s">
        <v>189</v>
      </c>
      <c r="BM162" s="190" t="s">
        <v>1762</v>
      </c>
    </row>
    <row r="163" spans="2:51" s="13" customFormat="1" ht="12">
      <c r="B163" s="192"/>
      <c r="C163" s="193"/>
      <c r="D163" s="194" t="s">
        <v>191</v>
      </c>
      <c r="E163" s="195" t="s">
        <v>19</v>
      </c>
      <c r="F163" s="196" t="s">
        <v>1761</v>
      </c>
      <c r="G163" s="193"/>
      <c r="H163" s="195" t="s">
        <v>19</v>
      </c>
      <c r="I163" s="197"/>
      <c r="J163" s="193"/>
      <c r="K163" s="193"/>
      <c r="L163" s="198"/>
      <c r="M163" s="199"/>
      <c r="N163" s="200"/>
      <c r="O163" s="200"/>
      <c r="P163" s="200"/>
      <c r="Q163" s="200"/>
      <c r="R163" s="200"/>
      <c r="S163" s="200"/>
      <c r="T163" s="201"/>
      <c r="AT163" s="202" t="s">
        <v>191</v>
      </c>
      <c r="AU163" s="202" t="s">
        <v>81</v>
      </c>
      <c r="AV163" s="13" t="s">
        <v>79</v>
      </c>
      <c r="AW163" s="13" t="s">
        <v>32</v>
      </c>
      <c r="AX163" s="13" t="s">
        <v>71</v>
      </c>
      <c r="AY163" s="202" t="s">
        <v>181</v>
      </c>
    </row>
    <row r="164" spans="2:51" s="14" customFormat="1" ht="12">
      <c r="B164" s="203"/>
      <c r="C164" s="204"/>
      <c r="D164" s="194" t="s">
        <v>191</v>
      </c>
      <c r="E164" s="205" t="s">
        <v>19</v>
      </c>
      <c r="F164" s="206" t="s">
        <v>225</v>
      </c>
      <c r="G164" s="204"/>
      <c r="H164" s="207">
        <v>6</v>
      </c>
      <c r="I164" s="208"/>
      <c r="J164" s="204"/>
      <c r="K164" s="204"/>
      <c r="L164" s="209"/>
      <c r="M164" s="210"/>
      <c r="N164" s="211"/>
      <c r="O164" s="211"/>
      <c r="P164" s="211"/>
      <c r="Q164" s="211"/>
      <c r="R164" s="211"/>
      <c r="S164" s="211"/>
      <c r="T164" s="212"/>
      <c r="AT164" s="213" t="s">
        <v>191</v>
      </c>
      <c r="AU164" s="213" t="s">
        <v>81</v>
      </c>
      <c r="AV164" s="14" t="s">
        <v>81</v>
      </c>
      <c r="AW164" s="14" t="s">
        <v>32</v>
      </c>
      <c r="AX164" s="14" t="s">
        <v>71</v>
      </c>
      <c r="AY164" s="213" t="s">
        <v>181</v>
      </c>
    </row>
    <row r="165" spans="2:51" s="15" customFormat="1" ht="12">
      <c r="B165" s="214"/>
      <c r="C165" s="215"/>
      <c r="D165" s="194" t="s">
        <v>191</v>
      </c>
      <c r="E165" s="216" t="s">
        <v>19</v>
      </c>
      <c r="F165" s="217" t="s">
        <v>196</v>
      </c>
      <c r="G165" s="215"/>
      <c r="H165" s="218">
        <v>6</v>
      </c>
      <c r="I165" s="219"/>
      <c r="J165" s="215"/>
      <c r="K165" s="215"/>
      <c r="L165" s="220"/>
      <c r="M165" s="221"/>
      <c r="N165" s="222"/>
      <c r="O165" s="222"/>
      <c r="P165" s="222"/>
      <c r="Q165" s="222"/>
      <c r="R165" s="222"/>
      <c r="S165" s="222"/>
      <c r="T165" s="223"/>
      <c r="AT165" s="224" t="s">
        <v>191</v>
      </c>
      <c r="AU165" s="224" t="s">
        <v>81</v>
      </c>
      <c r="AV165" s="15" t="s">
        <v>189</v>
      </c>
      <c r="AW165" s="15" t="s">
        <v>32</v>
      </c>
      <c r="AX165" s="15" t="s">
        <v>79</v>
      </c>
      <c r="AY165" s="224" t="s">
        <v>181</v>
      </c>
    </row>
    <row r="166" spans="2:63" s="12" customFormat="1" ht="22.8" customHeight="1">
      <c r="B166" s="162"/>
      <c r="C166" s="163"/>
      <c r="D166" s="164" t="s">
        <v>70</v>
      </c>
      <c r="E166" s="176" t="s">
        <v>219</v>
      </c>
      <c r="F166" s="176" t="s">
        <v>220</v>
      </c>
      <c r="G166" s="163"/>
      <c r="H166" s="163"/>
      <c r="I166" s="166"/>
      <c r="J166" s="177">
        <f>BK166</f>
        <v>0</v>
      </c>
      <c r="K166" s="163"/>
      <c r="L166" s="168"/>
      <c r="M166" s="169"/>
      <c r="N166" s="170"/>
      <c r="O166" s="170"/>
      <c r="P166" s="171">
        <f>SUM(P167:P193)</f>
        <v>0</v>
      </c>
      <c r="Q166" s="170"/>
      <c r="R166" s="171">
        <f>SUM(R167:R193)</f>
        <v>0</v>
      </c>
      <c r="S166" s="170"/>
      <c r="T166" s="172">
        <f>SUM(T167:T193)</f>
        <v>0</v>
      </c>
      <c r="AR166" s="173" t="s">
        <v>189</v>
      </c>
      <c r="AT166" s="174" t="s">
        <v>70</v>
      </c>
      <c r="AU166" s="174" t="s">
        <v>79</v>
      </c>
      <c r="AY166" s="173" t="s">
        <v>181</v>
      </c>
      <c r="BK166" s="175">
        <f>SUM(BK167:BK193)</f>
        <v>0</v>
      </c>
    </row>
    <row r="167" spans="1:65" s="2" customFormat="1" ht="55.5" customHeight="1">
      <c r="A167" s="34"/>
      <c r="B167" s="35"/>
      <c r="C167" s="225" t="s">
        <v>317</v>
      </c>
      <c r="D167" s="225" t="s">
        <v>199</v>
      </c>
      <c r="E167" s="226" t="s">
        <v>221</v>
      </c>
      <c r="F167" s="227" t="s">
        <v>222</v>
      </c>
      <c r="G167" s="228" t="s">
        <v>223</v>
      </c>
      <c r="H167" s="229">
        <v>22</v>
      </c>
      <c r="I167" s="230"/>
      <c r="J167" s="231">
        <f>ROUND(I167*H167,2)</f>
        <v>0</v>
      </c>
      <c r="K167" s="227" t="s">
        <v>187</v>
      </c>
      <c r="L167" s="39"/>
      <c r="M167" s="232" t="s">
        <v>19</v>
      </c>
      <c r="N167" s="233" t="s">
        <v>42</v>
      </c>
      <c r="O167" s="64"/>
      <c r="P167" s="188">
        <f>O167*H167</f>
        <v>0</v>
      </c>
      <c r="Q167" s="188">
        <v>0</v>
      </c>
      <c r="R167" s="188">
        <f>Q167*H167</f>
        <v>0</v>
      </c>
      <c r="S167" s="188">
        <v>0</v>
      </c>
      <c r="T167" s="189">
        <f>S167*H167</f>
        <v>0</v>
      </c>
      <c r="U167" s="34"/>
      <c r="V167" s="34"/>
      <c r="W167" s="34"/>
      <c r="X167" s="34"/>
      <c r="Y167" s="34"/>
      <c r="Z167" s="34"/>
      <c r="AA167" s="34"/>
      <c r="AB167" s="34"/>
      <c r="AC167" s="34"/>
      <c r="AD167" s="34"/>
      <c r="AE167" s="34"/>
      <c r="AR167" s="190" t="s">
        <v>189</v>
      </c>
      <c r="AT167" s="190" t="s">
        <v>199</v>
      </c>
      <c r="AU167" s="190" t="s">
        <v>81</v>
      </c>
      <c r="AY167" s="17" t="s">
        <v>181</v>
      </c>
      <c r="BE167" s="191">
        <f>IF(N167="základní",J167,0)</f>
        <v>0</v>
      </c>
      <c r="BF167" s="191">
        <f>IF(N167="snížená",J167,0)</f>
        <v>0</v>
      </c>
      <c r="BG167" s="191">
        <f>IF(N167="zákl. přenesená",J167,0)</f>
        <v>0</v>
      </c>
      <c r="BH167" s="191">
        <f>IF(N167="sníž. přenesená",J167,0)</f>
        <v>0</v>
      </c>
      <c r="BI167" s="191">
        <f>IF(N167="nulová",J167,0)</f>
        <v>0</v>
      </c>
      <c r="BJ167" s="17" t="s">
        <v>79</v>
      </c>
      <c r="BK167" s="191">
        <f>ROUND(I167*H167,2)</f>
        <v>0</v>
      </c>
      <c r="BL167" s="17" t="s">
        <v>189</v>
      </c>
      <c r="BM167" s="190" t="s">
        <v>1763</v>
      </c>
    </row>
    <row r="168" spans="1:65" s="2" customFormat="1" ht="24.15" customHeight="1">
      <c r="A168" s="34"/>
      <c r="B168" s="35"/>
      <c r="C168" s="225" t="s">
        <v>320</v>
      </c>
      <c r="D168" s="225" t="s">
        <v>199</v>
      </c>
      <c r="E168" s="226" t="s">
        <v>226</v>
      </c>
      <c r="F168" s="227" t="s">
        <v>227</v>
      </c>
      <c r="G168" s="228" t="s">
        <v>223</v>
      </c>
      <c r="H168" s="229">
        <v>22</v>
      </c>
      <c r="I168" s="230"/>
      <c r="J168" s="231">
        <f>ROUND(I168*H168,2)</f>
        <v>0</v>
      </c>
      <c r="K168" s="227" t="s">
        <v>187</v>
      </c>
      <c r="L168" s="39"/>
      <c r="M168" s="232" t="s">
        <v>19</v>
      </c>
      <c r="N168" s="233" t="s">
        <v>42</v>
      </c>
      <c r="O168" s="64"/>
      <c r="P168" s="188">
        <f>O168*H168</f>
        <v>0</v>
      </c>
      <c r="Q168" s="188">
        <v>0</v>
      </c>
      <c r="R168" s="188">
        <f>Q168*H168</f>
        <v>0</v>
      </c>
      <c r="S168" s="188">
        <v>0</v>
      </c>
      <c r="T168" s="189">
        <f>S168*H168</f>
        <v>0</v>
      </c>
      <c r="U168" s="34"/>
      <c r="V168" s="34"/>
      <c r="W168" s="34"/>
      <c r="X168" s="34"/>
      <c r="Y168" s="34"/>
      <c r="Z168" s="34"/>
      <c r="AA168" s="34"/>
      <c r="AB168" s="34"/>
      <c r="AC168" s="34"/>
      <c r="AD168" s="34"/>
      <c r="AE168" s="34"/>
      <c r="AR168" s="190" t="s">
        <v>228</v>
      </c>
      <c r="AT168" s="190" t="s">
        <v>199</v>
      </c>
      <c r="AU168" s="190" t="s">
        <v>81</v>
      </c>
      <c r="AY168" s="17" t="s">
        <v>181</v>
      </c>
      <c r="BE168" s="191">
        <f>IF(N168="základní",J168,0)</f>
        <v>0</v>
      </c>
      <c r="BF168" s="191">
        <f>IF(N168="snížená",J168,0)</f>
        <v>0</v>
      </c>
      <c r="BG168" s="191">
        <f>IF(N168="zákl. přenesená",J168,0)</f>
        <v>0</v>
      </c>
      <c r="BH168" s="191">
        <f>IF(N168="sníž. přenesená",J168,0)</f>
        <v>0</v>
      </c>
      <c r="BI168" s="191">
        <f>IF(N168="nulová",J168,0)</f>
        <v>0</v>
      </c>
      <c r="BJ168" s="17" t="s">
        <v>79</v>
      </c>
      <c r="BK168" s="191">
        <f>ROUND(I168*H168,2)</f>
        <v>0</v>
      </c>
      <c r="BL168" s="17" t="s">
        <v>228</v>
      </c>
      <c r="BM168" s="190" t="s">
        <v>1764</v>
      </c>
    </row>
    <row r="169" spans="1:65" s="2" customFormat="1" ht="16.5" customHeight="1">
      <c r="A169" s="34"/>
      <c r="B169" s="35"/>
      <c r="C169" s="225" t="s">
        <v>7</v>
      </c>
      <c r="D169" s="225" t="s">
        <v>199</v>
      </c>
      <c r="E169" s="226" t="s">
        <v>231</v>
      </c>
      <c r="F169" s="227" t="s">
        <v>232</v>
      </c>
      <c r="G169" s="228" t="s">
        <v>223</v>
      </c>
      <c r="H169" s="229">
        <v>8</v>
      </c>
      <c r="I169" s="230"/>
      <c r="J169" s="231">
        <f>ROUND(I169*H169,2)</f>
        <v>0</v>
      </c>
      <c r="K169" s="227" t="s">
        <v>187</v>
      </c>
      <c r="L169" s="39"/>
      <c r="M169" s="232" t="s">
        <v>19</v>
      </c>
      <c r="N169" s="233" t="s">
        <v>42</v>
      </c>
      <c r="O169" s="64"/>
      <c r="P169" s="188">
        <f>O169*H169</f>
        <v>0</v>
      </c>
      <c r="Q169" s="188">
        <v>0</v>
      </c>
      <c r="R169" s="188">
        <f>Q169*H169</f>
        <v>0</v>
      </c>
      <c r="S169" s="188">
        <v>0</v>
      </c>
      <c r="T169" s="189">
        <f>S169*H169</f>
        <v>0</v>
      </c>
      <c r="U169" s="34"/>
      <c r="V169" s="34"/>
      <c r="W169" s="34"/>
      <c r="X169" s="34"/>
      <c r="Y169" s="34"/>
      <c r="Z169" s="34"/>
      <c r="AA169" s="34"/>
      <c r="AB169" s="34"/>
      <c r="AC169" s="34"/>
      <c r="AD169" s="34"/>
      <c r="AE169" s="34"/>
      <c r="AR169" s="190" t="s">
        <v>228</v>
      </c>
      <c r="AT169" s="190" t="s">
        <v>199</v>
      </c>
      <c r="AU169" s="190" t="s">
        <v>81</v>
      </c>
      <c r="AY169" s="17" t="s">
        <v>181</v>
      </c>
      <c r="BE169" s="191">
        <f>IF(N169="základní",J169,0)</f>
        <v>0</v>
      </c>
      <c r="BF169" s="191">
        <f>IF(N169="snížená",J169,0)</f>
        <v>0</v>
      </c>
      <c r="BG169" s="191">
        <f>IF(N169="zákl. přenesená",J169,0)</f>
        <v>0</v>
      </c>
      <c r="BH169" s="191">
        <f>IF(N169="sníž. přenesená",J169,0)</f>
        <v>0</v>
      </c>
      <c r="BI169" s="191">
        <f>IF(N169="nulová",J169,0)</f>
        <v>0</v>
      </c>
      <c r="BJ169" s="17" t="s">
        <v>79</v>
      </c>
      <c r="BK169" s="191">
        <f>ROUND(I169*H169,2)</f>
        <v>0</v>
      </c>
      <c r="BL169" s="17" t="s">
        <v>228</v>
      </c>
      <c r="BM169" s="190" t="s">
        <v>1765</v>
      </c>
    </row>
    <row r="170" spans="2:51" s="13" customFormat="1" ht="12">
      <c r="B170" s="192"/>
      <c r="C170" s="193"/>
      <c r="D170" s="194" t="s">
        <v>191</v>
      </c>
      <c r="E170" s="195" t="s">
        <v>19</v>
      </c>
      <c r="F170" s="196" t="s">
        <v>1766</v>
      </c>
      <c r="G170" s="193"/>
      <c r="H170" s="195" t="s">
        <v>19</v>
      </c>
      <c r="I170" s="197"/>
      <c r="J170" s="193"/>
      <c r="K170" s="193"/>
      <c r="L170" s="198"/>
      <c r="M170" s="199"/>
      <c r="N170" s="200"/>
      <c r="O170" s="200"/>
      <c r="P170" s="200"/>
      <c r="Q170" s="200"/>
      <c r="R170" s="200"/>
      <c r="S170" s="200"/>
      <c r="T170" s="201"/>
      <c r="AT170" s="202" t="s">
        <v>191</v>
      </c>
      <c r="AU170" s="202" t="s">
        <v>81</v>
      </c>
      <c r="AV170" s="13" t="s">
        <v>79</v>
      </c>
      <c r="AW170" s="13" t="s">
        <v>32</v>
      </c>
      <c r="AX170" s="13" t="s">
        <v>71</v>
      </c>
      <c r="AY170" s="202" t="s">
        <v>181</v>
      </c>
    </row>
    <row r="171" spans="2:51" s="14" customFormat="1" ht="12">
      <c r="B171" s="203"/>
      <c r="C171" s="204"/>
      <c r="D171" s="194" t="s">
        <v>191</v>
      </c>
      <c r="E171" s="205" t="s">
        <v>19</v>
      </c>
      <c r="F171" s="206" t="s">
        <v>529</v>
      </c>
      <c r="G171" s="204"/>
      <c r="H171" s="207">
        <v>4</v>
      </c>
      <c r="I171" s="208"/>
      <c r="J171" s="204"/>
      <c r="K171" s="204"/>
      <c r="L171" s="209"/>
      <c r="M171" s="210"/>
      <c r="N171" s="211"/>
      <c r="O171" s="211"/>
      <c r="P171" s="211"/>
      <c r="Q171" s="211"/>
      <c r="R171" s="211"/>
      <c r="S171" s="211"/>
      <c r="T171" s="212"/>
      <c r="AT171" s="213" t="s">
        <v>191</v>
      </c>
      <c r="AU171" s="213" t="s">
        <v>81</v>
      </c>
      <c r="AV171" s="14" t="s">
        <v>81</v>
      </c>
      <c r="AW171" s="14" t="s">
        <v>32</v>
      </c>
      <c r="AX171" s="14" t="s">
        <v>71</v>
      </c>
      <c r="AY171" s="213" t="s">
        <v>181</v>
      </c>
    </row>
    <row r="172" spans="2:51" s="13" customFormat="1" ht="12">
      <c r="B172" s="192"/>
      <c r="C172" s="193"/>
      <c r="D172" s="194" t="s">
        <v>191</v>
      </c>
      <c r="E172" s="195" t="s">
        <v>19</v>
      </c>
      <c r="F172" s="196" t="s">
        <v>1767</v>
      </c>
      <c r="G172" s="193"/>
      <c r="H172" s="195" t="s">
        <v>19</v>
      </c>
      <c r="I172" s="197"/>
      <c r="J172" s="193"/>
      <c r="K172" s="193"/>
      <c r="L172" s="198"/>
      <c r="M172" s="199"/>
      <c r="N172" s="200"/>
      <c r="O172" s="200"/>
      <c r="P172" s="200"/>
      <c r="Q172" s="200"/>
      <c r="R172" s="200"/>
      <c r="S172" s="200"/>
      <c r="T172" s="201"/>
      <c r="AT172" s="202" t="s">
        <v>191</v>
      </c>
      <c r="AU172" s="202" t="s">
        <v>81</v>
      </c>
      <c r="AV172" s="13" t="s">
        <v>79</v>
      </c>
      <c r="AW172" s="13" t="s">
        <v>32</v>
      </c>
      <c r="AX172" s="13" t="s">
        <v>71</v>
      </c>
      <c r="AY172" s="202" t="s">
        <v>181</v>
      </c>
    </row>
    <row r="173" spans="2:51" s="14" customFormat="1" ht="12">
      <c r="B173" s="203"/>
      <c r="C173" s="204"/>
      <c r="D173" s="194" t="s">
        <v>191</v>
      </c>
      <c r="E173" s="205" t="s">
        <v>19</v>
      </c>
      <c r="F173" s="206" t="s">
        <v>529</v>
      </c>
      <c r="G173" s="204"/>
      <c r="H173" s="207">
        <v>4</v>
      </c>
      <c r="I173" s="208"/>
      <c r="J173" s="204"/>
      <c r="K173" s="204"/>
      <c r="L173" s="209"/>
      <c r="M173" s="210"/>
      <c r="N173" s="211"/>
      <c r="O173" s="211"/>
      <c r="P173" s="211"/>
      <c r="Q173" s="211"/>
      <c r="R173" s="211"/>
      <c r="S173" s="211"/>
      <c r="T173" s="212"/>
      <c r="AT173" s="213" t="s">
        <v>191</v>
      </c>
      <c r="AU173" s="213" t="s">
        <v>81</v>
      </c>
      <c r="AV173" s="14" t="s">
        <v>81</v>
      </c>
      <c r="AW173" s="14" t="s">
        <v>32</v>
      </c>
      <c r="AX173" s="14" t="s">
        <v>71</v>
      </c>
      <c r="AY173" s="213" t="s">
        <v>181</v>
      </c>
    </row>
    <row r="174" spans="2:51" s="15" customFormat="1" ht="12">
      <c r="B174" s="214"/>
      <c r="C174" s="215"/>
      <c r="D174" s="194" t="s">
        <v>191</v>
      </c>
      <c r="E174" s="216" t="s">
        <v>19</v>
      </c>
      <c r="F174" s="217" t="s">
        <v>196</v>
      </c>
      <c r="G174" s="215"/>
      <c r="H174" s="218">
        <v>8</v>
      </c>
      <c r="I174" s="219"/>
      <c r="J174" s="215"/>
      <c r="K174" s="215"/>
      <c r="L174" s="220"/>
      <c r="M174" s="221"/>
      <c r="N174" s="222"/>
      <c r="O174" s="222"/>
      <c r="P174" s="222"/>
      <c r="Q174" s="222"/>
      <c r="R174" s="222"/>
      <c r="S174" s="222"/>
      <c r="T174" s="223"/>
      <c r="AT174" s="224" t="s">
        <v>191</v>
      </c>
      <c r="AU174" s="224" t="s">
        <v>81</v>
      </c>
      <c r="AV174" s="15" t="s">
        <v>189</v>
      </c>
      <c r="AW174" s="15" t="s">
        <v>32</v>
      </c>
      <c r="AX174" s="15" t="s">
        <v>79</v>
      </c>
      <c r="AY174" s="224" t="s">
        <v>181</v>
      </c>
    </row>
    <row r="175" spans="1:65" s="2" customFormat="1" ht="24.15" customHeight="1">
      <c r="A175" s="34"/>
      <c r="B175" s="35"/>
      <c r="C175" s="225" t="s">
        <v>429</v>
      </c>
      <c r="D175" s="225" t="s">
        <v>199</v>
      </c>
      <c r="E175" s="226" t="s">
        <v>236</v>
      </c>
      <c r="F175" s="227" t="s">
        <v>237</v>
      </c>
      <c r="G175" s="228" t="s">
        <v>223</v>
      </c>
      <c r="H175" s="229">
        <v>8</v>
      </c>
      <c r="I175" s="230"/>
      <c r="J175" s="231">
        <f>ROUND(I175*H175,2)</f>
        <v>0</v>
      </c>
      <c r="K175" s="227" t="s">
        <v>187</v>
      </c>
      <c r="L175" s="39"/>
      <c r="M175" s="232" t="s">
        <v>19</v>
      </c>
      <c r="N175" s="233" t="s">
        <v>42</v>
      </c>
      <c r="O175" s="64"/>
      <c r="P175" s="188">
        <f>O175*H175</f>
        <v>0</v>
      </c>
      <c r="Q175" s="188">
        <v>0</v>
      </c>
      <c r="R175" s="188">
        <f>Q175*H175</f>
        <v>0</v>
      </c>
      <c r="S175" s="188">
        <v>0</v>
      </c>
      <c r="T175" s="189">
        <f>S175*H175</f>
        <v>0</v>
      </c>
      <c r="U175" s="34"/>
      <c r="V175" s="34"/>
      <c r="W175" s="34"/>
      <c r="X175" s="34"/>
      <c r="Y175" s="34"/>
      <c r="Z175" s="34"/>
      <c r="AA175" s="34"/>
      <c r="AB175" s="34"/>
      <c r="AC175" s="34"/>
      <c r="AD175" s="34"/>
      <c r="AE175" s="34"/>
      <c r="AR175" s="190" t="s">
        <v>189</v>
      </c>
      <c r="AT175" s="190" t="s">
        <v>199</v>
      </c>
      <c r="AU175" s="190" t="s">
        <v>81</v>
      </c>
      <c r="AY175" s="17" t="s">
        <v>181</v>
      </c>
      <c r="BE175" s="191">
        <f>IF(N175="základní",J175,0)</f>
        <v>0</v>
      </c>
      <c r="BF175" s="191">
        <f>IF(N175="snížená",J175,0)</f>
        <v>0</v>
      </c>
      <c r="BG175" s="191">
        <f>IF(N175="zákl. přenesená",J175,0)</f>
        <v>0</v>
      </c>
      <c r="BH175" s="191">
        <f>IF(N175="sníž. přenesená",J175,0)</f>
        <v>0</v>
      </c>
      <c r="BI175" s="191">
        <f>IF(N175="nulová",J175,0)</f>
        <v>0</v>
      </c>
      <c r="BJ175" s="17" t="s">
        <v>79</v>
      </c>
      <c r="BK175" s="191">
        <f>ROUND(I175*H175,2)</f>
        <v>0</v>
      </c>
      <c r="BL175" s="17" t="s">
        <v>189</v>
      </c>
      <c r="BM175" s="190" t="s">
        <v>1768</v>
      </c>
    </row>
    <row r="176" spans="2:51" s="13" customFormat="1" ht="12">
      <c r="B176" s="192"/>
      <c r="C176" s="193"/>
      <c r="D176" s="194" t="s">
        <v>191</v>
      </c>
      <c r="E176" s="195" t="s">
        <v>19</v>
      </c>
      <c r="F176" s="196" t="s">
        <v>1766</v>
      </c>
      <c r="G176" s="193"/>
      <c r="H176" s="195" t="s">
        <v>19</v>
      </c>
      <c r="I176" s="197"/>
      <c r="J176" s="193"/>
      <c r="K176" s="193"/>
      <c r="L176" s="198"/>
      <c r="M176" s="199"/>
      <c r="N176" s="200"/>
      <c r="O176" s="200"/>
      <c r="P176" s="200"/>
      <c r="Q176" s="200"/>
      <c r="R176" s="200"/>
      <c r="S176" s="200"/>
      <c r="T176" s="201"/>
      <c r="AT176" s="202" t="s">
        <v>191</v>
      </c>
      <c r="AU176" s="202" t="s">
        <v>81</v>
      </c>
      <c r="AV176" s="13" t="s">
        <v>79</v>
      </c>
      <c r="AW176" s="13" t="s">
        <v>32</v>
      </c>
      <c r="AX176" s="13" t="s">
        <v>71</v>
      </c>
      <c r="AY176" s="202" t="s">
        <v>181</v>
      </c>
    </row>
    <row r="177" spans="2:51" s="14" customFormat="1" ht="12">
      <c r="B177" s="203"/>
      <c r="C177" s="204"/>
      <c r="D177" s="194" t="s">
        <v>191</v>
      </c>
      <c r="E177" s="205" t="s">
        <v>19</v>
      </c>
      <c r="F177" s="206" t="s">
        <v>529</v>
      </c>
      <c r="G177" s="204"/>
      <c r="H177" s="207">
        <v>4</v>
      </c>
      <c r="I177" s="208"/>
      <c r="J177" s="204"/>
      <c r="K177" s="204"/>
      <c r="L177" s="209"/>
      <c r="M177" s="210"/>
      <c r="N177" s="211"/>
      <c r="O177" s="211"/>
      <c r="P177" s="211"/>
      <c r="Q177" s="211"/>
      <c r="R177" s="211"/>
      <c r="S177" s="211"/>
      <c r="T177" s="212"/>
      <c r="AT177" s="213" t="s">
        <v>191</v>
      </c>
      <c r="AU177" s="213" t="s">
        <v>81</v>
      </c>
      <c r="AV177" s="14" t="s">
        <v>81</v>
      </c>
      <c r="AW177" s="14" t="s">
        <v>32</v>
      </c>
      <c r="AX177" s="14" t="s">
        <v>71</v>
      </c>
      <c r="AY177" s="213" t="s">
        <v>181</v>
      </c>
    </row>
    <row r="178" spans="2:51" s="13" customFormat="1" ht="12">
      <c r="B178" s="192"/>
      <c r="C178" s="193"/>
      <c r="D178" s="194" t="s">
        <v>191</v>
      </c>
      <c r="E178" s="195" t="s">
        <v>19</v>
      </c>
      <c r="F178" s="196" t="s">
        <v>1767</v>
      </c>
      <c r="G178" s="193"/>
      <c r="H178" s="195" t="s">
        <v>19</v>
      </c>
      <c r="I178" s="197"/>
      <c r="J178" s="193"/>
      <c r="K178" s="193"/>
      <c r="L178" s="198"/>
      <c r="M178" s="199"/>
      <c r="N178" s="200"/>
      <c r="O178" s="200"/>
      <c r="P178" s="200"/>
      <c r="Q178" s="200"/>
      <c r="R178" s="200"/>
      <c r="S178" s="200"/>
      <c r="T178" s="201"/>
      <c r="AT178" s="202" t="s">
        <v>191</v>
      </c>
      <c r="AU178" s="202" t="s">
        <v>81</v>
      </c>
      <c r="AV178" s="13" t="s">
        <v>79</v>
      </c>
      <c r="AW178" s="13" t="s">
        <v>32</v>
      </c>
      <c r="AX178" s="13" t="s">
        <v>71</v>
      </c>
      <c r="AY178" s="202" t="s">
        <v>181</v>
      </c>
    </row>
    <row r="179" spans="2:51" s="14" customFormat="1" ht="12">
      <c r="B179" s="203"/>
      <c r="C179" s="204"/>
      <c r="D179" s="194" t="s">
        <v>191</v>
      </c>
      <c r="E179" s="205" t="s">
        <v>19</v>
      </c>
      <c r="F179" s="206" t="s">
        <v>529</v>
      </c>
      <c r="G179" s="204"/>
      <c r="H179" s="207">
        <v>4</v>
      </c>
      <c r="I179" s="208"/>
      <c r="J179" s="204"/>
      <c r="K179" s="204"/>
      <c r="L179" s="209"/>
      <c r="M179" s="210"/>
      <c r="N179" s="211"/>
      <c r="O179" s="211"/>
      <c r="P179" s="211"/>
      <c r="Q179" s="211"/>
      <c r="R179" s="211"/>
      <c r="S179" s="211"/>
      <c r="T179" s="212"/>
      <c r="AT179" s="213" t="s">
        <v>191</v>
      </c>
      <c r="AU179" s="213" t="s">
        <v>81</v>
      </c>
      <c r="AV179" s="14" t="s">
        <v>81</v>
      </c>
      <c r="AW179" s="14" t="s">
        <v>32</v>
      </c>
      <c r="AX179" s="14" t="s">
        <v>71</v>
      </c>
      <c r="AY179" s="213" t="s">
        <v>181</v>
      </c>
    </row>
    <row r="180" spans="2:51" s="15" customFormat="1" ht="12">
      <c r="B180" s="214"/>
      <c r="C180" s="215"/>
      <c r="D180" s="194" t="s">
        <v>191</v>
      </c>
      <c r="E180" s="216" t="s">
        <v>19</v>
      </c>
      <c r="F180" s="217" t="s">
        <v>196</v>
      </c>
      <c r="G180" s="215"/>
      <c r="H180" s="218">
        <v>8</v>
      </c>
      <c r="I180" s="219"/>
      <c r="J180" s="215"/>
      <c r="K180" s="215"/>
      <c r="L180" s="220"/>
      <c r="M180" s="221"/>
      <c r="N180" s="222"/>
      <c r="O180" s="222"/>
      <c r="P180" s="222"/>
      <c r="Q180" s="222"/>
      <c r="R180" s="222"/>
      <c r="S180" s="222"/>
      <c r="T180" s="223"/>
      <c r="AT180" s="224" t="s">
        <v>191</v>
      </c>
      <c r="AU180" s="224" t="s">
        <v>81</v>
      </c>
      <c r="AV180" s="15" t="s">
        <v>189</v>
      </c>
      <c r="AW180" s="15" t="s">
        <v>32</v>
      </c>
      <c r="AX180" s="15" t="s">
        <v>79</v>
      </c>
      <c r="AY180" s="224" t="s">
        <v>181</v>
      </c>
    </row>
    <row r="181" spans="1:65" s="2" customFormat="1" ht="101.25" customHeight="1">
      <c r="A181" s="34"/>
      <c r="B181" s="35"/>
      <c r="C181" s="225" t="s">
        <v>433</v>
      </c>
      <c r="D181" s="225" t="s">
        <v>199</v>
      </c>
      <c r="E181" s="226" t="s">
        <v>241</v>
      </c>
      <c r="F181" s="227" t="s">
        <v>242</v>
      </c>
      <c r="G181" s="228" t="s">
        <v>186</v>
      </c>
      <c r="H181" s="229">
        <v>904.851</v>
      </c>
      <c r="I181" s="230"/>
      <c r="J181" s="231">
        <f>ROUND(I181*H181,2)</f>
        <v>0</v>
      </c>
      <c r="K181" s="227" t="s">
        <v>187</v>
      </c>
      <c r="L181" s="39"/>
      <c r="M181" s="232" t="s">
        <v>19</v>
      </c>
      <c r="N181" s="233" t="s">
        <v>42</v>
      </c>
      <c r="O181" s="64"/>
      <c r="P181" s="188">
        <f>O181*H181</f>
        <v>0</v>
      </c>
      <c r="Q181" s="188">
        <v>0</v>
      </c>
      <c r="R181" s="188">
        <f>Q181*H181</f>
        <v>0</v>
      </c>
      <c r="S181" s="188">
        <v>0</v>
      </c>
      <c r="T181" s="189">
        <f>S181*H181</f>
        <v>0</v>
      </c>
      <c r="U181" s="34"/>
      <c r="V181" s="34"/>
      <c r="W181" s="34"/>
      <c r="X181" s="34"/>
      <c r="Y181" s="34"/>
      <c r="Z181" s="34"/>
      <c r="AA181" s="34"/>
      <c r="AB181" s="34"/>
      <c r="AC181" s="34"/>
      <c r="AD181" s="34"/>
      <c r="AE181" s="34"/>
      <c r="AR181" s="190" t="s">
        <v>228</v>
      </c>
      <c r="AT181" s="190" t="s">
        <v>199</v>
      </c>
      <c r="AU181" s="190" t="s">
        <v>81</v>
      </c>
      <c r="AY181" s="17" t="s">
        <v>181</v>
      </c>
      <c r="BE181" s="191">
        <f>IF(N181="základní",J181,0)</f>
        <v>0</v>
      </c>
      <c r="BF181" s="191">
        <f>IF(N181="snížená",J181,0)</f>
        <v>0</v>
      </c>
      <c r="BG181" s="191">
        <f>IF(N181="zákl. přenesená",J181,0)</f>
        <v>0</v>
      </c>
      <c r="BH181" s="191">
        <f>IF(N181="sníž. přenesená",J181,0)</f>
        <v>0</v>
      </c>
      <c r="BI181" s="191">
        <f>IF(N181="nulová",J181,0)</f>
        <v>0</v>
      </c>
      <c r="BJ181" s="17" t="s">
        <v>79</v>
      </c>
      <c r="BK181" s="191">
        <f>ROUND(I181*H181,2)</f>
        <v>0</v>
      </c>
      <c r="BL181" s="17" t="s">
        <v>228</v>
      </c>
      <c r="BM181" s="190" t="s">
        <v>1769</v>
      </c>
    </row>
    <row r="182" spans="1:47" s="2" customFormat="1" ht="19.2">
      <c r="A182" s="34"/>
      <c r="B182" s="35"/>
      <c r="C182" s="36"/>
      <c r="D182" s="194" t="s">
        <v>204</v>
      </c>
      <c r="E182" s="36"/>
      <c r="F182" s="234" t="s">
        <v>244</v>
      </c>
      <c r="G182" s="36"/>
      <c r="H182" s="36"/>
      <c r="I182" s="235"/>
      <c r="J182" s="36"/>
      <c r="K182" s="36"/>
      <c r="L182" s="39"/>
      <c r="M182" s="236"/>
      <c r="N182" s="237"/>
      <c r="O182" s="64"/>
      <c r="P182" s="64"/>
      <c r="Q182" s="64"/>
      <c r="R182" s="64"/>
      <c r="S182" s="64"/>
      <c r="T182" s="65"/>
      <c r="U182" s="34"/>
      <c r="V182" s="34"/>
      <c r="W182" s="34"/>
      <c r="X182" s="34"/>
      <c r="Y182" s="34"/>
      <c r="Z182" s="34"/>
      <c r="AA182" s="34"/>
      <c r="AB182" s="34"/>
      <c r="AC182" s="34"/>
      <c r="AD182" s="34"/>
      <c r="AE182" s="34"/>
      <c r="AT182" s="17" t="s">
        <v>204</v>
      </c>
      <c r="AU182" s="17" t="s">
        <v>81</v>
      </c>
    </row>
    <row r="183" spans="2:51" s="13" customFormat="1" ht="12">
      <c r="B183" s="192"/>
      <c r="C183" s="193"/>
      <c r="D183" s="194" t="s">
        <v>191</v>
      </c>
      <c r="E183" s="195" t="s">
        <v>19</v>
      </c>
      <c r="F183" s="196" t="s">
        <v>1770</v>
      </c>
      <c r="G183" s="193"/>
      <c r="H183" s="195" t="s">
        <v>19</v>
      </c>
      <c r="I183" s="197"/>
      <c r="J183" s="193"/>
      <c r="K183" s="193"/>
      <c r="L183" s="198"/>
      <c r="M183" s="199"/>
      <c r="N183" s="200"/>
      <c r="O183" s="200"/>
      <c r="P183" s="200"/>
      <c r="Q183" s="200"/>
      <c r="R183" s="200"/>
      <c r="S183" s="200"/>
      <c r="T183" s="201"/>
      <c r="AT183" s="202" t="s">
        <v>191</v>
      </c>
      <c r="AU183" s="202" t="s">
        <v>81</v>
      </c>
      <c r="AV183" s="13" t="s">
        <v>79</v>
      </c>
      <c r="AW183" s="13" t="s">
        <v>32</v>
      </c>
      <c r="AX183" s="13" t="s">
        <v>71</v>
      </c>
      <c r="AY183" s="202" t="s">
        <v>181</v>
      </c>
    </row>
    <row r="184" spans="2:51" s="14" customFormat="1" ht="12">
      <c r="B184" s="203"/>
      <c r="C184" s="204"/>
      <c r="D184" s="194" t="s">
        <v>191</v>
      </c>
      <c r="E184" s="205" t="s">
        <v>19</v>
      </c>
      <c r="F184" s="206" t="s">
        <v>1771</v>
      </c>
      <c r="G184" s="204"/>
      <c r="H184" s="207">
        <v>904.851</v>
      </c>
      <c r="I184" s="208"/>
      <c r="J184" s="204"/>
      <c r="K184" s="204"/>
      <c r="L184" s="209"/>
      <c r="M184" s="210"/>
      <c r="N184" s="211"/>
      <c r="O184" s="211"/>
      <c r="P184" s="211"/>
      <c r="Q184" s="211"/>
      <c r="R184" s="211"/>
      <c r="S184" s="211"/>
      <c r="T184" s="212"/>
      <c r="AT184" s="213" t="s">
        <v>191</v>
      </c>
      <c r="AU184" s="213" t="s">
        <v>81</v>
      </c>
      <c r="AV184" s="14" t="s">
        <v>81</v>
      </c>
      <c r="AW184" s="14" t="s">
        <v>32</v>
      </c>
      <c r="AX184" s="14" t="s">
        <v>71</v>
      </c>
      <c r="AY184" s="213" t="s">
        <v>181</v>
      </c>
    </row>
    <row r="185" spans="2:51" s="15" customFormat="1" ht="12">
      <c r="B185" s="214"/>
      <c r="C185" s="215"/>
      <c r="D185" s="194" t="s">
        <v>191</v>
      </c>
      <c r="E185" s="216" t="s">
        <v>19</v>
      </c>
      <c r="F185" s="217" t="s">
        <v>196</v>
      </c>
      <c r="G185" s="215"/>
      <c r="H185" s="218">
        <v>904.851</v>
      </c>
      <c r="I185" s="219"/>
      <c r="J185" s="215"/>
      <c r="K185" s="215"/>
      <c r="L185" s="220"/>
      <c r="M185" s="221"/>
      <c r="N185" s="222"/>
      <c r="O185" s="222"/>
      <c r="P185" s="222"/>
      <c r="Q185" s="222"/>
      <c r="R185" s="222"/>
      <c r="S185" s="222"/>
      <c r="T185" s="223"/>
      <c r="AT185" s="224" t="s">
        <v>191</v>
      </c>
      <c r="AU185" s="224" t="s">
        <v>81</v>
      </c>
      <c r="AV185" s="15" t="s">
        <v>189</v>
      </c>
      <c r="AW185" s="15" t="s">
        <v>32</v>
      </c>
      <c r="AX185" s="15" t="s">
        <v>79</v>
      </c>
      <c r="AY185" s="224" t="s">
        <v>181</v>
      </c>
    </row>
    <row r="186" spans="1:65" s="2" customFormat="1" ht="114.9" customHeight="1">
      <c r="A186" s="34"/>
      <c r="B186" s="35"/>
      <c r="C186" s="225" t="s">
        <v>437</v>
      </c>
      <c r="D186" s="225" t="s">
        <v>199</v>
      </c>
      <c r="E186" s="226" t="s">
        <v>321</v>
      </c>
      <c r="F186" s="227" t="s">
        <v>322</v>
      </c>
      <c r="G186" s="228" t="s">
        <v>186</v>
      </c>
      <c r="H186" s="229">
        <v>4.094</v>
      </c>
      <c r="I186" s="230"/>
      <c r="J186" s="231">
        <f>ROUND(I186*H186,2)</f>
        <v>0</v>
      </c>
      <c r="K186" s="227" t="s">
        <v>187</v>
      </c>
      <c r="L186" s="39"/>
      <c r="M186" s="232" t="s">
        <v>19</v>
      </c>
      <c r="N186" s="233" t="s">
        <v>42</v>
      </c>
      <c r="O186" s="64"/>
      <c r="P186" s="188">
        <f>O186*H186</f>
        <v>0</v>
      </c>
      <c r="Q186" s="188">
        <v>0</v>
      </c>
      <c r="R186" s="188">
        <f>Q186*H186</f>
        <v>0</v>
      </c>
      <c r="S186" s="188">
        <v>0</v>
      </c>
      <c r="T186" s="189">
        <f>S186*H186</f>
        <v>0</v>
      </c>
      <c r="U186" s="34"/>
      <c r="V186" s="34"/>
      <c r="W186" s="34"/>
      <c r="X186" s="34"/>
      <c r="Y186" s="34"/>
      <c r="Z186" s="34"/>
      <c r="AA186" s="34"/>
      <c r="AB186" s="34"/>
      <c r="AC186" s="34"/>
      <c r="AD186" s="34"/>
      <c r="AE186" s="34"/>
      <c r="AR186" s="190" t="s">
        <v>228</v>
      </c>
      <c r="AT186" s="190" t="s">
        <v>199</v>
      </c>
      <c r="AU186" s="190" t="s">
        <v>81</v>
      </c>
      <c r="AY186" s="17" t="s">
        <v>181</v>
      </c>
      <c r="BE186" s="191">
        <f>IF(N186="základní",J186,0)</f>
        <v>0</v>
      </c>
      <c r="BF186" s="191">
        <f>IF(N186="snížená",J186,0)</f>
        <v>0</v>
      </c>
      <c r="BG186" s="191">
        <f>IF(N186="zákl. přenesená",J186,0)</f>
        <v>0</v>
      </c>
      <c r="BH186" s="191">
        <f>IF(N186="sníž. přenesená",J186,0)</f>
        <v>0</v>
      </c>
      <c r="BI186" s="191">
        <f>IF(N186="nulová",J186,0)</f>
        <v>0</v>
      </c>
      <c r="BJ186" s="17" t="s">
        <v>79</v>
      </c>
      <c r="BK186" s="191">
        <f>ROUND(I186*H186,2)</f>
        <v>0</v>
      </c>
      <c r="BL186" s="17" t="s">
        <v>228</v>
      </c>
      <c r="BM186" s="190" t="s">
        <v>1772</v>
      </c>
    </row>
    <row r="187" spans="2:51" s="13" customFormat="1" ht="20.4">
      <c r="B187" s="192"/>
      <c r="C187" s="193"/>
      <c r="D187" s="194" t="s">
        <v>191</v>
      </c>
      <c r="E187" s="195" t="s">
        <v>19</v>
      </c>
      <c r="F187" s="196" t="s">
        <v>324</v>
      </c>
      <c r="G187" s="193"/>
      <c r="H187" s="195" t="s">
        <v>19</v>
      </c>
      <c r="I187" s="197"/>
      <c r="J187" s="193"/>
      <c r="K187" s="193"/>
      <c r="L187" s="198"/>
      <c r="M187" s="199"/>
      <c r="N187" s="200"/>
      <c r="O187" s="200"/>
      <c r="P187" s="200"/>
      <c r="Q187" s="200"/>
      <c r="R187" s="200"/>
      <c r="S187" s="200"/>
      <c r="T187" s="201"/>
      <c r="AT187" s="202" t="s">
        <v>191</v>
      </c>
      <c r="AU187" s="202" t="s">
        <v>81</v>
      </c>
      <c r="AV187" s="13" t="s">
        <v>79</v>
      </c>
      <c r="AW187" s="13" t="s">
        <v>32</v>
      </c>
      <c r="AX187" s="13" t="s">
        <v>71</v>
      </c>
      <c r="AY187" s="202" t="s">
        <v>181</v>
      </c>
    </row>
    <row r="188" spans="2:51" s="14" customFormat="1" ht="12">
      <c r="B188" s="203"/>
      <c r="C188" s="204"/>
      <c r="D188" s="194" t="s">
        <v>191</v>
      </c>
      <c r="E188" s="205" t="s">
        <v>19</v>
      </c>
      <c r="F188" s="206" t="s">
        <v>811</v>
      </c>
      <c r="G188" s="204"/>
      <c r="H188" s="207">
        <v>4.094</v>
      </c>
      <c r="I188" s="208"/>
      <c r="J188" s="204"/>
      <c r="K188" s="204"/>
      <c r="L188" s="209"/>
      <c r="M188" s="210"/>
      <c r="N188" s="211"/>
      <c r="O188" s="211"/>
      <c r="P188" s="211"/>
      <c r="Q188" s="211"/>
      <c r="R188" s="211"/>
      <c r="S188" s="211"/>
      <c r="T188" s="212"/>
      <c r="AT188" s="213" t="s">
        <v>191</v>
      </c>
      <c r="AU188" s="213" t="s">
        <v>81</v>
      </c>
      <c r="AV188" s="14" t="s">
        <v>81</v>
      </c>
      <c r="AW188" s="14" t="s">
        <v>32</v>
      </c>
      <c r="AX188" s="14" t="s">
        <v>71</v>
      </c>
      <c r="AY188" s="213" t="s">
        <v>181</v>
      </c>
    </row>
    <row r="189" spans="2:51" s="15" customFormat="1" ht="12">
      <c r="B189" s="214"/>
      <c r="C189" s="215"/>
      <c r="D189" s="194" t="s">
        <v>191</v>
      </c>
      <c r="E189" s="216" t="s">
        <v>19</v>
      </c>
      <c r="F189" s="217" t="s">
        <v>196</v>
      </c>
      <c r="G189" s="215"/>
      <c r="H189" s="218">
        <v>4.094</v>
      </c>
      <c r="I189" s="219"/>
      <c r="J189" s="215"/>
      <c r="K189" s="215"/>
      <c r="L189" s="220"/>
      <c r="M189" s="221"/>
      <c r="N189" s="222"/>
      <c r="O189" s="222"/>
      <c r="P189" s="222"/>
      <c r="Q189" s="222"/>
      <c r="R189" s="222"/>
      <c r="S189" s="222"/>
      <c r="T189" s="223"/>
      <c r="AT189" s="224" t="s">
        <v>191</v>
      </c>
      <c r="AU189" s="224" t="s">
        <v>81</v>
      </c>
      <c r="AV189" s="15" t="s">
        <v>189</v>
      </c>
      <c r="AW189" s="15" t="s">
        <v>32</v>
      </c>
      <c r="AX189" s="15" t="s">
        <v>79</v>
      </c>
      <c r="AY189" s="224" t="s">
        <v>181</v>
      </c>
    </row>
    <row r="190" spans="1:65" s="2" customFormat="1" ht="90" customHeight="1">
      <c r="A190" s="34"/>
      <c r="B190" s="35"/>
      <c r="C190" s="225" t="s">
        <v>440</v>
      </c>
      <c r="D190" s="225" t="s">
        <v>199</v>
      </c>
      <c r="E190" s="226" t="s">
        <v>326</v>
      </c>
      <c r="F190" s="227" t="s">
        <v>327</v>
      </c>
      <c r="G190" s="228" t="s">
        <v>186</v>
      </c>
      <c r="H190" s="229">
        <v>2.047</v>
      </c>
      <c r="I190" s="230"/>
      <c r="J190" s="231">
        <f>ROUND(I190*H190,2)</f>
        <v>0</v>
      </c>
      <c r="K190" s="227" t="s">
        <v>187</v>
      </c>
      <c r="L190" s="39"/>
      <c r="M190" s="232" t="s">
        <v>19</v>
      </c>
      <c r="N190" s="233" t="s">
        <v>42</v>
      </c>
      <c r="O190" s="64"/>
      <c r="P190" s="188">
        <f>O190*H190</f>
        <v>0</v>
      </c>
      <c r="Q190" s="188">
        <v>0</v>
      </c>
      <c r="R190" s="188">
        <f>Q190*H190</f>
        <v>0</v>
      </c>
      <c r="S190" s="188">
        <v>0</v>
      </c>
      <c r="T190" s="189">
        <f>S190*H190</f>
        <v>0</v>
      </c>
      <c r="U190" s="34"/>
      <c r="V190" s="34"/>
      <c r="W190" s="34"/>
      <c r="X190" s="34"/>
      <c r="Y190" s="34"/>
      <c r="Z190" s="34"/>
      <c r="AA190" s="34"/>
      <c r="AB190" s="34"/>
      <c r="AC190" s="34"/>
      <c r="AD190" s="34"/>
      <c r="AE190" s="34"/>
      <c r="AR190" s="190" t="s">
        <v>228</v>
      </c>
      <c r="AT190" s="190" t="s">
        <v>199</v>
      </c>
      <c r="AU190" s="190" t="s">
        <v>81</v>
      </c>
      <c r="AY190" s="17" t="s">
        <v>181</v>
      </c>
      <c r="BE190" s="191">
        <f>IF(N190="základní",J190,0)</f>
        <v>0</v>
      </c>
      <c r="BF190" s="191">
        <f>IF(N190="snížená",J190,0)</f>
        <v>0</v>
      </c>
      <c r="BG190" s="191">
        <f>IF(N190="zákl. přenesená",J190,0)</f>
        <v>0</v>
      </c>
      <c r="BH190" s="191">
        <f>IF(N190="sníž. přenesená",J190,0)</f>
        <v>0</v>
      </c>
      <c r="BI190" s="191">
        <f>IF(N190="nulová",J190,0)</f>
        <v>0</v>
      </c>
      <c r="BJ190" s="17" t="s">
        <v>79</v>
      </c>
      <c r="BK190" s="191">
        <f>ROUND(I190*H190,2)</f>
        <v>0</v>
      </c>
      <c r="BL190" s="17" t="s">
        <v>228</v>
      </c>
      <c r="BM190" s="190" t="s">
        <v>1773</v>
      </c>
    </row>
    <row r="191" spans="2:51" s="13" customFormat="1" ht="12">
      <c r="B191" s="192"/>
      <c r="C191" s="193"/>
      <c r="D191" s="194" t="s">
        <v>191</v>
      </c>
      <c r="E191" s="195" t="s">
        <v>19</v>
      </c>
      <c r="F191" s="196" t="s">
        <v>329</v>
      </c>
      <c r="G191" s="193"/>
      <c r="H191" s="195" t="s">
        <v>19</v>
      </c>
      <c r="I191" s="197"/>
      <c r="J191" s="193"/>
      <c r="K191" s="193"/>
      <c r="L191" s="198"/>
      <c r="M191" s="199"/>
      <c r="N191" s="200"/>
      <c r="O191" s="200"/>
      <c r="P191" s="200"/>
      <c r="Q191" s="200"/>
      <c r="R191" s="200"/>
      <c r="S191" s="200"/>
      <c r="T191" s="201"/>
      <c r="AT191" s="202" t="s">
        <v>191</v>
      </c>
      <c r="AU191" s="202" t="s">
        <v>81</v>
      </c>
      <c r="AV191" s="13" t="s">
        <v>79</v>
      </c>
      <c r="AW191" s="13" t="s">
        <v>32</v>
      </c>
      <c r="AX191" s="13" t="s">
        <v>71</v>
      </c>
      <c r="AY191" s="202" t="s">
        <v>181</v>
      </c>
    </row>
    <row r="192" spans="2:51" s="14" customFormat="1" ht="12">
      <c r="B192" s="203"/>
      <c r="C192" s="204"/>
      <c r="D192" s="194" t="s">
        <v>191</v>
      </c>
      <c r="E192" s="205" t="s">
        <v>19</v>
      </c>
      <c r="F192" s="206" t="s">
        <v>813</v>
      </c>
      <c r="G192" s="204"/>
      <c r="H192" s="207">
        <v>2.047</v>
      </c>
      <c r="I192" s="208"/>
      <c r="J192" s="204"/>
      <c r="K192" s="204"/>
      <c r="L192" s="209"/>
      <c r="M192" s="210"/>
      <c r="N192" s="211"/>
      <c r="O192" s="211"/>
      <c r="P192" s="211"/>
      <c r="Q192" s="211"/>
      <c r="R192" s="211"/>
      <c r="S192" s="211"/>
      <c r="T192" s="212"/>
      <c r="AT192" s="213" t="s">
        <v>191</v>
      </c>
      <c r="AU192" s="213" t="s">
        <v>81</v>
      </c>
      <c r="AV192" s="14" t="s">
        <v>81</v>
      </c>
      <c r="AW192" s="14" t="s">
        <v>32</v>
      </c>
      <c r="AX192" s="14" t="s">
        <v>71</v>
      </c>
      <c r="AY192" s="213" t="s">
        <v>181</v>
      </c>
    </row>
    <row r="193" spans="2:51" s="15" customFormat="1" ht="12">
      <c r="B193" s="214"/>
      <c r="C193" s="215"/>
      <c r="D193" s="194" t="s">
        <v>191</v>
      </c>
      <c r="E193" s="216" t="s">
        <v>19</v>
      </c>
      <c r="F193" s="217" t="s">
        <v>196</v>
      </c>
      <c r="G193" s="215"/>
      <c r="H193" s="218">
        <v>2.047</v>
      </c>
      <c r="I193" s="219"/>
      <c r="J193" s="215"/>
      <c r="K193" s="215"/>
      <c r="L193" s="220"/>
      <c r="M193" s="238"/>
      <c r="N193" s="239"/>
      <c r="O193" s="239"/>
      <c r="P193" s="239"/>
      <c r="Q193" s="239"/>
      <c r="R193" s="239"/>
      <c r="S193" s="239"/>
      <c r="T193" s="240"/>
      <c r="AT193" s="224" t="s">
        <v>191</v>
      </c>
      <c r="AU193" s="224" t="s">
        <v>81</v>
      </c>
      <c r="AV193" s="15" t="s">
        <v>189</v>
      </c>
      <c r="AW193" s="15" t="s">
        <v>32</v>
      </c>
      <c r="AX193" s="15" t="s">
        <v>79</v>
      </c>
      <c r="AY193" s="224" t="s">
        <v>181</v>
      </c>
    </row>
    <row r="194" spans="1:31" s="2" customFormat="1" ht="6.9" customHeight="1">
      <c r="A194" s="34"/>
      <c r="B194" s="47"/>
      <c r="C194" s="48"/>
      <c r="D194" s="48"/>
      <c r="E194" s="48"/>
      <c r="F194" s="48"/>
      <c r="G194" s="48"/>
      <c r="H194" s="48"/>
      <c r="I194" s="48"/>
      <c r="J194" s="48"/>
      <c r="K194" s="48"/>
      <c r="L194" s="39"/>
      <c r="M194" s="34"/>
      <c r="O194" s="34"/>
      <c r="P194" s="34"/>
      <c r="Q194" s="34"/>
      <c r="R194" s="34"/>
      <c r="S194" s="34"/>
      <c r="T194" s="34"/>
      <c r="U194" s="34"/>
      <c r="V194" s="34"/>
      <c r="W194" s="34"/>
      <c r="X194" s="34"/>
      <c r="Y194" s="34"/>
      <c r="Z194" s="34"/>
      <c r="AA194" s="34"/>
      <c r="AB194" s="34"/>
      <c r="AC194" s="34"/>
      <c r="AD194" s="34"/>
      <c r="AE194" s="34"/>
    </row>
  </sheetData>
  <sheetProtection password="EC1B" sheet="1" objects="1" scenarios="1" formatColumns="0" formatRows="0" autoFilter="0"/>
  <autoFilter ref="C83:K193"/>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BM226"/>
  <sheetViews>
    <sheetView showGridLines="0" workbookViewId="0" topLeftCell="A214">
      <selection activeCell="I110" sqref="I110"/>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50"/>
      <c r="M2" s="250"/>
      <c r="N2" s="250"/>
      <c r="O2" s="250"/>
      <c r="P2" s="250"/>
      <c r="Q2" s="250"/>
      <c r="R2" s="250"/>
      <c r="S2" s="250"/>
      <c r="T2" s="250"/>
      <c r="U2" s="250"/>
      <c r="V2" s="250"/>
      <c r="AT2" s="17" t="s">
        <v>111</v>
      </c>
    </row>
    <row r="3" spans="2:46" s="1" customFormat="1" ht="6.9" customHeight="1">
      <c r="B3" s="108"/>
      <c r="C3" s="109"/>
      <c r="D3" s="109"/>
      <c r="E3" s="109"/>
      <c r="F3" s="109"/>
      <c r="G3" s="109"/>
      <c r="H3" s="109"/>
      <c r="I3" s="109"/>
      <c r="J3" s="109"/>
      <c r="K3" s="109"/>
      <c r="L3" s="20"/>
      <c r="AT3" s="17" t="s">
        <v>81</v>
      </c>
    </row>
    <row r="4" spans="2:46" s="1" customFormat="1" ht="24.9" customHeight="1">
      <c r="B4" s="20"/>
      <c r="D4" s="110" t="s">
        <v>155</v>
      </c>
      <c r="L4" s="20"/>
      <c r="M4" s="111" t="s">
        <v>10</v>
      </c>
      <c r="AT4" s="17" t="s">
        <v>4</v>
      </c>
    </row>
    <row r="5" spans="2:12" s="1" customFormat="1" ht="6.9" customHeight="1">
      <c r="B5" s="20"/>
      <c r="L5" s="20"/>
    </row>
    <row r="6" spans="2:12" s="1" customFormat="1" ht="12" customHeight="1">
      <c r="B6" s="20"/>
      <c r="D6" s="112" t="s">
        <v>16</v>
      </c>
      <c r="L6" s="20"/>
    </row>
    <row r="7" spans="2:12" s="1" customFormat="1" ht="16.5" customHeight="1">
      <c r="B7" s="20"/>
      <c r="E7" s="290" t="str">
        <f>'Rekapitulace stavby'!K6</f>
        <v>Cyklická údržba trati v úseku Praha-Holešovice - Vraňany</v>
      </c>
      <c r="F7" s="291"/>
      <c r="G7" s="291"/>
      <c r="H7" s="291"/>
      <c r="L7" s="20"/>
    </row>
    <row r="8" spans="1:31" s="2" customFormat="1" ht="12" customHeight="1">
      <c r="A8" s="34"/>
      <c r="B8" s="39"/>
      <c r="C8" s="34"/>
      <c r="D8" s="112" t="s">
        <v>156</v>
      </c>
      <c r="E8" s="34"/>
      <c r="F8" s="34"/>
      <c r="G8" s="34"/>
      <c r="H8" s="34"/>
      <c r="I8" s="34"/>
      <c r="J8" s="34"/>
      <c r="K8" s="34"/>
      <c r="L8" s="113"/>
      <c r="S8" s="34"/>
      <c r="T8" s="34"/>
      <c r="U8" s="34"/>
      <c r="V8" s="34"/>
      <c r="W8" s="34"/>
      <c r="X8" s="34"/>
      <c r="Y8" s="34"/>
      <c r="Z8" s="34"/>
      <c r="AA8" s="34"/>
      <c r="AB8" s="34"/>
      <c r="AC8" s="34"/>
      <c r="AD8" s="34"/>
      <c r="AE8" s="34"/>
    </row>
    <row r="9" spans="1:31" s="2" customFormat="1" ht="16.5" customHeight="1">
      <c r="A9" s="34"/>
      <c r="B9" s="39"/>
      <c r="C9" s="34"/>
      <c r="D9" s="34"/>
      <c r="E9" s="292" t="s">
        <v>1774</v>
      </c>
      <c r="F9" s="293"/>
      <c r="G9" s="293"/>
      <c r="H9" s="293"/>
      <c r="I9" s="34"/>
      <c r="J9" s="34"/>
      <c r="K9" s="34"/>
      <c r="L9" s="113"/>
      <c r="S9" s="34"/>
      <c r="T9" s="34"/>
      <c r="U9" s="34"/>
      <c r="V9" s="34"/>
      <c r="W9" s="34"/>
      <c r="X9" s="34"/>
      <c r="Y9" s="34"/>
      <c r="Z9" s="34"/>
      <c r="AA9" s="34"/>
      <c r="AB9" s="34"/>
      <c r="AC9" s="34"/>
      <c r="AD9" s="34"/>
      <c r="AE9" s="34"/>
    </row>
    <row r="10" spans="1:31" s="2" customFormat="1" ht="12">
      <c r="A10" s="34"/>
      <c r="B10" s="39"/>
      <c r="C10" s="34"/>
      <c r="D10" s="34"/>
      <c r="E10" s="34"/>
      <c r="F10" s="34"/>
      <c r="G10" s="34"/>
      <c r="H10" s="34"/>
      <c r="I10" s="34"/>
      <c r="J10" s="34"/>
      <c r="K10" s="34"/>
      <c r="L10" s="113"/>
      <c r="S10" s="34"/>
      <c r="T10" s="34"/>
      <c r="U10" s="34"/>
      <c r="V10" s="34"/>
      <c r="W10" s="34"/>
      <c r="X10" s="34"/>
      <c r="Y10" s="34"/>
      <c r="Z10" s="34"/>
      <c r="AA10" s="34"/>
      <c r="AB10" s="34"/>
      <c r="AC10" s="34"/>
      <c r="AD10" s="34"/>
      <c r="AE10" s="34"/>
    </row>
    <row r="11" spans="1:31" s="2" customFormat="1" ht="12" customHeight="1">
      <c r="A11" s="34"/>
      <c r="B11" s="39"/>
      <c r="C11" s="34"/>
      <c r="D11" s="112" t="s">
        <v>18</v>
      </c>
      <c r="E11" s="34"/>
      <c r="F11" s="103" t="s">
        <v>19</v>
      </c>
      <c r="G11" s="34"/>
      <c r="H11" s="34"/>
      <c r="I11" s="112" t="s">
        <v>20</v>
      </c>
      <c r="J11" s="103" t="s">
        <v>19</v>
      </c>
      <c r="K11" s="34"/>
      <c r="L11" s="113"/>
      <c r="S11" s="34"/>
      <c r="T11" s="34"/>
      <c r="U11" s="34"/>
      <c r="V11" s="34"/>
      <c r="W11" s="34"/>
      <c r="X11" s="34"/>
      <c r="Y11" s="34"/>
      <c r="Z11" s="34"/>
      <c r="AA11" s="34"/>
      <c r="AB11" s="34"/>
      <c r="AC11" s="34"/>
      <c r="AD11" s="34"/>
      <c r="AE11" s="34"/>
    </row>
    <row r="12" spans="1:31" s="2" customFormat="1" ht="12" customHeight="1">
      <c r="A12" s="34"/>
      <c r="B12" s="39"/>
      <c r="C12" s="34"/>
      <c r="D12" s="112" t="s">
        <v>21</v>
      </c>
      <c r="E12" s="34"/>
      <c r="F12" s="103" t="s">
        <v>22</v>
      </c>
      <c r="G12" s="34"/>
      <c r="H12" s="34"/>
      <c r="I12" s="112" t="s">
        <v>23</v>
      </c>
      <c r="J12" s="114" t="str">
        <f>'Rekapitulace stavby'!AN8</f>
        <v>24. 2. 2023</v>
      </c>
      <c r="K12" s="34"/>
      <c r="L12" s="113"/>
      <c r="S12" s="34"/>
      <c r="T12" s="34"/>
      <c r="U12" s="34"/>
      <c r="V12" s="34"/>
      <c r="W12" s="34"/>
      <c r="X12" s="34"/>
      <c r="Y12" s="34"/>
      <c r="Z12" s="34"/>
      <c r="AA12" s="34"/>
      <c r="AB12" s="34"/>
      <c r="AC12" s="34"/>
      <c r="AD12" s="34"/>
      <c r="AE12" s="34"/>
    </row>
    <row r="13" spans="1:31" s="2" customFormat="1" ht="10.8" customHeight="1">
      <c r="A13" s="34"/>
      <c r="B13" s="39"/>
      <c r="C13" s="34"/>
      <c r="D13" s="34"/>
      <c r="E13" s="34"/>
      <c r="F13" s="34"/>
      <c r="G13" s="34"/>
      <c r="H13" s="34"/>
      <c r="I13" s="34"/>
      <c r="J13" s="34"/>
      <c r="K13" s="34"/>
      <c r="L13" s="113"/>
      <c r="S13" s="34"/>
      <c r="T13" s="34"/>
      <c r="U13" s="34"/>
      <c r="V13" s="34"/>
      <c r="W13" s="34"/>
      <c r="X13" s="34"/>
      <c r="Y13" s="34"/>
      <c r="Z13" s="34"/>
      <c r="AA13" s="34"/>
      <c r="AB13" s="34"/>
      <c r="AC13" s="34"/>
      <c r="AD13" s="34"/>
      <c r="AE13" s="34"/>
    </row>
    <row r="14" spans="1:31" s="2" customFormat="1" ht="12" customHeight="1">
      <c r="A14" s="34"/>
      <c r="B14" s="39"/>
      <c r="C14" s="34"/>
      <c r="D14" s="112" t="s">
        <v>25</v>
      </c>
      <c r="E14" s="34"/>
      <c r="F14" s="34"/>
      <c r="G14" s="34"/>
      <c r="H14" s="34"/>
      <c r="I14" s="112" t="s">
        <v>26</v>
      </c>
      <c r="J14" s="103" t="s">
        <v>19</v>
      </c>
      <c r="K14" s="34"/>
      <c r="L14" s="113"/>
      <c r="S14" s="34"/>
      <c r="T14" s="34"/>
      <c r="U14" s="34"/>
      <c r="V14" s="34"/>
      <c r="W14" s="34"/>
      <c r="X14" s="34"/>
      <c r="Y14" s="34"/>
      <c r="Z14" s="34"/>
      <c r="AA14" s="34"/>
      <c r="AB14" s="34"/>
      <c r="AC14" s="34"/>
      <c r="AD14" s="34"/>
      <c r="AE14" s="34"/>
    </row>
    <row r="15" spans="1:31" s="2" customFormat="1" ht="18" customHeight="1">
      <c r="A15" s="34"/>
      <c r="B15" s="39"/>
      <c r="C15" s="34"/>
      <c r="D15" s="34"/>
      <c r="E15" s="103" t="s">
        <v>27</v>
      </c>
      <c r="F15" s="34"/>
      <c r="G15" s="34"/>
      <c r="H15" s="34"/>
      <c r="I15" s="112" t="s">
        <v>28</v>
      </c>
      <c r="J15" s="103" t="s">
        <v>19</v>
      </c>
      <c r="K15" s="34"/>
      <c r="L15" s="113"/>
      <c r="S15" s="34"/>
      <c r="T15" s="34"/>
      <c r="U15" s="34"/>
      <c r="V15" s="34"/>
      <c r="W15" s="34"/>
      <c r="X15" s="34"/>
      <c r="Y15" s="34"/>
      <c r="Z15" s="34"/>
      <c r="AA15" s="34"/>
      <c r="AB15" s="34"/>
      <c r="AC15" s="34"/>
      <c r="AD15" s="34"/>
      <c r="AE15" s="34"/>
    </row>
    <row r="16" spans="1:31" s="2" customFormat="1" ht="6.9" customHeight="1">
      <c r="A16" s="34"/>
      <c r="B16" s="39"/>
      <c r="C16" s="34"/>
      <c r="D16" s="34"/>
      <c r="E16" s="34"/>
      <c r="F16" s="34"/>
      <c r="G16" s="34"/>
      <c r="H16" s="34"/>
      <c r="I16" s="34"/>
      <c r="J16" s="34"/>
      <c r="K16" s="34"/>
      <c r="L16" s="113"/>
      <c r="S16" s="34"/>
      <c r="T16" s="34"/>
      <c r="U16" s="34"/>
      <c r="V16" s="34"/>
      <c r="W16" s="34"/>
      <c r="X16" s="34"/>
      <c r="Y16" s="34"/>
      <c r="Z16" s="34"/>
      <c r="AA16" s="34"/>
      <c r="AB16" s="34"/>
      <c r="AC16" s="34"/>
      <c r="AD16" s="34"/>
      <c r="AE16" s="34"/>
    </row>
    <row r="17" spans="1:31" s="2" customFormat="1" ht="12" customHeight="1">
      <c r="A17" s="34"/>
      <c r="B17" s="39"/>
      <c r="C17" s="34"/>
      <c r="D17" s="112" t="s">
        <v>29</v>
      </c>
      <c r="E17" s="34"/>
      <c r="F17" s="34"/>
      <c r="G17" s="34"/>
      <c r="H17" s="34"/>
      <c r="I17" s="112" t="s">
        <v>26</v>
      </c>
      <c r="J17" s="30" t="str">
        <f>'Rekapitulace stavby'!AN13</f>
        <v>Vyplň údaj</v>
      </c>
      <c r="K17" s="34"/>
      <c r="L17" s="113"/>
      <c r="S17" s="34"/>
      <c r="T17" s="34"/>
      <c r="U17" s="34"/>
      <c r="V17" s="34"/>
      <c r="W17" s="34"/>
      <c r="X17" s="34"/>
      <c r="Y17" s="34"/>
      <c r="Z17" s="34"/>
      <c r="AA17" s="34"/>
      <c r="AB17" s="34"/>
      <c r="AC17" s="34"/>
      <c r="AD17" s="34"/>
      <c r="AE17" s="34"/>
    </row>
    <row r="18" spans="1:31" s="2" customFormat="1" ht="18" customHeight="1">
      <c r="A18" s="34"/>
      <c r="B18" s="39"/>
      <c r="C18" s="34"/>
      <c r="D18" s="34"/>
      <c r="E18" s="294" t="str">
        <f>'Rekapitulace stavby'!E14</f>
        <v>Vyplň údaj</v>
      </c>
      <c r="F18" s="295"/>
      <c r="G18" s="295"/>
      <c r="H18" s="295"/>
      <c r="I18" s="112" t="s">
        <v>28</v>
      </c>
      <c r="J18" s="30" t="str">
        <f>'Rekapitulace stavby'!AN14</f>
        <v>Vyplň údaj</v>
      </c>
      <c r="K18" s="34"/>
      <c r="L18" s="113"/>
      <c r="S18" s="34"/>
      <c r="T18" s="34"/>
      <c r="U18" s="34"/>
      <c r="V18" s="34"/>
      <c r="W18" s="34"/>
      <c r="X18" s="34"/>
      <c r="Y18" s="34"/>
      <c r="Z18" s="34"/>
      <c r="AA18" s="34"/>
      <c r="AB18" s="34"/>
      <c r="AC18" s="34"/>
      <c r="AD18" s="34"/>
      <c r="AE18" s="34"/>
    </row>
    <row r="19" spans="1:31" s="2" customFormat="1" ht="6.9" customHeight="1">
      <c r="A19" s="34"/>
      <c r="B19" s="39"/>
      <c r="C19" s="34"/>
      <c r="D19" s="34"/>
      <c r="E19" s="34"/>
      <c r="F19" s="34"/>
      <c r="G19" s="34"/>
      <c r="H19" s="34"/>
      <c r="I19" s="34"/>
      <c r="J19" s="34"/>
      <c r="K19" s="34"/>
      <c r="L19" s="113"/>
      <c r="S19" s="34"/>
      <c r="T19" s="34"/>
      <c r="U19" s="34"/>
      <c r="V19" s="34"/>
      <c r="W19" s="34"/>
      <c r="X19" s="34"/>
      <c r="Y19" s="34"/>
      <c r="Z19" s="34"/>
      <c r="AA19" s="34"/>
      <c r="AB19" s="34"/>
      <c r="AC19" s="34"/>
      <c r="AD19" s="34"/>
      <c r="AE19" s="34"/>
    </row>
    <row r="20" spans="1:31" s="2" customFormat="1" ht="12" customHeight="1">
      <c r="A20" s="34"/>
      <c r="B20" s="39"/>
      <c r="C20" s="34"/>
      <c r="D20" s="112" t="s">
        <v>31</v>
      </c>
      <c r="E20" s="34"/>
      <c r="F20" s="34"/>
      <c r="G20" s="34"/>
      <c r="H20" s="34"/>
      <c r="I20" s="112" t="s">
        <v>26</v>
      </c>
      <c r="J20" s="103" t="str">
        <f>IF('Rekapitulace stavby'!AN16="","",'Rekapitulace stavby'!AN16)</f>
        <v/>
      </c>
      <c r="K20" s="34"/>
      <c r="L20" s="113"/>
      <c r="S20" s="34"/>
      <c r="T20" s="34"/>
      <c r="U20" s="34"/>
      <c r="V20" s="34"/>
      <c r="W20" s="34"/>
      <c r="X20" s="34"/>
      <c r="Y20" s="34"/>
      <c r="Z20" s="34"/>
      <c r="AA20" s="34"/>
      <c r="AB20" s="34"/>
      <c r="AC20" s="34"/>
      <c r="AD20" s="34"/>
      <c r="AE20" s="34"/>
    </row>
    <row r="21" spans="1:31" s="2" customFormat="1" ht="18" customHeight="1">
      <c r="A21" s="34"/>
      <c r="B21" s="39"/>
      <c r="C21" s="34"/>
      <c r="D21" s="34"/>
      <c r="E21" s="103" t="str">
        <f>IF('Rekapitulace stavby'!E17="","",'Rekapitulace stavby'!E17)</f>
        <v xml:space="preserve"> </v>
      </c>
      <c r="F21" s="34"/>
      <c r="G21" s="34"/>
      <c r="H21" s="34"/>
      <c r="I21" s="112" t="s">
        <v>28</v>
      </c>
      <c r="J21" s="103" t="str">
        <f>IF('Rekapitulace stavby'!AN17="","",'Rekapitulace stavby'!AN17)</f>
        <v/>
      </c>
      <c r="K21" s="34"/>
      <c r="L21" s="113"/>
      <c r="S21" s="34"/>
      <c r="T21" s="34"/>
      <c r="U21" s="34"/>
      <c r="V21" s="34"/>
      <c r="W21" s="34"/>
      <c r="X21" s="34"/>
      <c r="Y21" s="34"/>
      <c r="Z21" s="34"/>
      <c r="AA21" s="34"/>
      <c r="AB21" s="34"/>
      <c r="AC21" s="34"/>
      <c r="AD21" s="34"/>
      <c r="AE21" s="34"/>
    </row>
    <row r="22" spans="1:31" s="2" customFormat="1" ht="6.9" customHeight="1">
      <c r="A22" s="34"/>
      <c r="B22" s="39"/>
      <c r="C22" s="34"/>
      <c r="D22" s="34"/>
      <c r="E22" s="34"/>
      <c r="F22" s="34"/>
      <c r="G22" s="34"/>
      <c r="H22" s="34"/>
      <c r="I22" s="34"/>
      <c r="J22" s="34"/>
      <c r="K22" s="34"/>
      <c r="L22" s="113"/>
      <c r="S22" s="34"/>
      <c r="T22" s="34"/>
      <c r="U22" s="34"/>
      <c r="V22" s="34"/>
      <c r="W22" s="34"/>
      <c r="X22" s="34"/>
      <c r="Y22" s="34"/>
      <c r="Z22" s="34"/>
      <c r="AA22" s="34"/>
      <c r="AB22" s="34"/>
      <c r="AC22" s="34"/>
      <c r="AD22" s="34"/>
      <c r="AE22" s="34"/>
    </row>
    <row r="23" spans="1:31" s="2" customFormat="1" ht="12" customHeight="1">
      <c r="A23" s="34"/>
      <c r="B23" s="39"/>
      <c r="C23" s="34"/>
      <c r="D23" s="112" t="s">
        <v>33</v>
      </c>
      <c r="E23" s="34"/>
      <c r="F23" s="34"/>
      <c r="G23" s="34"/>
      <c r="H23" s="34"/>
      <c r="I23" s="112" t="s">
        <v>26</v>
      </c>
      <c r="J23" s="103" t="s">
        <v>19</v>
      </c>
      <c r="K23" s="34"/>
      <c r="L23" s="113"/>
      <c r="S23" s="34"/>
      <c r="T23" s="34"/>
      <c r="U23" s="34"/>
      <c r="V23" s="34"/>
      <c r="W23" s="34"/>
      <c r="X23" s="34"/>
      <c r="Y23" s="34"/>
      <c r="Z23" s="34"/>
      <c r="AA23" s="34"/>
      <c r="AB23" s="34"/>
      <c r="AC23" s="34"/>
      <c r="AD23" s="34"/>
      <c r="AE23" s="34"/>
    </row>
    <row r="24" spans="1:31" s="2" customFormat="1" ht="18" customHeight="1">
      <c r="A24" s="34"/>
      <c r="B24" s="39"/>
      <c r="C24" s="34"/>
      <c r="D24" s="34"/>
      <c r="E24" s="103" t="s">
        <v>34</v>
      </c>
      <c r="F24" s="34"/>
      <c r="G24" s="34"/>
      <c r="H24" s="34"/>
      <c r="I24" s="112" t="s">
        <v>28</v>
      </c>
      <c r="J24" s="103" t="s">
        <v>19</v>
      </c>
      <c r="K24" s="34"/>
      <c r="L24" s="113"/>
      <c r="S24" s="34"/>
      <c r="T24" s="34"/>
      <c r="U24" s="34"/>
      <c r="V24" s="34"/>
      <c r="W24" s="34"/>
      <c r="X24" s="34"/>
      <c r="Y24" s="34"/>
      <c r="Z24" s="34"/>
      <c r="AA24" s="34"/>
      <c r="AB24" s="34"/>
      <c r="AC24" s="34"/>
      <c r="AD24" s="34"/>
      <c r="AE24" s="34"/>
    </row>
    <row r="25" spans="1:31" s="2" customFormat="1" ht="6.9" customHeight="1">
      <c r="A25" s="34"/>
      <c r="B25" s="39"/>
      <c r="C25" s="34"/>
      <c r="D25" s="34"/>
      <c r="E25" s="34"/>
      <c r="F25" s="34"/>
      <c r="G25" s="34"/>
      <c r="H25" s="34"/>
      <c r="I25" s="34"/>
      <c r="J25" s="34"/>
      <c r="K25" s="34"/>
      <c r="L25" s="113"/>
      <c r="S25" s="34"/>
      <c r="T25" s="34"/>
      <c r="U25" s="34"/>
      <c r="V25" s="34"/>
      <c r="W25" s="34"/>
      <c r="X25" s="34"/>
      <c r="Y25" s="34"/>
      <c r="Z25" s="34"/>
      <c r="AA25" s="34"/>
      <c r="AB25" s="34"/>
      <c r="AC25" s="34"/>
      <c r="AD25" s="34"/>
      <c r="AE25" s="34"/>
    </row>
    <row r="26" spans="1:31" s="2" customFormat="1" ht="12" customHeight="1">
      <c r="A26" s="34"/>
      <c r="B26" s="39"/>
      <c r="C26" s="34"/>
      <c r="D26" s="112" t="s">
        <v>35</v>
      </c>
      <c r="E26" s="34"/>
      <c r="F26" s="34"/>
      <c r="G26" s="34"/>
      <c r="H26" s="34"/>
      <c r="I26" s="34"/>
      <c r="J26" s="34"/>
      <c r="K26" s="34"/>
      <c r="L26" s="113"/>
      <c r="S26" s="34"/>
      <c r="T26" s="34"/>
      <c r="U26" s="34"/>
      <c r="V26" s="34"/>
      <c r="W26" s="34"/>
      <c r="X26" s="34"/>
      <c r="Y26" s="34"/>
      <c r="Z26" s="34"/>
      <c r="AA26" s="34"/>
      <c r="AB26" s="34"/>
      <c r="AC26" s="34"/>
      <c r="AD26" s="34"/>
      <c r="AE26" s="34"/>
    </row>
    <row r="27" spans="1:31" s="8" customFormat="1" ht="59.25" customHeight="1">
      <c r="A27" s="115"/>
      <c r="B27" s="116"/>
      <c r="C27" s="115"/>
      <c r="D27" s="115"/>
      <c r="E27" s="296" t="s">
        <v>36</v>
      </c>
      <c r="F27" s="296"/>
      <c r="G27" s="296"/>
      <c r="H27" s="296"/>
      <c r="I27" s="115"/>
      <c r="J27" s="115"/>
      <c r="K27" s="115"/>
      <c r="L27" s="117"/>
      <c r="S27" s="115"/>
      <c r="T27" s="115"/>
      <c r="U27" s="115"/>
      <c r="V27" s="115"/>
      <c r="W27" s="115"/>
      <c r="X27" s="115"/>
      <c r="Y27" s="115"/>
      <c r="Z27" s="115"/>
      <c r="AA27" s="115"/>
      <c r="AB27" s="115"/>
      <c r="AC27" s="115"/>
      <c r="AD27" s="115"/>
      <c r="AE27" s="115"/>
    </row>
    <row r="28" spans="1:31" s="2" customFormat="1" ht="6.9" customHeight="1">
      <c r="A28" s="34"/>
      <c r="B28" s="39"/>
      <c r="C28" s="34"/>
      <c r="D28" s="34"/>
      <c r="E28" s="34"/>
      <c r="F28" s="34"/>
      <c r="G28" s="34"/>
      <c r="H28" s="34"/>
      <c r="I28" s="34"/>
      <c r="J28" s="34"/>
      <c r="K28" s="34"/>
      <c r="L28" s="113"/>
      <c r="S28" s="34"/>
      <c r="T28" s="34"/>
      <c r="U28" s="34"/>
      <c r="V28" s="34"/>
      <c r="W28" s="34"/>
      <c r="X28" s="34"/>
      <c r="Y28" s="34"/>
      <c r="Z28" s="34"/>
      <c r="AA28" s="34"/>
      <c r="AB28" s="34"/>
      <c r="AC28" s="34"/>
      <c r="AD28" s="34"/>
      <c r="AE28" s="34"/>
    </row>
    <row r="29" spans="1:31" s="2" customFormat="1" ht="6.9" customHeight="1">
      <c r="A29" s="34"/>
      <c r="B29" s="39"/>
      <c r="C29" s="34"/>
      <c r="D29" s="118"/>
      <c r="E29" s="118"/>
      <c r="F29" s="118"/>
      <c r="G29" s="118"/>
      <c r="H29" s="118"/>
      <c r="I29" s="118"/>
      <c r="J29" s="118"/>
      <c r="K29" s="118"/>
      <c r="L29" s="113"/>
      <c r="S29" s="34"/>
      <c r="T29" s="34"/>
      <c r="U29" s="34"/>
      <c r="V29" s="34"/>
      <c r="W29" s="34"/>
      <c r="X29" s="34"/>
      <c r="Y29" s="34"/>
      <c r="Z29" s="34"/>
      <c r="AA29" s="34"/>
      <c r="AB29" s="34"/>
      <c r="AC29" s="34"/>
      <c r="AD29" s="34"/>
      <c r="AE29" s="34"/>
    </row>
    <row r="30" spans="1:31" s="2" customFormat="1" ht="25.35" customHeight="1">
      <c r="A30" s="34"/>
      <c r="B30" s="39"/>
      <c r="C30" s="34"/>
      <c r="D30" s="119" t="s">
        <v>37</v>
      </c>
      <c r="E30" s="34"/>
      <c r="F30" s="34"/>
      <c r="G30" s="34"/>
      <c r="H30" s="34"/>
      <c r="I30" s="34"/>
      <c r="J30" s="120">
        <f>ROUND(J84,2)</f>
        <v>0</v>
      </c>
      <c r="K30" s="34"/>
      <c r="L30" s="113"/>
      <c r="S30" s="34"/>
      <c r="T30" s="34"/>
      <c r="U30" s="34"/>
      <c r="V30" s="34"/>
      <c r="W30" s="34"/>
      <c r="X30" s="34"/>
      <c r="Y30" s="34"/>
      <c r="Z30" s="34"/>
      <c r="AA30" s="34"/>
      <c r="AB30" s="34"/>
      <c r="AC30" s="34"/>
      <c r="AD30" s="34"/>
      <c r="AE30" s="34"/>
    </row>
    <row r="31" spans="1:31" s="2" customFormat="1" ht="6.9" customHeight="1">
      <c r="A31" s="34"/>
      <c r="B31" s="39"/>
      <c r="C31" s="34"/>
      <c r="D31" s="118"/>
      <c r="E31" s="118"/>
      <c r="F31" s="118"/>
      <c r="G31" s="118"/>
      <c r="H31" s="118"/>
      <c r="I31" s="118"/>
      <c r="J31" s="118"/>
      <c r="K31" s="118"/>
      <c r="L31" s="113"/>
      <c r="S31" s="34"/>
      <c r="T31" s="34"/>
      <c r="U31" s="34"/>
      <c r="V31" s="34"/>
      <c r="W31" s="34"/>
      <c r="X31" s="34"/>
      <c r="Y31" s="34"/>
      <c r="Z31" s="34"/>
      <c r="AA31" s="34"/>
      <c r="AB31" s="34"/>
      <c r="AC31" s="34"/>
      <c r="AD31" s="34"/>
      <c r="AE31" s="34"/>
    </row>
    <row r="32" spans="1:31" s="2" customFormat="1" ht="14.4" customHeight="1">
      <c r="A32" s="34"/>
      <c r="B32" s="39"/>
      <c r="C32" s="34"/>
      <c r="D32" s="34"/>
      <c r="E32" s="34"/>
      <c r="F32" s="121" t="s">
        <v>39</v>
      </c>
      <c r="G32" s="34"/>
      <c r="H32" s="34"/>
      <c r="I32" s="121" t="s">
        <v>38</v>
      </c>
      <c r="J32" s="121" t="s">
        <v>40</v>
      </c>
      <c r="K32" s="34"/>
      <c r="L32" s="113"/>
      <c r="S32" s="34"/>
      <c r="T32" s="34"/>
      <c r="U32" s="34"/>
      <c r="V32" s="34"/>
      <c r="W32" s="34"/>
      <c r="X32" s="34"/>
      <c r="Y32" s="34"/>
      <c r="Z32" s="34"/>
      <c r="AA32" s="34"/>
      <c r="AB32" s="34"/>
      <c r="AC32" s="34"/>
      <c r="AD32" s="34"/>
      <c r="AE32" s="34"/>
    </row>
    <row r="33" spans="1:31" s="2" customFormat="1" ht="14.4" customHeight="1">
      <c r="A33" s="34"/>
      <c r="B33" s="39"/>
      <c r="C33" s="34"/>
      <c r="D33" s="122" t="s">
        <v>41</v>
      </c>
      <c r="E33" s="112" t="s">
        <v>42</v>
      </c>
      <c r="F33" s="123">
        <f>ROUND((SUM(BE84:BE225)),2)</f>
        <v>0</v>
      </c>
      <c r="G33" s="34"/>
      <c r="H33" s="34"/>
      <c r="I33" s="124">
        <v>0.21</v>
      </c>
      <c r="J33" s="123">
        <f>ROUND(((SUM(BE84:BE225))*I33),2)</f>
        <v>0</v>
      </c>
      <c r="K33" s="34"/>
      <c r="L33" s="113"/>
      <c r="S33" s="34"/>
      <c r="T33" s="34"/>
      <c r="U33" s="34"/>
      <c r="V33" s="34"/>
      <c r="W33" s="34"/>
      <c r="X33" s="34"/>
      <c r="Y33" s="34"/>
      <c r="Z33" s="34"/>
      <c r="AA33" s="34"/>
      <c r="AB33" s="34"/>
      <c r="AC33" s="34"/>
      <c r="AD33" s="34"/>
      <c r="AE33" s="34"/>
    </row>
    <row r="34" spans="1:31" s="2" customFormat="1" ht="14.4" customHeight="1">
      <c r="A34" s="34"/>
      <c r="B34" s="39"/>
      <c r="C34" s="34"/>
      <c r="D34" s="34"/>
      <c r="E34" s="112" t="s">
        <v>43</v>
      </c>
      <c r="F34" s="123">
        <f>ROUND((SUM(BF84:BF225)),2)</f>
        <v>0</v>
      </c>
      <c r="G34" s="34"/>
      <c r="H34" s="34"/>
      <c r="I34" s="124">
        <v>0.15</v>
      </c>
      <c r="J34" s="123">
        <f>ROUND(((SUM(BF84:BF225))*I34),2)</f>
        <v>0</v>
      </c>
      <c r="K34" s="34"/>
      <c r="L34" s="113"/>
      <c r="S34" s="34"/>
      <c r="T34" s="34"/>
      <c r="U34" s="34"/>
      <c r="V34" s="34"/>
      <c r="W34" s="34"/>
      <c r="X34" s="34"/>
      <c r="Y34" s="34"/>
      <c r="Z34" s="34"/>
      <c r="AA34" s="34"/>
      <c r="AB34" s="34"/>
      <c r="AC34" s="34"/>
      <c r="AD34" s="34"/>
      <c r="AE34" s="34"/>
    </row>
    <row r="35" spans="1:31" s="2" customFormat="1" ht="14.4" customHeight="1" hidden="1">
      <c r="A35" s="34"/>
      <c r="B35" s="39"/>
      <c r="C35" s="34"/>
      <c r="D35" s="34"/>
      <c r="E35" s="112" t="s">
        <v>44</v>
      </c>
      <c r="F35" s="123">
        <f>ROUND((SUM(BG84:BG225)),2)</f>
        <v>0</v>
      </c>
      <c r="G35" s="34"/>
      <c r="H35" s="34"/>
      <c r="I35" s="124">
        <v>0.21</v>
      </c>
      <c r="J35" s="123">
        <f>0</f>
        <v>0</v>
      </c>
      <c r="K35" s="34"/>
      <c r="L35" s="113"/>
      <c r="S35" s="34"/>
      <c r="T35" s="34"/>
      <c r="U35" s="34"/>
      <c r="V35" s="34"/>
      <c r="W35" s="34"/>
      <c r="X35" s="34"/>
      <c r="Y35" s="34"/>
      <c r="Z35" s="34"/>
      <c r="AA35" s="34"/>
      <c r="AB35" s="34"/>
      <c r="AC35" s="34"/>
      <c r="AD35" s="34"/>
      <c r="AE35" s="34"/>
    </row>
    <row r="36" spans="1:31" s="2" customFormat="1" ht="14.4" customHeight="1" hidden="1">
      <c r="A36" s="34"/>
      <c r="B36" s="39"/>
      <c r="C36" s="34"/>
      <c r="D36" s="34"/>
      <c r="E36" s="112" t="s">
        <v>45</v>
      </c>
      <c r="F36" s="123">
        <f>ROUND((SUM(BH84:BH225)),2)</f>
        <v>0</v>
      </c>
      <c r="G36" s="34"/>
      <c r="H36" s="34"/>
      <c r="I36" s="124">
        <v>0.15</v>
      </c>
      <c r="J36" s="123">
        <f>0</f>
        <v>0</v>
      </c>
      <c r="K36" s="34"/>
      <c r="L36" s="113"/>
      <c r="S36" s="34"/>
      <c r="T36" s="34"/>
      <c r="U36" s="34"/>
      <c r="V36" s="34"/>
      <c r="W36" s="34"/>
      <c r="X36" s="34"/>
      <c r="Y36" s="34"/>
      <c r="Z36" s="34"/>
      <c r="AA36" s="34"/>
      <c r="AB36" s="34"/>
      <c r="AC36" s="34"/>
      <c r="AD36" s="34"/>
      <c r="AE36" s="34"/>
    </row>
    <row r="37" spans="1:31" s="2" customFormat="1" ht="14.4" customHeight="1" hidden="1">
      <c r="A37" s="34"/>
      <c r="B37" s="39"/>
      <c r="C37" s="34"/>
      <c r="D37" s="34"/>
      <c r="E37" s="112" t="s">
        <v>46</v>
      </c>
      <c r="F37" s="123">
        <f>ROUND((SUM(BI84:BI225)),2)</f>
        <v>0</v>
      </c>
      <c r="G37" s="34"/>
      <c r="H37" s="34"/>
      <c r="I37" s="124">
        <v>0</v>
      </c>
      <c r="J37" s="123">
        <f>0</f>
        <v>0</v>
      </c>
      <c r="K37" s="34"/>
      <c r="L37" s="113"/>
      <c r="S37" s="34"/>
      <c r="T37" s="34"/>
      <c r="U37" s="34"/>
      <c r="V37" s="34"/>
      <c r="W37" s="34"/>
      <c r="X37" s="34"/>
      <c r="Y37" s="34"/>
      <c r="Z37" s="34"/>
      <c r="AA37" s="34"/>
      <c r="AB37" s="34"/>
      <c r="AC37" s="34"/>
      <c r="AD37" s="34"/>
      <c r="AE37" s="34"/>
    </row>
    <row r="38" spans="1:31" s="2" customFormat="1" ht="6.9" customHeight="1">
      <c r="A38" s="34"/>
      <c r="B38" s="39"/>
      <c r="C38" s="34"/>
      <c r="D38" s="34"/>
      <c r="E38" s="34"/>
      <c r="F38" s="34"/>
      <c r="G38" s="34"/>
      <c r="H38" s="34"/>
      <c r="I38" s="34"/>
      <c r="J38" s="34"/>
      <c r="K38" s="34"/>
      <c r="L38" s="113"/>
      <c r="S38" s="34"/>
      <c r="T38" s="34"/>
      <c r="U38" s="34"/>
      <c r="V38" s="34"/>
      <c r="W38" s="34"/>
      <c r="X38" s="34"/>
      <c r="Y38" s="34"/>
      <c r="Z38" s="34"/>
      <c r="AA38" s="34"/>
      <c r="AB38" s="34"/>
      <c r="AC38" s="34"/>
      <c r="AD38" s="34"/>
      <c r="AE38" s="34"/>
    </row>
    <row r="39" spans="1:31" s="2" customFormat="1" ht="25.35" customHeight="1">
      <c r="A39" s="34"/>
      <c r="B39" s="39"/>
      <c r="C39" s="125"/>
      <c r="D39" s="126" t="s">
        <v>47</v>
      </c>
      <c r="E39" s="127"/>
      <c r="F39" s="127"/>
      <c r="G39" s="128" t="s">
        <v>48</v>
      </c>
      <c r="H39" s="129" t="s">
        <v>49</v>
      </c>
      <c r="I39" s="127"/>
      <c r="J39" s="130">
        <f>SUM(J30:J37)</f>
        <v>0</v>
      </c>
      <c r="K39" s="131"/>
      <c r="L39" s="113"/>
      <c r="S39" s="34"/>
      <c r="T39" s="34"/>
      <c r="U39" s="34"/>
      <c r="V39" s="34"/>
      <c r="W39" s="34"/>
      <c r="X39" s="34"/>
      <c r="Y39" s="34"/>
      <c r="Z39" s="34"/>
      <c r="AA39" s="34"/>
      <c r="AB39" s="34"/>
      <c r="AC39" s="34"/>
      <c r="AD39" s="34"/>
      <c r="AE39" s="34"/>
    </row>
    <row r="40" spans="1:31" s="2" customFormat="1" ht="14.4" customHeight="1">
      <c r="A40" s="34"/>
      <c r="B40" s="132"/>
      <c r="C40" s="133"/>
      <c r="D40" s="133"/>
      <c r="E40" s="133"/>
      <c r="F40" s="133"/>
      <c r="G40" s="133"/>
      <c r="H40" s="133"/>
      <c r="I40" s="133"/>
      <c r="J40" s="133"/>
      <c r="K40" s="133"/>
      <c r="L40" s="113"/>
      <c r="S40" s="34"/>
      <c r="T40" s="34"/>
      <c r="U40" s="34"/>
      <c r="V40" s="34"/>
      <c r="W40" s="34"/>
      <c r="X40" s="34"/>
      <c r="Y40" s="34"/>
      <c r="Z40" s="34"/>
      <c r="AA40" s="34"/>
      <c r="AB40" s="34"/>
      <c r="AC40" s="34"/>
      <c r="AD40" s="34"/>
      <c r="AE40" s="34"/>
    </row>
    <row r="44" spans="1:31" s="2" customFormat="1" ht="6.9" customHeight="1" hidden="1">
      <c r="A44" s="34"/>
      <c r="B44" s="134"/>
      <c r="C44" s="135"/>
      <c r="D44" s="135"/>
      <c r="E44" s="135"/>
      <c r="F44" s="135"/>
      <c r="G44" s="135"/>
      <c r="H44" s="135"/>
      <c r="I44" s="135"/>
      <c r="J44" s="135"/>
      <c r="K44" s="135"/>
      <c r="L44" s="113"/>
      <c r="S44" s="34"/>
      <c r="T44" s="34"/>
      <c r="U44" s="34"/>
      <c r="V44" s="34"/>
      <c r="W44" s="34"/>
      <c r="X44" s="34"/>
      <c r="Y44" s="34"/>
      <c r="Z44" s="34"/>
      <c r="AA44" s="34"/>
      <c r="AB44" s="34"/>
      <c r="AC44" s="34"/>
      <c r="AD44" s="34"/>
      <c r="AE44" s="34"/>
    </row>
    <row r="45" spans="1:31" s="2" customFormat="1" ht="24.9" customHeight="1" hidden="1">
      <c r="A45" s="34"/>
      <c r="B45" s="35"/>
      <c r="C45" s="23" t="s">
        <v>158</v>
      </c>
      <c r="D45" s="36"/>
      <c r="E45" s="36"/>
      <c r="F45" s="36"/>
      <c r="G45" s="36"/>
      <c r="H45" s="36"/>
      <c r="I45" s="36"/>
      <c r="J45" s="36"/>
      <c r="K45" s="36"/>
      <c r="L45" s="113"/>
      <c r="S45" s="34"/>
      <c r="T45" s="34"/>
      <c r="U45" s="34"/>
      <c r="V45" s="34"/>
      <c r="W45" s="34"/>
      <c r="X45" s="34"/>
      <c r="Y45" s="34"/>
      <c r="Z45" s="34"/>
      <c r="AA45" s="34"/>
      <c r="AB45" s="34"/>
      <c r="AC45" s="34"/>
      <c r="AD45" s="34"/>
      <c r="AE45" s="34"/>
    </row>
    <row r="46" spans="1:31" s="2" customFormat="1" ht="6.9" customHeight="1" hidden="1">
      <c r="A46" s="34"/>
      <c r="B46" s="35"/>
      <c r="C46" s="36"/>
      <c r="D46" s="36"/>
      <c r="E46" s="36"/>
      <c r="F46" s="36"/>
      <c r="G46" s="36"/>
      <c r="H46" s="36"/>
      <c r="I46" s="36"/>
      <c r="J46" s="36"/>
      <c r="K46" s="36"/>
      <c r="L46" s="113"/>
      <c r="S46" s="34"/>
      <c r="T46" s="34"/>
      <c r="U46" s="34"/>
      <c r="V46" s="34"/>
      <c r="W46" s="34"/>
      <c r="X46" s="34"/>
      <c r="Y46" s="34"/>
      <c r="Z46" s="34"/>
      <c r="AA46" s="34"/>
      <c r="AB46" s="34"/>
      <c r="AC46" s="34"/>
      <c r="AD46" s="34"/>
      <c r="AE46" s="34"/>
    </row>
    <row r="47" spans="1:31" s="2" customFormat="1" ht="12" customHeight="1" hidden="1">
      <c r="A47" s="34"/>
      <c r="B47" s="35"/>
      <c r="C47" s="29" t="s">
        <v>16</v>
      </c>
      <c r="D47" s="36"/>
      <c r="E47" s="36"/>
      <c r="F47" s="36"/>
      <c r="G47" s="36"/>
      <c r="H47" s="36"/>
      <c r="I47" s="36"/>
      <c r="J47" s="36"/>
      <c r="K47" s="36"/>
      <c r="L47" s="113"/>
      <c r="S47" s="34"/>
      <c r="T47" s="34"/>
      <c r="U47" s="34"/>
      <c r="V47" s="34"/>
      <c r="W47" s="34"/>
      <c r="X47" s="34"/>
      <c r="Y47" s="34"/>
      <c r="Z47" s="34"/>
      <c r="AA47" s="34"/>
      <c r="AB47" s="34"/>
      <c r="AC47" s="34"/>
      <c r="AD47" s="34"/>
      <c r="AE47" s="34"/>
    </row>
    <row r="48" spans="1:31" s="2" customFormat="1" ht="16.5" customHeight="1" hidden="1">
      <c r="A48" s="34"/>
      <c r="B48" s="35"/>
      <c r="C48" s="36"/>
      <c r="D48" s="36"/>
      <c r="E48" s="288" t="str">
        <f>E7</f>
        <v>Cyklická údržba trati v úseku Praha-Holešovice - Vraňany</v>
      </c>
      <c r="F48" s="289"/>
      <c r="G48" s="289"/>
      <c r="H48" s="289"/>
      <c r="I48" s="36"/>
      <c r="J48" s="36"/>
      <c r="K48" s="36"/>
      <c r="L48" s="113"/>
      <c r="S48" s="34"/>
      <c r="T48" s="34"/>
      <c r="U48" s="34"/>
      <c r="V48" s="34"/>
      <c r="W48" s="34"/>
      <c r="X48" s="34"/>
      <c r="Y48" s="34"/>
      <c r="Z48" s="34"/>
      <c r="AA48" s="34"/>
      <c r="AB48" s="34"/>
      <c r="AC48" s="34"/>
      <c r="AD48" s="34"/>
      <c r="AE48" s="34"/>
    </row>
    <row r="49" spans="1:31" s="2" customFormat="1" ht="12" customHeight="1" hidden="1">
      <c r="A49" s="34"/>
      <c r="B49" s="35"/>
      <c r="C49" s="29" t="s">
        <v>156</v>
      </c>
      <c r="D49" s="36"/>
      <c r="E49" s="36"/>
      <c r="F49" s="36"/>
      <c r="G49" s="36"/>
      <c r="H49" s="36"/>
      <c r="I49" s="36"/>
      <c r="J49" s="36"/>
      <c r="K49" s="36"/>
      <c r="L49" s="113"/>
      <c r="S49" s="34"/>
      <c r="T49" s="34"/>
      <c r="U49" s="34"/>
      <c r="V49" s="34"/>
      <c r="W49" s="34"/>
      <c r="X49" s="34"/>
      <c r="Y49" s="34"/>
      <c r="Z49" s="34"/>
      <c r="AA49" s="34"/>
      <c r="AB49" s="34"/>
      <c r="AC49" s="34"/>
      <c r="AD49" s="34"/>
      <c r="AE49" s="34"/>
    </row>
    <row r="50" spans="1:31" s="2" customFormat="1" ht="16.5" customHeight="1" hidden="1">
      <c r="A50" s="34"/>
      <c r="B50" s="35"/>
      <c r="C50" s="36"/>
      <c r="D50" s="36"/>
      <c r="E50" s="280" t="str">
        <f>E9</f>
        <v>SO 11 - Nelahozeves - Vraňany</v>
      </c>
      <c r="F50" s="287"/>
      <c r="G50" s="287"/>
      <c r="H50" s="287"/>
      <c r="I50" s="36"/>
      <c r="J50" s="36"/>
      <c r="K50" s="36"/>
      <c r="L50" s="113"/>
      <c r="S50" s="34"/>
      <c r="T50" s="34"/>
      <c r="U50" s="34"/>
      <c r="V50" s="34"/>
      <c r="W50" s="34"/>
      <c r="X50" s="34"/>
      <c r="Y50" s="34"/>
      <c r="Z50" s="34"/>
      <c r="AA50" s="34"/>
      <c r="AB50" s="34"/>
      <c r="AC50" s="34"/>
      <c r="AD50" s="34"/>
      <c r="AE50" s="34"/>
    </row>
    <row r="51" spans="1:31" s="2" customFormat="1" ht="6.9" customHeight="1" hidden="1">
      <c r="A51" s="34"/>
      <c r="B51" s="35"/>
      <c r="C51" s="36"/>
      <c r="D51" s="36"/>
      <c r="E51" s="36"/>
      <c r="F51" s="36"/>
      <c r="G51" s="36"/>
      <c r="H51" s="36"/>
      <c r="I51" s="36"/>
      <c r="J51" s="36"/>
      <c r="K51" s="36"/>
      <c r="L51" s="113"/>
      <c r="S51" s="34"/>
      <c r="T51" s="34"/>
      <c r="U51" s="34"/>
      <c r="V51" s="34"/>
      <c r="W51" s="34"/>
      <c r="X51" s="34"/>
      <c r="Y51" s="34"/>
      <c r="Z51" s="34"/>
      <c r="AA51" s="34"/>
      <c r="AB51" s="34"/>
      <c r="AC51" s="34"/>
      <c r="AD51" s="34"/>
      <c r="AE51" s="34"/>
    </row>
    <row r="52" spans="1:31" s="2" customFormat="1" ht="12" customHeight="1" hidden="1">
      <c r="A52" s="34"/>
      <c r="B52" s="35"/>
      <c r="C52" s="29" t="s">
        <v>21</v>
      </c>
      <c r="D52" s="36"/>
      <c r="E52" s="36"/>
      <c r="F52" s="27" t="str">
        <f>F12</f>
        <v xml:space="preserve"> </v>
      </c>
      <c r="G52" s="36"/>
      <c r="H52" s="36"/>
      <c r="I52" s="29" t="s">
        <v>23</v>
      </c>
      <c r="J52" s="59" t="str">
        <f>IF(J12="","",J12)</f>
        <v>24. 2. 2023</v>
      </c>
      <c r="K52" s="36"/>
      <c r="L52" s="113"/>
      <c r="S52" s="34"/>
      <c r="T52" s="34"/>
      <c r="U52" s="34"/>
      <c r="V52" s="34"/>
      <c r="W52" s="34"/>
      <c r="X52" s="34"/>
      <c r="Y52" s="34"/>
      <c r="Z52" s="34"/>
      <c r="AA52" s="34"/>
      <c r="AB52" s="34"/>
      <c r="AC52" s="34"/>
      <c r="AD52" s="34"/>
      <c r="AE52" s="34"/>
    </row>
    <row r="53" spans="1:31" s="2" customFormat="1" ht="6.9" customHeight="1" hidden="1">
      <c r="A53" s="34"/>
      <c r="B53" s="35"/>
      <c r="C53" s="36"/>
      <c r="D53" s="36"/>
      <c r="E53" s="36"/>
      <c r="F53" s="36"/>
      <c r="G53" s="36"/>
      <c r="H53" s="36"/>
      <c r="I53" s="36"/>
      <c r="J53" s="36"/>
      <c r="K53" s="36"/>
      <c r="L53" s="113"/>
      <c r="S53" s="34"/>
      <c r="T53" s="34"/>
      <c r="U53" s="34"/>
      <c r="V53" s="34"/>
      <c r="W53" s="34"/>
      <c r="X53" s="34"/>
      <c r="Y53" s="34"/>
      <c r="Z53" s="34"/>
      <c r="AA53" s="34"/>
      <c r="AB53" s="34"/>
      <c r="AC53" s="34"/>
      <c r="AD53" s="34"/>
      <c r="AE53" s="34"/>
    </row>
    <row r="54" spans="1:31" s="2" customFormat="1" ht="15.15" customHeight="1" hidden="1">
      <c r="A54" s="34"/>
      <c r="B54" s="35"/>
      <c r="C54" s="29" t="s">
        <v>25</v>
      </c>
      <c r="D54" s="36"/>
      <c r="E54" s="36"/>
      <c r="F54" s="27" t="str">
        <f>E15</f>
        <v>Ing. Aleš Bednář</v>
      </c>
      <c r="G54" s="36"/>
      <c r="H54" s="36"/>
      <c r="I54" s="29" t="s">
        <v>31</v>
      </c>
      <c r="J54" s="32" t="str">
        <f>E21</f>
        <v xml:space="preserve"> </v>
      </c>
      <c r="K54" s="36"/>
      <c r="L54" s="113"/>
      <c r="S54" s="34"/>
      <c r="T54" s="34"/>
      <c r="U54" s="34"/>
      <c r="V54" s="34"/>
      <c r="W54" s="34"/>
      <c r="X54" s="34"/>
      <c r="Y54" s="34"/>
      <c r="Z54" s="34"/>
      <c r="AA54" s="34"/>
      <c r="AB54" s="34"/>
      <c r="AC54" s="34"/>
      <c r="AD54" s="34"/>
      <c r="AE54" s="34"/>
    </row>
    <row r="55" spans="1:31" s="2" customFormat="1" ht="15.15" customHeight="1" hidden="1">
      <c r="A55" s="34"/>
      <c r="B55" s="35"/>
      <c r="C55" s="29" t="s">
        <v>29</v>
      </c>
      <c r="D55" s="36"/>
      <c r="E55" s="36"/>
      <c r="F55" s="27" t="str">
        <f>IF(E18="","",E18)</f>
        <v>Vyplň údaj</v>
      </c>
      <c r="G55" s="36"/>
      <c r="H55" s="36"/>
      <c r="I55" s="29" t="s">
        <v>33</v>
      </c>
      <c r="J55" s="32" t="str">
        <f>E24</f>
        <v>Lukáš Kot</v>
      </c>
      <c r="K55" s="36"/>
      <c r="L55" s="113"/>
      <c r="S55" s="34"/>
      <c r="T55" s="34"/>
      <c r="U55" s="34"/>
      <c r="V55" s="34"/>
      <c r="W55" s="34"/>
      <c r="X55" s="34"/>
      <c r="Y55" s="34"/>
      <c r="Z55" s="34"/>
      <c r="AA55" s="34"/>
      <c r="AB55" s="34"/>
      <c r="AC55" s="34"/>
      <c r="AD55" s="34"/>
      <c r="AE55" s="34"/>
    </row>
    <row r="56" spans="1:31" s="2" customFormat="1" ht="10.35" customHeight="1" hidden="1">
      <c r="A56" s="34"/>
      <c r="B56" s="35"/>
      <c r="C56" s="36"/>
      <c r="D56" s="36"/>
      <c r="E56" s="36"/>
      <c r="F56" s="36"/>
      <c r="G56" s="36"/>
      <c r="H56" s="36"/>
      <c r="I56" s="36"/>
      <c r="J56" s="36"/>
      <c r="K56" s="36"/>
      <c r="L56" s="113"/>
      <c r="S56" s="34"/>
      <c r="T56" s="34"/>
      <c r="U56" s="34"/>
      <c r="V56" s="34"/>
      <c r="W56" s="34"/>
      <c r="X56" s="34"/>
      <c r="Y56" s="34"/>
      <c r="Z56" s="34"/>
      <c r="AA56" s="34"/>
      <c r="AB56" s="34"/>
      <c r="AC56" s="34"/>
      <c r="AD56" s="34"/>
      <c r="AE56" s="34"/>
    </row>
    <row r="57" spans="1:31" s="2" customFormat="1" ht="29.25" customHeight="1" hidden="1">
      <c r="A57" s="34"/>
      <c r="B57" s="35"/>
      <c r="C57" s="136" t="s">
        <v>159</v>
      </c>
      <c r="D57" s="137"/>
      <c r="E57" s="137"/>
      <c r="F57" s="137"/>
      <c r="G57" s="137"/>
      <c r="H57" s="137"/>
      <c r="I57" s="137"/>
      <c r="J57" s="138" t="s">
        <v>160</v>
      </c>
      <c r="K57" s="137"/>
      <c r="L57" s="113"/>
      <c r="S57" s="34"/>
      <c r="T57" s="34"/>
      <c r="U57" s="34"/>
      <c r="V57" s="34"/>
      <c r="W57" s="34"/>
      <c r="X57" s="34"/>
      <c r="Y57" s="34"/>
      <c r="Z57" s="34"/>
      <c r="AA57" s="34"/>
      <c r="AB57" s="34"/>
      <c r="AC57" s="34"/>
      <c r="AD57" s="34"/>
      <c r="AE57" s="34"/>
    </row>
    <row r="58" spans="1:31" s="2" customFormat="1" ht="10.35" customHeight="1" hidden="1">
      <c r="A58" s="34"/>
      <c r="B58" s="35"/>
      <c r="C58" s="36"/>
      <c r="D58" s="36"/>
      <c r="E58" s="36"/>
      <c r="F58" s="36"/>
      <c r="G58" s="36"/>
      <c r="H58" s="36"/>
      <c r="I58" s="36"/>
      <c r="J58" s="36"/>
      <c r="K58" s="36"/>
      <c r="L58" s="113"/>
      <c r="S58" s="34"/>
      <c r="T58" s="34"/>
      <c r="U58" s="34"/>
      <c r="V58" s="34"/>
      <c r="W58" s="34"/>
      <c r="X58" s="34"/>
      <c r="Y58" s="34"/>
      <c r="Z58" s="34"/>
      <c r="AA58" s="34"/>
      <c r="AB58" s="34"/>
      <c r="AC58" s="34"/>
      <c r="AD58" s="34"/>
      <c r="AE58" s="34"/>
    </row>
    <row r="59" spans="1:47" s="2" customFormat="1" ht="22.8" customHeight="1" hidden="1">
      <c r="A59" s="34"/>
      <c r="B59" s="35"/>
      <c r="C59" s="139" t="s">
        <v>69</v>
      </c>
      <c r="D59" s="36"/>
      <c r="E59" s="36"/>
      <c r="F59" s="36"/>
      <c r="G59" s="36"/>
      <c r="H59" s="36"/>
      <c r="I59" s="36"/>
      <c r="J59" s="77">
        <f>J84</f>
        <v>0</v>
      </c>
      <c r="K59" s="36"/>
      <c r="L59" s="113"/>
      <c r="S59" s="34"/>
      <c r="T59" s="34"/>
      <c r="U59" s="34"/>
      <c r="V59" s="34"/>
      <c r="W59" s="34"/>
      <c r="X59" s="34"/>
      <c r="Y59" s="34"/>
      <c r="Z59" s="34"/>
      <c r="AA59" s="34"/>
      <c r="AB59" s="34"/>
      <c r="AC59" s="34"/>
      <c r="AD59" s="34"/>
      <c r="AE59" s="34"/>
      <c r="AU59" s="17" t="s">
        <v>161</v>
      </c>
    </row>
    <row r="60" spans="2:12" s="9" customFormat="1" ht="24.9" customHeight="1" hidden="1">
      <c r="B60" s="140"/>
      <c r="C60" s="141"/>
      <c r="D60" s="142" t="s">
        <v>162</v>
      </c>
      <c r="E60" s="143"/>
      <c r="F60" s="143"/>
      <c r="G60" s="143"/>
      <c r="H60" s="143"/>
      <c r="I60" s="143"/>
      <c r="J60" s="144">
        <f>J85</f>
        <v>0</v>
      </c>
      <c r="K60" s="141"/>
      <c r="L60" s="145"/>
    </row>
    <row r="61" spans="2:12" s="10" customFormat="1" ht="19.95" customHeight="1" hidden="1">
      <c r="B61" s="146"/>
      <c r="C61" s="97"/>
      <c r="D61" s="147" t="s">
        <v>248</v>
      </c>
      <c r="E61" s="148"/>
      <c r="F61" s="148"/>
      <c r="G61" s="148"/>
      <c r="H61" s="148"/>
      <c r="I61" s="148"/>
      <c r="J61" s="149">
        <f>J86</f>
        <v>0</v>
      </c>
      <c r="K61" s="97"/>
      <c r="L61" s="150"/>
    </row>
    <row r="62" spans="2:12" s="10" customFormat="1" ht="19.95" customHeight="1" hidden="1">
      <c r="B62" s="146"/>
      <c r="C62" s="97"/>
      <c r="D62" s="147" t="s">
        <v>163</v>
      </c>
      <c r="E62" s="148"/>
      <c r="F62" s="148"/>
      <c r="G62" s="148"/>
      <c r="H62" s="148"/>
      <c r="I62" s="148"/>
      <c r="J62" s="149">
        <f>J115</f>
        <v>0</v>
      </c>
      <c r="K62" s="97"/>
      <c r="L62" s="150"/>
    </row>
    <row r="63" spans="2:12" s="10" customFormat="1" ht="19.95" customHeight="1" hidden="1">
      <c r="B63" s="146"/>
      <c r="C63" s="97"/>
      <c r="D63" s="147" t="s">
        <v>164</v>
      </c>
      <c r="E63" s="148"/>
      <c r="F63" s="148"/>
      <c r="G63" s="148"/>
      <c r="H63" s="148"/>
      <c r="I63" s="148"/>
      <c r="J63" s="149">
        <f>J122</f>
        <v>0</v>
      </c>
      <c r="K63" s="97"/>
      <c r="L63" s="150"/>
    </row>
    <row r="64" spans="2:12" s="10" customFormat="1" ht="19.95" customHeight="1" hidden="1">
      <c r="B64" s="146"/>
      <c r="C64" s="97"/>
      <c r="D64" s="147" t="s">
        <v>165</v>
      </c>
      <c r="E64" s="148"/>
      <c r="F64" s="148"/>
      <c r="G64" s="148"/>
      <c r="H64" s="148"/>
      <c r="I64" s="148"/>
      <c r="J64" s="149">
        <f>J188</f>
        <v>0</v>
      </c>
      <c r="K64" s="97"/>
      <c r="L64" s="150"/>
    </row>
    <row r="65" spans="1:31" s="2" customFormat="1" ht="21.75" customHeight="1" hidden="1">
      <c r="A65" s="34"/>
      <c r="B65" s="35"/>
      <c r="C65" s="36"/>
      <c r="D65" s="36"/>
      <c r="E65" s="36"/>
      <c r="F65" s="36"/>
      <c r="G65" s="36"/>
      <c r="H65" s="36"/>
      <c r="I65" s="36"/>
      <c r="J65" s="36"/>
      <c r="K65" s="36"/>
      <c r="L65" s="113"/>
      <c r="S65" s="34"/>
      <c r="T65" s="34"/>
      <c r="U65" s="34"/>
      <c r="V65" s="34"/>
      <c r="W65" s="34"/>
      <c r="X65" s="34"/>
      <c r="Y65" s="34"/>
      <c r="Z65" s="34"/>
      <c r="AA65" s="34"/>
      <c r="AB65" s="34"/>
      <c r="AC65" s="34"/>
      <c r="AD65" s="34"/>
      <c r="AE65" s="34"/>
    </row>
    <row r="66" spans="1:31" s="2" customFormat="1" ht="6.9" customHeight="1" hidden="1">
      <c r="A66" s="34"/>
      <c r="B66" s="47"/>
      <c r="C66" s="48"/>
      <c r="D66" s="48"/>
      <c r="E66" s="48"/>
      <c r="F66" s="48"/>
      <c r="G66" s="48"/>
      <c r="H66" s="48"/>
      <c r="I66" s="48"/>
      <c r="J66" s="48"/>
      <c r="K66" s="48"/>
      <c r="L66" s="113"/>
      <c r="S66" s="34"/>
      <c r="T66" s="34"/>
      <c r="U66" s="34"/>
      <c r="V66" s="34"/>
      <c r="W66" s="34"/>
      <c r="X66" s="34"/>
      <c r="Y66" s="34"/>
      <c r="Z66" s="34"/>
      <c r="AA66" s="34"/>
      <c r="AB66" s="34"/>
      <c r="AC66" s="34"/>
      <c r="AD66" s="34"/>
      <c r="AE66" s="34"/>
    </row>
    <row r="67" ht="12" hidden="1"/>
    <row r="68" ht="12" hidden="1"/>
    <row r="69" ht="12" hidden="1"/>
    <row r="70" spans="1:31" s="2" customFormat="1" ht="6.9" customHeight="1">
      <c r="A70" s="34"/>
      <c r="B70" s="49"/>
      <c r="C70" s="50"/>
      <c r="D70" s="50"/>
      <c r="E70" s="50"/>
      <c r="F70" s="50"/>
      <c r="G70" s="50"/>
      <c r="H70" s="50"/>
      <c r="I70" s="50"/>
      <c r="J70" s="50"/>
      <c r="K70" s="50"/>
      <c r="L70" s="113"/>
      <c r="S70" s="34"/>
      <c r="T70" s="34"/>
      <c r="U70" s="34"/>
      <c r="V70" s="34"/>
      <c r="W70" s="34"/>
      <c r="X70" s="34"/>
      <c r="Y70" s="34"/>
      <c r="Z70" s="34"/>
      <c r="AA70" s="34"/>
      <c r="AB70" s="34"/>
      <c r="AC70" s="34"/>
      <c r="AD70" s="34"/>
      <c r="AE70" s="34"/>
    </row>
    <row r="71" spans="1:31" s="2" customFormat="1" ht="24.9" customHeight="1">
      <c r="A71" s="34"/>
      <c r="B71" s="35"/>
      <c r="C71" s="23" t="s">
        <v>166</v>
      </c>
      <c r="D71" s="36"/>
      <c r="E71" s="36"/>
      <c r="F71" s="36"/>
      <c r="G71" s="36"/>
      <c r="H71" s="36"/>
      <c r="I71" s="36"/>
      <c r="J71" s="36"/>
      <c r="K71" s="36"/>
      <c r="L71" s="113"/>
      <c r="S71" s="34"/>
      <c r="T71" s="34"/>
      <c r="U71" s="34"/>
      <c r="V71" s="34"/>
      <c r="W71" s="34"/>
      <c r="X71" s="34"/>
      <c r="Y71" s="34"/>
      <c r="Z71" s="34"/>
      <c r="AA71" s="34"/>
      <c r="AB71" s="34"/>
      <c r="AC71" s="34"/>
      <c r="AD71" s="34"/>
      <c r="AE71" s="34"/>
    </row>
    <row r="72" spans="1:31" s="2" customFormat="1" ht="6.9" customHeight="1">
      <c r="A72" s="34"/>
      <c r="B72" s="35"/>
      <c r="C72" s="36"/>
      <c r="D72" s="36"/>
      <c r="E72" s="36"/>
      <c r="F72" s="36"/>
      <c r="G72" s="36"/>
      <c r="H72" s="36"/>
      <c r="I72" s="36"/>
      <c r="J72" s="36"/>
      <c r="K72" s="36"/>
      <c r="L72" s="113"/>
      <c r="S72" s="34"/>
      <c r="T72" s="34"/>
      <c r="U72" s="34"/>
      <c r="V72" s="34"/>
      <c r="W72" s="34"/>
      <c r="X72" s="34"/>
      <c r="Y72" s="34"/>
      <c r="Z72" s="34"/>
      <c r="AA72" s="34"/>
      <c r="AB72" s="34"/>
      <c r="AC72" s="34"/>
      <c r="AD72" s="34"/>
      <c r="AE72" s="34"/>
    </row>
    <row r="73" spans="1:31" s="2" customFormat="1" ht="12" customHeight="1">
      <c r="A73" s="34"/>
      <c r="B73" s="35"/>
      <c r="C73" s="29" t="s">
        <v>16</v>
      </c>
      <c r="D73" s="36"/>
      <c r="E73" s="36"/>
      <c r="F73" s="36"/>
      <c r="G73" s="36"/>
      <c r="H73" s="36"/>
      <c r="I73" s="36"/>
      <c r="J73" s="36"/>
      <c r="K73" s="36"/>
      <c r="L73" s="113"/>
      <c r="S73" s="34"/>
      <c r="T73" s="34"/>
      <c r="U73" s="34"/>
      <c r="V73" s="34"/>
      <c r="W73" s="34"/>
      <c r="X73" s="34"/>
      <c r="Y73" s="34"/>
      <c r="Z73" s="34"/>
      <c r="AA73" s="34"/>
      <c r="AB73" s="34"/>
      <c r="AC73" s="34"/>
      <c r="AD73" s="34"/>
      <c r="AE73" s="34"/>
    </row>
    <row r="74" spans="1:31" s="2" customFormat="1" ht="16.5" customHeight="1">
      <c r="A74" s="34"/>
      <c r="B74" s="35"/>
      <c r="C74" s="36"/>
      <c r="D74" s="36"/>
      <c r="E74" s="288" t="str">
        <f>E7</f>
        <v>Cyklická údržba trati v úseku Praha-Holešovice - Vraňany</v>
      </c>
      <c r="F74" s="289"/>
      <c r="G74" s="289"/>
      <c r="H74" s="289"/>
      <c r="I74" s="36"/>
      <c r="J74" s="36"/>
      <c r="K74" s="36"/>
      <c r="L74" s="113"/>
      <c r="S74" s="34"/>
      <c r="T74" s="34"/>
      <c r="U74" s="34"/>
      <c r="V74" s="34"/>
      <c r="W74" s="34"/>
      <c r="X74" s="34"/>
      <c r="Y74" s="34"/>
      <c r="Z74" s="34"/>
      <c r="AA74" s="34"/>
      <c r="AB74" s="34"/>
      <c r="AC74" s="34"/>
      <c r="AD74" s="34"/>
      <c r="AE74" s="34"/>
    </row>
    <row r="75" spans="1:31" s="2" customFormat="1" ht="12" customHeight="1">
      <c r="A75" s="34"/>
      <c r="B75" s="35"/>
      <c r="C75" s="29" t="s">
        <v>156</v>
      </c>
      <c r="D75" s="36"/>
      <c r="E75" s="36"/>
      <c r="F75" s="36"/>
      <c r="G75" s="36"/>
      <c r="H75" s="36"/>
      <c r="I75" s="36"/>
      <c r="J75" s="36"/>
      <c r="K75" s="36"/>
      <c r="L75" s="113"/>
      <c r="S75" s="34"/>
      <c r="T75" s="34"/>
      <c r="U75" s="34"/>
      <c r="V75" s="34"/>
      <c r="W75" s="34"/>
      <c r="X75" s="34"/>
      <c r="Y75" s="34"/>
      <c r="Z75" s="34"/>
      <c r="AA75" s="34"/>
      <c r="AB75" s="34"/>
      <c r="AC75" s="34"/>
      <c r="AD75" s="34"/>
      <c r="AE75" s="34"/>
    </row>
    <row r="76" spans="1:31" s="2" customFormat="1" ht="16.5" customHeight="1">
      <c r="A76" s="34"/>
      <c r="B76" s="35"/>
      <c r="C76" s="36"/>
      <c r="D76" s="36"/>
      <c r="E76" s="280" t="str">
        <f>E9</f>
        <v>SO 11 - Nelahozeves - Vraňany</v>
      </c>
      <c r="F76" s="287"/>
      <c r="G76" s="287"/>
      <c r="H76" s="287"/>
      <c r="I76" s="36"/>
      <c r="J76" s="36"/>
      <c r="K76" s="36"/>
      <c r="L76" s="113"/>
      <c r="S76" s="34"/>
      <c r="T76" s="34"/>
      <c r="U76" s="34"/>
      <c r="V76" s="34"/>
      <c r="W76" s="34"/>
      <c r="X76" s="34"/>
      <c r="Y76" s="34"/>
      <c r="Z76" s="34"/>
      <c r="AA76" s="34"/>
      <c r="AB76" s="34"/>
      <c r="AC76" s="34"/>
      <c r="AD76" s="34"/>
      <c r="AE76" s="34"/>
    </row>
    <row r="77" spans="1:31" s="2" customFormat="1" ht="6.9" customHeight="1">
      <c r="A77" s="34"/>
      <c r="B77" s="35"/>
      <c r="C77" s="36"/>
      <c r="D77" s="36"/>
      <c r="E77" s="36"/>
      <c r="F77" s="36"/>
      <c r="G77" s="36"/>
      <c r="H77" s="36"/>
      <c r="I77" s="36"/>
      <c r="J77" s="36"/>
      <c r="K77" s="36"/>
      <c r="L77" s="113"/>
      <c r="S77" s="34"/>
      <c r="T77" s="34"/>
      <c r="U77" s="34"/>
      <c r="V77" s="34"/>
      <c r="W77" s="34"/>
      <c r="X77" s="34"/>
      <c r="Y77" s="34"/>
      <c r="Z77" s="34"/>
      <c r="AA77" s="34"/>
      <c r="AB77" s="34"/>
      <c r="AC77" s="34"/>
      <c r="AD77" s="34"/>
      <c r="AE77" s="34"/>
    </row>
    <row r="78" spans="1:31" s="2" customFormat="1" ht="12" customHeight="1">
      <c r="A78" s="34"/>
      <c r="B78" s="35"/>
      <c r="C78" s="29" t="s">
        <v>21</v>
      </c>
      <c r="D78" s="36"/>
      <c r="E78" s="36"/>
      <c r="F78" s="27" t="str">
        <f>F12</f>
        <v xml:space="preserve"> </v>
      </c>
      <c r="G78" s="36"/>
      <c r="H78" s="36"/>
      <c r="I78" s="29" t="s">
        <v>23</v>
      </c>
      <c r="J78" s="59" t="str">
        <f>IF(J12="","",J12)</f>
        <v>24. 2. 2023</v>
      </c>
      <c r="K78" s="36"/>
      <c r="L78" s="113"/>
      <c r="S78" s="34"/>
      <c r="T78" s="34"/>
      <c r="U78" s="34"/>
      <c r="V78" s="34"/>
      <c r="W78" s="34"/>
      <c r="X78" s="34"/>
      <c r="Y78" s="34"/>
      <c r="Z78" s="34"/>
      <c r="AA78" s="34"/>
      <c r="AB78" s="34"/>
      <c r="AC78" s="34"/>
      <c r="AD78" s="34"/>
      <c r="AE78" s="34"/>
    </row>
    <row r="79" spans="1:31" s="2" customFormat="1" ht="6.9" customHeight="1">
      <c r="A79" s="34"/>
      <c r="B79" s="35"/>
      <c r="C79" s="36"/>
      <c r="D79" s="36"/>
      <c r="E79" s="36"/>
      <c r="F79" s="36"/>
      <c r="G79" s="36"/>
      <c r="H79" s="36"/>
      <c r="I79" s="36"/>
      <c r="J79" s="36"/>
      <c r="K79" s="36"/>
      <c r="L79" s="113"/>
      <c r="S79" s="34"/>
      <c r="T79" s="34"/>
      <c r="U79" s="34"/>
      <c r="V79" s="34"/>
      <c r="W79" s="34"/>
      <c r="X79" s="34"/>
      <c r="Y79" s="34"/>
      <c r="Z79" s="34"/>
      <c r="AA79" s="34"/>
      <c r="AB79" s="34"/>
      <c r="AC79" s="34"/>
      <c r="AD79" s="34"/>
      <c r="AE79" s="34"/>
    </row>
    <row r="80" spans="1:31" s="2" customFormat="1" ht="15.15" customHeight="1">
      <c r="A80" s="34"/>
      <c r="B80" s="35"/>
      <c r="C80" s="29" t="s">
        <v>25</v>
      </c>
      <c r="D80" s="36"/>
      <c r="E80" s="36"/>
      <c r="F80" s="27" t="str">
        <f>E15</f>
        <v>Ing. Aleš Bednář</v>
      </c>
      <c r="G80" s="36"/>
      <c r="H80" s="36"/>
      <c r="I80" s="29" t="s">
        <v>31</v>
      </c>
      <c r="J80" s="32" t="str">
        <f>E21</f>
        <v xml:space="preserve"> </v>
      </c>
      <c r="K80" s="36"/>
      <c r="L80" s="113"/>
      <c r="S80" s="34"/>
      <c r="T80" s="34"/>
      <c r="U80" s="34"/>
      <c r="V80" s="34"/>
      <c r="W80" s="34"/>
      <c r="X80" s="34"/>
      <c r="Y80" s="34"/>
      <c r="Z80" s="34"/>
      <c r="AA80" s="34"/>
      <c r="AB80" s="34"/>
      <c r="AC80" s="34"/>
      <c r="AD80" s="34"/>
      <c r="AE80" s="34"/>
    </row>
    <row r="81" spans="1:31" s="2" customFormat="1" ht="15.15" customHeight="1">
      <c r="A81" s="34"/>
      <c r="B81" s="35"/>
      <c r="C81" s="29" t="s">
        <v>29</v>
      </c>
      <c r="D81" s="36"/>
      <c r="E81" s="36"/>
      <c r="F81" s="27" t="str">
        <f>IF(E18="","",E18)</f>
        <v>Vyplň údaj</v>
      </c>
      <c r="G81" s="36"/>
      <c r="H81" s="36"/>
      <c r="I81" s="29" t="s">
        <v>33</v>
      </c>
      <c r="J81" s="32" t="str">
        <f>E24</f>
        <v>Lukáš Kot</v>
      </c>
      <c r="K81" s="36"/>
      <c r="L81" s="113"/>
      <c r="S81" s="34"/>
      <c r="T81" s="34"/>
      <c r="U81" s="34"/>
      <c r="V81" s="34"/>
      <c r="W81" s="34"/>
      <c r="X81" s="34"/>
      <c r="Y81" s="34"/>
      <c r="Z81" s="34"/>
      <c r="AA81" s="34"/>
      <c r="AB81" s="34"/>
      <c r="AC81" s="34"/>
      <c r="AD81" s="34"/>
      <c r="AE81" s="34"/>
    </row>
    <row r="82" spans="1:31" s="2" customFormat="1" ht="10.35" customHeight="1">
      <c r="A82" s="34"/>
      <c r="B82" s="35"/>
      <c r="C82" s="36"/>
      <c r="D82" s="36"/>
      <c r="E82" s="36"/>
      <c r="F82" s="36"/>
      <c r="G82" s="36"/>
      <c r="H82" s="36"/>
      <c r="I82" s="36"/>
      <c r="J82" s="36"/>
      <c r="K82" s="36"/>
      <c r="L82" s="113"/>
      <c r="S82" s="34"/>
      <c r="T82" s="34"/>
      <c r="U82" s="34"/>
      <c r="V82" s="34"/>
      <c r="W82" s="34"/>
      <c r="X82" s="34"/>
      <c r="Y82" s="34"/>
      <c r="Z82" s="34"/>
      <c r="AA82" s="34"/>
      <c r="AB82" s="34"/>
      <c r="AC82" s="34"/>
      <c r="AD82" s="34"/>
      <c r="AE82" s="34"/>
    </row>
    <row r="83" spans="1:31" s="11" customFormat="1" ht="29.25" customHeight="1">
      <c r="A83" s="151"/>
      <c r="B83" s="152"/>
      <c r="C83" s="153" t="s">
        <v>167</v>
      </c>
      <c r="D83" s="154" t="s">
        <v>56</v>
      </c>
      <c r="E83" s="154" t="s">
        <v>52</v>
      </c>
      <c r="F83" s="154" t="s">
        <v>53</v>
      </c>
      <c r="G83" s="154" t="s">
        <v>168</v>
      </c>
      <c r="H83" s="154" t="s">
        <v>169</v>
      </c>
      <c r="I83" s="154" t="s">
        <v>170</v>
      </c>
      <c r="J83" s="154" t="s">
        <v>160</v>
      </c>
      <c r="K83" s="155" t="s">
        <v>171</v>
      </c>
      <c r="L83" s="156"/>
      <c r="M83" s="68" t="s">
        <v>19</v>
      </c>
      <c r="N83" s="69" t="s">
        <v>41</v>
      </c>
      <c r="O83" s="69" t="s">
        <v>172</v>
      </c>
      <c r="P83" s="69" t="s">
        <v>173</v>
      </c>
      <c r="Q83" s="69" t="s">
        <v>174</v>
      </c>
      <c r="R83" s="69" t="s">
        <v>175</v>
      </c>
      <c r="S83" s="69" t="s">
        <v>176</v>
      </c>
      <c r="T83" s="70" t="s">
        <v>177</v>
      </c>
      <c r="U83" s="151"/>
      <c r="V83" s="151"/>
      <c r="W83" s="151"/>
      <c r="X83" s="151"/>
      <c r="Y83" s="151"/>
      <c r="Z83" s="151"/>
      <c r="AA83" s="151"/>
      <c r="AB83" s="151"/>
      <c r="AC83" s="151"/>
      <c r="AD83" s="151"/>
      <c r="AE83" s="151"/>
    </row>
    <row r="84" spans="1:63" s="2" customFormat="1" ht="22.8" customHeight="1">
      <c r="A84" s="34"/>
      <c r="B84" s="35"/>
      <c r="C84" s="75" t="s">
        <v>178</v>
      </c>
      <c r="D84" s="36"/>
      <c r="E84" s="36"/>
      <c r="F84" s="36"/>
      <c r="G84" s="36"/>
      <c r="H84" s="36"/>
      <c r="I84" s="36"/>
      <c r="J84" s="157">
        <f>BK84</f>
        <v>0</v>
      </c>
      <c r="K84" s="36"/>
      <c r="L84" s="39"/>
      <c r="M84" s="71"/>
      <c r="N84" s="158"/>
      <c r="O84" s="72"/>
      <c r="P84" s="159">
        <f>P85</f>
        <v>0</v>
      </c>
      <c r="Q84" s="72"/>
      <c r="R84" s="159">
        <f>R85</f>
        <v>4060.51404</v>
      </c>
      <c r="S84" s="72"/>
      <c r="T84" s="160">
        <f>T85</f>
        <v>0</v>
      </c>
      <c r="U84" s="34"/>
      <c r="V84" s="34"/>
      <c r="W84" s="34"/>
      <c r="X84" s="34"/>
      <c r="Y84" s="34"/>
      <c r="Z84" s="34"/>
      <c r="AA84" s="34"/>
      <c r="AB84" s="34"/>
      <c r="AC84" s="34"/>
      <c r="AD84" s="34"/>
      <c r="AE84" s="34"/>
      <c r="AT84" s="17" t="s">
        <v>70</v>
      </c>
      <c r="AU84" s="17" t="s">
        <v>161</v>
      </c>
      <c r="BK84" s="161">
        <f>BK85</f>
        <v>0</v>
      </c>
    </row>
    <row r="85" spans="2:63" s="12" customFormat="1" ht="25.95" customHeight="1">
      <c r="B85" s="162"/>
      <c r="C85" s="163"/>
      <c r="D85" s="164" t="s">
        <v>70</v>
      </c>
      <c r="E85" s="165" t="s">
        <v>179</v>
      </c>
      <c r="F85" s="165" t="s">
        <v>180</v>
      </c>
      <c r="G85" s="163"/>
      <c r="H85" s="163"/>
      <c r="I85" s="166"/>
      <c r="J85" s="167">
        <f>BK85</f>
        <v>0</v>
      </c>
      <c r="K85" s="163"/>
      <c r="L85" s="168"/>
      <c r="M85" s="169"/>
      <c r="N85" s="170"/>
      <c r="O85" s="170"/>
      <c r="P85" s="171">
        <f>P86+P115+P122+P188</f>
        <v>0</v>
      </c>
      <c r="Q85" s="170"/>
      <c r="R85" s="171">
        <f>R86+R115+R122+R188</f>
        <v>4060.51404</v>
      </c>
      <c r="S85" s="170"/>
      <c r="T85" s="172">
        <f>T86+T115+T122+T188</f>
        <v>0</v>
      </c>
      <c r="AR85" s="173" t="s">
        <v>79</v>
      </c>
      <c r="AT85" s="174" t="s">
        <v>70</v>
      </c>
      <c r="AU85" s="174" t="s">
        <v>71</v>
      </c>
      <c r="AY85" s="173" t="s">
        <v>181</v>
      </c>
      <c r="BK85" s="175">
        <f>BK86+BK115+BK122+BK188</f>
        <v>0</v>
      </c>
    </row>
    <row r="86" spans="2:63" s="12" customFormat="1" ht="22.8" customHeight="1">
      <c r="B86" s="162"/>
      <c r="C86" s="163"/>
      <c r="D86" s="164" t="s">
        <v>70</v>
      </c>
      <c r="E86" s="176" t="s">
        <v>79</v>
      </c>
      <c r="F86" s="176" t="s">
        <v>249</v>
      </c>
      <c r="G86" s="163"/>
      <c r="H86" s="163"/>
      <c r="I86" s="166"/>
      <c r="J86" s="177">
        <f>BK86</f>
        <v>0</v>
      </c>
      <c r="K86" s="163"/>
      <c r="L86" s="168"/>
      <c r="M86" s="169"/>
      <c r="N86" s="170"/>
      <c r="O86" s="170"/>
      <c r="P86" s="171">
        <f>SUM(P87:P114)</f>
        <v>0</v>
      </c>
      <c r="Q86" s="170"/>
      <c r="R86" s="171">
        <f>SUM(R87:R114)</f>
        <v>8.669039999999999</v>
      </c>
      <c r="S86" s="170"/>
      <c r="T86" s="172">
        <f>SUM(T87:T114)</f>
        <v>0</v>
      </c>
      <c r="AR86" s="173" t="s">
        <v>79</v>
      </c>
      <c r="AT86" s="174" t="s">
        <v>70</v>
      </c>
      <c r="AU86" s="174" t="s">
        <v>79</v>
      </c>
      <c r="AY86" s="173" t="s">
        <v>181</v>
      </c>
      <c r="BK86" s="175">
        <f>SUM(BK87:BK114)</f>
        <v>0</v>
      </c>
    </row>
    <row r="87" spans="1:65" s="2" customFormat="1" ht="24.15" customHeight="1">
      <c r="A87" s="34"/>
      <c r="B87" s="35"/>
      <c r="C87" s="178" t="s">
        <v>79</v>
      </c>
      <c r="D87" s="178" t="s">
        <v>183</v>
      </c>
      <c r="E87" s="179" t="s">
        <v>250</v>
      </c>
      <c r="F87" s="180" t="s">
        <v>251</v>
      </c>
      <c r="G87" s="181" t="s">
        <v>223</v>
      </c>
      <c r="H87" s="182">
        <v>20</v>
      </c>
      <c r="I87" s="241"/>
      <c r="J87" s="184">
        <f>ROUND(I87*H87,2)</f>
        <v>0</v>
      </c>
      <c r="K87" s="180" t="s">
        <v>187</v>
      </c>
      <c r="L87" s="185"/>
      <c r="M87" s="186" t="s">
        <v>19</v>
      </c>
      <c r="N87" s="187" t="s">
        <v>42</v>
      </c>
      <c r="O87" s="64"/>
      <c r="P87" s="188">
        <f>O87*H87</f>
        <v>0</v>
      </c>
      <c r="Q87" s="188">
        <v>0.34114</v>
      </c>
      <c r="R87" s="188">
        <f>Q87*H87</f>
        <v>6.8228</v>
      </c>
      <c r="S87" s="188">
        <v>0</v>
      </c>
      <c r="T87" s="189">
        <f>S87*H87</f>
        <v>0</v>
      </c>
      <c r="U87" s="34"/>
      <c r="V87" s="34"/>
      <c r="W87" s="34"/>
      <c r="X87" s="34"/>
      <c r="Y87" s="34"/>
      <c r="Z87" s="34"/>
      <c r="AA87" s="34"/>
      <c r="AB87" s="34"/>
      <c r="AC87" s="34"/>
      <c r="AD87" s="34"/>
      <c r="AE87" s="34"/>
      <c r="AR87" s="190" t="s">
        <v>188</v>
      </c>
      <c r="AT87" s="190" t="s">
        <v>183</v>
      </c>
      <c r="AU87" s="190" t="s">
        <v>81</v>
      </c>
      <c r="AY87" s="17" t="s">
        <v>181</v>
      </c>
      <c r="BE87" s="191">
        <f>IF(N87="základní",J87,0)</f>
        <v>0</v>
      </c>
      <c r="BF87" s="191">
        <f>IF(N87="snížená",J87,0)</f>
        <v>0</v>
      </c>
      <c r="BG87" s="191">
        <f>IF(N87="zákl. přenesená",J87,0)</f>
        <v>0</v>
      </c>
      <c r="BH87" s="191">
        <f>IF(N87="sníž. přenesená",J87,0)</f>
        <v>0</v>
      </c>
      <c r="BI87" s="191">
        <f>IF(N87="nulová",J87,0)</f>
        <v>0</v>
      </c>
      <c r="BJ87" s="17" t="s">
        <v>79</v>
      </c>
      <c r="BK87" s="191">
        <f>ROUND(I87*H87,2)</f>
        <v>0</v>
      </c>
      <c r="BL87" s="17" t="s">
        <v>189</v>
      </c>
      <c r="BM87" s="190" t="s">
        <v>1775</v>
      </c>
    </row>
    <row r="88" spans="2:51" s="14" customFormat="1" ht="12">
      <c r="B88" s="203"/>
      <c r="C88" s="204"/>
      <c r="D88" s="194" t="s">
        <v>191</v>
      </c>
      <c r="E88" s="205" t="s">
        <v>19</v>
      </c>
      <c r="F88" s="206" t="s">
        <v>1776</v>
      </c>
      <c r="G88" s="204"/>
      <c r="H88" s="207">
        <v>2</v>
      </c>
      <c r="I88" s="204"/>
      <c r="J88" s="204"/>
      <c r="K88" s="204"/>
      <c r="L88" s="209"/>
      <c r="M88" s="210"/>
      <c r="N88" s="211"/>
      <c r="O88" s="211"/>
      <c r="P88" s="211"/>
      <c r="Q88" s="211"/>
      <c r="R88" s="211"/>
      <c r="S88" s="211"/>
      <c r="T88" s="212"/>
      <c r="AT88" s="213" t="s">
        <v>191</v>
      </c>
      <c r="AU88" s="213" t="s">
        <v>81</v>
      </c>
      <c r="AV88" s="14" t="s">
        <v>81</v>
      </c>
      <c r="AW88" s="14" t="s">
        <v>32</v>
      </c>
      <c r="AX88" s="14" t="s">
        <v>71</v>
      </c>
      <c r="AY88" s="213" t="s">
        <v>181</v>
      </c>
    </row>
    <row r="89" spans="2:51" s="14" customFormat="1" ht="12">
      <c r="B89" s="203"/>
      <c r="C89" s="204"/>
      <c r="D89" s="194" t="s">
        <v>191</v>
      </c>
      <c r="E89" s="205" t="s">
        <v>19</v>
      </c>
      <c r="F89" s="206" t="s">
        <v>1777</v>
      </c>
      <c r="G89" s="204"/>
      <c r="H89" s="207">
        <v>2</v>
      </c>
      <c r="I89" s="204"/>
      <c r="J89" s="204"/>
      <c r="K89" s="204"/>
      <c r="L89" s="209"/>
      <c r="M89" s="210"/>
      <c r="N89" s="211"/>
      <c r="O89" s="211"/>
      <c r="P89" s="211"/>
      <c r="Q89" s="211"/>
      <c r="R89" s="211"/>
      <c r="S89" s="211"/>
      <c r="T89" s="212"/>
      <c r="AT89" s="213" t="s">
        <v>191</v>
      </c>
      <c r="AU89" s="213" t="s">
        <v>81</v>
      </c>
      <c r="AV89" s="14" t="s">
        <v>81</v>
      </c>
      <c r="AW89" s="14" t="s">
        <v>32</v>
      </c>
      <c r="AX89" s="14" t="s">
        <v>71</v>
      </c>
      <c r="AY89" s="213" t="s">
        <v>181</v>
      </c>
    </row>
    <row r="90" spans="2:51" s="14" customFormat="1" ht="12">
      <c r="B90" s="203"/>
      <c r="C90" s="204"/>
      <c r="D90" s="194" t="s">
        <v>191</v>
      </c>
      <c r="E90" s="205" t="s">
        <v>19</v>
      </c>
      <c r="F90" s="206" t="s">
        <v>1778</v>
      </c>
      <c r="G90" s="204"/>
      <c r="H90" s="207">
        <v>2</v>
      </c>
      <c r="I90" s="204"/>
      <c r="J90" s="204"/>
      <c r="K90" s="204"/>
      <c r="L90" s="209"/>
      <c r="M90" s="210"/>
      <c r="N90" s="211"/>
      <c r="O90" s="211"/>
      <c r="P90" s="211"/>
      <c r="Q90" s="211"/>
      <c r="R90" s="211"/>
      <c r="S90" s="211"/>
      <c r="T90" s="212"/>
      <c r="AT90" s="213" t="s">
        <v>191</v>
      </c>
      <c r="AU90" s="213" t="s">
        <v>81</v>
      </c>
      <c r="AV90" s="14" t="s">
        <v>81</v>
      </c>
      <c r="AW90" s="14" t="s">
        <v>32</v>
      </c>
      <c r="AX90" s="14" t="s">
        <v>71</v>
      </c>
      <c r="AY90" s="213" t="s">
        <v>181</v>
      </c>
    </row>
    <row r="91" spans="2:51" s="14" customFormat="1" ht="12">
      <c r="B91" s="203"/>
      <c r="C91" s="204"/>
      <c r="D91" s="194" t="s">
        <v>191</v>
      </c>
      <c r="E91" s="205" t="s">
        <v>19</v>
      </c>
      <c r="F91" s="206" t="s">
        <v>1779</v>
      </c>
      <c r="G91" s="204"/>
      <c r="H91" s="207">
        <v>2</v>
      </c>
      <c r="I91" s="204"/>
      <c r="J91" s="204"/>
      <c r="K91" s="204"/>
      <c r="L91" s="209"/>
      <c r="M91" s="210"/>
      <c r="N91" s="211"/>
      <c r="O91" s="211"/>
      <c r="P91" s="211"/>
      <c r="Q91" s="211"/>
      <c r="R91" s="211"/>
      <c r="S91" s="211"/>
      <c r="T91" s="212"/>
      <c r="AT91" s="213" t="s">
        <v>191</v>
      </c>
      <c r="AU91" s="213" t="s">
        <v>81</v>
      </c>
      <c r="AV91" s="14" t="s">
        <v>81</v>
      </c>
      <c r="AW91" s="14" t="s">
        <v>32</v>
      </c>
      <c r="AX91" s="14" t="s">
        <v>71</v>
      </c>
      <c r="AY91" s="213" t="s">
        <v>181</v>
      </c>
    </row>
    <row r="92" spans="2:51" s="14" customFormat="1" ht="12">
      <c r="B92" s="203"/>
      <c r="C92" s="204"/>
      <c r="D92" s="194" t="s">
        <v>191</v>
      </c>
      <c r="E92" s="205" t="s">
        <v>19</v>
      </c>
      <c r="F92" s="206" t="s">
        <v>1780</v>
      </c>
      <c r="G92" s="204"/>
      <c r="H92" s="207">
        <v>2</v>
      </c>
      <c r="I92" s="204"/>
      <c r="J92" s="204"/>
      <c r="K92" s="204"/>
      <c r="L92" s="209"/>
      <c r="M92" s="210"/>
      <c r="N92" s="211"/>
      <c r="O92" s="211"/>
      <c r="P92" s="211"/>
      <c r="Q92" s="211"/>
      <c r="R92" s="211"/>
      <c r="S92" s="211"/>
      <c r="T92" s="212"/>
      <c r="AT92" s="213" t="s">
        <v>191</v>
      </c>
      <c r="AU92" s="213" t="s">
        <v>81</v>
      </c>
      <c r="AV92" s="14" t="s">
        <v>81</v>
      </c>
      <c r="AW92" s="14" t="s">
        <v>32</v>
      </c>
      <c r="AX92" s="14" t="s">
        <v>71</v>
      </c>
      <c r="AY92" s="213" t="s">
        <v>181</v>
      </c>
    </row>
    <row r="93" spans="2:51" s="14" customFormat="1" ht="12">
      <c r="B93" s="203"/>
      <c r="C93" s="204"/>
      <c r="D93" s="194" t="s">
        <v>191</v>
      </c>
      <c r="E93" s="205" t="s">
        <v>19</v>
      </c>
      <c r="F93" s="206" t="s">
        <v>1781</v>
      </c>
      <c r="G93" s="204"/>
      <c r="H93" s="207">
        <v>2</v>
      </c>
      <c r="I93" s="204"/>
      <c r="J93" s="204"/>
      <c r="K93" s="204"/>
      <c r="L93" s="209"/>
      <c r="M93" s="210"/>
      <c r="N93" s="211"/>
      <c r="O93" s="211"/>
      <c r="P93" s="211"/>
      <c r="Q93" s="211"/>
      <c r="R93" s="211"/>
      <c r="S93" s="211"/>
      <c r="T93" s="212"/>
      <c r="AT93" s="213" t="s">
        <v>191</v>
      </c>
      <c r="AU93" s="213" t="s">
        <v>81</v>
      </c>
      <c r="AV93" s="14" t="s">
        <v>81</v>
      </c>
      <c r="AW93" s="14" t="s">
        <v>32</v>
      </c>
      <c r="AX93" s="14" t="s">
        <v>71</v>
      </c>
      <c r="AY93" s="213" t="s">
        <v>181</v>
      </c>
    </row>
    <row r="94" spans="2:51" s="14" customFormat="1" ht="12">
      <c r="B94" s="203"/>
      <c r="C94" s="204"/>
      <c r="D94" s="194" t="s">
        <v>191</v>
      </c>
      <c r="E94" s="205" t="s">
        <v>19</v>
      </c>
      <c r="F94" s="206" t="s">
        <v>1782</v>
      </c>
      <c r="G94" s="204"/>
      <c r="H94" s="207">
        <v>2</v>
      </c>
      <c r="I94" s="204"/>
      <c r="J94" s="204"/>
      <c r="K94" s="204"/>
      <c r="L94" s="209"/>
      <c r="M94" s="210"/>
      <c r="N94" s="211"/>
      <c r="O94" s="211"/>
      <c r="P94" s="211"/>
      <c r="Q94" s="211"/>
      <c r="R94" s="211"/>
      <c r="S94" s="211"/>
      <c r="T94" s="212"/>
      <c r="AT94" s="213" t="s">
        <v>191</v>
      </c>
      <c r="AU94" s="213" t="s">
        <v>81</v>
      </c>
      <c r="AV94" s="14" t="s">
        <v>81</v>
      </c>
      <c r="AW94" s="14" t="s">
        <v>32</v>
      </c>
      <c r="AX94" s="14" t="s">
        <v>71</v>
      </c>
      <c r="AY94" s="213" t="s">
        <v>181</v>
      </c>
    </row>
    <row r="95" spans="2:51" s="14" customFormat="1" ht="12">
      <c r="B95" s="203"/>
      <c r="C95" s="204"/>
      <c r="D95" s="194" t="s">
        <v>191</v>
      </c>
      <c r="E95" s="205" t="s">
        <v>19</v>
      </c>
      <c r="F95" s="206" t="s">
        <v>1783</v>
      </c>
      <c r="G95" s="204"/>
      <c r="H95" s="207">
        <v>2</v>
      </c>
      <c r="I95" s="204"/>
      <c r="J95" s="204"/>
      <c r="K95" s="204"/>
      <c r="L95" s="209"/>
      <c r="M95" s="210"/>
      <c r="N95" s="211"/>
      <c r="O95" s="211"/>
      <c r="P95" s="211"/>
      <c r="Q95" s="211"/>
      <c r="R95" s="211"/>
      <c r="S95" s="211"/>
      <c r="T95" s="212"/>
      <c r="AT95" s="213" t="s">
        <v>191</v>
      </c>
      <c r="AU95" s="213" t="s">
        <v>81</v>
      </c>
      <c r="AV95" s="14" t="s">
        <v>81</v>
      </c>
      <c r="AW95" s="14" t="s">
        <v>32</v>
      </c>
      <c r="AX95" s="14" t="s">
        <v>71</v>
      </c>
      <c r="AY95" s="213" t="s">
        <v>181</v>
      </c>
    </row>
    <row r="96" spans="2:51" s="14" customFormat="1" ht="12">
      <c r="B96" s="203"/>
      <c r="C96" s="204"/>
      <c r="D96" s="194" t="s">
        <v>191</v>
      </c>
      <c r="E96" s="205" t="s">
        <v>19</v>
      </c>
      <c r="F96" s="206" t="s">
        <v>1784</v>
      </c>
      <c r="G96" s="204"/>
      <c r="H96" s="207">
        <v>2</v>
      </c>
      <c r="I96" s="204"/>
      <c r="J96" s="204"/>
      <c r="K96" s="204"/>
      <c r="L96" s="209"/>
      <c r="M96" s="210"/>
      <c r="N96" s="211"/>
      <c r="O96" s="211"/>
      <c r="P96" s="211"/>
      <c r="Q96" s="211"/>
      <c r="R96" s="211"/>
      <c r="S96" s="211"/>
      <c r="T96" s="212"/>
      <c r="AT96" s="213" t="s">
        <v>191</v>
      </c>
      <c r="AU96" s="213" t="s">
        <v>81</v>
      </c>
      <c r="AV96" s="14" t="s">
        <v>81</v>
      </c>
      <c r="AW96" s="14" t="s">
        <v>32</v>
      </c>
      <c r="AX96" s="14" t="s">
        <v>71</v>
      </c>
      <c r="AY96" s="213" t="s">
        <v>181</v>
      </c>
    </row>
    <row r="97" spans="2:51" s="14" customFormat="1" ht="12">
      <c r="B97" s="203"/>
      <c r="C97" s="204"/>
      <c r="D97" s="194" t="s">
        <v>191</v>
      </c>
      <c r="E97" s="205" t="s">
        <v>19</v>
      </c>
      <c r="F97" s="206" t="s">
        <v>1785</v>
      </c>
      <c r="G97" s="204"/>
      <c r="H97" s="207">
        <v>2</v>
      </c>
      <c r="I97" s="204"/>
      <c r="J97" s="204"/>
      <c r="K97" s="204"/>
      <c r="L97" s="209"/>
      <c r="M97" s="210"/>
      <c r="N97" s="211"/>
      <c r="O97" s="211"/>
      <c r="P97" s="211"/>
      <c r="Q97" s="211"/>
      <c r="R97" s="211"/>
      <c r="S97" s="211"/>
      <c r="T97" s="212"/>
      <c r="AT97" s="213" t="s">
        <v>191</v>
      </c>
      <c r="AU97" s="213" t="s">
        <v>81</v>
      </c>
      <c r="AV97" s="14" t="s">
        <v>81</v>
      </c>
      <c r="AW97" s="14" t="s">
        <v>32</v>
      </c>
      <c r="AX97" s="14" t="s">
        <v>71</v>
      </c>
      <c r="AY97" s="213" t="s">
        <v>181</v>
      </c>
    </row>
    <row r="98" spans="2:51" s="15" customFormat="1" ht="12">
      <c r="B98" s="214"/>
      <c r="C98" s="215"/>
      <c r="D98" s="194" t="s">
        <v>191</v>
      </c>
      <c r="E98" s="216" t="s">
        <v>19</v>
      </c>
      <c r="F98" s="217" t="s">
        <v>196</v>
      </c>
      <c r="G98" s="215"/>
      <c r="H98" s="218">
        <v>20</v>
      </c>
      <c r="I98" s="215"/>
      <c r="J98" s="215"/>
      <c r="K98" s="215"/>
      <c r="L98" s="220"/>
      <c r="M98" s="221"/>
      <c r="N98" s="222"/>
      <c r="O98" s="222"/>
      <c r="P98" s="222"/>
      <c r="Q98" s="222"/>
      <c r="R98" s="222"/>
      <c r="S98" s="222"/>
      <c r="T98" s="223"/>
      <c r="AT98" s="224" t="s">
        <v>191</v>
      </c>
      <c r="AU98" s="224" t="s">
        <v>81</v>
      </c>
      <c r="AV98" s="15" t="s">
        <v>189</v>
      </c>
      <c r="AW98" s="15" t="s">
        <v>32</v>
      </c>
      <c r="AX98" s="15" t="s">
        <v>79</v>
      </c>
      <c r="AY98" s="224" t="s">
        <v>181</v>
      </c>
    </row>
    <row r="99" spans="2:51" s="13" customFormat="1" ht="12">
      <c r="B99" s="192"/>
      <c r="C99" s="193"/>
      <c r="D99" s="194" t="s">
        <v>191</v>
      </c>
      <c r="E99" s="195" t="s">
        <v>19</v>
      </c>
      <c r="F99" s="196" t="s">
        <v>254</v>
      </c>
      <c r="G99" s="193"/>
      <c r="H99" s="195" t="s">
        <v>19</v>
      </c>
      <c r="I99" s="193"/>
      <c r="J99" s="193"/>
      <c r="K99" s="193"/>
      <c r="L99" s="198"/>
      <c r="M99" s="199"/>
      <c r="N99" s="200"/>
      <c r="O99" s="200"/>
      <c r="P99" s="200"/>
      <c r="Q99" s="200"/>
      <c r="R99" s="200"/>
      <c r="S99" s="200"/>
      <c r="T99" s="201"/>
      <c r="AT99" s="202" t="s">
        <v>191</v>
      </c>
      <c r="AU99" s="202" t="s">
        <v>81</v>
      </c>
      <c r="AV99" s="13" t="s">
        <v>79</v>
      </c>
      <c r="AW99" s="13" t="s">
        <v>32</v>
      </c>
      <c r="AX99" s="13" t="s">
        <v>71</v>
      </c>
      <c r="AY99" s="202" t="s">
        <v>181</v>
      </c>
    </row>
    <row r="100" spans="1:65" s="2" customFormat="1" ht="24.15" customHeight="1">
      <c r="A100" s="34"/>
      <c r="B100" s="35"/>
      <c r="C100" s="178" t="s">
        <v>81</v>
      </c>
      <c r="D100" s="178" t="s">
        <v>183</v>
      </c>
      <c r="E100" s="179" t="s">
        <v>565</v>
      </c>
      <c r="F100" s="180" t="s">
        <v>566</v>
      </c>
      <c r="G100" s="181" t="s">
        <v>223</v>
      </c>
      <c r="H100" s="182">
        <v>4</v>
      </c>
      <c r="I100" s="241"/>
      <c r="J100" s="184">
        <f>ROUND(I100*H100,2)</f>
        <v>0</v>
      </c>
      <c r="K100" s="180" t="s">
        <v>187</v>
      </c>
      <c r="L100" s="185"/>
      <c r="M100" s="186" t="s">
        <v>19</v>
      </c>
      <c r="N100" s="187" t="s">
        <v>42</v>
      </c>
      <c r="O100" s="64"/>
      <c r="P100" s="188">
        <f>O100*H100</f>
        <v>0</v>
      </c>
      <c r="Q100" s="188">
        <v>0.28093</v>
      </c>
      <c r="R100" s="188">
        <f>Q100*H100</f>
        <v>1.12372</v>
      </c>
      <c r="S100" s="188">
        <v>0</v>
      </c>
      <c r="T100" s="189">
        <f>S100*H100</f>
        <v>0</v>
      </c>
      <c r="U100" s="34"/>
      <c r="V100" s="34"/>
      <c r="W100" s="34"/>
      <c r="X100" s="34"/>
      <c r="Y100" s="34"/>
      <c r="Z100" s="34"/>
      <c r="AA100" s="34"/>
      <c r="AB100" s="34"/>
      <c r="AC100" s="34"/>
      <c r="AD100" s="34"/>
      <c r="AE100" s="34"/>
      <c r="AR100" s="190" t="s">
        <v>188</v>
      </c>
      <c r="AT100" s="190" t="s">
        <v>183</v>
      </c>
      <c r="AU100" s="190" t="s">
        <v>81</v>
      </c>
      <c r="AY100" s="17" t="s">
        <v>181</v>
      </c>
      <c r="BE100" s="191">
        <f>IF(N100="základní",J100,0)</f>
        <v>0</v>
      </c>
      <c r="BF100" s="191">
        <f>IF(N100="snížená",J100,0)</f>
        <v>0</v>
      </c>
      <c r="BG100" s="191">
        <f>IF(N100="zákl. přenesená",J100,0)</f>
        <v>0</v>
      </c>
      <c r="BH100" s="191">
        <f>IF(N100="sníž. přenesená",J100,0)</f>
        <v>0</v>
      </c>
      <c r="BI100" s="191">
        <f>IF(N100="nulová",J100,0)</f>
        <v>0</v>
      </c>
      <c r="BJ100" s="17" t="s">
        <v>79</v>
      </c>
      <c r="BK100" s="191">
        <f>ROUND(I100*H100,2)</f>
        <v>0</v>
      </c>
      <c r="BL100" s="17" t="s">
        <v>189</v>
      </c>
      <c r="BM100" s="190" t="s">
        <v>1786</v>
      </c>
    </row>
    <row r="101" spans="2:51" s="14" customFormat="1" ht="12">
      <c r="B101" s="203"/>
      <c r="C101" s="204"/>
      <c r="D101" s="194" t="s">
        <v>191</v>
      </c>
      <c r="E101" s="205" t="s">
        <v>19</v>
      </c>
      <c r="F101" s="206" t="s">
        <v>1787</v>
      </c>
      <c r="G101" s="204"/>
      <c r="H101" s="207">
        <v>2</v>
      </c>
      <c r="I101" s="204"/>
      <c r="J101" s="204"/>
      <c r="K101" s="204"/>
      <c r="L101" s="209"/>
      <c r="M101" s="210"/>
      <c r="N101" s="211"/>
      <c r="O101" s="211"/>
      <c r="P101" s="211"/>
      <c r="Q101" s="211"/>
      <c r="R101" s="211"/>
      <c r="S101" s="211"/>
      <c r="T101" s="212"/>
      <c r="AT101" s="213" t="s">
        <v>191</v>
      </c>
      <c r="AU101" s="213" t="s">
        <v>81</v>
      </c>
      <c r="AV101" s="14" t="s">
        <v>81</v>
      </c>
      <c r="AW101" s="14" t="s">
        <v>32</v>
      </c>
      <c r="AX101" s="14" t="s">
        <v>71</v>
      </c>
      <c r="AY101" s="213" t="s">
        <v>181</v>
      </c>
    </row>
    <row r="102" spans="2:51" s="14" customFormat="1" ht="12">
      <c r="B102" s="203"/>
      <c r="C102" s="204"/>
      <c r="D102" s="194" t="s">
        <v>191</v>
      </c>
      <c r="E102" s="205" t="s">
        <v>19</v>
      </c>
      <c r="F102" s="206" t="s">
        <v>1788</v>
      </c>
      <c r="G102" s="204"/>
      <c r="H102" s="207">
        <v>2</v>
      </c>
      <c r="I102" s="204"/>
      <c r="J102" s="204"/>
      <c r="K102" s="204"/>
      <c r="L102" s="209"/>
      <c r="M102" s="210"/>
      <c r="N102" s="211"/>
      <c r="O102" s="211"/>
      <c r="P102" s="211"/>
      <c r="Q102" s="211"/>
      <c r="R102" s="211"/>
      <c r="S102" s="211"/>
      <c r="T102" s="212"/>
      <c r="AT102" s="213" t="s">
        <v>191</v>
      </c>
      <c r="AU102" s="213" t="s">
        <v>81</v>
      </c>
      <c r="AV102" s="14" t="s">
        <v>81</v>
      </c>
      <c r="AW102" s="14" t="s">
        <v>32</v>
      </c>
      <c r="AX102" s="14" t="s">
        <v>71</v>
      </c>
      <c r="AY102" s="213" t="s">
        <v>181</v>
      </c>
    </row>
    <row r="103" spans="2:51" s="15" customFormat="1" ht="12">
      <c r="B103" s="214"/>
      <c r="C103" s="215"/>
      <c r="D103" s="194" t="s">
        <v>191</v>
      </c>
      <c r="E103" s="216" t="s">
        <v>19</v>
      </c>
      <c r="F103" s="217" t="s">
        <v>196</v>
      </c>
      <c r="G103" s="215"/>
      <c r="H103" s="218">
        <v>4</v>
      </c>
      <c r="I103" s="215"/>
      <c r="J103" s="215"/>
      <c r="K103" s="215"/>
      <c r="L103" s="220"/>
      <c r="M103" s="221"/>
      <c r="N103" s="222"/>
      <c r="O103" s="222"/>
      <c r="P103" s="222"/>
      <c r="Q103" s="222"/>
      <c r="R103" s="222"/>
      <c r="S103" s="222"/>
      <c r="T103" s="223"/>
      <c r="AT103" s="224" t="s">
        <v>191</v>
      </c>
      <c r="AU103" s="224" t="s">
        <v>81</v>
      </c>
      <c r="AV103" s="15" t="s">
        <v>189</v>
      </c>
      <c r="AW103" s="15" t="s">
        <v>32</v>
      </c>
      <c r="AX103" s="15" t="s">
        <v>79</v>
      </c>
      <c r="AY103" s="224" t="s">
        <v>181</v>
      </c>
    </row>
    <row r="104" spans="2:51" s="13" customFormat="1" ht="12">
      <c r="B104" s="192"/>
      <c r="C104" s="193"/>
      <c r="D104" s="194" t="s">
        <v>191</v>
      </c>
      <c r="E104" s="195" t="s">
        <v>19</v>
      </c>
      <c r="F104" s="196" t="s">
        <v>254</v>
      </c>
      <c r="G104" s="193"/>
      <c r="H104" s="195" t="s">
        <v>19</v>
      </c>
      <c r="I104" s="193"/>
      <c r="J104" s="193"/>
      <c r="K104" s="193"/>
      <c r="L104" s="198"/>
      <c r="M104" s="199"/>
      <c r="N104" s="200"/>
      <c r="O104" s="200"/>
      <c r="P104" s="200"/>
      <c r="Q104" s="200"/>
      <c r="R104" s="200"/>
      <c r="S104" s="200"/>
      <c r="T104" s="201"/>
      <c r="AT104" s="202" t="s">
        <v>191</v>
      </c>
      <c r="AU104" s="202" t="s">
        <v>81</v>
      </c>
      <c r="AV104" s="13" t="s">
        <v>79</v>
      </c>
      <c r="AW104" s="13" t="s">
        <v>32</v>
      </c>
      <c r="AX104" s="13" t="s">
        <v>71</v>
      </c>
      <c r="AY104" s="202" t="s">
        <v>181</v>
      </c>
    </row>
    <row r="105" spans="1:65" s="2" customFormat="1" ht="24.15" customHeight="1">
      <c r="A105" s="34"/>
      <c r="B105" s="35"/>
      <c r="C105" s="178" t="s">
        <v>208</v>
      </c>
      <c r="D105" s="178" t="s">
        <v>183</v>
      </c>
      <c r="E105" s="179" t="s">
        <v>367</v>
      </c>
      <c r="F105" s="180" t="s">
        <v>368</v>
      </c>
      <c r="G105" s="181" t="s">
        <v>262</v>
      </c>
      <c r="H105" s="182">
        <v>6</v>
      </c>
      <c r="I105" s="241"/>
      <c r="J105" s="184">
        <f>ROUND(I105*H105,2)</f>
        <v>0</v>
      </c>
      <c r="K105" s="180" t="s">
        <v>187</v>
      </c>
      <c r="L105" s="185"/>
      <c r="M105" s="186" t="s">
        <v>19</v>
      </c>
      <c r="N105" s="187" t="s">
        <v>42</v>
      </c>
      <c r="O105" s="64"/>
      <c r="P105" s="188">
        <f>O105*H105</f>
        <v>0</v>
      </c>
      <c r="Q105" s="188">
        <v>0.06021</v>
      </c>
      <c r="R105" s="188">
        <f>Q105*H105</f>
        <v>0.36126</v>
      </c>
      <c r="S105" s="188">
        <v>0</v>
      </c>
      <c r="T105" s="189">
        <f>S105*H105</f>
        <v>0</v>
      </c>
      <c r="U105" s="34"/>
      <c r="V105" s="34"/>
      <c r="W105" s="34"/>
      <c r="X105" s="34"/>
      <c r="Y105" s="34"/>
      <c r="Z105" s="34"/>
      <c r="AA105" s="34"/>
      <c r="AB105" s="34"/>
      <c r="AC105" s="34"/>
      <c r="AD105" s="34"/>
      <c r="AE105" s="34"/>
      <c r="AR105" s="190" t="s">
        <v>188</v>
      </c>
      <c r="AT105" s="190" t="s">
        <v>183</v>
      </c>
      <c r="AU105" s="190" t="s">
        <v>81</v>
      </c>
      <c r="AY105" s="17" t="s">
        <v>181</v>
      </c>
      <c r="BE105" s="191">
        <f>IF(N105="základní",J105,0)</f>
        <v>0</v>
      </c>
      <c r="BF105" s="191">
        <f>IF(N105="snížená",J105,0)</f>
        <v>0</v>
      </c>
      <c r="BG105" s="191">
        <f>IF(N105="zákl. přenesená",J105,0)</f>
        <v>0</v>
      </c>
      <c r="BH105" s="191">
        <f>IF(N105="sníž. přenesená",J105,0)</f>
        <v>0</v>
      </c>
      <c r="BI105" s="191">
        <f>IF(N105="nulová",J105,0)</f>
        <v>0</v>
      </c>
      <c r="BJ105" s="17" t="s">
        <v>79</v>
      </c>
      <c r="BK105" s="191">
        <f>ROUND(I105*H105,2)</f>
        <v>0</v>
      </c>
      <c r="BL105" s="17" t="s">
        <v>189</v>
      </c>
      <c r="BM105" s="190" t="s">
        <v>1789</v>
      </c>
    </row>
    <row r="106" spans="2:51" s="13" customFormat="1" ht="12">
      <c r="B106" s="192"/>
      <c r="C106" s="193"/>
      <c r="D106" s="194" t="s">
        <v>191</v>
      </c>
      <c r="E106" s="195" t="s">
        <v>19</v>
      </c>
      <c r="F106" s="196" t="s">
        <v>1790</v>
      </c>
      <c r="G106" s="193"/>
      <c r="H106" s="195" t="s">
        <v>19</v>
      </c>
      <c r="I106" s="193"/>
      <c r="J106" s="193"/>
      <c r="K106" s="193"/>
      <c r="L106" s="198"/>
      <c r="M106" s="199"/>
      <c r="N106" s="200"/>
      <c r="O106" s="200"/>
      <c r="P106" s="200"/>
      <c r="Q106" s="200"/>
      <c r="R106" s="200"/>
      <c r="S106" s="200"/>
      <c r="T106" s="201"/>
      <c r="AT106" s="202" t="s">
        <v>191</v>
      </c>
      <c r="AU106" s="202" t="s">
        <v>81</v>
      </c>
      <c r="AV106" s="13" t="s">
        <v>79</v>
      </c>
      <c r="AW106" s="13" t="s">
        <v>32</v>
      </c>
      <c r="AX106" s="13" t="s">
        <v>71</v>
      </c>
      <c r="AY106" s="202" t="s">
        <v>181</v>
      </c>
    </row>
    <row r="107" spans="2:51" s="14" customFormat="1" ht="12">
      <c r="B107" s="203"/>
      <c r="C107" s="204"/>
      <c r="D107" s="194" t="s">
        <v>191</v>
      </c>
      <c r="E107" s="205" t="s">
        <v>19</v>
      </c>
      <c r="F107" s="206" t="s">
        <v>1791</v>
      </c>
      <c r="G107" s="204"/>
      <c r="H107" s="207">
        <v>6</v>
      </c>
      <c r="I107" s="204"/>
      <c r="J107" s="204"/>
      <c r="K107" s="204"/>
      <c r="L107" s="209"/>
      <c r="M107" s="210"/>
      <c r="N107" s="211"/>
      <c r="O107" s="211"/>
      <c r="P107" s="211"/>
      <c r="Q107" s="211"/>
      <c r="R107" s="211"/>
      <c r="S107" s="211"/>
      <c r="T107" s="212"/>
      <c r="AT107" s="213" t="s">
        <v>191</v>
      </c>
      <c r="AU107" s="213" t="s">
        <v>81</v>
      </c>
      <c r="AV107" s="14" t="s">
        <v>81</v>
      </c>
      <c r="AW107" s="14" t="s">
        <v>32</v>
      </c>
      <c r="AX107" s="14" t="s">
        <v>71</v>
      </c>
      <c r="AY107" s="213" t="s">
        <v>181</v>
      </c>
    </row>
    <row r="108" spans="2:51" s="15" customFormat="1" ht="12">
      <c r="B108" s="214"/>
      <c r="C108" s="215"/>
      <c r="D108" s="194" t="s">
        <v>191</v>
      </c>
      <c r="E108" s="216" t="s">
        <v>19</v>
      </c>
      <c r="F108" s="217" t="s">
        <v>196</v>
      </c>
      <c r="G108" s="215"/>
      <c r="H108" s="218">
        <v>6</v>
      </c>
      <c r="I108" s="215"/>
      <c r="J108" s="215"/>
      <c r="K108" s="215"/>
      <c r="L108" s="220"/>
      <c r="M108" s="221"/>
      <c r="N108" s="222"/>
      <c r="O108" s="222"/>
      <c r="P108" s="222"/>
      <c r="Q108" s="222"/>
      <c r="R108" s="222"/>
      <c r="S108" s="222"/>
      <c r="T108" s="223"/>
      <c r="AT108" s="224" t="s">
        <v>191</v>
      </c>
      <c r="AU108" s="224" t="s">
        <v>81</v>
      </c>
      <c r="AV108" s="15" t="s">
        <v>189</v>
      </c>
      <c r="AW108" s="15" t="s">
        <v>32</v>
      </c>
      <c r="AX108" s="15" t="s">
        <v>79</v>
      </c>
      <c r="AY108" s="224" t="s">
        <v>181</v>
      </c>
    </row>
    <row r="109" spans="2:51" s="13" customFormat="1" ht="12">
      <c r="B109" s="192"/>
      <c r="C109" s="193"/>
      <c r="D109" s="194" t="s">
        <v>191</v>
      </c>
      <c r="E109" s="195" t="s">
        <v>19</v>
      </c>
      <c r="F109" s="196" t="s">
        <v>254</v>
      </c>
      <c r="G109" s="193"/>
      <c r="H109" s="195" t="s">
        <v>19</v>
      </c>
      <c r="I109" s="193"/>
      <c r="J109" s="193"/>
      <c r="K109" s="193"/>
      <c r="L109" s="198"/>
      <c r="M109" s="199"/>
      <c r="N109" s="200"/>
      <c r="O109" s="200"/>
      <c r="P109" s="200"/>
      <c r="Q109" s="200"/>
      <c r="R109" s="200"/>
      <c r="S109" s="200"/>
      <c r="T109" s="201"/>
      <c r="AT109" s="202" t="s">
        <v>191</v>
      </c>
      <c r="AU109" s="202" t="s">
        <v>81</v>
      </c>
      <c r="AV109" s="13" t="s">
        <v>79</v>
      </c>
      <c r="AW109" s="13" t="s">
        <v>32</v>
      </c>
      <c r="AX109" s="13" t="s">
        <v>71</v>
      </c>
      <c r="AY109" s="202" t="s">
        <v>181</v>
      </c>
    </row>
    <row r="110" spans="1:65" s="2" customFormat="1" ht="24.15" customHeight="1">
      <c r="A110" s="34"/>
      <c r="B110" s="35"/>
      <c r="C110" s="178" t="s">
        <v>189</v>
      </c>
      <c r="D110" s="178" t="s">
        <v>183</v>
      </c>
      <c r="E110" s="179" t="s">
        <v>373</v>
      </c>
      <c r="F110" s="180" t="s">
        <v>374</v>
      </c>
      <c r="G110" s="181" t="s">
        <v>262</v>
      </c>
      <c r="H110" s="182">
        <v>6</v>
      </c>
      <c r="I110" s="241"/>
      <c r="J110" s="184">
        <f>ROUND(I110*H110,2)</f>
        <v>0</v>
      </c>
      <c r="K110" s="180" t="s">
        <v>187</v>
      </c>
      <c r="L110" s="185"/>
      <c r="M110" s="186" t="s">
        <v>19</v>
      </c>
      <c r="N110" s="187" t="s">
        <v>42</v>
      </c>
      <c r="O110" s="64"/>
      <c r="P110" s="188">
        <f>O110*H110</f>
        <v>0</v>
      </c>
      <c r="Q110" s="188">
        <v>0.06021</v>
      </c>
      <c r="R110" s="188">
        <f>Q110*H110</f>
        <v>0.36126</v>
      </c>
      <c r="S110" s="188">
        <v>0</v>
      </c>
      <c r="T110" s="189">
        <f>S110*H110</f>
        <v>0</v>
      </c>
      <c r="U110" s="34"/>
      <c r="V110" s="34"/>
      <c r="W110" s="34"/>
      <c r="X110" s="34"/>
      <c r="Y110" s="34"/>
      <c r="Z110" s="34"/>
      <c r="AA110" s="34"/>
      <c r="AB110" s="34"/>
      <c r="AC110" s="34"/>
      <c r="AD110" s="34"/>
      <c r="AE110" s="34"/>
      <c r="AR110" s="190" t="s">
        <v>188</v>
      </c>
      <c r="AT110" s="190" t="s">
        <v>183</v>
      </c>
      <c r="AU110" s="190" t="s">
        <v>81</v>
      </c>
      <c r="AY110" s="17" t="s">
        <v>181</v>
      </c>
      <c r="BE110" s="191">
        <f>IF(N110="základní",J110,0)</f>
        <v>0</v>
      </c>
      <c r="BF110" s="191">
        <f>IF(N110="snížená",J110,0)</f>
        <v>0</v>
      </c>
      <c r="BG110" s="191">
        <f>IF(N110="zákl. přenesená",J110,0)</f>
        <v>0</v>
      </c>
      <c r="BH110" s="191">
        <f>IF(N110="sníž. přenesená",J110,0)</f>
        <v>0</v>
      </c>
      <c r="BI110" s="191">
        <f>IF(N110="nulová",J110,0)</f>
        <v>0</v>
      </c>
      <c r="BJ110" s="17" t="s">
        <v>79</v>
      </c>
      <c r="BK110" s="191">
        <f>ROUND(I110*H110,2)</f>
        <v>0</v>
      </c>
      <c r="BL110" s="17" t="s">
        <v>189</v>
      </c>
      <c r="BM110" s="190" t="s">
        <v>1792</v>
      </c>
    </row>
    <row r="111" spans="2:51" s="13" customFormat="1" ht="12">
      <c r="B111" s="192"/>
      <c r="C111" s="193"/>
      <c r="D111" s="194" t="s">
        <v>191</v>
      </c>
      <c r="E111" s="195" t="s">
        <v>19</v>
      </c>
      <c r="F111" s="196" t="s">
        <v>1790</v>
      </c>
      <c r="G111" s="193"/>
      <c r="H111" s="195" t="s">
        <v>19</v>
      </c>
      <c r="I111" s="193"/>
      <c r="J111" s="193"/>
      <c r="K111" s="193"/>
      <c r="L111" s="198"/>
      <c r="M111" s="199"/>
      <c r="N111" s="200"/>
      <c r="O111" s="200"/>
      <c r="P111" s="200"/>
      <c r="Q111" s="200"/>
      <c r="R111" s="200"/>
      <c r="S111" s="200"/>
      <c r="T111" s="201"/>
      <c r="AT111" s="202" t="s">
        <v>191</v>
      </c>
      <c r="AU111" s="202" t="s">
        <v>81</v>
      </c>
      <c r="AV111" s="13" t="s">
        <v>79</v>
      </c>
      <c r="AW111" s="13" t="s">
        <v>32</v>
      </c>
      <c r="AX111" s="13" t="s">
        <v>71</v>
      </c>
      <c r="AY111" s="202" t="s">
        <v>181</v>
      </c>
    </row>
    <row r="112" spans="2:51" s="14" customFormat="1" ht="12">
      <c r="B112" s="203"/>
      <c r="C112" s="204"/>
      <c r="D112" s="194" t="s">
        <v>191</v>
      </c>
      <c r="E112" s="205" t="s">
        <v>19</v>
      </c>
      <c r="F112" s="206" t="s">
        <v>1791</v>
      </c>
      <c r="G112" s="204"/>
      <c r="H112" s="207">
        <v>6</v>
      </c>
      <c r="I112" s="204"/>
      <c r="J112" s="204"/>
      <c r="K112" s="204"/>
      <c r="L112" s="209"/>
      <c r="M112" s="210"/>
      <c r="N112" s="211"/>
      <c r="O112" s="211"/>
      <c r="P112" s="211"/>
      <c r="Q112" s="211"/>
      <c r="R112" s="211"/>
      <c r="S112" s="211"/>
      <c r="T112" s="212"/>
      <c r="AT112" s="213" t="s">
        <v>191</v>
      </c>
      <c r="AU112" s="213" t="s">
        <v>81</v>
      </c>
      <c r="AV112" s="14" t="s">
        <v>81</v>
      </c>
      <c r="AW112" s="14" t="s">
        <v>32</v>
      </c>
      <c r="AX112" s="14" t="s">
        <v>71</v>
      </c>
      <c r="AY112" s="213" t="s">
        <v>181</v>
      </c>
    </row>
    <row r="113" spans="2:51" s="15" customFormat="1" ht="12">
      <c r="B113" s="214"/>
      <c r="C113" s="215"/>
      <c r="D113" s="194" t="s">
        <v>191</v>
      </c>
      <c r="E113" s="216" t="s">
        <v>19</v>
      </c>
      <c r="F113" s="217" t="s">
        <v>196</v>
      </c>
      <c r="G113" s="215"/>
      <c r="H113" s="218">
        <v>6</v>
      </c>
      <c r="I113" s="215"/>
      <c r="J113" s="215"/>
      <c r="K113" s="215"/>
      <c r="L113" s="220"/>
      <c r="M113" s="221"/>
      <c r="N113" s="222"/>
      <c r="O113" s="222"/>
      <c r="P113" s="222"/>
      <c r="Q113" s="222"/>
      <c r="R113" s="222"/>
      <c r="S113" s="222"/>
      <c r="T113" s="223"/>
      <c r="AT113" s="224" t="s">
        <v>191</v>
      </c>
      <c r="AU113" s="224" t="s">
        <v>81</v>
      </c>
      <c r="AV113" s="15" t="s">
        <v>189</v>
      </c>
      <c r="AW113" s="15" t="s">
        <v>32</v>
      </c>
      <c r="AX113" s="15" t="s">
        <v>79</v>
      </c>
      <c r="AY113" s="224" t="s">
        <v>181</v>
      </c>
    </row>
    <row r="114" spans="2:51" s="13" customFormat="1" ht="12">
      <c r="B114" s="192"/>
      <c r="C114" s="193"/>
      <c r="D114" s="194" t="s">
        <v>191</v>
      </c>
      <c r="E114" s="195" t="s">
        <v>19</v>
      </c>
      <c r="F114" s="196" t="s">
        <v>254</v>
      </c>
      <c r="G114" s="193"/>
      <c r="H114" s="195" t="s">
        <v>19</v>
      </c>
      <c r="I114" s="193"/>
      <c r="J114" s="193"/>
      <c r="K114" s="193"/>
      <c r="L114" s="198"/>
      <c r="M114" s="199"/>
      <c r="N114" s="200"/>
      <c r="O114" s="200"/>
      <c r="P114" s="200"/>
      <c r="Q114" s="200"/>
      <c r="R114" s="200"/>
      <c r="S114" s="200"/>
      <c r="T114" s="201"/>
      <c r="AT114" s="202" t="s">
        <v>191</v>
      </c>
      <c r="AU114" s="202" t="s">
        <v>81</v>
      </c>
      <c r="AV114" s="13" t="s">
        <v>79</v>
      </c>
      <c r="AW114" s="13" t="s">
        <v>32</v>
      </c>
      <c r="AX114" s="13" t="s">
        <v>71</v>
      </c>
      <c r="AY114" s="202" t="s">
        <v>181</v>
      </c>
    </row>
    <row r="115" spans="2:63" s="12" customFormat="1" ht="22.8" customHeight="1">
      <c r="B115" s="162"/>
      <c r="C115" s="163"/>
      <c r="D115" s="164" t="s">
        <v>70</v>
      </c>
      <c r="E115" s="176" t="s">
        <v>81</v>
      </c>
      <c r="F115" s="176" t="s">
        <v>182</v>
      </c>
      <c r="G115" s="163"/>
      <c r="H115" s="163"/>
      <c r="I115" s="166"/>
      <c r="J115" s="177">
        <f>BK115</f>
        <v>0</v>
      </c>
      <c r="K115" s="163"/>
      <c r="L115" s="168"/>
      <c r="M115" s="169"/>
      <c r="N115" s="170"/>
      <c r="O115" s="170"/>
      <c r="P115" s="171">
        <f>SUM(P116:P121)</f>
        <v>0</v>
      </c>
      <c r="Q115" s="170"/>
      <c r="R115" s="171">
        <f>SUM(R116:R121)</f>
        <v>4051.845</v>
      </c>
      <c r="S115" s="170"/>
      <c r="T115" s="172">
        <f>SUM(T116:T121)</f>
        <v>0</v>
      </c>
      <c r="AR115" s="173" t="s">
        <v>79</v>
      </c>
      <c r="AT115" s="174" t="s">
        <v>70</v>
      </c>
      <c r="AU115" s="174" t="s">
        <v>79</v>
      </c>
      <c r="AY115" s="173" t="s">
        <v>181</v>
      </c>
      <c r="BK115" s="175">
        <f>SUM(BK116:BK121)</f>
        <v>0</v>
      </c>
    </row>
    <row r="116" spans="1:65" s="2" customFormat="1" ht="16.5" customHeight="1">
      <c r="A116" s="34"/>
      <c r="B116" s="35"/>
      <c r="C116" s="178" t="s">
        <v>197</v>
      </c>
      <c r="D116" s="178" t="s">
        <v>183</v>
      </c>
      <c r="E116" s="179" t="s">
        <v>184</v>
      </c>
      <c r="F116" s="180" t="s">
        <v>185</v>
      </c>
      <c r="G116" s="181" t="s">
        <v>186</v>
      </c>
      <c r="H116" s="182">
        <v>4051.845</v>
      </c>
      <c r="I116" s="183"/>
      <c r="J116" s="184">
        <f>ROUND(I116*H116,2)</f>
        <v>0</v>
      </c>
      <c r="K116" s="180" t="s">
        <v>187</v>
      </c>
      <c r="L116" s="185"/>
      <c r="M116" s="186" t="s">
        <v>19</v>
      </c>
      <c r="N116" s="187" t="s">
        <v>42</v>
      </c>
      <c r="O116" s="64"/>
      <c r="P116" s="188">
        <f>O116*H116</f>
        <v>0</v>
      </c>
      <c r="Q116" s="188">
        <v>1</v>
      </c>
      <c r="R116" s="188">
        <f>Q116*H116</f>
        <v>4051.845</v>
      </c>
      <c r="S116" s="188">
        <v>0</v>
      </c>
      <c r="T116" s="189">
        <f>S116*H116</f>
        <v>0</v>
      </c>
      <c r="U116" s="34"/>
      <c r="V116" s="34"/>
      <c r="W116" s="34"/>
      <c r="X116" s="34"/>
      <c r="Y116" s="34"/>
      <c r="Z116" s="34"/>
      <c r="AA116" s="34"/>
      <c r="AB116" s="34"/>
      <c r="AC116" s="34"/>
      <c r="AD116" s="34"/>
      <c r="AE116" s="34"/>
      <c r="AR116" s="190" t="s">
        <v>188</v>
      </c>
      <c r="AT116" s="190" t="s">
        <v>183</v>
      </c>
      <c r="AU116" s="190" t="s">
        <v>81</v>
      </c>
      <c r="AY116" s="17" t="s">
        <v>181</v>
      </c>
      <c r="BE116" s="191">
        <f>IF(N116="základní",J116,0)</f>
        <v>0</v>
      </c>
      <c r="BF116" s="191">
        <f>IF(N116="snížená",J116,0)</f>
        <v>0</v>
      </c>
      <c r="BG116" s="191">
        <f>IF(N116="zákl. přenesená",J116,0)</f>
        <v>0</v>
      </c>
      <c r="BH116" s="191">
        <f>IF(N116="sníž. přenesená",J116,0)</f>
        <v>0</v>
      </c>
      <c r="BI116" s="191">
        <f>IF(N116="nulová",J116,0)</f>
        <v>0</v>
      </c>
      <c r="BJ116" s="17" t="s">
        <v>79</v>
      </c>
      <c r="BK116" s="191">
        <f>ROUND(I116*H116,2)</f>
        <v>0</v>
      </c>
      <c r="BL116" s="17" t="s">
        <v>189</v>
      </c>
      <c r="BM116" s="190" t="s">
        <v>1793</v>
      </c>
    </row>
    <row r="117" spans="2:51" s="13" customFormat="1" ht="12">
      <c r="B117" s="192"/>
      <c r="C117" s="193"/>
      <c r="D117" s="194" t="s">
        <v>191</v>
      </c>
      <c r="E117" s="195" t="s">
        <v>19</v>
      </c>
      <c r="F117" s="196" t="s">
        <v>192</v>
      </c>
      <c r="G117" s="193"/>
      <c r="H117" s="195" t="s">
        <v>19</v>
      </c>
      <c r="I117" s="197"/>
      <c r="J117" s="193"/>
      <c r="K117" s="193"/>
      <c r="L117" s="198"/>
      <c r="M117" s="199"/>
      <c r="N117" s="200"/>
      <c r="O117" s="200"/>
      <c r="P117" s="200"/>
      <c r="Q117" s="200"/>
      <c r="R117" s="200"/>
      <c r="S117" s="200"/>
      <c r="T117" s="201"/>
      <c r="AT117" s="202" t="s">
        <v>191</v>
      </c>
      <c r="AU117" s="202" t="s">
        <v>81</v>
      </c>
      <c r="AV117" s="13" t="s">
        <v>79</v>
      </c>
      <c r="AW117" s="13" t="s">
        <v>32</v>
      </c>
      <c r="AX117" s="13" t="s">
        <v>71</v>
      </c>
      <c r="AY117" s="202" t="s">
        <v>181</v>
      </c>
    </row>
    <row r="118" spans="2:51" s="14" customFormat="1" ht="12">
      <c r="B118" s="203"/>
      <c r="C118" s="204"/>
      <c r="D118" s="194" t="s">
        <v>191</v>
      </c>
      <c r="E118" s="205" t="s">
        <v>19</v>
      </c>
      <c r="F118" s="206" t="s">
        <v>1794</v>
      </c>
      <c r="G118" s="204"/>
      <c r="H118" s="207">
        <v>2024.19</v>
      </c>
      <c r="I118" s="208"/>
      <c r="J118" s="204"/>
      <c r="K118" s="204"/>
      <c r="L118" s="209"/>
      <c r="M118" s="210"/>
      <c r="N118" s="211"/>
      <c r="O118" s="211"/>
      <c r="P118" s="211"/>
      <c r="Q118" s="211"/>
      <c r="R118" s="211"/>
      <c r="S118" s="211"/>
      <c r="T118" s="212"/>
      <c r="AT118" s="213" t="s">
        <v>191</v>
      </c>
      <c r="AU118" s="213" t="s">
        <v>81</v>
      </c>
      <c r="AV118" s="14" t="s">
        <v>81</v>
      </c>
      <c r="AW118" s="14" t="s">
        <v>32</v>
      </c>
      <c r="AX118" s="14" t="s">
        <v>71</v>
      </c>
      <c r="AY118" s="213" t="s">
        <v>181</v>
      </c>
    </row>
    <row r="119" spans="2:51" s="13" customFormat="1" ht="12">
      <c r="B119" s="192"/>
      <c r="C119" s="193"/>
      <c r="D119" s="194" t="s">
        <v>191</v>
      </c>
      <c r="E119" s="195" t="s">
        <v>19</v>
      </c>
      <c r="F119" s="196" t="s">
        <v>194</v>
      </c>
      <c r="G119" s="193"/>
      <c r="H119" s="195" t="s">
        <v>19</v>
      </c>
      <c r="I119" s="197"/>
      <c r="J119" s="193"/>
      <c r="K119" s="193"/>
      <c r="L119" s="198"/>
      <c r="M119" s="199"/>
      <c r="N119" s="200"/>
      <c r="O119" s="200"/>
      <c r="P119" s="200"/>
      <c r="Q119" s="200"/>
      <c r="R119" s="200"/>
      <c r="S119" s="200"/>
      <c r="T119" s="201"/>
      <c r="AT119" s="202" t="s">
        <v>191</v>
      </c>
      <c r="AU119" s="202" t="s">
        <v>81</v>
      </c>
      <c r="AV119" s="13" t="s">
        <v>79</v>
      </c>
      <c r="AW119" s="13" t="s">
        <v>32</v>
      </c>
      <c r="AX119" s="13" t="s">
        <v>71</v>
      </c>
      <c r="AY119" s="202" t="s">
        <v>181</v>
      </c>
    </row>
    <row r="120" spans="2:51" s="14" customFormat="1" ht="12">
      <c r="B120" s="203"/>
      <c r="C120" s="204"/>
      <c r="D120" s="194" t="s">
        <v>191</v>
      </c>
      <c r="E120" s="205" t="s">
        <v>19</v>
      </c>
      <c r="F120" s="206" t="s">
        <v>1795</v>
      </c>
      <c r="G120" s="204"/>
      <c r="H120" s="207">
        <v>2027.655</v>
      </c>
      <c r="I120" s="208"/>
      <c r="J120" s="204"/>
      <c r="K120" s="204"/>
      <c r="L120" s="209"/>
      <c r="M120" s="210"/>
      <c r="N120" s="211"/>
      <c r="O120" s="211"/>
      <c r="P120" s="211"/>
      <c r="Q120" s="211"/>
      <c r="R120" s="211"/>
      <c r="S120" s="211"/>
      <c r="T120" s="212"/>
      <c r="AT120" s="213" t="s">
        <v>191</v>
      </c>
      <c r="AU120" s="213" t="s">
        <v>81</v>
      </c>
      <c r="AV120" s="14" t="s">
        <v>81</v>
      </c>
      <c r="AW120" s="14" t="s">
        <v>32</v>
      </c>
      <c r="AX120" s="14" t="s">
        <v>71</v>
      </c>
      <c r="AY120" s="213" t="s">
        <v>181</v>
      </c>
    </row>
    <row r="121" spans="2:51" s="15" customFormat="1" ht="12">
      <c r="B121" s="214"/>
      <c r="C121" s="215"/>
      <c r="D121" s="194" t="s">
        <v>191</v>
      </c>
      <c r="E121" s="216" t="s">
        <v>19</v>
      </c>
      <c r="F121" s="217" t="s">
        <v>196</v>
      </c>
      <c r="G121" s="215"/>
      <c r="H121" s="218">
        <v>4051.845</v>
      </c>
      <c r="I121" s="219"/>
      <c r="J121" s="215"/>
      <c r="K121" s="215"/>
      <c r="L121" s="220"/>
      <c r="M121" s="221"/>
      <c r="N121" s="222"/>
      <c r="O121" s="222"/>
      <c r="P121" s="222"/>
      <c r="Q121" s="222"/>
      <c r="R121" s="222"/>
      <c r="S121" s="222"/>
      <c r="T121" s="223"/>
      <c r="AT121" s="224" t="s">
        <v>191</v>
      </c>
      <c r="AU121" s="224" t="s">
        <v>81</v>
      </c>
      <c r="AV121" s="15" t="s">
        <v>189</v>
      </c>
      <c r="AW121" s="15" t="s">
        <v>32</v>
      </c>
      <c r="AX121" s="15" t="s">
        <v>79</v>
      </c>
      <c r="AY121" s="224" t="s">
        <v>181</v>
      </c>
    </row>
    <row r="122" spans="2:63" s="12" customFormat="1" ht="22.8" customHeight="1">
      <c r="B122" s="162"/>
      <c r="C122" s="163"/>
      <c r="D122" s="164" t="s">
        <v>70</v>
      </c>
      <c r="E122" s="176" t="s">
        <v>197</v>
      </c>
      <c r="F122" s="176" t="s">
        <v>198</v>
      </c>
      <c r="G122" s="163"/>
      <c r="H122" s="163"/>
      <c r="I122" s="166"/>
      <c r="J122" s="177">
        <f>BK122</f>
        <v>0</v>
      </c>
      <c r="K122" s="163"/>
      <c r="L122" s="168"/>
      <c r="M122" s="169"/>
      <c r="N122" s="170"/>
      <c r="O122" s="170"/>
      <c r="P122" s="171">
        <f>SUM(P123:P187)</f>
        <v>0</v>
      </c>
      <c r="Q122" s="170"/>
      <c r="R122" s="171">
        <f>SUM(R123:R187)</f>
        <v>0</v>
      </c>
      <c r="S122" s="170"/>
      <c r="T122" s="172">
        <f>SUM(T123:T187)</f>
        <v>0</v>
      </c>
      <c r="AR122" s="173" t="s">
        <v>79</v>
      </c>
      <c r="AT122" s="174" t="s">
        <v>70</v>
      </c>
      <c r="AU122" s="174" t="s">
        <v>79</v>
      </c>
      <c r="AY122" s="173" t="s">
        <v>181</v>
      </c>
      <c r="BK122" s="175">
        <f>SUM(BK123:BK187)</f>
        <v>0</v>
      </c>
    </row>
    <row r="123" spans="1:65" s="2" customFormat="1" ht="101.25" customHeight="1">
      <c r="A123" s="34"/>
      <c r="B123" s="35"/>
      <c r="C123" s="225" t="s">
        <v>225</v>
      </c>
      <c r="D123" s="225" t="s">
        <v>199</v>
      </c>
      <c r="E123" s="226" t="s">
        <v>260</v>
      </c>
      <c r="F123" s="227" t="s">
        <v>261</v>
      </c>
      <c r="G123" s="228" t="s">
        <v>262</v>
      </c>
      <c r="H123" s="229">
        <v>128</v>
      </c>
      <c r="I123" s="230"/>
      <c r="J123" s="231">
        <f>ROUND(I123*H123,2)</f>
        <v>0</v>
      </c>
      <c r="K123" s="227" t="s">
        <v>187</v>
      </c>
      <c r="L123" s="39"/>
      <c r="M123" s="232" t="s">
        <v>19</v>
      </c>
      <c r="N123" s="233" t="s">
        <v>42</v>
      </c>
      <c r="O123" s="64"/>
      <c r="P123" s="188">
        <f>O123*H123</f>
        <v>0</v>
      </c>
      <c r="Q123" s="188">
        <v>0</v>
      </c>
      <c r="R123" s="188">
        <f>Q123*H123</f>
        <v>0</v>
      </c>
      <c r="S123" s="188">
        <v>0</v>
      </c>
      <c r="T123" s="189">
        <f>S123*H123</f>
        <v>0</v>
      </c>
      <c r="U123" s="34"/>
      <c r="V123" s="34"/>
      <c r="W123" s="34"/>
      <c r="X123" s="34"/>
      <c r="Y123" s="34"/>
      <c r="Z123" s="34"/>
      <c r="AA123" s="34"/>
      <c r="AB123" s="34"/>
      <c r="AC123" s="34"/>
      <c r="AD123" s="34"/>
      <c r="AE123" s="34"/>
      <c r="AR123" s="190" t="s">
        <v>189</v>
      </c>
      <c r="AT123" s="190" t="s">
        <v>199</v>
      </c>
      <c r="AU123" s="190" t="s">
        <v>81</v>
      </c>
      <c r="AY123" s="17" t="s">
        <v>181</v>
      </c>
      <c r="BE123" s="191">
        <f>IF(N123="základní",J123,0)</f>
        <v>0</v>
      </c>
      <c r="BF123" s="191">
        <f>IF(N123="snížená",J123,0)</f>
        <v>0</v>
      </c>
      <c r="BG123" s="191">
        <f>IF(N123="zákl. přenesená",J123,0)</f>
        <v>0</v>
      </c>
      <c r="BH123" s="191">
        <f>IF(N123="sníž. přenesená",J123,0)</f>
        <v>0</v>
      </c>
      <c r="BI123" s="191">
        <f>IF(N123="nulová",J123,0)</f>
        <v>0</v>
      </c>
      <c r="BJ123" s="17" t="s">
        <v>79</v>
      </c>
      <c r="BK123" s="191">
        <f>ROUND(I123*H123,2)</f>
        <v>0</v>
      </c>
      <c r="BL123" s="17" t="s">
        <v>189</v>
      </c>
      <c r="BM123" s="190" t="s">
        <v>1796</v>
      </c>
    </row>
    <row r="124" spans="2:51" s="14" customFormat="1" ht="12">
      <c r="B124" s="203"/>
      <c r="C124" s="204"/>
      <c r="D124" s="194" t="s">
        <v>191</v>
      </c>
      <c r="E124" s="205" t="s">
        <v>19</v>
      </c>
      <c r="F124" s="206" t="s">
        <v>1797</v>
      </c>
      <c r="G124" s="204"/>
      <c r="H124" s="207">
        <v>10</v>
      </c>
      <c r="I124" s="208"/>
      <c r="J124" s="204"/>
      <c r="K124" s="204"/>
      <c r="L124" s="209"/>
      <c r="M124" s="210"/>
      <c r="N124" s="211"/>
      <c r="O124" s="211"/>
      <c r="P124" s="211"/>
      <c r="Q124" s="211"/>
      <c r="R124" s="211"/>
      <c r="S124" s="211"/>
      <c r="T124" s="212"/>
      <c r="AT124" s="213" t="s">
        <v>191</v>
      </c>
      <c r="AU124" s="213" t="s">
        <v>81</v>
      </c>
      <c r="AV124" s="14" t="s">
        <v>81</v>
      </c>
      <c r="AW124" s="14" t="s">
        <v>32</v>
      </c>
      <c r="AX124" s="14" t="s">
        <v>71</v>
      </c>
      <c r="AY124" s="213" t="s">
        <v>181</v>
      </c>
    </row>
    <row r="125" spans="2:51" s="14" customFormat="1" ht="12">
      <c r="B125" s="203"/>
      <c r="C125" s="204"/>
      <c r="D125" s="194" t="s">
        <v>191</v>
      </c>
      <c r="E125" s="205" t="s">
        <v>19</v>
      </c>
      <c r="F125" s="206" t="s">
        <v>1798</v>
      </c>
      <c r="G125" s="204"/>
      <c r="H125" s="207">
        <v>10</v>
      </c>
      <c r="I125" s="208"/>
      <c r="J125" s="204"/>
      <c r="K125" s="204"/>
      <c r="L125" s="209"/>
      <c r="M125" s="210"/>
      <c r="N125" s="211"/>
      <c r="O125" s="211"/>
      <c r="P125" s="211"/>
      <c r="Q125" s="211"/>
      <c r="R125" s="211"/>
      <c r="S125" s="211"/>
      <c r="T125" s="212"/>
      <c r="AT125" s="213" t="s">
        <v>191</v>
      </c>
      <c r="AU125" s="213" t="s">
        <v>81</v>
      </c>
      <c r="AV125" s="14" t="s">
        <v>81</v>
      </c>
      <c r="AW125" s="14" t="s">
        <v>32</v>
      </c>
      <c r="AX125" s="14" t="s">
        <v>71</v>
      </c>
      <c r="AY125" s="213" t="s">
        <v>181</v>
      </c>
    </row>
    <row r="126" spans="2:51" s="14" customFormat="1" ht="12">
      <c r="B126" s="203"/>
      <c r="C126" s="204"/>
      <c r="D126" s="194" t="s">
        <v>191</v>
      </c>
      <c r="E126" s="205" t="s">
        <v>19</v>
      </c>
      <c r="F126" s="206" t="s">
        <v>1799</v>
      </c>
      <c r="G126" s="204"/>
      <c r="H126" s="207">
        <v>10</v>
      </c>
      <c r="I126" s="208"/>
      <c r="J126" s="204"/>
      <c r="K126" s="204"/>
      <c r="L126" s="209"/>
      <c r="M126" s="210"/>
      <c r="N126" s="211"/>
      <c r="O126" s="211"/>
      <c r="P126" s="211"/>
      <c r="Q126" s="211"/>
      <c r="R126" s="211"/>
      <c r="S126" s="211"/>
      <c r="T126" s="212"/>
      <c r="AT126" s="213" t="s">
        <v>191</v>
      </c>
      <c r="AU126" s="213" t="s">
        <v>81</v>
      </c>
      <c r="AV126" s="14" t="s">
        <v>81</v>
      </c>
      <c r="AW126" s="14" t="s">
        <v>32</v>
      </c>
      <c r="AX126" s="14" t="s">
        <v>71</v>
      </c>
      <c r="AY126" s="213" t="s">
        <v>181</v>
      </c>
    </row>
    <row r="127" spans="2:51" s="14" customFormat="1" ht="12">
      <c r="B127" s="203"/>
      <c r="C127" s="204"/>
      <c r="D127" s="194" t="s">
        <v>191</v>
      </c>
      <c r="E127" s="205" t="s">
        <v>19</v>
      </c>
      <c r="F127" s="206" t="s">
        <v>1800</v>
      </c>
      <c r="G127" s="204"/>
      <c r="H127" s="207">
        <v>10</v>
      </c>
      <c r="I127" s="208"/>
      <c r="J127" s="204"/>
      <c r="K127" s="204"/>
      <c r="L127" s="209"/>
      <c r="M127" s="210"/>
      <c r="N127" s="211"/>
      <c r="O127" s="211"/>
      <c r="P127" s="211"/>
      <c r="Q127" s="211"/>
      <c r="R127" s="211"/>
      <c r="S127" s="211"/>
      <c r="T127" s="212"/>
      <c r="AT127" s="213" t="s">
        <v>191</v>
      </c>
      <c r="AU127" s="213" t="s">
        <v>81</v>
      </c>
      <c r="AV127" s="14" t="s">
        <v>81</v>
      </c>
      <c r="AW127" s="14" t="s">
        <v>32</v>
      </c>
      <c r="AX127" s="14" t="s">
        <v>71</v>
      </c>
      <c r="AY127" s="213" t="s">
        <v>181</v>
      </c>
    </row>
    <row r="128" spans="2:51" s="14" customFormat="1" ht="12">
      <c r="B128" s="203"/>
      <c r="C128" s="204"/>
      <c r="D128" s="194" t="s">
        <v>191</v>
      </c>
      <c r="E128" s="205" t="s">
        <v>19</v>
      </c>
      <c r="F128" s="206" t="s">
        <v>1801</v>
      </c>
      <c r="G128" s="204"/>
      <c r="H128" s="207">
        <v>10</v>
      </c>
      <c r="I128" s="208"/>
      <c r="J128" s="204"/>
      <c r="K128" s="204"/>
      <c r="L128" s="209"/>
      <c r="M128" s="210"/>
      <c r="N128" s="211"/>
      <c r="O128" s="211"/>
      <c r="P128" s="211"/>
      <c r="Q128" s="211"/>
      <c r="R128" s="211"/>
      <c r="S128" s="211"/>
      <c r="T128" s="212"/>
      <c r="AT128" s="213" t="s">
        <v>191</v>
      </c>
      <c r="AU128" s="213" t="s">
        <v>81</v>
      </c>
      <c r="AV128" s="14" t="s">
        <v>81</v>
      </c>
      <c r="AW128" s="14" t="s">
        <v>32</v>
      </c>
      <c r="AX128" s="14" t="s">
        <v>71</v>
      </c>
      <c r="AY128" s="213" t="s">
        <v>181</v>
      </c>
    </row>
    <row r="129" spans="2:51" s="14" customFormat="1" ht="12">
      <c r="B129" s="203"/>
      <c r="C129" s="204"/>
      <c r="D129" s="194" t="s">
        <v>191</v>
      </c>
      <c r="E129" s="205" t="s">
        <v>19</v>
      </c>
      <c r="F129" s="206" t="s">
        <v>1802</v>
      </c>
      <c r="G129" s="204"/>
      <c r="H129" s="207">
        <v>10</v>
      </c>
      <c r="I129" s="208"/>
      <c r="J129" s="204"/>
      <c r="K129" s="204"/>
      <c r="L129" s="209"/>
      <c r="M129" s="210"/>
      <c r="N129" s="211"/>
      <c r="O129" s="211"/>
      <c r="P129" s="211"/>
      <c r="Q129" s="211"/>
      <c r="R129" s="211"/>
      <c r="S129" s="211"/>
      <c r="T129" s="212"/>
      <c r="AT129" s="213" t="s">
        <v>191</v>
      </c>
      <c r="AU129" s="213" t="s">
        <v>81</v>
      </c>
      <c r="AV129" s="14" t="s">
        <v>81</v>
      </c>
      <c r="AW129" s="14" t="s">
        <v>32</v>
      </c>
      <c r="AX129" s="14" t="s">
        <v>71</v>
      </c>
      <c r="AY129" s="213" t="s">
        <v>181</v>
      </c>
    </row>
    <row r="130" spans="2:51" s="14" customFormat="1" ht="12">
      <c r="B130" s="203"/>
      <c r="C130" s="204"/>
      <c r="D130" s="194" t="s">
        <v>191</v>
      </c>
      <c r="E130" s="205" t="s">
        <v>19</v>
      </c>
      <c r="F130" s="206" t="s">
        <v>1803</v>
      </c>
      <c r="G130" s="204"/>
      <c r="H130" s="207">
        <v>10</v>
      </c>
      <c r="I130" s="208"/>
      <c r="J130" s="204"/>
      <c r="K130" s="204"/>
      <c r="L130" s="209"/>
      <c r="M130" s="210"/>
      <c r="N130" s="211"/>
      <c r="O130" s="211"/>
      <c r="P130" s="211"/>
      <c r="Q130" s="211"/>
      <c r="R130" s="211"/>
      <c r="S130" s="211"/>
      <c r="T130" s="212"/>
      <c r="AT130" s="213" t="s">
        <v>191</v>
      </c>
      <c r="AU130" s="213" t="s">
        <v>81</v>
      </c>
      <c r="AV130" s="14" t="s">
        <v>81</v>
      </c>
      <c r="AW130" s="14" t="s">
        <v>32</v>
      </c>
      <c r="AX130" s="14" t="s">
        <v>71</v>
      </c>
      <c r="AY130" s="213" t="s">
        <v>181</v>
      </c>
    </row>
    <row r="131" spans="2:51" s="14" customFormat="1" ht="12">
      <c r="B131" s="203"/>
      <c r="C131" s="204"/>
      <c r="D131" s="194" t="s">
        <v>191</v>
      </c>
      <c r="E131" s="205" t="s">
        <v>19</v>
      </c>
      <c r="F131" s="206" t="s">
        <v>1804</v>
      </c>
      <c r="G131" s="204"/>
      <c r="H131" s="207">
        <v>10</v>
      </c>
      <c r="I131" s="208"/>
      <c r="J131" s="204"/>
      <c r="K131" s="204"/>
      <c r="L131" s="209"/>
      <c r="M131" s="210"/>
      <c r="N131" s="211"/>
      <c r="O131" s="211"/>
      <c r="P131" s="211"/>
      <c r="Q131" s="211"/>
      <c r="R131" s="211"/>
      <c r="S131" s="211"/>
      <c r="T131" s="212"/>
      <c r="AT131" s="213" t="s">
        <v>191</v>
      </c>
      <c r="AU131" s="213" t="s">
        <v>81</v>
      </c>
      <c r="AV131" s="14" t="s">
        <v>81</v>
      </c>
      <c r="AW131" s="14" t="s">
        <v>32</v>
      </c>
      <c r="AX131" s="14" t="s">
        <v>71</v>
      </c>
      <c r="AY131" s="213" t="s">
        <v>181</v>
      </c>
    </row>
    <row r="132" spans="2:51" s="14" customFormat="1" ht="12">
      <c r="B132" s="203"/>
      <c r="C132" s="204"/>
      <c r="D132" s="194" t="s">
        <v>191</v>
      </c>
      <c r="E132" s="205" t="s">
        <v>19</v>
      </c>
      <c r="F132" s="206" t="s">
        <v>1805</v>
      </c>
      <c r="G132" s="204"/>
      <c r="H132" s="207">
        <v>10</v>
      </c>
      <c r="I132" s="208"/>
      <c r="J132" s="204"/>
      <c r="K132" s="204"/>
      <c r="L132" s="209"/>
      <c r="M132" s="210"/>
      <c r="N132" s="211"/>
      <c r="O132" s="211"/>
      <c r="P132" s="211"/>
      <c r="Q132" s="211"/>
      <c r="R132" s="211"/>
      <c r="S132" s="211"/>
      <c r="T132" s="212"/>
      <c r="AT132" s="213" t="s">
        <v>191</v>
      </c>
      <c r="AU132" s="213" t="s">
        <v>81</v>
      </c>
      <c r="AV132" s="14" t="s">
        <v>81</v>
      </c>
      <c r="AW132" s="14" t="s">
        <v>32</v>
      </c>
      <c r="AX132" s="14" t="s">
        <v>71</v>
      </c>
      <c r="AY132" s="213" t="s">
        <v>181</v>
      </c>
    </row>
    <row r="133" spans="2:51" s="14" customFormat="1" ht="12">
      <c r="B133" s="203"/>
      <c r="C133" s="204"/>
      <c r="D133" s="194" t="s">
        <v>191</v>
      </c>
      <c r="E133" s="205" t="s">
        <v>19</v>
      </c>
      <c r="F133" s="206" t="s">
        <v>1806</v>
      </c>
      <c r="G133" s="204"/>
      <c r="H133" s="207">
        <v>10</v>
      </c>
      <c r="I133" s="208"/>
      <c r="J133" s="204"/>
      <c r="K133" s="204"/>
      <c r="L133" s="209"/>
      <c r="M133" s="210"/>
      <c r="N133" s="211"/>
      <c r="O133" s="211"/>
      <c r="P133" s="211"/>
      <c r="Q133" s="211"/>
      <c r="R133" s="211"/>
      <c r="S133" s="211"/>
      <c r="T133" s="212"/>
      <c r="AT133" s="213" t="s">
        <v>191</v>
      </c>
      <c r="AU133" s="213" t="s">
        <v>81</v>
      </c>
      <c r="AV133" s="14" t="s">
        <v>81</v>
      </c>
      <c r="AW133" s="14" t="s">
        <v>32</v>
      </c>
      <c r="AX133" s="14" t="s">
        <v>71</v>
      </c>
      <c r="AY133" s="213" t="s">
        <v>181</v>
      </c>
    </row>
    <row r="134" spans="2:51" s="14" customFormat="1" ht="12">
      <c r="B134" s="203"/>
      <c r="C134" s="204"/>
      <c r="D134" s="194" t="s">
        <v>191</v>
      </c>
      <c r="E134" s="205" t="s">
        <v>19</v>
      </c>
      <c r="F134" s="206" t="s">
        <v>1807</v>
      </c>
      <c r="G134" s="204"/>
      <c r="H134" s="207">
        <v>8</v>
      </c>
      <c r="I134" s="208"/>
      <c r="J134" s="204"/>
      <c r="K134" s="204"/>
      <c r="L134" s="209"/>
      <c r="M134" s="210"/>
      <c r="N134" s="211"/>
      <c r="O134" s="211"/>
      <c r="P134" s="211"/>
      <c r="Q134" s="211"/>
      <c r="R134" s="211"/>
      <c r="S134" s="211"/>
      <c r="T134" s="212"/>
      <c r="AT134" s="213" t="s">
        <v>191</v>
      </c>
      <c r="AU134" s="213" t="s">
        <v>81</v>
      </c>
      <c r="AV134" s="14" t="s">
        <v>81</v>
      </c>
      <c r="AW134" s="14" t="s">
        <v>32</v>
      </c>
      <c r="AX134" s="14" t="s">
        <v>71</v>
      </c>
      <c r="AY134" s="213" t="s">
        <v>181</v>
      </c>
    </row>
    <row r="135" spans="2:51" s="14" customFormat="1" ht="12">
      <c r="B135" s="203"/>
      <c r="C135" s="204"/>
      <c r="D135" s="194" t="s">
        <v>191</v>
      </c>
      <c r="E135" s="205" t="s">
        <v>19</v>
      </c>
      <c r="F135" s="206" t="s">
        <v>1808</v>
      </c>
      <c r="G135" s="204"/>
      <c r="H135" s="207">
        <v>8</v>
      </c>
      <c r="I135" s="208"/>
      <c r="J135" s="204"/>
      <c r="K135" s="204"/>
      <c r="L135" s="209"/>
      <c r="M135" s="210"/>
      <c r="N135" s="211"/>
      <c r="O135" s="211"/>
      <c r="P135" s="211"/>
      <c r="Q135" s="211"/>
      <c r="R135" s="211"/>
      <c r="S135" s="211"/>
      <c r="T135" s="212"/>
      <c r="AT135" s="213" t="s">
        <v>191</v>
      </c>
      <c r="AU135" s="213" t="s">
        <v>81</v>
      </c>
      <c r="AV135" s="14" t="s">
        <v>81</v>
      </c>
      <c r="AW135" s="14" t="s">
        <v>32</v>
      </c>
      <c r="AX135" s="14" t="s">
        <v>71</v>
      </c>
      <c r="AY135" s="213" t="s">
        <v>181</v>
      </c>
    </row>
    <row r="136" spans="2:51" s="14" customFormat="1" ht="12">
      <c r="B136" s="203"/>
      <c r="C136" s="204"/>
      <c r="D136" s="194" t="s">
        <v>191</v>
      </c>
      <c r="E136" s="205" t="s">
        <v>19</v>
      </c>
      <c r="F136" s="206" t="s">
        <v>1809</v>
      </c>
      <c r="G136" s="204"/>
      <c r="H136" s="207">
        <v>12</v>
      </c>
      <c r="I136" s="208"/>
      <c r="J136" s="204"/>
      <c r="K136" s="204"/>
      <c r="L136" s="209"/>
      <c r="M136" s="210"/>
      <c r="N136" s="211"/>
      <c r="O136" s="211"/>
      <c r="P136" s="211"/>
      <c r="Q136" s="211"/>
      <c r="R136" s="211"/>
      <c r="S136" s="211"/>
      <c r="T136" s="212"/>
      <c r="AT136" s="213" t="s">
        <v>191</v>
      </c>
      <c r="AU136" s="213" t="s">
        <v>81</v>
      </c>
      <c r="AV136" s="14" t="s">
        <v>81</v>
      </c>
      <c r="AW136" s="14" t="s">
        <v>32</v>
      </c>
      <c r="AX136" s="14" t="s">
        <v>71</v>
      </c>
      <c r="AY136" s="213" t="s">
        <v>181</v>
      </c>
    </row>
    <row r="137" spans="2:51" s="15" customFormat="1" ht="12">
      <c r="B137" s="214"/>
      <c r="C137" s="215"/>
      <c r="D137" s="194" t="s">
        <v>191</v>
      </c>
      <c r="E137" s="216" t="s">
        <v>19</v>
      </c>
      <c r="F137" s="217" t="s">
        <v>196</v>
      </c>
      <c r="G137" s="215"/>
      <c r="H137" s="218">
        <v>128</v>
      </c>
      <c r="I137" s="219"/>
      <c r="J137" s="215"/>
      <c r="K137" s="215"/>
      <c r="L137" s="220"/>
      <c r="M137" s="221"/>
      <c r="N137" s="222"/>
      <c r="O137" s="222"/>
      <c r="P137" s="222"/>
      <c r="Q137" s="222"/>
      <c r="R137" s="222"/>
      <c r="S137" s="222"/>
      <c r="T137" s="223"/>
      <c r="AT137" s="224" t="s">
        <v>191</v>
      </c>
      <c r="AU137" s="224" t="s">
        <v>81</v>
      </c>
      <c r="AV137" s="15" t="s">
        <v>189</v>
      </c>
      <c r="AW137" s="15" t="s">
        <v>32</v>
      </c>
      <c r="AX137" s="15" t="s">
        <v>79</v>
      </c>
      <c r="AY137" s="224" t="s">
        <v>181</v>
      </c>
    </row>
    <row r="138" spans="1:65" s="2" customFormat="1" ht="49.05" customHeight="1">
      <c r="A138" s="34"/>
      <c r="B138" s="35"/>
      <c r="C138" s="225" t="s">
        <v>230</v>
      </c>
      <c r="D138" s="225" t="s">
        <v>199</v>
      </c>
      <c r="E138" s="226" t="s">
        <v>265</v>
      </c>
      <c r="F138" s="227" t="s">
        <v>266</v>
      </c>
      <c r="G138" s="228" t="s">
        <v>223</v>
      </c>
      <c r="H138" s="229">
        <v>78</v>
      </c>
      <c r="I138" s="230"/>
      <c r="J138" s="231">
        <f>ROUND(I138*H138,2)</f>
        <v>0</v>
      </c>
      <c r="K138" s="227" t="s">
        <v>187</v>
      </c>
      <c r="L138" s="39"/>
      <c r="M138" s="232" t="s">
        <v>19</v>
      </c>
      <c r="N138" s="233" t="s">
        <v>42</v>
      </c>
      <c r="O138" s="64"/>
      <c r="P138" s="188">
        <f>O138*H138</f>
        <v>0</v>
      </c>
      <c r="Q138" s="188">
        <v>0</v>
      </c>
      <c r="R138" s="188">
        <f>Q138*H138</f>
        <v>0</v>
      </c>
      <c r="S138" s="188">
        <v>0</v>
      </c>
      <c r="T138" s="189">
        <f>S138*H138</f>
        <v>0</v>
      </c>
      <c r="U138" s="34"/>
      <c r="V138" s="34"/>
      <c r="W138" s="34"/>
      <c r="X138" s="34"/>
      <c r="Y138" s="34"/>
      <c r="Z138" s="34"/>
      <c r="AA138" s="34"/>
      <c r="AB138" s="34"/>
      <c r="AC138" s="34"/>
      <c r="AD138" s="34"/>
      <c r="AE138" s="34"/>
      <c r="AR138" s="190" t="s">
        <v>189</v>
      </c>
      <c r="AT138" s="190" t="s">
        <v>199</v>
      </c>
      <c r="AU138" s="190" t="s">
        <v>81</v>
      </c>
      <c r="AY138" s="17" t="s">
        <v>181</v>
      </c>
      <c r="BE138" s="191">
        <f>IF(N138="základní",J138,0)</f>
        <v>0</v>
      </c>
      <c r="BF138" s="191">
        <f>IF(N138="snížená",J138,0)</f>
        <v>0</v>
      </c>
      <c r="BG138" s="191">
        <f>IF(N138="zákl. přenesená",J138,0)</f>
        <v>0</v>
      </c>
      <c r="BH138" s="191">
        <f>IF(N138="sníž. přenesená",J138,0)</f>
        <v>0</v>
      </c>
      <c r="BI138" s="191">
        <f>IF(N138="nulová",J138,0)</f>
        <v>0</v>
      </c>
      <c r="BJ138" s="17" t="s">
        <v>79</v>
      </c>
      <c r="BK138" s="191">
        <f>ROUND(I138*H138,2)</f>
        <v>0</v>
      </c>
      <c r="BL138" s="17" t="s">
        <v>189</v>
      </c>
      <c r="BM138" s="190" t="s">
        <v>1810</v>
      </c>
    </row>
    <row r="139" spans="2:51" s="14" customFormat="1" ht="12">
      <c r="B139" s="203"/>
      <c r="C139" s="204"/>
      <c r="D139" s="194" t="s">
        <v>191</v>
      </c>
      <c r="E139" s="205" t="s">
        <v>19</v>
      </c>
      <c r="F139" s="206" t="s">
        <v>1331</v>
      </c>
      <c r="G139" s="204"/>
      <c r="H139" s="207">
        <v>78</v>
      </c>
      <c r="I139" s="208"/>
      <c r="J139" s="204"/>
      <c r="K139" s="204"/>
      <c r="L139" s="209"/>
      <c r="M139" s="210"/>
      <c r="N139" s="211"/>
      <c r="O139" s="211"/>
      <c r="P139" s="211"/>
      <c r="Q139" s="211"/>
      <c r="R139" s="211"/>
      <c r="S139" s="211"/>
      <c r="T139" s="212"/>
      <c r="AT139" s="213" t="s">
        <v>191</v>
      </c>
      <c r="AU139" s="213" t="s">
        <v>81</v>
      </c>
      <c r="AV139" s="14" t="s">
        <v>81</v>
      </c>
      <c r="AW139" s="14" t="s">
        <v>32</v>
      </c>
      <c r="AX139" s="14" t="s">
        <v>71</v>
      </c>
      <c r="AY139" s="213" t="s">
        <v>181</v>
      </c>
    </row>
    <row r="140" spans="2:51" s="15" customFormat="1" ht="12">
      <c r="B140" s="214"/>
      <c r="C140" s="215"/>
      <c r="D140" s="194" t="s">
        <v>191</v>
      </c>
      <c r="E140" s="216" t="s">
        <v>19</v>
      </c>
      <c r="F140" s="217" t="s">
        <v>196</v>
      </c>
      <c r="G140" s="215"/>
      <c r="H140" s="218">
        <v>78</v>
      </c>
      <c r="I140" s="219"/>
      <c r="J140" s="215"/>
      <c r="K140" s="215"/>
      <c r="L140" s="220"/>
      <c r="M140" s="221"/>
      <c r="N140" s="222"/>
      <c r="O140" s="222"/>
      <c r="P140" s="222"/>
      <c r="Q140" s="222"/>
      <c r="R140" s="222"/>
      <c r="S140" s="222"/>
      <c r="T140" s="223"/>
      <c r="AT140" s="224" t="s">
        <v>191</v>
      </c>
      <c r="AU140" s="224" t="s">
        <v>81</v>
      </c>
      <c r="AV140" s="15" t="s">
        <v>189</v>
      </c>
      <c r="AW140" s="15" t="s">
        <v>32</v>
      </c>
      <c r="AX140" s="15" t="s">
        <v>79</v>
      </c>
      <c r="AY140" s="224" t="s">
        <v>181</v>
      </c>
    </row>
    <row r="141" spans="1:65" s="2" customFormat="1" ht="142.2" customHeight="1">
      <c r="A141" s="34"/>
      <c r="B141" s="35"/>
      <c r="C141" s="225" t="s">
        <v>188</v>
      </c>
      <c r="D141" s="225" t="s">
        <v>199</v>
      </c>
      <c r="E141" s="226" t="s">
        <v>200</v>
      </c>
      <c r="F141" s="227" t="s">
        <v>201</v>
      </c>
      <c r="G141" s="228" t="s">
        <v>202</v>
      </c>
      <c r="H141" s="229">
        <v>12.863</v>
      </c>
      <c r="I141" s="230"/>
      <c r="J141" s="231">
        <f>ROUND(I141*H141,2)</f>
        <v>0</v>
      </c>
      <c r="K141" s="227" t="s">
        <v>187</v>
      </c>
      <c r="L141" s="39"/>
      <c r="M141" s="232" t="s">
        <v>19</v>
      </c>
      <c r="N141" s="233" t="s">
        <v>42</v>
      </c>
      <c r="O141" s="64"/>
      <c r="P141" s="188">
        <f>O141*H141</f>
        <v>0</v>
      </c>
      <c r="Q141" s="188">
        <v>0</v>
      </c>
      <c r="R141" s="188">
        <f>Q141*H141</f>
        <v>0</v>
      </c>
      <c r="S141" s="188">
        <v>0</v>
      </c>
      <c r="T141" s="189">
        <f>S141*H141</f>
        <v>0</v>
      </c>
      <c r="U141" s="34"/>
      <c r="V141" s="34"/>
      <c r="W141" s="34"/>
      <c r="X141" s="34"/>
      <c r="Y141" s="34"/>
      <c r="Z141" s="34"/>
      <c r="AA141" s="34"/>
      <c r="AB141" s="34"/>
      <c r="AC141" s="34"/>
      <c r="AD141" s="34"/>
      <c r="AE141" s="34"/>
      <c r="AR141" s="190" t="s">
        <v>189</v>
      </c>
      <c r="AT141" s="190" t="s">
        <v>199</v>
      </c>
      <c r="AU141" s="190" t="s">
        <v>81</v>
      </c>
      <c r="AY141" s="17" t="s">
        <v>181</v>
      </c>
      <c r="BE141" s="191">
        <f>IF(N141="základní",J141,0)</f>
        <v>0</v>
      </c>
      <c r="BF141" s="191">
        <f>IF(N141="snížená",J141,0)</f>
        <v>0</v>
      </c>
      <c r="BG141" s="191">
        <f>IF(N141="zákl. přenesená",J141,0)</f>
        <v>0</v>
      </c>
      <c r="BH141" s="191">
        <f>IF(N141="sníž. přenesená",J141,0)</f>
        <v>0</v>
      </c>
      <c r="BI141" s="191">
        <f>IF(N141="nulová",J141,0)</f>
        <v>0</v>
      </c>
      <c r="BJ141" s="17" t="s">
        <v>79</v>
      </c>
      <c r="BK141" s="191">
        <f>ROUND(I141*H141,2)</f>
        <v>0</v>
      </c>
      <c r="BL141" s="17" t="s">
        <v>189</v>
      </c>
      <c r="BM141" s="190" t="s">
        <v>1811</v>
      </c>
    </row>
    <row r="142" spans="1:47" s="2" customFormat="1" ht="19.2">
      <c r="A142" s="34"/>
      <c r="B142" s="35"/>
      <c r="C142" s="36"/>
      <c r="D142" s="194" t="s">
        <v>204</v>
      </c>
      <c r="E142" s="36"/>
      <c r="F142" s="234" t="s">
        <v>205</v>
      </c>
      <c r="G142" s="36"/>
      <c r="H142" s="36"/>
      <c r="I142" s="235"/>
      <c r="J142" s="36"/>
      <c r="K142" s="36"/>
      <c r="L142" s="39"/>
      <c r="M142" s="236"/>
      <c r="N142" s="237"/>
      <c r="O142" s="64"/>
      <c r="P142" s="64"/>
      <c r="Q142" s="64"/>
      <c r="R142" s="64"/>
      <c r="S142" s="64"/>
      <c r="T142" s="65"/>
      <c r="U142" s="34"/>
      <c r="V142" s="34"/>
      <c r="W142" s="34"/>
      <c r="X142" s="34"/>
      <c r="Y142" s="34"/>
      <c r="Z142" s="34"/>
      <c r="AA142" s="34"/>
      <c r="AB142" s="34"/>
      <c r="AC142" s="34"/>
      <c r="AD142" s="34"/>
      <c r="AE142" s="34"/>
      <c r="AT142" s="17" t="s">
        <v>204</v>
      </c>
      <c r="AU142" s="17" t="s">
        <v>81</v>
      </c>
    </row>
    <row r="143" spans="2:51" s="13" customFormat="1" ht="12">
      <c r="B143" s="192"/>
      <c r="C143" s="193"/>
      <c r="D143" s="194" t="s">
        <v>191</v>
      </c>
      <c r="E143" s="195" t="s">
        <v>19</v>
      </c>
      <c r="F143" s="196" t="s">
        <v>192</v>
      </c>
      <c r="G143" s="193"/>
      <c r="H143" s="195" t="s">
        <v>19</v>
      </c>
      <c r="I143" s="197"/>
      <c r="J143" s="193"/>
      <c r="K143" s="193"/>
      <c r="L143" s="198"/>
      <c r="M143" s="199"/>
      <c r="N143" s="200"/>
      <c r="O143" s="200"/>
      <c r="P143" s="200"/>
      <c r="Q143" s="200"/>
      <c r="R143" s="200"/>
      <c r="S143" s="200"/>
      <c r="T143" s="201"/>
      <c r="AT143" s="202" t="s">
        <v>191</v>
      </c>
      <c r="AU143" s="202" t="s">
        <v>81</v>
      </c>
      <c r="AV143" s="13" t="s">
        <v>79</v>
      </c>
      <c r="AW143" s="13" t="s">
        <v>32</v>
      </c>
      <c r="AX143" s="13" t="s">
        <v>71</v>
      </c>
      <c r="AY143" s="202" t="s">
        <v>181</v>
      </c>
    </row>
    <row r="144" spans="2:51" s="14" customFormat="1" ht="12">
      <c r="B144" s="203"/>
      <c r="C144" s="204"/>
      <c r="D144" s="194" t="s">
        <v>191</v>
      </c>
      <c r="E144" s="205" t="s">
        <v>19</v>
      </c>
      <c r="F144" s="206" t="s">
        <v>1812</v>
      </c>
      <c r="G144" s="204"/>
      <c r="H144" s="207">
        <v>6.426</v>
      </c>
      <c r="I144" s="208"/>
      <c r="J144" s="204"/>
      <c r="K144" s="204"/>
      <c r="L144" s="209"/>
      <c r="M144" s="210"/>
      <c r="N144" s="211"/>
      <c r="O144" s="211"/>
      <c r="P144" s="211"/>
      <c r="Q144" s="211"/>
      <c r="R144" s="211"/>
      <c r="S144" s="211"/>
      <c r="T144" s="212"/>
      <c r="AT144" s="213" t="s">
        <v>191</v>
      </c>
      <c r="AU144" s="213" t="s">
        <v>81</v>
      </c>
      <c r="AV144" s="14" t="s">
        <v>81</v>
      </c>
      <c r="AW144" s="14" t="s">
        <v>32</v>
      </c>
      <c r="AX144" s="14" t="s">
        <v>71</v>
      </c>
      <c r="AY144" s="213" t="s">
        <v>181</v>
      </c>
    </row>
    <row r="145" spans="2:51" s="13" customFormat="1" ht="12">
      <c r="B145" s="192"/>
      <c r="C145" s="193"/>
      <c r="D145" s="194" t="s">
        <v>191</v>
      </c>
      <c r="E145" s="195" t="s">
        <v>19</v>
      </c>
      <c r="F145" s="196" t="s">
        <v>194</v>
      </c>
      <c r="G145" s="193"/>
      <c r="H145" s="195" t="s">
        <v>19</v>
      </c>
      <c r="I145" s="197"/>
      <c r="J145" s="193"/>
      <c r="K145" s="193"/>
      <c r="L145" s="198"/>
      <c r="M145" s="199"/>
      <c r="N145" s="200"/>
      <c r="O145" s="200"/>
      <c r="P145" s="200"/>
      <c r="Q145" s="200"/>
      <c r="R145" s="200"/>
      <c r="S145" s="200"/>
      <c r="T145" s="201"/>
      <c r="AT145" s="202" t="s">
        <v>191</v>
      </c>
      <c r="AU145" s="202" t="s">
        <v>81</v>
      </c>
      <c r="AV145" s="13" t="s">
        <v>79</v>
      </c>
      <c r="AW145" s="13" t="s">
        <v>32</v>
      </c>
      <c r="AX145" s="13" t="s">
        <v>71</v>
      </c>
      <c r="AY145" s="202" t="s">
        <v>181</v>
      </c>
    </row>
    <row r="146" spans="2:51" s="14" customFormat="1" ht="12">
      <c r="B146" s="203"/>
      <c r="C146" s="204"/>
      <c r="D146" s="194" t="s">
        <v>191</v>
      </c>
      <c r="E146" s="205" t="s">
        <v>19</v>
      </c>
      <c r="F146" s="206" t="s">
        <v>1813</v>
      </c>
      <c r="G146" s="204"/>
      <c r="H146" s="207">
        <v>6.437</v>
      </c>
      <c r="I146" s="208"/>
      <c r="J146" s="204"/>
      <c r="K146" s="204"/>
      <c r="L146" s="209"/>
      <c r="M146" s="210"/>
      <c r="N146" s="211"/>
      <c r="O146" s="211"/>
      <c r="P146" s="211"/>
      <c r="Q146" s="211"/>
      <c r="R146" s="211"/>
      <c r="S146" s="211"/>
      <c r="T146" s="212"/>
      <c r="AT146" s="213" t="s">
        <v>191</v>
      </c>
      <c r="AU146" s="213" t="s">
        <v>81</v>
      </c>
      <c r="AV146" s="14" t="s">
        <v>81</v>
      </c>
      <c r="AW146" s="14" t="s">
        <v>32</v>
      </c>
      <c r="AX146" s="14" t="s">
        <v>71</v>
      </c>
      <c r="AY146" s="213" t="s">
        <v>181</v>
      </c>
    </row>
    <row r="147" spans="2:51" s="15" customFormat="1" ht="12">
      <c r="B147" s="214"/>
      <c r="C147" s="215"/>
      <c r="D147" s="194" t="s">
        <v>191</v>
      </c>
      <c r="E147" s="216" t="s">
        <v>19</v>
      </c>
      <c r="F147" s="217" t="s">
        <v>196</v>
      </c>
      <c r="G147" s="215"/>
      <c r="H147" s="218">
        <v>12.863</v>
      </c>
      <c r="I147" s="219"/>
      <c r="J147" s="215"/>
      <c r="K147" s="215"/>
      <c r="L147" s="220"/>
      <c r="M147" s="221"/>
      <c r="N147" s="222"/>
      <c r="O147" s="222"/>
      <c r="P147" s="222"/>
      <c r="Q147" s="222"/>
      <c r="R147" s="222"/>
      <c r="S147" s="222"/>
      <c r="T147" s="223"/>
      <c r="AT147" s="224" t="s">
        <v>191</v>
      </c>
      <c r="AU147" s="224" t="s">
        <v>81</v>
      </c>
      <c r="AV147" s="15" t="s">
        <v>189</v>
      </c>
      <c r="AW147" s="15" t="s">
        <v>32</v>
      </c>
      <c r="AX147" s="15" t="s">
        <v>79</v>
      </c>
      <c r="AY147" s="224" t="s">
        <v>181</v>
      </c>
    </row>
    <row r="148" spans="1:65" s="2" customFormat="1" ht="76.35" customHeight="1">
      <c r="A148" s="34"/>
      <c r="B148" s="35"/>
      <c r="C148" s="225" t="s">
        <v>240</v>
      </c>
      <c r="D148" s="225" t="s">
        <v>199</v>
      </c>
      <c r="E148" s="226" t="s">
        <v>209</v>
      </c>
      <c r="F148" s="227" t="s">
        <v>210</v>
      </c>
      <c r="G148" s="228" t="s">
        <v>211</v>
      </c>
      <c r="H148" s="229">
        <v>2251.025</v>
      </c>
      <c r="I148" s="230"/>
      <c r="J148" s="231">
        <f>ROUND(I148*H148,2)</f>
        <v>0</v>
      </c>
      <c r="K148" s="227" t="s">
        <v>187</v>
      </c>
      <c r="L148" s="39"/>
      <c r="M148" s="232" t="s">
        <v>19</v>
      </c>
      <c r="N148" s="233" t="s">
        <v>42</v>
      </c>
      <c r="O148" s="64"/>
      <c r="P148" s="188">
        <f>O148*H148</f>
        <v>0</v>
      </c>
      <c r="Q148" s="188">
        <v>0</v>
      </c>
      <c r="R148" s="188">
        <f>Q148*H148</f>
        <v>0</v>
      </c>
      <c r="S148" s="188">
        <v>0</v>
      </c>
      <c r="T148" s="189">
        <f>S148*H148</f>
        <v>0</v>
      </c>
      <c r="U148" s="34"/>
      <c r="V148" s="34"/>
      <c r="W148" s="34"/>
      <c r="X148" s="34"/>
      <c r="Y148" s="34"/>
      <c r="Z148" s="34"/>
      <c r="AA148" s="34"/>
      <c r="AB148" s="34"/>
      <c r="AC148" s="34"/>
      <c r="AD148" s="34"/>
      <c r="AE148" s="34"/>
      <c r="AR148" s="190" t="s">
        <v>189</v>
      </c>
      <c r="AT148" s="190" t="s">
        <v>199</v>
      </c>
      <c r="AU148" s="190" t="s">
        <v>81</v>
      </c>
      <c r="AY148" s="17" t="s">
        <v>181</v>
      </c>
      <c r="BE148" s="191">
        <f>IF(N148="základní",J148,0)</f>
        <v>0</v>
      </c>
      <c r="BF148" s="191">
        <f>IF(N148="snížená",J148,0)</f>
        <v>0</v>
      </c>
      <c r="BG148" s="191">
        <f>IF(N148="zákl. přenesená",J148,0)</f>
        <v>0</v>
      </c>
      <c r="BH148" s="191">
        <f>IF(N148="sníž. přenesená",J148,0)</f>
        <v>0</v>
      </c>
      <c r="BI148" s="191">
        <f>IF(N148="nulová",J148,0)</f>
        <v>0</v>
      </c>
      <c r="BJ148" s="17" t="s">
        <v>79</v>
      </c>
      <c r="BK148" s="191">
        <f>ROUND(I148*H148,2)</f>
        <v>0</v>
      </c>
      <c r="BL148" s="17" t="s">
        <v>189</v>
      </c>
      <c r="BM148" s="190" t="s">
        <v>1814</v>
      </c>
    </row>
    <row r="149" spans="2:51" s="13" customFormat="1" ht="12">
      <c r="B149" s="192"/>
      <c r="C149" s="193"/>
      <c r="D149" s="194" t="s">
        <v>191</v>
      </c>
      <c r="E149" s="195" t="s">
        <v>19</v>
      </c>
      <c r="F149" s="196" t="s">
        <v>192</v>
      </c>
      <c r="G149" s="193"/>
      <c r="H149" s="195" t="s">
        <v>19</v>
      </c>
      <c r="I149" s="197"/>
      <c r="J149" s="193"/>
      <c r="K149" s="193"/>
      <c r="L149" s="198"/>
      <c r="M149" s="199"/>
      <c r="N149" s="200"/>
      <c r="O149" s="200"/>
      <c r="P149" s="200"/>
      <c r="Q149" s="200"/>
      <c r="R149" s="200"/>
      <c r="S149" s="200"/>
      <c r="T149" s="201"/>
      <c r="AT149" s="202" t="s">
        <v>191</v>
      </c>
      <c r="AU149" s="202" t="s">
        <v>81</v>
      </c>
      <c r="AV149" s="13" t="s">
        <v>79</v>
      </c>
      <c r="AW149" s="13" t="s">
        <v>32</v>
      </c>
      <c r="AX149" s="13" t="s">
        <v>71</v>
      </c>
      <c r="AY149" s="202" t="s">
        <v>181</v>
      </c>
    </row>
    <row r="150" spans="2:51" s="14" customFormat="1" ht="12">
      <c r="B150" s="203"/>
      <c r="C150" s="204"/>
      <c r="D150" s="194" t="s">
        <v>191</v>
      </c>
      <c r="E150" s="205" t="s">
        <v>19</v>
      </c>
      <c r="F150" s="206" t="s">
        <v>1815</v>
      </c>
      <c r="G150" s="204"/>
      <c r="H150" s="207">
        <v>1124.55</v>
      </c>
      <c r="I150" s="208"/>
      <c r="J150" s="204"/>
      <c r="K150" s="204"/>
      <c r="L150" s="209"/>
      <c r="M150" s="210"/>
      <c r="N150" s="211"/>
      <c r="O150" s="211"/>
      <c r="P150" s="211"/>
      <c r="Q150" s="211"/>
      <c r="R150" s="211"/>
      <c r="S150" s="211"/>
      <c r="T150" s="212"/>
      <c r="AT150" s="213" t="s">
        <v>191</v>
      </c>
      <c r="AU150" s="213" t="s">
        <v>81</v>
      </c>
      <c r="AV150" s="14" t="s">
        <v>81</v>
      </c>
      <c r="AW150" s="14" t="s">
        <v>32</v>
      </c>
      <c r="AX150" s="14" t="s">
        <v>71</v>
      </c>
      <c r="AY150" s="213" t="s">
        <v>181</v>
      </c>
    </row>
    <row r="151" spans="2:51" s="13" customFormat="1" ht="12">
      <c r="B151" s="192"/>
      <c r="C151" s="193"/>
      <c r="D151" s="194" t="s">
        <v>191</v>
      </c>
      <c r="E151" s="195" t="s">
        <v>19</v>
      </c>
      <c r="F151" s="196" t="s">
        <v>194</v>
      </c>
      <c r="G151" s="193"/>
      <c r="H151" s="195" t="s">
        <v>19</v>
      </c>
      <c r="I151" s="197"/>
      <c r="J151" s="193"/>
      <c r="K151" s="193"/>
      <c r="L151" s="198"/>
      <c r="M151" s="199"/>
      <c r="N151" s="200"/>
      <c r="O151" s="200"/>
      <c r="P151" s="200"/>
      <c r="Q151" s="200"/>
      <c r="R151" s="200"/>
      <c r="S151" s="200"/>
      <c r="T151" s="201"/>
      <c r="AT151" s="202" t="s">
        <v>191</v>
      </c>
      <c r="AU151" s="202" t="s">
        <v>81</v>
      </c>
      <c r="AV151" s="13" t="s">
        <v>79</v>
      </c>
      <c r="AW151" s="13" t="s">
        <v>32</v>
      </c>
      <c r="AX151" s="13" t="s">
        <v>71</v>
      </c>
      <c r="AY151" s="202" t="s">
        <v>181</v>
      </c>
    </row>
    <row r="152" spans="2:51" s="14" customFormat="1" ht="12">
      <c r="B152" s="203"/>
      <c r="C152" s="204"/>
      <c r="D152" s="194" t="s">
        <v>191</v>
      </c>
      <c r="E152" s="205" t="s">
        <v>19</v>
      </c>
      <c r="F152" s="206" t="s">
        <v>1816</v>
      </c>
      <c r="G152" s="204"/>
      <c r="H152" s="207">
        <v>1126.475</v>
      </c>
      <c r="I152" s="208"/>
      <c r="J152" s="204"/>
      <c r="K152" s="204"/>
      <c r="L152" s="209"/>
      <c r="M152" s="210"/>
      <c r="N152" s="211"/>
      <c r="O152" s="211"/>
      <c r="P152" s="211"/>
      <c r="Q152" s="211"/>
      <c r="R152" s="211"/>
      <c r="S152" s="211"/>
      <c r="T152" s="212"/>
      <c r="AT152" s="213" t="s">
        <v>191</v>
      </c>
      <c r="AU152" s="213" t="s">
        <v>81</v>
      </c>
      <c r="AV152" s="14" t="s">
        <v>81</v>
      </c>
      <c r="AW152" s="14" t="s">
        <v>32</v>
      </c>
      <c r="AX152" s="14" t="s">
        <v>71</v>
      </c>
      <c r="AY152" s="213" t="s">
        <v>181</v>
      </c>
    </row>
    <row r="153" spans="2:51" s="15" customFormat="1" ht="12">
      <c r="B153" s="214"/>
      <c r="C153" s="215"/>
      <c r="D153" s="194" t="s">
        <v>191</v>
      </c>
      <c r="E153" s="216" t="s">
        <v>19</v>
      </c>
      <c r="F153" s="217" t="s">
        <v>196</v>
      </c>
      <c r="G153" s="215"/>
      <c r="H153" s="218">
        <v>2251.025</v>
      </c>
      <c r="I153" s="219"/>
      <c r="J153" s="215"/>
      <c r="K153" s="215"/>
      <c r="L153" s="220"/>
      <c r="M153" s="221"/>
      <c r="N153" s="222"/>
      <c r="O153" s="222"/>
      <c r="P153" s="222"/>
      <c r="Q153" s="222"/>
      <c r="R153" s="222"/>
      <c r="S153" s="222"/>
      <c r="T153" s="223"/>
      <c r="AT153" s="224" t="s">
        <v>191</v>
      </c>
      <c r="AU153" s="224" t="s">
        <v>81</v>
      </c>
      <c r="AV153" s="15" t="s">
        <v>189</v>
      </c>
      <c r="AW153" s="15" t="s">
        <v>32</v>
      </c>
      <c r="AX153" s="15" t="s">
        <v>79</v>
      </c>
      <c r="AY153" s="224" t="s">
        <v>181</v>
      </c>
    </row>
    <row r="154" spans="1:65" s="2" customFormat="1" ht="55.5" customHeight="1">
      <c r="A154" s="34"/>
      <c r="B154" s="35"/>
      <c r="C154" s="225" t="s">
        <v>284</v>
      </c>
      <c r="D154" s="225" t="s">
        <v>199</v>
      </c>
      <c r="E154" s="226" t="s">
        <v>215</v>
      </c>
      <c r="F154" s="227" t="s">
        <v>216</v>
      </c>
      <c r="G154" s="228" t="s">
        <v>202</v>
      </c>
      <c r="H154" s="229">
        <v>12.863</v>
      </c>
      <c r="I154" s="230"/>
      <c r="J154" s="231">
        <f>ROUND(I154*H154,2)</f>
        <v>0</v>
      </c>
      <c r="K154" s="227" t="s">
        <v>187</v>
      </c>
      <c r="L154" s="39"/>
      <c r="M154" s="232" t="s">
        <v>19</v>
      </c>
      <c r="N154" s="233" t="s">
        <v>42</v>
      </c>
      <c r="O154" s="64"/>
      <c r="P154" s="188">
        <f>O154*H154</f>
        <v>0</v>
      </c>
      <c r="Q154" s="188">
        <v>0</v>
      </c>
      <c r="R154" s="188">
        <f>Q154*H154</f>
        <v>0</v>
      </c>
      <c r="S154" s="188">
        <v>0</v>
      </c>
      <c r="T154" s="189">
        <f>S154*H154</f>
        <v>0</v>
      </c>
      <c r="U154" s="34"/>
      <c r="V154" s="34"/>
      <c r="W154" s="34"/>
      <c r="X154" s="34"/>
      <c r="Y154" s="34"/>
      <c r="Z154" s="34"/>
      <c r="AA154" s="34"/>
      <c r="AB154" s="34"/>
      <c r="AC154" s="34"/>
      <c r="AD154" s="34"/>
      <c r="AE154" s="34"/>
      <c r="AR154" s="190" t="s">
        <v>189</v>
      </c>
      <c r="AT154" s="190" t="s">
        <v>199</v>
      </c>
      <c r="AU154" s="190" t="s">
        <v>81</v>
      </c>
      <c r="AY154" s="17" t="s">
        <v>181</v>
      </c>
      <c r="BE154" s="191">
        <f>IF(N154="základní",J154,0)</f>
        <v>0</v>
      </c>
      <c r="BF154" s="191">
        <f>IF(N154="snížená",J154,0)</f>
        <v>0</v>
      </c>
      <c r="BG154" s="191">
        <f>IF(N154="zákl. přenesená",J154,0)</f>
        <v>0</v>
      </c>
      <c r="BH154" s="191">
        <f>IF(N154="sníž. přenesená",J154,0)</f>
        <v>0</v>
      </c>
      <c r="BI154" s="191">
        <f>IF(N154="nulová",J154,0)</f>
        <v>0</v>
      </c>
      <c r="BJ154" s="17" t="s">
        <v>79</v>
      </c>
      <c r="BK154" s="191">
        <f>ROUND(I154*H154,2)</f>
        <v>0</v>
      </c>
      <c r="BL154" s="17" t="s">
        <v>189</v>
      </c>
      <c r="BM154" s="190" t="s">
        <v>1817</v>
      </c>
    </row>
    <row r="155" spans="1:47" s="2" customFormat="1" ht="19.2">
      <c r="A155" s="34"/>
      <c r="B155" s="35"/>
      <c r="C155" s="36"/>
      <c r="D155" s="194" t="s">
        <v>204</v>
      </c>
      <c r="E155" s="36"/>
      <c r="F155" s="234" t="s">
        <v>218</v>
      </c>
      <c r="G155" s="36"/>
      <c r="H155" s="36"/>
      <c r="I155" s="235"/>
      <c r="J155" s="36"/>
      <c r="K155" s="36"/>
      <c r="L155" s="39"/>
      <c r="M155" s="236"/>
      <c r="N155" s="237"/>
      <c r="O155" s="64"/>
      <c r="P155" s="64"/>
      <c r="Q155" s="64"/>
      <c r="R155" s="64"/>
      <c r="S155" s="64"/>
      <c r="T155" s="65"/>
      <c r="U155" s="34"/>
      <c r="V155" s="34"/>
      <c r="W155" s="34"/>
      <c r="X155" s="34"/>
      <c r="Y155" s="34"/>
      <c r="Z155" s="34"/>
      <c r="AA155" s="34"/>
      <c r="AB155" s="34"/>
      <c r="AC155" s="34"/>
      <c r="AD155" s="34"/>
      <c r="AE155" s="34"/>
      <c r="AT155" s="17" t="s">
        <v>204</v>
      </c>
      <c r="AU155" s="17" t="s">
        <v>81</v>
      </c>
    </row>
    <row r="156" spans="2:51" s="13" customFormat="1" ht="12">
      <c r="B156" s="192"/>
      <c r="C156" s="193"/>
      <c r="D156" s="194" t="s">
        <v>191</v>
      </c>
      <c r="E156" s="195" t="s">
        <v>19</v>
      </c>
      <c r="F156" s="196" t="s">
        <v>192</v>
      </c>
      <c r="G156" s="193"/>
      <c r="H156" s="195" t="s">
        <v>19</v>
      </c>
      <c r="I156" s="197"/>
      <c r="J156" s="193"/>
      <c r="K156" s="193"/>
      <c r="L156" s="198"/>
      <c r="M156" s="199"/>
      <c r="N156" s="200"/>
      <c r="O156" s="200"/>
      <c r="P156" s="200"/>
      <c r="Q156" s="200"/>
      <c r="R156" s="200"/>
      <c r="S156" s="200"/>
      <c r="T156" s="201"/>
      <c r="AT156" s="202" t="s">
        <v>191</v>
      </c>
      <c r="AU156" s="202" t="s">
        <v>81</v>
      </c>
      <c r="AV156" s="13" t="s">
        <v>79</v>
      </c>
      <c r="AW156" s="13" t="s">
        <v>32</v>
      </c>
      <c r="AX156" s="13" t="s">
        <v>71</v>
      </c>
      <c r="AY156" s="202" t="s">
        <v>181</v>
      </c>
    </row>
    <row r="157" spans="2:51" s="14" customFormat="1" ht="12">
      <c r="B157" s="203"/>
      <c r="C157" s="204"/>
      <c r="D157" s="194" t="s">
        <v>191</v>
      </c>
      <c r="E157" s="205" t="s">
        <v>19</v>
      </c>
      <c r="F157" s="206" t="s">
        <v>1812</v>
      </c>
      <c r="G157" s="204"/>
      <c r="H157" s="207">
        <v>6.426</v>
      </c>
      <c r="I157" s="208"/>
      <c r="J157" s="204"/>
      <c r="K157" s="204"/>
      <c r="L157" s="209"/>
      <c r="M157" s="210"/>
      <c r="N157" s="211"/>
      <c r="O157" s="211"/>
      <c r="P157" s="211"/>
      <c r="Q157" s="211"/>
      <c r="R157" s="211"/>
      <c r="S157" s="211"/>
      <c r="T157" s="212"/>
      <c r="AT157" s="213" t="s">
        <v>191</v>
      </c>
      <c r="AU157" s="213" t="s">
        <v>81</v>
      </c>
      <c r="AV157" s="14" t="s">
        <v>81</v>
      </c>
      <c r="AW157" s="14" t="s">
        <v>32</v>
      </c>
      <c r="AX157" s="14" t="s">
        <v>71</v>
      </c>
      <c r="AY157" s="213" t="s">
        <v>181</v>
      </c>
    </row>
    <row r="158" spans="2:51" s="13" customFormat="1" ht="12">
      <c r="B158" s="192"/>
      <c r="C158" s="193"/>
      <c r="D158" s="194" t="s">
        <v>191</v>
      </c>
      <c r="E158" s="195" t="s">
        <v>19</v>
      </c>
      <c r="F158" s="196" t="s">
        <v>194</v>
      </c>
      <c r="G158" s="193"/>
      <c r="H158" s="195" t="s">
        <v>19</v>
      </c>
      <c r="I158" s="197"/>
      <c r="J158" s="193"/>
      <c r="K158" s="193"/>
      <c r="L158" s="198"/>
      <c r="M158" s="199"/>
      <c r="N158" s="200"/>
      <c r="O158" s="200"/>
      <c r="P158" s="200"/>
      <c r="Q158" s="200"/>
      <c r="R158" s="200"/>
      <c r="S158" s="200"/>
      <c r="T158" s="201"/>
      <c r="AT158" s="202" t="s">
        <v>191</v>
      </c>
      <c r="AU158" s="202" t="s">
        <v>81</v>
      </c>
      <c r="AV158" s="13" t="s">
        <v>79</v>
      </c>
      <c r="AW158" s="13" t="s">
        <v>32</v>
      </c>
      <c r="AX158" s="13" t="s">
        <v>71</v>
      </c>
      <c r="AY158" s="202" t="s">
        <v>181</v>
      </c>
    </row>
    <row r="159" spans="2:51" s="14" customFormat="1" ht="12">
      <c r="B159" s="203"/>
      <c r="C159" s="204"/>
      <c r="D159" s="194" t="s">
        <v>191</v>
      </c>
      <c r="E159" s="205" t="s">
        <v>19</v>
      </c>
      <c r="F159" s="206" t="s">
        <v>1813</v>
      </c>
      <c r="G159" s="204"/>
      <c r="H159" s="207">
        <v>6.437</v>
      </c>
      <c r="I159" s="208"/>
      <c r="J159" s="204"/>
      <c r="K159" s="204"/>
      <c r="L159" s="209"/>
      <c r="M159" s="210"/>
      <c r="N159" s="211"/>
      <c r="O159" s="211"/>
      <c r="P159" s="211"/>
      <c r="Q159" s="211"/>
      <c r="R159" s="211"/>
      <c r="S159" s="211"/>
      <c r="T159" s="212"/>
      <c r="AT159" s="213" t="s">
        <v>191</v>
      </c>
      <c r="AU159" s="213" t="s">
        <v>81</v>
      </c>
      <c r="AV159" s="14" t="s">
        <v>81</v>
      </c>
      <c r="AW159" s="14" t="s">
        <v>32</v>
      </c>
      <c r="AX159" s="14" t="s">
        <v>71</v>
      </c>
      <c r="AY159" s="213" t="s">
        <v>181</v>
      </c>
    </row>
    <row r="160" spans="2:51" s="15" customFormat="1" ht="12">
      <c r="B160" s="214"/>
      <c r="C160" s="215"/>
      <c r="D160" s="194" t="s">
        <v>191</v>
      </c>
      <c r="E160" s="216" t="s">
        <v>19</v>
      </c>
      <c r="F160" s="217" t="s">
        <v>196</v>
      </c>
      <c r="G160" s="215"/>
      <c r="H160" s="218">
        <v>12.863</v>
      </c>
      <c r="I160" s="219"/>
      <c r="J160" s="215"/>
      <c r="K160" s="215"/>
      <c r="L160" s="220"/>
      <c r="M160" s="221"/>
      <c r="N160" s="222"/>
      <c r="O160" s="222"/>
      <c r="P160" s="222"/>
      <c r="Q160" s="222"/>
      <c r="R160" s="222"/>
      <c r="S160" s="222"/>
      <c r="T160" s="223"/>
      <c r="AT160" s="224" t="s">
        <v>191</v>
      </c>
      <c r="AU160" s="224" t="s">
        <v>81</v>
      </c>
      <c r="AV160" s="15" t="s">
        <v>189</v>
      </c>
      <c r="AW160" s="15" t="s">
        <v>32</v>
      </c>
      <c r="AX160" s="15" t="s">
        <v>79</v>
      </c>
      <c r="AY160" s="224" t="s">
        <v>181</v>
      </c>
    </row>
    <row r="161" spans="1:65" s="2" customFormat="1" ht="114.9" customHeight="1">
      <c r="A161" s="34"/>
      <c r="B161" s="35"/>
      <c r="C161" s="225" t="s">
        <v>289</v>
      </c>
      <c r="D161" s="225" t="s">
        <v>199</v>
      </c>
      <c r="E161" s="226" t="s">
        <v>290</v>
      </c>
      <c r="F161" s="227" t="s">
        <v>291</v>
      </c>
      <c r="G161" s="228" t="s">
        <v>292</v>
      </c>
      <c r="H161" s="229">
        <v>52</v>
      </c>
      <c r="I161" s="230"/>
      <c r="J161" s="231">
        <f>ROUND(I161*H161,2)</f>
        <v>0</v>
      </c>
      <c r="K161" s="227" t="s">
        <v>187</v>
      </c>
      <c r="L161" s="39"/>
      <c r="M161" s="232" t="s">
        <v>19</v>
      </c>
      <c r="N161" s="233" t="s">
        <v>42</v>
      </c>
      <c r="O161" s="64"/>
      <c r="P161" s="188">
        <f>O161*H161</f>
        <v>0</v>
      </c>
      <c r="Q161" s="188">
        <v>0</v>
      </c>
      <c r="R161" s="188">
        <f>Q161*H161</f>
        <v>0</v>
      </c>
      <c r="S161" s="188">
        <v>0</v>
      </c>
      <c r="T161" s="189">
        <f>S161*H161</f>
        <v>0</v>
      </c>
      <c r="U161" s="34"/>
      <c r="V161" s="34"/>
      <c r="W161" s="34"/>
      <c r="X161" s="34"/>
      <c r="Y161" s="34"/>
      <c r="Z161" s="34"/>
      <c r="AA161" s="34"/>
      <c r="AB161" s="34"/>
      <c r="AC161" s="34"/>
      <c r="AD161" s="34"/>
      <c r="AE161" s="34"/>
      <c r="AR161" s="190" t="s">
        <v>189</v>
      </c>
      <c r="AT161" s="190" t="s">
        <v>199</v>
      </c>
      <c r="AU161" s="190" t="s">
        <v>81</v>
      </c>
      <c r="AY161" s="17" t="s">
        <v>181</v>
      </c>
      <c r="BE161" s="191">
        <f>IF(N161="základní",J161,0)</f>
        <v>0</v>
      </c>
      <c r="BF161" s="191">
        <f>IF(N161="snížená",J161,0)</f>
        <v>0</v>
      </c>
      <c r="BG161" s="191">
        <f>IF(N161="zákl. přenesená",J161,0)</f>
        <v>0</v>
      </c>
      <c r="BH161" s="191">
        <f>IF(N161="sníž. přenesená",J161,0)</f>
        <v>0</v>
      </c>
      <c r="BI161" s="191">
        <f>IF(N161="nulová",J161,0)</f>
        <v>0</v>
      </c>
      <c r="BJ161" s="17" t="s">
        <v>79</v>
      </c>
      <c r="BK161" s="191">
        <f>ROUND(I161*H161,2)</f>
        <v>0</v>
      </c>
      <c r="BL161" s="17" t="s">
        <v>189</v>
      </c>
      <c r="BM161" s="190" t="s">
        <v>1818</v>
      </c>
    </row>
    <row r="162" spans="2:51" s="14" customFormat="1" ht="12">
      <c r="B162" s="203"/>
      <c r="C162" s="204"/>
      <c r="D162" s="194" t="s">
        <v>191</v>
      </c>
      <c r="E162" s="205" t="s">
        <v>19</v>
      </c>
      <c r="F162" s="206" t="s">
        <v>1191</v>
      </c>
      <c r="G162" s="204"/>
      <c r="H162" s="207">
        <v>52</v>
      </c>
      <c r="I162" s="208"/>
      <c r="J162" s="204"/>
      <c r="K162" s="204"/>
      <c r="L162" s="209"/>
      <c r="M162" s="210"/>
      <c r="N162" s="211"/>
      <c r="O162" s="211"/>
      <c r="P162" s="211"/>
      <c r="Q162" s="211"/>
      <c r="R162" s="211"/>
      <c r="S162" s="211"/>
      <c r="T162" s="212"/>
      <c r="AT162" s="213" t="s">
        <v>191</v>
      </c>
      <c r="AU162" s="213" t="s">
        <v>81</v>
      </c>
      <c r="AV162" s="14" t="s">
        <v>81</v>
      </c>
      <c r="AW162" s="14" t="s">
        <v>32</v>
      </c>
      <c r="AX162" s="14" t="s">
        <v>71</v>
      </c>
      <c r="AY162" s="213" t="s">
        <v>181</v>
      </c>
    </row>
    <row r="163" spans="2:51" s="15" customFormat="1" ht="12">
      <c r="B163" s="214"/>
      <c r="C163" s="215"/>
      <c r="D163" s="194" t="s">
        <v>191</v>
      </c>
      <c r="E163" s="216" t="s">
        <v>19</v>
      </c>
      <c r="F163" s="217" t="s">
        <v>196</v>
      </c>
      <c r="G163" s="215"/>
      <c r="H163" s="218">
        <v>52</v>
      </c>
      <c r="I163" s="219"/>
      <c r="J163" s="215"/>
      <c r="K163" s="215"/>
      <c r="L163" s="220"/>
      <c r="M163" s="221"/>
      <c r="N163" s="222"/>
      <c r="O163" s="222"/>
      <c r="P163" s="222"/>
      <c r="Q163" s="222"/>
      <c r="R163" s="222"/>
      <c r="S163" s="222"/>
      <c r="T163" s="223"/>
      <c r="AT163" s="224" t="s">
        <v>191</v>
      </c>
      <c r="AU163" s="224" t="s">
        <v>81</v>
      </c>
      <c r="AV163" s="15" t="s">
        <v>189</v>
      </c>
      <c r="AW163" s="15" t="s">
        <v>32</v>
      </c>
      <c r="AX163" s="15" t="s">
        <v>79</v>
      </c>
      <c r="AY163" s="224" t="s">
        <v>181</v>
      </c>
    </row>
    <row r="164" spans="1:65" s="2" customFormat="1" ht="90" customHeight="1">
      <c r="A164" s="34"/>
      <c r="B164" s="35"/>
      <c r="C164" s="225" t="s">
        <v>294</v>
      </c>
      <c r="D164" s="225" t="s">
        <v>199</v>
      </c>
      <c r="E164" s="226" t="s">
        <v>295</v>
      </c>
      <c r="F164" s="227" t="s">
        <v>296</v>
      </c>
      <c r="G164" s="228" t="s">
        <v>262</v>
      </c>
      <c r="H164" s="229">
        <v>2600</v>
      </c>
      <c r="I164" s="230"/>
      <c r="J164" s="231">
        <f>ROUND(I164*H164,2)</f>
        <v>0</v>
      </c>
      <c r="K164" s="227" t="s">
        <v>187</v>
      </c>
      <c r="L164" s="39"/>
      <c r="M164" s="232" t="s">
        <v>19</v>
      </c>
      <c r="N164" s="233" t="s">
        <v>42</v>
      </c>
      <c r="O164" s="64"/>
      <c r="P164" s="188">
        <f>O164*H164</f>
        <v>0</v>
      </c>
      <c r="Q164" s="188">
        <v>0</v>
      </c>
      <c r="R164" s="188">
        <f>Q164*H164</f>
        <v>0</v>
      </c>
      <c r="S164" s="188">
        <v>0</v>
      </c>
      <c r="T164" s="189">
        <f>S164*H164</f>
        <v>0</v>
      </c>
      <c r="U164" s="34"/>
      <c r="V164" s="34"/>
      <c r="W164" s="34"/>
      <c r="X164" s="34"/>
      <c r="Y164" s="34"/>
      <c r="Z164" s="34"/>
      <c r="AA164" s="34"/>
      <c r="AB164" s="34"/>
      <c r="AC164" s="34"/>
      <c r="AD164" s="34"/>
      <c r="AE164" s="34"/>
      <c r="AR164" s="190" t="s">
        <v>189</v>
      </c>
      <c r="AT164" s="190" t="s">
        <v>199</v>
      </c>
      <c r="AU164" s="190" t="s">
        <v>81</v>
      </c>
      <c r="AY164" s="17" t="s">
        <v>181</v>
      </c>
      <c r="BE164" s="191">
        <f>IF(N164="základní",J164,0)</f>
        <v>0</v>
      </c>
      <c r="BF164" s="191">
        <f>IF(N164="snížená",J164,0)</f>
        <v>0</v>
      </c>
      <c r="BG164" s="191">
        <f>IF(N164="zákl. přenesená",J164,0)</f>
        <v>0</v>
      </c>
      <c r="BH164" s="191">
        <f>IF(N164="sníž. přenesená",J164,0)</f>
        <v>0</v>
      </c>
      <c r="BI164" s="191">
        <f>IF(N164="nulová",J164,0)</f>
        <v>0</v>
      </c>
      <c r="BJ164" s="17" t="s">
        <v>79</v>
      </c>
      <c r="BK164" s="191">
        <f>ROUND(I164*H164,2)</f>
        <v>0</v>
      </c>
      <c r="BL164" s="17" t="s">
        <v>189</v>
      </c>
      <c r="BM164" s="190" t="s">
        <v>1819</v>
      </c>
    </row>
    <row r="165" spans="2:51" s="13" customFormat="1" ht="12">
      <c r="B165" s="192"/>
      <c r="C165" s="193"/>
      <c r="D165" s="194" t="s">
        <v>191</v>
      </c>
      <c r="E165" s="195" t="s">
        <v>19</v>
      </c>
      <c r="F165" s="196" t="s">
        <v>505</v>
      </c>
      <c r="G165" s="193"/>
      <c r="H165" s="195" t="s">
        <v>19</v>
      </c>
      <c r="I165" s="197"/>
      <c r="J165" s="193"/>
      <c r="K165" s="193"/>
      <c r="L165" s="198"/>
      <c r="M165" s="199"/>
      <c r="N165" s="200"/>
      <c r="O165" s="200"/>
      <c r="P165" s="200"/>
      <c r="Q165" s="200"/>
      <c r="R165" s="200"/>
      <c r="S165" s="200"/>
      <c r="T165" s="201"/>
      <c r="AT165" s="202" t="s">
        <v>191</v>
      </c>
      <c r="AU165" s="202" t="s">
        <v>81</v>
      </c>
      <c r="AV165" s="13" t="s">
        <v>79</v>
      </c>
      <c r="AW165" s="13" t="s">
        <v>32</v>
      </c>
      <c r="AX165" s="13" t="s">
        <v>71</v>
      </c>
      <c r="AY165" s="202" t="s">
        <v>181</v>
      </c>
    </row>
    <row r="166" spans="2:51" s="14" customFormat="1" ht="12">
      <c r="B166" s="203"/>
      <c r="C166" s="204"/>
      <c r="D166" s="194" t="s">
        <v>191</v>
      </c>
      <c r="E166" s="205" t="s">
        <v>19</v>
      </c>
      <c r="F166" s="206" t="s">
        <v>1820</v>
      </c>
      <c r="G166" s="204"/>
      <c r="H166" s="207">
        <v>2600</v>
      </c>
      <c r="I166" s="208"/>
      <c r="J166" s="204"/>
      <c r="K166" s="204"/>
      <c r="L166" s="209"/>
      <c r="M166" s="210"/>
      <c r="N166" s="211"/>
      <c r="O166" s="211"/>
      <c r="P166" s="211"/>
      <c r="Q166" s="211"/>
      <c r="R166" s="211"/>
      <c r="S166" s="211"/>
      <c r="T166" s="212"/>
      <c r="AT166" s="213" t="s">
        <v>191</v>
      </c>
      <c r="AU166" s="213" t="s">
        <v>81</v>
      </c>
      <c r="AV166" s="14" t="s">
        <v>81</v>
      </c>
      <c r="AW166" s="14" t="s">
        <v>32</v>
      </c>
      <c r="AX166" s="14" t="s">
        <v>71</v>
      </c>
      <c r="AY166" s="213" t="s">
        <v>181</v>
      </c>
    </row>
    <row r="167" spans="2:51" s="15" customFormat="1" ht="12">
      <c r="B167" s="214"/>
      <c r="C167" s="215"/>
      <c r="D167" s="194" t="s">
        <v>191</v>
      </c>
      <c r="E167" s="216" t="s">
        <v>19</v>
      </c>
      <c r="F167" s="217" t="s">
        <v>196</v>
      </c>
      <c r="G167" s="215"/>
      <c r="H167" s="218">
        <v>2600</v>
      </c>
      <c r="I167" s="219"/>
      <c r="J167" s="215"/>
      <c r="K167" s="215"/>
      <c r="L167" s="220"/>
      <c r="M167" s="221"/>
      <c r="N167" s="222"/>
      <c r="O167" s="222"/>
      <c r="P167" s="222"/>
      <c r="Q167" s="222"/>
      <c r="R167" s="222"/>
      <c r="S167" s="222"/>
      <c r="T167" s="223"/>
      <c r="AT167" s="224" t="s">
        <v>191</v>
      </c>
      <c r="AU167" s="224" t="s">
        <v>81</v>
      </c>
      <c r="AV167" s="15" t="s">
        <v>189</v>
      </c>
      <c r="AW167" s="15" t="s">
        <v>32</v>
      </c>
      <c r="AX167" s="15" t="s">
        <v>79</v>
      </c>
      <c r="AY167" s="224" t="s">
        <v>181</v>
      </c>
    </row>
    <row r="168" spans="1:65" s="2" customFormat="1" ht="90" customHeight="1">
      <c r="A168" s="34"/>
      <c r="B168" s="35"/>
      <c r="C168" s="225" t="s">
        <v>300</v>
      </c>
      <c r="D168" s="225" t="s">
        <v>199</v>
      </c>
      <c r="E168" s="226" t="s">
        <v>301</v>
      </c>
      <c r="F168" s="227" t="s">
        <v>302</v>
      </c>
      <c r="G168" s="228" t="s">
        <v>262</v>
      </c>
      <c r="H168" s="229">
        <v>2600</v>
      </c>
      <c r="I168" s="230"/>
      <c r="J168" s="231">
        <f>ROUND(I168*H168,2)</f>
        <v>0</v>
      </c>
      <c r="K168" s="227" t="s">
        <v>187</v>
      </c>
      <c r="L168" s="39"/>
      <c r="M168" s="232" t="s">
        <v>19</v>
      </c>
      <c r="N168" s="233" t="s">
        <v>42</v>
      </c>
      <c r="O168" s="64"/>
      <c r="P168" s="188">
        <f>O168*H168</f>
        <v>0</v>
      </c>
      <c r="Q168" s="188">
        <v>0</v>
      </c>
      <c r="R168" s="188">
        <f>Q168*H168</f>
        <v>0</v>
      </c>
      <c r="S168" s="188">
        <v>0</v>
      </c>
      <c r="T168" s="189">
        <f>S168*H168</f>
        <v>0</v>
      </c>
      <c r="U168" s="34"/>
      <c r="V168" s="34"/>
      <c r="W168" s="34"/>
      <c r="X168" s="34"/>
      <c r="Y168" s="34"/>
      <c r="Z168" s="34"/>
      <c r="AA168" s="34"/>
      <c r="AB168" s="34"/>
      <c r="AC168" s="34"/>
      <c r="AD168" s="34"/>
      <c r="AE168" s="34"/>
      <c r="AR168" s="190" t="s">
        <v>189</v>
      </c>
      <c r="AT168" s="190" t="s">
        <v>199</v>
      </c>
      <c r="AU168" s="190" t="s">
        <v>81</v>
      </c>
      <c r="AY168" s="17" t="s">
        <v>181</v>
      </c>
      <c r="BE168" s="191">
        <f>IF(N168="základní",J168,0)</f>
        <v>0</v>
      </c>
      <c r="BF168" s="191">
        <f>IF(N168="snížená",J168,0)</f>
        <v>0</v>
      </c>
      <c r="BG168" s="191">
        <f>IF(N168="zákl. přenesená",J168,0)</f>
        <v>0</v>
      </c>
      <c r="BH168" s="191">
        <f>IF(N168="sníž. přenesená",J168,0)</f>
        <v>0</v>
      </c>
      <c r="BI168" s="191">
        <f>IF(N168="nulová",J168,0)</f>
        <v>0</v>
      </c>
      <c r="BJ168" s="17" t="s">
        <v>79</v>
      </c>
      <c r="BK168" s="191">
        <f>ROUND(I168*H168,2)</f>
        <v>0</v>
      </c>
      <c r="BL168" s="17" t="s">
        <v>189</v>
      </c>
      <c r="BM168" s="190" t="s">
        <v>1821</v>
      </c>
    </row>
    <row r="169" spans="2:51" s="13" customFormat="1" ht="12">
      <c r="B169" s="192"/>
      <c r="C169" s="193"/>
      <c r="D169" s="194" t="s">
        <v>191</v>
      </c>
      <c r="E169" s="195" t="s">
        <v>19</v>
      </c>
      <c r="F169" s="196" t="s">
        <v>505</v>
      </c>
      <c r="G169" s="193"/>
      <c r="H169" s="195" t="s">
        <v>19</v>
      </c>
      <c r="I169" s="197"/>
      <c r="J169" s="193"/>
      <c r="K169" s="193"/>
      <c r="L169" s="198"/>
      <c r="M169" s="199"/>
      <c r="N169" s="200"/>
      <c r="O169" s="200"/>
      <c r="P169" s="200"/>
      <c r="Q169" s="200"/>
      <c r="R169" s="200"/>
      <c r="S169" s="200"/>
      <c r="T169" s="201"/>
      <c r="AT169" s="202" t="s">
        <v>191</v>
      </c>
      <c r="AU169" s="202" t="s">
        <v>81</v>
      </c>
      <c r="AV169" s="13" t="s">
        <v>79</v>
      </c>
      <c r="AW169" s="13" t="s">
        <v>32</v>
      </c>
      <c r="AX169" s="13" t="s">
        <v>71</v>
      </c>
      <c r="AY169" s="202" t="s">
        <v>181</v>
      </c>
    </row>
    <row r="170" spans="2:51" s="14" customFormat="1" ht="12">
      <c r="B170" s="203"/>
      <c r="C170" s="204"/>
      <c r="D170" s="194" t="s">
        <v>191</v>
      </c>
      <c r="E170" s="205" t="s">
        <v>19</v>
      </c>
      <c r="F170" s="206" t="s">
        <v>1820</v>
      </c>
      <c r="G170" s="204"/>
      <c r="H170" s="207">
        <v>2600</v>
      </c>
      <c r="I170" s="208"/>
      <c r="J170" s="204"/>
      <c r="K170" s="204"/>
      <c r="L170" s="209"/>
      <c r="M170" s="210"/>
      <c r="N170" s="211"/>
      <c r="O170" s="211"/>
      <c r="P170" s="211"/>
      <c r="Q170" s="211"/>
      <c r="R170" s="211"/>
      <c r="S170" s="211"/>
      <c r="T170" s="212"/>
      <c r="AT170" s="213" t="s">
        <v>191</v>
      </c>
      <c r="AU170" s="213" t="s">
        <v>81</v>
      </c>
      <c r="AV170" s="14" t="s">
        <v>81</v>
      </c>
      <c r="AW170" s="14" t="s">
        <v>32</v>
      </c>
      <c r="AX170" s="14" t="s">
        <v>71</v>
      </c>
      <c r="AY170" s="213" t="s">
        <v>181</v>
      </c>
    </row>
    <row r="171" spans="2:51" s="15" customFormat="1" ht="12">
      <c r="B171" s="214"/>
      <c r="C171" s="215"/>
      <c r="D171" s="194" t="s">
        <v>191</v>
      </c>
      <c r="E171" s="216" t="s">
        <v>19</v>
      </c>
      <c r="F171" s="217" t="s">
        <v>196</v>
      </c>
      <c r="G171" s="215"/>
      <c r="H171" s="218">
        <v>2600</v>
      </c>
      <c r="I171" s="219"/>
      <c r="J171" s="215"/>
      <c r="K171" s="215"/>
      <c r="L171" s="220"/>
      <c r="M171" s="221"/>
      <c r="N171" s="222"/>
      <c r="O171" s="222"/>
      <c r="P171" s="222"/>
      <c r="Q171" s="222"/>
      <c r="R171" s="222"/>
      <c r="S171" s="222"/>
      <c r="T171" s="223"/>
      <c r="AT171" s="224" t="s">
        <v>191</v>
      </c>
      <c r="AU171" s="224" t="s">
        <v>81</v>
      </c>
      <c r="AV171" s="15" t="s">
        <v>189</v>
      </c>
      <c r="AW171" s="15" t="s">
        <v>32</v>
      </c>
      <c r="AX171" s="15" t="s">
        <v>79</v>
      </c>
      <c r="AY171" s="224" t="s">
        <v>181</v>
      </c>
    </row>
    <row r="172" spans="1:65" s="2" customFormat="1" ht="62.7" customHeight="1">
      <c r="A172" s="34"/>
      <c r="B172" s="35"/>
      <c r="C172" s="225" t="s">
        <v>304</v>
      </c>
      <c r="D172" s="225" t="s">
        <v>199</v>
      </c>
      <c r="E172" s="226" t="s">
        <v>746</v>
      </c>
      <c r="F172" s="227" t="s">
        <v>747</v>
      </c>
      <c r="G172" s="228" t="s">
        <v>262</v>
      </c>
      <c r="H172" s="229">
        <v>19.2</v>
      </c>
      <c r="I172" s="230"/>
      <c r="J172" s="231">
        <f>ROUND(I172*H172,2)</f>
        <v>0</v>
      </c>
      <c r="K172" s="227" t="s">
        <v>187</v>
      </c>
      <c r="L172" s="39"/>
      <c r="M172" s="232" t="s">
        <v>19</v>
      </c>
      <c r="N172" s="233" t="s">
        <v>42</v>
      </c>
      <c r="O172" s="64"/>
      <c r="P172" s="188">
        <f>O172*H172</f>
        <v>0</v>
      </c>
      <c r="Q172" s="188">
        <v>0</v>
      </c>
      <c r="R172" s="188">
        <f>Q172*H172</f>
        <v>0</v>
      </c>
      <c r="S172" s="188">
        <v>0</v>
      </c>
      <c r="T172" s="189">
        <f>S172*H172</f>
        <v>0</v>
      </c>
      <c r="U172" s="34"/>
      <c r="V172" s="34"/>
      <c r="W172" s="34"/>
      <c r="X172" s="34"/>
      <c r="Y172" s="34"/>
      <c r="Z172" s="34"/>
      <c r="AA172" s="34"/>
      <c r="AB172" s="34"/>
      <c r="AC172" s="34"/>
      <c r="AD172" s="34"/>
      <c r="AE172" s="34"/>
      <c r="AR172" s="190" t="s">
        <v>189</v>
      </c>
      <c r="AT172" s="190" t="s">
        <v>199</v>
      </c>
      <c r="AU172" s="190" t="s">
        <v>81</v>
      </c>
      <c r="AY172" s="17" t="s">
        <v>181</v>
      </c>
      <c r="BE172" s="191">
        <f>IF(N172="základní",J172,0)</f>
        <v>0</v>
      </c>
      <c r="BF172" s="191">
        <f>IF(N172="snížená",J172,0)</f>
        <v>0</v>
      </c>
      <c r="BG172" s="191">
        <f>IF(N172="zákl. přenesená",J172,0)</f>
        <v>0</v>
      </c>
      <c r="BH172" s="191">
        <f>IF(N172="sníž. přenesená",J172,0)</f>
        <v>0</v>
      </c>
      <c r="BI172" s="191">
        <f>IF(N172="nulová",J172,0)</f>
        <v>0</v>
      </c>
      <c r="BJ172" s="17" t="s">
        <v>79</v>
      </c>
      <c r="BK172" s="191">
        <f>ROUND(I172*H172,2)</f>
        <v>0</v>
      </c>
      <c r="BL172" s="17" t="s">
        <v>189</v>
      </c>
      <c r="BM172" s="190" t="s">
        <v>1822</v>
      </c>
    </row>
    <row r="173" spans="2:51" s="13" customFormat="1" ht="12">
      <c r="B173" s="192"/>
      <c r="C173" s="193"/>
      <c r="D173" s="194" t="s">
        <v>191</v>
      </c>
      <c r="E173" s="195" t="s">
        <v>19</v>
      </c>
      <c r="F173" s="196" t="s">
        <v>1823</v>
      </c>
      <c r="G173" s="193"/>
      <c r="H173" s="195" t="s">
        <v>19</v>
      </c>
      <c r="I173" s="197"/>
      <c r="J173" s="193"/>
      <c r="K173" s="193"/>
      <c r="L173" s="198"/>
      <c r="M173" s="199"/>
      <c r="N173" s="200"/>
      <c r="O173" s="200"/>
      <c r="P173" s="200"/>
      <c r="Q173" s="200"/>
      <c r="R173" s="200"/>
      <c r="S173" s="200"/>
      <c r="T173" s="201"/>
      <c r="AT173" s="202" t="s">
        <v>191</v>
      </c>
      <c r="AU173" s="202" t="s">
        <v>81</v>
      </c>
      <c r="AV173" s="13" t="s">
        <v>79</v>
      </c>
      <c r="AW173" s="13" t="s">
        <v>32</v>
      </c>
      <c r="AX173" s="13" t="s">
        <v>71</v>
      </c>
      <c r="AY173" s="202" t="s">
        <v>181</v>
      </c>
    </row>
    <row r="174" spans="2:51" s="14" customFormat="1" ht="12">
      <c r="B174" s="203"/>
      <c r="C174" s="204"/>
      <c r="D174" s="194" t="s">
        <v>191</v>
      </c>
      <c r="E174" s="205" t="s">
        <v>19</v>
      </c>
      <c r="F174" s="206" t="s">
        <v>1824</v>
      </c>
      <c r="G174" s="204"/>
      <c r="H174" s="207">
        <v>19.2</v>
      </c>
      <c r="I174" s="208"/>
      <c r="J174" s="204"/>
      <c r="K174" s="204"/>
      <c r="L174" s="209"/>
      <c r="M174" s="210"/>
      <c r="N174" s="211"/>
      <c r="O174" s="211"/>
      <c r="P174" s="211"/>
      <c r="Q174" s="211"/>
      <c r="R174" s="211"/>
      <c r="S174" s="211"/>
      <c r="T174" s="212"/>
      <c r="AT174" s="213" t="s">
        <v>191</v>
      </c>
      <c r="AU174" s="213" t="s">
        <v>81</v>
      </c>
      <c r="AV174" s="14" t="s">
        <v>81</v>
      </c>
      <c r="AW174" s="14" t="s">
        <v>32</v>
      </c>
      <c r="AX174" s="14" t="s">
        <v>71</v>
      </c>
      <c r="AY174" s="213" t="s">
        <v>181</v>
      </c>
    </row>
    <row r="175" spans="2:51" s="15" customFormat="1" ht="12">
      <c r="B175" s="214"/>
      <c r="C175" s="215"/>
      <c r="D175" s="194" t="s">
        <v>191</v>
      </c>
      <c r="E175" s="216" t="s">
        <v>19</v>
      </c>
      <c r="F175" s="217" t="s">
        <v>196</v>
      </c>
      <c r="G175" s="215"/>
      <c r="H175" s="218">
        <v>19.2</v>
      </c>
      <c r="I175" s="219"/>
      <c r="J175" s="215"/>
      <c r="K175" s="215"/>
      <c r="L175" s="220"/>
      <c r="M175" s="221"/>
      <c r="N175" s="222"/>
      <c r="O175" s="222"/>
      <c r="P175" s="222"/>
      <c r="Q175" s="222"/>
      <c r="R175" s="222"/>
      <c r="S175" s="222"/>
      <c r="T175" s="223"/>
      <c r="AT175" s="224" t="s">
        <v>191</v>
      </c>
      <c r="AU175" s="224" t="s">
        <v>81</v>
      </c>
      <c r="AV175" s="15" t="s">
        <v>189</v>
      </c>
      <c r="AW175" s="15" t="s">
        <v>32</v>
      </c>
      <c r="AX175" s="15" t="s">
        <v>79</v>
      </c>
      <c r="AY175" s="224" t="s">
        <v>181</v>
      </c>
    </row>
    <row r="176" spans="1:65" s="2" customFormat="1" ht="66.75" customHeight="1">
      <c r="A176" s="34"/>
      <c r="B176" s="35"/>
      <c r="C176" s="225" t="s">
        <v>8</v>
      </c>
      <c r="D176" s="225" t="s">
        <v>199</v>
      </c>
      <c r="E176" s="226" t="s">
        <v>751</v>
      </c>
      <c r="F176" s="227" t="s">
        <v>752</v>
      </c>
      <c r="G176" s="228" t="s">
        <v>262</v>
      </c>
      <c r="H176" s="229">
        <v>19.2</v>
      </c>
      <c r="I176" s="230"/>
      <c r="J176" s="231">
        <f>ROUND(I176*H176,2)</f>
        <v>0</v>
      </c>
      <c r="K176" s="227" t="s">
        <v>187</v>
      </c>
      <c r="L176" s="39"/>
      <c r="M176" s="232" t="s">
        <v>19</v>
      </c>
      <c r="N176" s="233" t="s">
        <v>42</v>
      </c>
      <c r="O176" s="64"/>
      <c r="P176" s="188">
        <f>O176*H176</f>
        <v>0</v>
      </c>
      <c r="Q176" s="188">
        <v>0</v>
      </c>
      <c r="R176" s="188">
        <f>Q176*H176</f>
        <v>0</v>
      </c>
      <c r="S176" s="188">
        <v>0</v>
      </c>
      <c r="T176" s="189">
        <f>S176*H176</f>
        <v>0</v>
      </c>
      <c r="U176" s="34"/>
      <c r="V176" s="34"/>
      <c r="W176" s="34"/>
      <c r="X176" s="34"/>
      <c r="Y176" s="34"/>
      <c r="Z176" s="34"/>
      <c r="AA176" s="34"/>
      <c r="AB176" s="34"/>
      <c r="AC176" s="34"/>
      <c r="AD176" s="34"/>
      <c r="AE176" s="34"/>
      <c r="AR176" s="190" t="s">
        <v>189</v>
      </c>
      <c r="AT176" s="190" t="s">
        <v>199</v>
      </c>
      <c r="AU176" s="190" t="s">
        <v>81</v>
      </c>
      <c r="AY176" s="17" t="s">
        <v>181</v>
      </c>
      <c r="BE176" s="191">
        <f>IF(N176="základní",J176,0)</f>
        <v>0</v>
      </c>
      <c r="BF176" s="191">
        <f>IF(N176="snížená",J176,0)</f>
        <v>0</v>
      </c>
      <c r="BG176" s="191">
        <f>IF(N176="zákl. přenesená",J176,0)</f>
        <v>0</v>
      </c>
      <c r="BH176" s="191">
        <f>IF(N176="sníž. přenesená",J176,0)</f>
        <v>0</v>
      </c>
      <c r="BI176" s="191">
        <f>IF(N176="nulová",J176,0)</f>
        <v>0</v>
      </c>
      <c r="BJ176" s="17" t="s">
        <v>79</v>
      </c>
      <c r="BK176" s="191">
        <f>ROUND(I176*H176,2)</f>
        <v>0</v>
      </c>
      <c r="BL176" s="17" t="s">
        <v>189</v>
      </c>
      <c r="BM176" s="190" t="s">
        <v>1825</v>
      </c>
    </row>
    <row r="177" spans="2:51" s="13" customFormat="1" ht="12">
      <c r="B177" s="192"/>
      <c r="C177" s="193"/>
      <c r="D177" s="194" t="s">
        <v>191</v>
      </c>
      <c r="E177" s="195" t="s">
        <v>19</v>
      </c>
      <c r="F177" s="196" t="s">
        <v>1823</v>
      </c>
      <c r="G177" s="193"/>
      <c r="H177" s="195" t="s">
        <v>19</v>
      </c>
      <c r="I177" s="197"/>
      <c r="J177" s="193"/>
      <c r="K177" s="193"/>
      <c r="L177" s="198"/>
      <c r="M177" s="199"/>
      <c r="N177" s="200"/>
      <c r="O177" s="200"/>
      <c r="P177" s="200"/>
      <c r="Q177" s="200"/>
      <c r="R177" s="200"/>
      <c r="S177" s="200"/>
      <c r="T177" s="201"/>
      <c r="AT177" s="202" t="s">
        <v>191</v>
      </c>
      <c r="AU177" s="202" t="s">
        <v>81</v>
      </c>
      <c r="AV177" s="13" t="s">
        <v>79</v>
      </c>
      <c r="AW177" s="13" t="s">
        <v>32</v>
      </c>
      <c r="AX177" s="13" t="s">
        <v>71</v>
      </c>
      <c r="AY177" s="202" t="s">
        <v>181</v>
      </c>
    </row>
    <row r="178" spans="2:51" s="14" customFormat="1" ht="12">
      <c r="B178" s="203"/>
      <c r="C178" s="204"/>
      <c r="D178" s="194" t="s">
        <v>191</v>
      </c>
      <c r="E178" s="205" t="s">
        <v>19</v>
      </c>
      <c r="F178" s="206" t="s">
        <v>1824</v>
      </c>
      <c r="G178" s="204"/>
      <c r="H178" s="207">
        <v>19.2</v>
      </c>
      <c r="I178" s="208"/>
      <c r="J178" s="204"/>
      <c r="K178" s="204"/>
      <c r="L178" s="209"/>
      <c r="M178" s="210"/>
      <c r="N178" s="211"/>
      <c r="O178" s="211"/>
      <c r="P178" s="211"/>
      <c r="Q178" s="211"/>
      <c r="R178" s="211"/>
      <c r="S178" s="211"/>
      <c r="T178" s="212"/>
      <c r="AT178" s="213" t="s">
        <v>191</v>
      </c>
      <c r="AU178" s="213" t="s">
        <v>81</v>
      </c>
      <c r="AV178" s="14" t="s">
        <v>81</v>
      </c>
      <c r="AW178" s="14" t="s">
        <v>32</v>
      </c>
      <c r="AX178" s="14" t="s">
        <v>71</v>
      </c>
      <c r="AY178" s="213" t="s">
        <v>181</v>
      </c>
    </row>
    <row r="179" spans="2:51" s="15" customFormat="1" ht="12">
      <c r="B179" s="214"/>
      <c r="C179" s="215"/>
      <c r="D179" s="194" t="s">
        <v>191</v>
      </c>
      <c r="E179" s="216" t="s">
        <v>19</v>
      </c>
      <c r="F179" s="217" t="s">
        <v>196</v>
      </c>
      <c r="G179" s="215"/>
      <c r="H179" s="218">
        <v>19.2</v>
      </c>
      <c r="I179" s="219"/>
      <c r="J179" s="215"/>
      <c r="K179" s="215"/>
      <c r="L179" s="220"/>
      <c r="M179" s="221"/>
      <c r="N179" s="222"/>
      <c r="O179" s="222"/>
      <c r="P179" s="222"/>
      <c r="Q179" s="222"/>
      <c r="R179" s="222"/>
      <c r="S179" s="222"/>
      <c r="T179" s="223"/>
      <c r="AT179" s="224" t="s">
        <v>191</v>
      </c>
      <c r="AU179" s="224" t="s">
        <v>81</v>
      </c>
      <c r="AV179" s="15" t="s">
        <v>189</v>
      </c>
      <c r="AW179" s="15" t="s">
        <v>32</v>
      </c>
      <c r="AX179" s="15" t="s">
        <v>79</v>
      </c>
      <c r="AY179" s="224" t="s">
        <v>181</v>
      </c>
    </row>
    <row r="180" spans="1:65" s="2" customFormat="1" ht="78" customHeight="1">
      <c r="A180" s="34"/>
      <c r="B180" s="35"/>
      <c r="C180" s="225" t="s">
        <v>310</v>
      </c>
      <c r="D180" s="225" t="s">
        <v>199</v>
      </c>
      <c r="E180" s="226" t="s">
        <v>641</v>
      </c>
      <c r="F180" s="227" t="s">
        <v>642</v>
      </c>
      <c r="G180" s="228" t="s">
        <v>211</v>
      </c>
      <c r="H180" s="229">
        <v>900</v>
      </c>
      <c r="I180" s="230"/>
      <c r="J180" s="231">
        <f>ROUND(I180*H180,2)</f>
        <v>0</v>
      </c>
      <c r="K180" s="227" t="s">
        <v>187</v>
      </c>
      <c r="L180" s="39"/>
      <c r="M180" s="232" t="s">
        <v>19</v>
      </c>
      <c r="N180" s="233" t="s">
        <v>42</v>
      </c>
      <c r="O180" s="64"/>
      <c r="P180" s="188">
        <f>O180*H180</f>
        <v>0</v>
      </c>
      <c r="Q180" s="188">
        <v>0</v>
      </c>
      <c r="R180" s="188">
        <f>Q180*H180</f>
        <v>0</v>
      </c>
      <c r="S180" s="188">
        <v>0</v>
      </c>
      <c r="T180" s="189">
        <f>S180*H180</f>
        <v>0</v>
      </c>
      <c r="U180" s="34"/>
      <c r="V180" s="34"/>
      <c r="W180" s="34"/>
      <c r="X180" s="34"/>
      <c r="Y180" s="34"/>
      <c r="Z180" s="34"/>
      <c r="AA180" s="34"/>
      <c r="AB180" s="34"/>
      <c r="AC180" s="34"/>
      <c r="AD180" s="34"/>
      <c r="AE180" s="34"/>
      <c r="AR180" s="190" t="s">
        <v>189</v>
      </c>
      <c r="AT180" s="190" t="s">
        <v>199</v>
      </c>
      <c r="AU180" s="190" t="s">
        <v>81</v>
      </c>
      <c r="AY180" s="17" t="s">
        <v>181</v>
      </c>
      <c r="BE180" s="191">
        <f>IF(N180="základní",J180,0)</f>
        <v>0</v>
      </c>
      <c r="BF180" s="191">
        <f>IF(N180="snížená",J180,0)</f>
        <v>0</v>
      </c>
      <c r="BG180" s="191">
        <f>IF(N180="zákl. přenesená",J180,0)</f>
        <v>0</v>
      </c>
      <c r="BH180" s="191">
        <f>IF(N180="sníž. přenesená",J180,0)</f>
        <v>0</v>
      </c>
      <c r="BI180" s="191">
        <f>IF(N180="nulová",J180,0)</f>
        <v>0</v>
      </c>
      <c r="BJ180" s="17" t="s">
        <v>79</v>
      </c>
      <c r="BK180" s="191">
        <f>ROUND(I180*H180,2)</f>
        <v>0</v>
      </c>
      <c r="BL180" s="17" t="s">
        <v>189</v>
      </c>
      <c r="BM180" s="190" t="s">
        <v>1826</v>
      </c>
    </row>
    <row r="181" spans="2:51" s="13" customFormat="1" ht="20.4">
      <c r="B181" s="192"/>
      <c r="C181" s="193"/>
      <c r="D181" s="194" t="s">
        <v>191</v>
      </c>
      <c r="E181" s="195" t="s">
        <v>19</v>
      </c>
      <c r="F181" s="196" t="s">
        <v>1827</v>
      </c>
      <c r="G181" s="193"/>
      <c r="H181" s="195" t="s">
        <v>19</v>
      </c>
      <c r="I181" s="197"/>
      <c r="J181" s="193"/>
      <c r="K181" s="193"/>
      <c r="L181" s="198"/>
      <c r="M181" s="199"/>
      <c r="N181" s="200"/>
      <c r="O181" s="200"/>
      <c r="P181" s="200"/>
      <c r="Q181" s="200"/>
      <c r="R181" s="200"/>
      <c r="S181" s="200"/>
      <c r="T181" s="201"/>
      <c r="AT181" s="202" t="s">
        <v>191</v>
      </c>
      <c r="AU181" s="202" t="s">
        <v>81</v>
      </c>
      <c r="AV181" s="13" t="s">
        <v>79</v>
      </c>
      <c r="AW181" s="13" t="s">
        <v>32</v>
      </c>
      <c r="AX181" s="13" t="s">
        <v>71</v>
      </c>
      <c r="AY181" s="202" t="s">
        <v>181</v>
      </c>
    </row>
    <row r="182" spans="2:51" s="14" customFormat="1" ht="12">
      <c r="B182" s="203"/>
      <c r="C182" s="204"/>
      <c r="D182" s="194" t="s">
        <v>191</v>
      </c>
      <c r="E182" s="205" t="s">
        <v>19</v>
      </c>
      <c r="F182" s="206" t="s">
        <v>1828</v>
      </c>
      <c r="G182" s="204"/>
      <c r="H182" s="207">
        <v>105</v>
      </c>
      <c r="I182" s="208"/>
      <c r="J182" s="204"/>
      <c r="K182" s="204"/>
      <c r="L182" s="209"/>
      <c r="M182" s="210"/>
      <c r="N182" s="211"/>
      <c r="O182" s="211"/>
      <c r="P182" s="211"/>
      <c r="Q182" s="211"/>
      <c r="R182" s="211"/>
      <c r="S182" s="211"/>
      <c r="T182" s="212"/>
      <c r="AT182" s="213" t="s">
        <v>191</v>
      </c>
      <c r="AU182" s="213" t="s">
        <v>81</v>
      </c>
      <c r="AV182" s="14" t="s">
        <v>81</v>
      </c>
      <c r="AW182" s="14" t="s">
        <v>32</v>
      </c>
      <c r="AX182" s="14" t="s">
        <v>71</v>
      </c>
      <c r="AY182" s="213" t="s">
        <v>181</v>
      </c>
    </row>
    <row r="183" spans="2:51" s="13" customFormat="1" ht="12">
      <c r="B183" s="192"/>
      <c r="C183" s="193"/>
      <c r="D183" s="194" t="s">
        <v>191</v>
      </c>
      <c r="E183" s="195" t="s">
        <v>19</v>
      </c>
      <c r="F183" s="196" t="s">
        <v>644</v>
      </c>
      <c r="G183" s="193"/>
      <c r="H183" s="195" t="s">
        <v>19</v>
      </c>
      <c r="I183" s="197"/>
      <c r="J183" s="193"/>
      <c r="K183" s="193"/>
      <c r="L183" s="198"/>
      <c r="M183" s="199"/>
      <c r="N183" s="200"/>
      <c r="O183" s="200"/>
      <c r="P183" s="200"/>
      <c r="Q183" s="200"/>
      <c r="R183" s="200"/>
      <c r="S183" s="200"/>
      <c r="T183" s="201"/>
      <c r="AT183" s="202" t="s">
        <v>191</v>
      </c>
      <c r="AU183" s="202" t="s">
        <v>81</v>
      </c>
      <c r="AV183" s="13" t="s">
        <v>79</v>
      </c>
      <c r="AW183" s="13" t="s">
        <v>32</v>
      </c>
      <c r="AX183" s="13" t="s">
        <v>71</v>
      </c>
      <c r="AY183" s="202" t="s">
        <v>181</v>
      </c>
    </row>
    <row r="184" spans="2:51" s="14" customFormat="1" ht="12">
      <c r="B184" s="203"/>
      <c r="C184" s="204"/>
      <c r="D184" s="194" t="s">
        <v>191</v>
      </c>
      <c r="E184" s="205" t="s">
        <v>19</v>
      </c>
      <c r="F184" s="206" t="s">
        <v>1829</v>
      </c>
      <c r="G184" s="204"/>
      <c r="H184" s="207">
        <v>405</v>
      </c>
      <c r="I184" s="208"/>
      <c r="J184" s="204"/>
      <c r="K184" s="204"/>
      <c r="L184" s="209"/>
      <c r="M184" s="210"/>
      <c r="N184" s="211"/>
      <c r="O184" s="211"/>
      <c r="P184" s="211"/>
      <c r="Q184" s="211"/>
      <c r="R184" s="211"/>
      <c r="S184" s="211"/>
      <c r="T184" s="212"/>
      <c r="AT184" s="213" t="s">
        <v>191</v>
      </c>
      <c r="AU184" s="213" t="s">
        <v>81</v>
      </c>
      <c r="AV184" s="14" t="s">
        <v>81</v>
      </c>
      <c r="AW184" s="14" t="s">
        <v>32</v>
      </c>
      <c r="AX184" s="14" t="s">
        <v>71</v>
      </c>
      <c r="AY184" s="213" t="s">
        <v>181</v>
      </c>
    </row>
    <row r="185" spans="2:51" s="13" customFormat="1" ht="12">
      <c r="B185" s="192"/>
      <c r="C185" s="193"/>
      <c r="D185" s="194" t="s">
        <v>191</v>
      </c>
      <c r="E185" s="195" t="s">
        <v>19</v>
      </c>
      <c r="F185" s="196" t="s">
        <v>1830</v>
      </c>
      <c r="G185" s="193"/>
      <c r="H185" s="195" t="s">
        <v>19</v>
      </c>
      <c r="I185" s="197"/>
      <c r="J185" s="193"/>
      <c r="K185" s="193"/>
      <c r="L185" s="198"/>
      <c r="M185" s="199"/>
      <c r="N185" s="200"/>
      <c r="O185" s="200"/>
      <c r="P185" s="200"/>
      <c r="Q185" s="200"/>
      <c r="R185" s="200"/>
      <c r="S185" s="200"/>
      <c r="T185" s="201"/>
      <c r="AT185" s="202" t="s">
        <v>191</v>
      </c>
      <c r="AU185" s="202" t="s">
        <v>81</v>
      </c>
      <c r="AV185" s="13" t="s">
        <v>79</v>
      </c>
      <c r="AW185" s="13" t="s">
        <v>32</v>
      </c>
      <c r="AX185" s="13" t="s">
        <v>71</v>
      </c>
      <c r="AY185" s="202" t="s">
        <v>181</v>
      </c>
    </row>
    <row r="186" spans="2:51" s="14" customFormat="1" ht="12">
      <c r="B186" s="203"/>
      <c r="C186" s="204"/>
      <c r="D186" s="194" t="s">
        <v>191</v>
      </c>
      <c r="E186" s="205" t="s">
        <v>19</v>
      </c>
      <c r="F186" s="206" t="s">
        <v>1831</v>
      </c>
      <c r="G186" s="204"/>
      <c r="H186" s="207">
        <v>390</v>
      </c>
      <c r="I186" s="208"/>
      <c r="J186" s="204"/>
      <c r="K186" s="204"/>
      <c r="L186" s="209"/>
      <c r="M186" s="210"/>
      <c r="N186" s="211"/>
      <c r="O186" s="211"/>
      <c r="P186" s="211"/>
      <c r="Q186" s="211"/>
      <c r="R186" s="211"/>
      <c r="S186" s="211"/>
      <c r="T186" s="212"/>
      <c r="AT186" s="213" t="s">
        <v>191</v>
      </c>
      <c r="AU186" s="213" t="s">
        <v>81</v>
      </c>
      <c r="AV186" s="14" t="s">
        <v>81</v>
      </c>
      <c r="AW186" s="14" t="s">
        <v>32</v>
      </c>
      <c r="AX186" s="14" t="s">
        <v>71</v>
      </c>
      <c r="AY186" s="213" t="s">
        <v>181</v>
      </c>
    </row>
    <row r="187" spans="2:51" s="15" customFormat="1" ht="12">
      <c r="B187" s="214"/>
      <c r="C187" s="215"/>
      <c r="D187" s="194" t="s">
        <v>191</v>
      </c>
      <c r="E187" s="216" t="s">
        <v>19</v>
      </c>
      <c r="F187" s="217" t="s">
        <v>196</v>
      </c>
      <c r="G187" s="215"/>
      <c r="H187" s="218">
        <v>900</v>
      </c>
      <c r="I187" s="219"/>
      <c r="J187" s="215"/>
      <c r="K187" s="215"/>
      <c r="L187" s="220"/>
      <c r="M187" s="221"/>
      <c r="N187" s="222"/>
      <c r="O187" s="222"/>
      <c r="P187" s="222"/>
      <c r="Q187" s="222"/>
      <c r="R187" s="222"/>
      <c r="S187" s="222"/>
      <c r="T187" s="223"/>
      <c r="AT187" s="224" t="s">
        <v>191</v>
      </c>
      <c r="AU187" s="224" t="s">
        <v>81</v>
      </c>
      <c r="AV187" s="15" t="s">
        <v>189</v>
      </c>
      <c r="AW187" s="15" t="s">
        <v>32</v>
      </c>
      <c r="AX187" s="15" t="s">
        <v>79</v>
      </c>
      <c r="AY187" s="224" t="s">
        <v>181</v>
      </c>
    </row>
    <row r="188" spans="2:63" s="12" customFormat="1" ht="22.8" customHeight="1">
      <c r="B188" s="162"/>
      <c r="C188" s="163"/>
      <c r="D188" s="164" t="s">
        <v>70</v>
      </c>
      <c r="E188" s="176" t="s">
        <v>219</v>
      </c>
      <c r="F188" s="176" t="s">
        <v>220</v>
      </c>
      <c r="G188" s="163"/>
      <c r="H188" s="163"/>
      <c r="I188" s="166"/>
      <c r="J188" s="177">
        <f>BK188</f>
        <v>0</v>
      </c>
      <c r="K188" s="163"/>
      <c r="L188" s="168"/>
      <c r="M188" s="169"/>
      <c r="N188" s="170"/>
      <c r="O188" s="170"/>
      <c r="P188" s="171">
        <f>SUM(P189:P225)</f>
        <v>0</v>
      </c>
      <c r="Q188" s="170"/>
      <c r="R188" s="171">
        <f>SUM(R189:R225)</f>
        <v>0</v>
      </c>
      <c r="S188" s="170"/>
      <c r="T188" s="172">
        <f>SUM(T189:T225)</f>
        <v>0</v>
      </c>
      <c r="AR188" s="173" t="s">
        <v>189</v>
      </c>
      <c r="AT188" s="174" t="s">
        <v>70</v>
      </c>
      <c r="AU188" s="174" t="s">
        <v>79</v>
      </c>
      <c r="AY188" s="173" t="s">
        <v>181</v>
      </c>
      <c r="BK188" s="175">
        <f>SUM(BK189:BK225)</f>
        <v>0</v>
      </c>
    </row>
    <row r="189" spans="1:65" s="2" customFormat="1" ht="55.5" customHeight="1">
      <c r="A189" s="34"/>
      <c r="B189" s="35"/>
      <c r="C189" s="225" t="s">
        <v>312</v>
      </c>
      <c r="D189" s="225" t="s">
        <v>199</v>
      </c>
      <c r="E189" s="226" t="s">
        <v>221</v>
      </c>
      <c r="F189" s="227" t="s">
        <v>222</v>
      </c>
      <c r="G189" s="228" t="s">
        <v>223</v>
      </c>
      <c r="H189" s="229">
        <v>238</v>
      </c>
      <c r="I189" s="230"/>
      <c r="J189" s="231">
        <f>ROUND(I189*H189,2)</f>
        <v>0</v>
      </c>
      <c r="K189" s="227" t="s">
        <v>187</v>
      </c>
      <c r="L189" s="39"/>
      <c r="M189" s="232" t="s">
        <v>19</v>
      </c>
      <c r="N189" s="233" t="s">
        <v>42</v>
      </c>
      <c r="O189" s="64"/>
      <c r="P189" s="188">
        <f>O189*H189</f>
        <v>0</v>
      </c>
      <c r="Q189" s="188">
        <v>0</v>
      </c>
      <c r="R189" s="188">
        <f>Q189*H189</f>
        <v>0</v>
      </c>
      <c r="S189" s="188">
        <v>0</v>
      </c>
      <c r="T189" s="189">
        <f>S189*H189</f>
        <v>0</v>
      </c>
      <c r="U189" s="34"/>
      <c r="V189" s="34"/>
      <c r="W189" s="34"/>
      <c r="X189" s="34"/>
      <c r="Y189" s="34"/>
      <c r="Z189" s="34"/>
      <c r="AA189" s="34"/>
      <c r="AB189" s="34"/>
      <c r="AC189" s="34"/>
      <c r="AD189" s="34"/>
      <c r="AE189" s="34"/>
      <c r="AR189" s="190" t="s">
        <v>189</v>
      </c>
      <c r="AT189" s="190" t="s">
        <v>199</v>
      </c>
      <c r="AU189" s="190" t="s">
        <v>81</v>
      </c>
      <c r="AY189" s="17" t="s">
        <v>181</v>
      </c>
      <c r="BE189" s="191">
        <f>IF(N189="základní",J189,0)</f>
        <v>0</v>
      </c>
      <c r="BF189" s="191">
        <f>IF(N189="snížená",J189,0)</f>
        <v>0</v>
      </c>
      <c r="BG189" s="191">
        <f>IF(N189="zákl. přenesená",J189,0)</f>
        <v>0</v>
      </c>
      <c r="BH189" s="191">
        <f>IF(N189="sníž. přenesená",J189,0)</f>
        <v>0</v>
      </c>
      <c r="BI189" s="191">
        <f>IF(N189="nulová",J189,0)</f>
        <v>0</v>
      </c>
      <c r="BJ189" s="17" t="s">
        <v>79</v>
      </c>
      <c r="BK189" s="191">
        <f>ROUND(I189*H189,2)</f>
        <v>0</v>
      </c>
      <c r="BL189" s="17" t="s">
        <v>189</v>
      </c>
      <c r="BM189" s="190" t="s">
        <v>1832</v>
      </c>
    </row>
    <row r="190" spans="1:65" s="2" customFormat="1" ht="24.15" customHeight="1">
      <c r="A190" s="34"/>
      <c r="B190" s="35"/>
      <c r="C190" s="225" t="s">
        <v>315</v>
      </c>
      <c r="D190" s="225" t="s">
        <v>199</v>
      </c>
      <c r="E190" s="226" t="s">
        <v>226</v>
      </c>
      <c r="F190" s="227" t="s">
        <v>227</v>
      </c>
      <c r="G190" s="228" t="s">
        <v>223</v>
      </c>
      <c r="H190" s="229">
        <v>238</v>
      </c>
      <c r="I190" s="230"/>
      <c r="J190" s="231">
        <f>ROUND(I190*H190,2)</f>
        <v>0</v>
      </c>
      <c r="K190" s="227" t="s">
        <v>187</v>
      </c>
      <c r="L190" s="39"/>
      <c r="M190" s="232" t="s">
        <v>19</v>
      </c>
      <c r="N190" s="233" t="s">
        <v>42</v>
      </c>
      <c r="O190" s="64"/>
      <c r="P190" s="188">
        <f>O190*H190</f>
        <v>0</v>
      </c>
      <c r="Q190" s="188">
        <v>0</v>
      </c>
      <c r="R190" s="188">
        <f>Q190*H190</f>
        <v>0</v>
      </c>
      <c r="S190" s="188">
        <v>0</v>
      </c>
      <c r="T190" s="189">
        <f>S190*H190</f>
        <v>0</v>
      </c>
      <c r="U190" s="34"/>
      <c r="V190" s="34"/>
      <c r="W190" s="34"/>
      <c r="X190" s="34"/>
      <c r="Y190" s="34"/>
      <c r="Z190" s="34"/>
      <c r="AA190" s="34"/>
      <c r="AB190" s="34"/>
      <c r="AC190" s="34"/>
      <c r="AD190" s="34"/>
      <c r="AE190" s="34"/>
      <c r="AR190" s="190" t="s">
        <v>228</v>
      </c>
      <c r="AT190" s="190" t="s">
        <v>199</v>
      </c>
      <c r="AU190" s="190" t="s">
        <v>81</v>
      </c>
      <c r="AY190" s="17" t="s">
        <v>181</v>
      </c>
      <c r="BE190" s="191">
        <f>IF(N190="základní",J190,0)</f>
        <v>0</v>
      </c>
      <c r="BF190" s="191">
        <f>IF(N190="snížená",J190,0)</f>
        <v>0</v>
      </c>
      <c r="BG190" s="191">
        <f>IF(N190="zákl. přenesená",J190,0)</f>
        <v>0</v>
      </c>
      <c r="BH190" s="191">
        <f>IF(N190="sníž. přenesená",J190,0)</f>
        <v>0</v>
      </c>
      <c r="BI190" s="191">
        <f>IF(N190="nulová",J190,0)</f>
        <v>0</v>
      </c>
      <c r="BJ190" s="17" t="s">
        <v>79</v>
      </c>
      <c r="BK190" s="191">
        <f>ROUND(I190*H190,2)</f>
        <v>0</v>
      </c>
      <c r="BL190" s="17" t="s">
        <v>228</v>
      </c>
      <c r="BM190" s="190" t="s">
        <v>1833</v>
      </c>
    </row>
    <row r="191" spans="1:65" s="2" customFormat="1" ht="16.5" customHeight="1">
      <c r="A191" s="34"/>
      <c r="B191" s="35"/>
      <c r="C191" s="225" t="s">
        <v>317</v>
      </c>
      <c r="D191" s="225" t="s">
        <v>199</v>
      </c>
      <c r="E191" s="226" t="s">
        <v>231</v>
      </c>
      <c r="F191" s="227" t="s">
        <v>232</v>
      </c>
      <c r="G191" s="228" t="s">
        <v>223</v>
      </c>
      <c r="H191" s="229">
        <v>24</v>
      </c>
      <c r="I191" s="230"/>
      <c r="J191" s="231">
        <f>ROUND(I191*H191,2)</f>
        <v>0</v>
      </c>
      <c r="K191" s="227" t="s">
        <v>187</v>
      </c>
      <c r="L191" s="39"/>
      <c r="M191" s="232" t="s">
        <v>19</v>
      </c>
      <c r="N191" s="233" t="s">
        <v>42</v>
      </c>
      <c r="O191" s="64"/>
      <c r="P191" s="188">
        <f>O191*H191</f>
        <v>0</v>
      </c>
      <c r="Q191" s="188">
        <v>0</v>
      </c>
      <c r="R191" s="188">
        <f>Q191*H191</f>
        <v>0</v>
      </c>
      <c r="S191" s="188">
        <v>0</v>
      </c>
      <c r="T191" s="189">
        <f>S191*H191</f>
        <v>0</v>
      </c>
      <c r="U191" s="34"/>
      <c r="V191" s="34"/>
      <c r="W191" s="34"/>
      <c r="X191" s="34"/>
      <c r="Y191" s="34"/>
      <c r="Z191" s="34"/>
      <c r="AA191" s="34"/>
      <c r="AB191" s="34"/>
      <c r="AC191" s="34"/>
      <c r="AD191" s="34"/>
      <c r="AE191" s="34"/>
      <c r="AR191" s="190" t="s">
        <v>228</v>
      </c>
      <c r="AT191" s="190" t="s">
        <v>199</v>
      </c>
      <c r="AU191" s="190" t="s">
        <v>81</v>
      </c>
      <c r="AY191" s="17" t="s">
        <v>181</v>
      </c>
      <c r="BE191" s="191">
        <f>IF(N191="základní",J191,0)</f>
        <v>0</v>
      </c>
      <c r="BF191" s="191">
        <f>IF(N191="snížená",J191,0)</f>
        <v>0</v>
      </c>
      <c r="BG191" s="191">
        <f>IF(N191="zákl. přenesená",J191,0)</f>
        <v>0</v>
      </c>
      <c r="BH191" s="191">
        <f>IF(N191="sníž. přenesená",J191,0)</f>
        <v>0</v>
      </c>
      <c r="BI191" s="191">
        <f>IF(N191="nulová",J191,0)</f>
        <v>0</v>
      </c>
      <c r="BJ191" s="17" t="s">
        <v>79</v>
      </c>
      <c r="BK191" s="191">
        <f>ROUND(I191*H191,2)</f>
        <v>0</v>
      </c>
      <c r="BL191" s="17" t="s">
        <v>228</v>
      </c>
      <c r="BM191" s="190" t="s">
        <v>1834</v>
      </c>
    </row>
    <row r="192" spans="2:51" s="13" customFormat="1" ht="20.4">
      <c r="B192" s="192"/>
      <c r="C192" s="193"/>
      <c r="D192" s="194" t="s">
        <v>191</v>
      </c>
      <c r="E192" s="195" t="s">
        <v>19</v>
      </c>
      <c r="F192" s="196" t="s">
        <v>1835</v>
      </c>
      <c r="G192" s="193"/>
      <c r="H192" s="195" t="s">
        <v>19</v>
      </c>
      <c r="I192" s="197"/>
      <c r="J192" s="193"/>
      <c r="K192" s="193"/>
      <c r="L192" s="198"/>
      <c r="M192" s="199"/>
      <c r="N192" s="200"/>
      <c r="O192" s="200"/>
      <c r="P192" s="200"/>
      <c r="Q192" s="200"/>
      <c r="R192" s="200"/>
      <c r="S192" s="200"/>
      <c r="T192" s="201"/>
      <c r="AT192" s="202" t="s">
        <v>191</v>
      </c>
      <c r="AU192" s="202" t="s">
        <v>81</v>
      </c>
      <c r="AV192" s="13" t="s">
        <v>79</v>
      </c>
      <c r="AW192" s="13" t="s">
        <v>32</v>
      </c>
      <c r="AX192" s="13" t="s">
        <v>71</v>
      </c>
      <c r="AY192" s="202" t="s">
        <v>181</v>
      </c>
    </row>
    <row r="193" spans="2:51" s="14" customFormat="1" ht="12">
      <c r="B193" s="203"/>
      <c r="C193" s="204"/>
      <c r="D193" s="194" t="s">
        <v>191</v>
      </c>
      <c r="E193" s="205" t="s">
        <v>19</v>
      </c>
      <c r="F193" s="206" t="s">
        <v>1836</v>
      </c>
      <c r="G193" s="204"/>
      <c r="H193" s="207">
        <v>24</v>
      </c>
      <c r="I193" s="208"/>
      <c r="J193" s="204"/>
      <c r="K193" s="204"/>
      <c r="L193" s="209"/>
      <c r="M193" s="210"/>
      <c r="N193" s="211"/>
      <c r="O193" s="211"/>
      <c r="P193" s="211"/>
      <c r="Q193" s="211"/>
      <c r="R193" s="211"/>
      <c r="S193" s="211"/>
      <c r="T193" s="212"/>
      <c r="AT193" s="213" t="s">
        <v>191</v>
      </c>
      <c r="AU193" s="213" t="s">
        <v>81</v>
      </c>
      <c r="AV193" s="14" t="s">
        <v>81</v>
      </c>
      <c r="AW193" s="14" t="s">
        <v>32</v>
      </c>
      <c r="AX193" s="14" t="s">
        <v>71</v>
      </c>
      <c r="AY193" s="213" t="s">
        <v>181</v>
      </c>
    </row>
    <row r="194" spans="2:51" s="15" customFormat="1" ht="12">
      <c r="B194" s="214"/>
      <c r="C194" s="215"/>
      <c r="D194" s="194" t="s">
        <v>191</v>
      </c>
      <c r="E194" s="216" t="s">
        <v>19</v>
      </c>
      <c r="F194" s="217" t="s">
        <v>196</v>
      </c>
      <c r="G194" s="215"/>
      <c r="H194" s="218">
        <v>24</v>
      </c>
      <c r="I194" s="219"/>
      <c r="J194" s="215"/>
      <c r="K194" s="215"/>
      <c r="L194" s="220"/>
      <c r="M194" s="221"/>
      <c r="N194" s="222"/>
      <c r="O194" s="222"/>
      <c r="P194" s="222"/>
      <c r="Q194" s="222"/>
      <c r="R194" s="222"/>
      <c r="S194" s="222"/>
      <c r="T194" s="223"/>
      <c r="AT194" s="224" t="s">
        <v>191</v>
      </c>
      <c r="AU194" s="224" t="s">
        <v>81</v>
      </c>
      <c r="AV194" s="15" t="s">
        <v>189</v>
      </c>
      <c r="AW194" s="15" t="s">
        <v>32</v>
      </c>
      <c r="AX194" s="15" t="s">
        <v>79</v>
      </c>
      <c r="AY194" s="224" t="s">
        <v>181</v>
      </c>
    </row>
    <row r="195" spans="1:65" s="2" customFormat="1" ht="24.15" customHeight="1">
      <c r="A195" s="34"/>
      <c r="B195" s="35"/>
      <c r="C195" s="225" t="s">
        <v>320</v>
      </c>
      <c r="D195" s="225" t="s">
        <v>199</v>
      </c>
      <c r="E195" s="226" t="s">
        <v>236</v>
      </c>
      <c r="F195" s="227" t="s">
        <v>237</v>
      </c>
      <c r="G195" s="228" t="s">
        <v>223</v>
      </c>
      <c r="H195" s="229">
        <v>24</v>
      </c>
      <c r="I195" s="230"/>
      <c r="J195" s="231">
        <f>ROUND(I195*H195,2)</f>
        <v>0</v>
      </c>
      <c r="K195" s="227" t="s">
        <v>187</v>
      </c>
      <c r="L195" s="39"/>
      <c r="M195" s="232" t="s">
        <v>19</v>
      </c>
      <c r="N195" s="233" t="s">
        <v>42</v>
      </c>
      <c r="O195" s="64"/>
      <c r="P195" s="188">
        <f>O195*H195</f>
        <v>0</v>
      </c>
      <c r="Q195" s="188">
        <v>0</v>
      </c>
      <c r="R195" s="188">
        <f>Q195*H195</f>
        <v>0</v>
      </c>
      <c r="S195" s="188">
        <v>0</v>
      </c>
      <c r="T195" s="189">
        <f>S195*H195</f>
        <v>0</v>
      </c>
      <c r="U195" s="34"/>
      <c r="V195" s="34"/>
      <c r="W195" s="34"/>
      <c r="X195" s="34"/>
      <c r="Y195" s="34"/>
      <c r="Z195" s="34"/>
      <c r="AA195" s="34"/>
      <c r="AB195" s="34"/>
      <c r="AC195" s="34"/>
      <c r="AD195" s="34"/>
      <c r="AE195" s="34"/>
      <c r="AR195" s="190" t="s">
        <v>189</v>
      </c>
      <c r="AT195" s="190" t="s">
        <v>199</v>
      </c>
      <c r="AU195" s="190" t="s">
        <v>81</v>
      </c>
      <c r="AY195" s="17" t="s">
        <v>181</v>
      </c>
      <c r="BE195" s="191">
        <f>IF(N195="základní",J195,0)</f>
        <v>0</v>
      </c>
      <c r="BF195" s="191">
        <f>IF(N195="snížená",J195,0)</f>
        <v>0</v>
      </c>
      <c r="BG195" s="191">
        <f>IF(N195="zákl. přenesená",J195,0)</f>
        <v>0</v>
      </c>
      <c r="BH195" s="191">
        <f>IF(N195="sníž. přenesená",J195,0)</f>
        <v>0</v>
      </c>
      <c r="BI195" s="191">
        <f>IF(N195="nulová",J195,0)</f>
        <v>0</v>
      </c>
      <c r="BJ195" s="17" t="s">
        <v>79</v>
      </c>
      <c r="BK195" s="191">
        <f>ROUND(I195*H195,2)</f>
        <v>0</v>
      </c>
      <c r="BL195" s="17" t="s">
        <v>189</v>
      </c>
      <c r="BM195" s="190" t="s">
        <v>1837</v>
      </c>
    </row>
    <row r="196" spans="2:51" s="13" customFormat="1" ht="20.4">
      <c r="B196" s="192"/>
      <c r="C196" s="193"/>
      <c r="D196" s="194" t="s">
        <v>191</v>
      </c>
      <c r="E196" s="195" t="s">
        <v>19</v>
      </c>
      <c r="F196" s="196" t="s">
        <v>1835</v>
      </c>
      <c r="G196" s="193"/>
      <c r="H196" s="195" t="s">
        <v>19</v>
      </c>
      <c r="I196" s="197"/>
      <c r="J196" s="193"/>
      <c r="K196" s="193"/>
      <c r="L196" s="198"/>
      <c r="M196" s="199"/>
      <c r="N196" s="200"/>
      <c r="O196" s="200"/>
      <c r="P196" s="200"/>
      <c r="Q196" s="200"/>
      <c r="R196" s="200"/>
      <c r="S196" s="200"/>
      <c r="T196" s="201"/>
      <c r="AT196" s="202" t="s">
        <v>191</v>
      </c>
      <c r="AU196" s="202" t="s">
        <v>81</v>
      </c>
      <c r="AV196" s="13" t="s">
        <v>79</v>
      </c>
      <c r="AW196" s="13" t="s">
        <v>32</v>
      </c>
      <c r="AX196" s="13" t="s">
        <v>71</v>
      </c>
      <c r="AY196" s="202" t="s">
        <v>181</v>
      </c>
    </row>
    <row r="197" spans="2:51" s="14" customFormat="1" ht="12">
      <c r="B197" s="203"/>
      <c r="C197" s="204"/>
      <c r="D197" s="194" t="s">
        <v>191</v>
      </c>
      <c r="E197" s="205" t="s">
        <v>19</v>
      </c>
      <c r="F197" s="206" t="s">
        <v>1836</v>
      </c>
      <c r="G197" s="204"/>
      <c r="H197" s="207">
        <v>24</v>
      </c>
      <c r="I197" s="208"/>
      <c r="J197" s="204"/>
      <c r="K197" s="204"/>
      <c r="L197" s="209"/>
      <c r="M197" s="210"/>
      <c r="N197" s="211"/>
      <c r="O197" s="211"/>
      <c r="P197" s="211"/>
      <c r="Q197" s="211"/>
      <c r="R197" s="211"/>
      <c r="S197" s="211"/>
      <c r="T197" s="212"/>
      <c r="AT197" s="213" t="s">
        <v>191</v>
      </c>
      <c r="AU197" s="213" t="s">
        <v>81</v>
      </c>
      <c r="AV197" s="14" t="s">
        <v>81</v>
      </c>
      <c r="AW197" s="14" t="s">
        <v>32</v>
      </c>
      <c r="AX197" s="14" t="s">
        <v>71</v>
      </c>
      <c r="AY197" s="213" t="s">
        <v>181</v>
      </c>
    </row>
    <row r="198" spans="2:51" s="15" customFormat="1" ht="12">
      <c r="B198" s="214"/>
      <c r="C198" s="215"/>
      <c r="D198" s="194" t="s">
        <v>191</v>
      </c>
      <c r="E198" s="216" t="s">
        <v>19</v>
      </c>
      <c r="F198" s="217" t="s">
        <v>196</v>
      </c>
      <c r="G198" s="215"/>
      <c r="H198" s="218">
        <v>24</v>
      </c>
      <c r="I198" s="219"/>
      <c r="J198" s="215"/>
      <c r="K198" s="215"/>
      <c r="L198" s="220"/>
      <c r="M198" s="221"/>
      <c r="N198" s="222"/>
      <c r="O198" s="222"/>
      <c r="P198" s="222"/>
      <c r="Q198" s="222"/>
      <c r="R198" s="222"/>
      <c r="S198" s="222"/>
      <c r="T198" s="223"/>
      <c r="AT198" s="224" t="s">
        <v>191</v>
      </c>
      <c r="AU198" s="224" t="s">
        <v>81</v>
      </c>
      <c r="AV198" s="15" t="s">
        <v>189</v>
      </c>
      <c r="AW198" s="15" t="s">
        <v>32</v>
      </c>
      <c r="AX198" s="15" t="s">
        <v>79</v>
      </c>
      <c r="AY198" s="224" t="s">
        <v>181</v>
      </c>
    </row>
    <row r="199" spans="1:65" s="2" customFormat="1" ht="16.5" customHeight="1">
      <c r="A199" s="34"/>
      <c r="B199" s="35"/>
      <c r="C199" s="225" t="s">
        <v>7</v>
      </c>
      <c r="D199" s="225" t="s">
        <v>199</v>
      </c>
      <c r="E199" s="226" t="s">
        <v>653</v>
      </c>
      <c r="F199" s="227" t="s">
        <v>654</v>
      </c>
      <c r="G199" s="228" t="s">
        <v>223</v>
      </c>
      <c r="H199" s="229">
        <v>1</v>
      </c>
      <c r="I199" s="230"/>
      <c r="J199" s="231">
        <f>ROUND(I199*H199,2)</f>
        <v>0</v>
      </c>
      <c r="K199" s="227" t="s">
        <v>187</v>
      </c>
      <c r="L199" s="39"/>
      <c r="M199" s="232" t="s">
        <v>19</v>
      </c>
      <c r="N199" s="233" t="s">
        <v>42</v>
      </c>
      <c r="O199" s="64"/>
      <c r="P199" s="188">
        <f>O199*H199</f>
        <v>0</v>
      </c>
      <c r="Q199" s="188">
        <v>0</v>
      </c>
      <c r="R199" s="188">
        <f>Q199*H199</f>
        <v>0</v>
      </c>
      <c r="S199" s="188">
        <v>0</v>
      </c>
      <c r="T199" s="189">
        <f>S199*H199</f>
        <v>0</v>
      </c>
      <c r="U199" s="34"/>
      <c r="V199" s="34"/>
      <c r="W199" s="34"/>
      <c r="X199" s="34"/>
      <c r="Y199" s="34"/>
      <c r="Z199" s="34"/>
      <c r="AA199" s="34"/>
      <c r="AB199" s="34"/>
      <c r="AC199" s="34"/>
      <c r="AD199" s="34"/>
      <c r="AE199" s="34"/>
      <c r="AR199" s="190" t="s">
        <v>228</v>
      </c>
      <c r="AT199" s="190" t="s">
        <v>199</v>
      </c>
      <c r="AU199" s="190" t="s">
        <v>81</v>
      </c>
      <c r="AY199" s="17" t="s">
        <v>181</v>
      </c>
      <c r="BE199" s="191">
        <f>IF(N199="základní",J199,0)</f>
        <v>0</v>
      </c>
      <c r="BF199" s="191">
        <f>IF(N199="snížená",J199,0)</f>
        <v>0</v>
      </c>
      <c r="BG199" s="191">
        <f>IF(N199="zákl. přenesená",J199,0)</f>
        <v>0</v>
      </c>
      <c r="BH199" s="191">
        <f>IF(N199="sníž. přenesená",J199,0)</f>
        <v>0</v>
      </c>
      <c r="BI199" s="191">
        <f>IF(N199="nulová",J199,0)</f>
        <v>0</v>
      </c>
      <c r="BJ199" s="17" t="s">
        <v>79</v>
      </c>
      <c r="BK199" s="191">
        <f>ROUND(I199*H199,2)</f>
        <v>0</v>
      </c>
      <c r="BL199" s="17" t="s">
        <v>228</v>
      </c>
      <c r="BM199" s="190" t="s">
        <v>1838</v>
      </c>
    </row>
    <row r="200" spans="2:51" s="13" customFormat="1" ht="12">
      <c r="B200" s="192"/>
      <c r="C200" s="193"/>
      <c r="D200" s="194" t="s">
        <v>191</v>
      </c>
      <c r="E200" s="195" t="s">
        <v>19</v>
      </c>
      <c r="F200" s="196" t="s">
        <v>1839</v>
      </c>
      <c r="G200" s="193"/>
      <c r="H200" s="195" t="s">
        <v>19</v>
      </c>
      <c r="I200" s="197"/>
      <c r="J200" s="193"/>
      <c r="K200" s="193"/>
      <c r="L200" s="198"/>
      <c r="M200" s="199"/>
      <c r="N200" s="200"/>
      <c r="O200" s="200"/>
      <c r="P200" s="200"/>
      <c r="Q200" s="200"/>
      <c r="R200" s="200"/>
      <c r="S200" s="200"/>
      <c r="T200" s="201"/>
      <c r="AT200" s="202" t="s">
        <v>191</v>
      </c>
      <c r="AU200" s="202" t="s">
        <v>81</v>
      </c>
      <c r="AV200" s="13" t="s">
        <v>79</v>
      </c>
      <c r="AW200" s="13" t="s">
        <v>32</v>
      </c>
      <c r="AX200" s="13" t="s">
        <v>71</v>
      </c>
      <c r="AY200" s="202" t="s">
        <v>181</v>
      </c>
    </row>
    <row r="201" spans="2:51" s="14" customFormat="1" ht="12">
      <c r="B201" s="203"/>
      <c r="C201" s="204"/>
      <c r="D201" s="194" t="s">
        <v>191</v>
      </c>
      <c r="E201" s="205" t="s">
        <v>19</v>
      </c>
      <c r="F201" s="206" t="s">
        <v>79</v>
      </c>
      <c r="G201" s="204"/>
      <c r="H201" s="207">
        <v>1</v>
      </c>
      <c r="I201" s="208"/>
      <c r="J201" s="204"/>
      <c r="K201" s="204"/>
      <c r="L201" s="209"/>
      <c r="M201" s="210"/>
      <c r="N201" s="211"/>
      <c r="O201" s="211"/>
      <c r="P201" s="211"/>
      <c r="Q201" s="211"/>
      <c r="R201" s="211"/>
      <c r="S201" s="211"/>
      <c r="T201" s="212"/>
      <c r="AT201" s="213" t="s">
        <v>191</v>
      </c>
      <c r="AU201" s="213" t="s">
        <v>81</v>
      </c>
      <c r="AV201" s="14" t="s">
        <v>81</v>
      </c>
      <c r="AW201" s="14" t="s">
        <v>32</v>
      </c>
      <c r="AX201" s="14" t="s">
        <v>71</v>
      </c>
      <c r="AY201" s="213" t="s">
        <v>181</v>
      </c>
    </row>
    <row r="202" spans="2:51" s="15" customFormat="1" ht="12">
      <c r="B202" s="214"/>
      <c r="C202" s="215"/>
      <c r="D202" s="194" t="s">
        <v>191</v>
      </c>
      <c r="E202" s="216" t="s">
        <v>19</v>
      </c>
      <c r="F202" s="217" t="s">
        <v>196</v>
      </c>
      <c r="G202" s="215"/>
      <c r="H202" s="218">
        <v>1</v>
      </c>
      <c r="I202" s="219"/>
      <c r="J202" s="215"/>
      <c r="K202" s="215"/>
      <c r="L202" s="220"/>
      <c r="M202" s="221"/>
      <c r="N202" s="222"/>
      <c r="O202" s="222"/>
      <c r="P202" s="222"/>
      <c r="Q202" s="222"/>
      <c r="R202" s="222"/>
      <c r="S202" s="222"/>
      <c r="T202" s="223"/>
      <c r="AT202" s="224" t="s">
        <v>191</v>
      </c>
      <c r="AU202" s="224" t="s">
        <v>81</v>
      </c>
      <c r="AV202" s="15" t="s">
        <v>189</v>
      </c>
      <c r="AW202" s="15" t="s">
        <v>32</v>
      </c>
      <c r="AX202" s="15" t="s">
        <v>79</v>
      </c>
      <c r="AY202" s="224" t="s">
        <v>181</v>
      </c>
    </row>
    <row r="203" spans="1:65" s="2" customFormat="1" ht="16.5" customHeight="1">
      <c r="A203" s="34"/>
      <c r="B203" s="35"/>
      <c r="C203" s="225" t="s">
        <v>429</v>
      </c>
      <c r="D203" s="225" t="s">
        <v>199</v>
      </c>
      <c r="E203" s="226" t="s">
        <v>657</v>
      </c>
      <c r="F203" s="227" t="s">
        <v>658</v>
      </c>
      <c r="G203" s="228" t="s">
        <v>223</v>
      </c>
      <c r="H203" s="229">
        <v>1</v>
      </c>
      <c r="I203" s="230"/>
      <c r="J203" s="231">
        <f aca="true" t="shared" si="0" ref="J203:J213">ROUND(I203*H203,2)</f>
        <v>0</v>
      </c>
      <c r="K203" s="227" t="s">
        <v>187</v>
      </c>
      <c r="L203" s="39"/>
      <c r="M203" s="232" t="s">
        <v>19</v>
      </c>
      <c r="N203" s="233" t="s">
        <v>42</v>
      </c>
      <c r="O203" s="64"/>
      <c r="P203" s="188">
        <f aca="true" t="shared" si="1" ref="P203:P213">O203*H203</f>
        <v>0</v>
      </c>
      <c r="Q203" s="188">
        <v>0</v>
      </c>
      <c r="R203" s="188">
        <f aca="true" t="shared" si="2" ref="R203:R213">Q203*H203</f>
        <v>0</v>
      </c>
      <c r="S203" s="188">
        <v>0</v>
      </c>
      <c r="T203" s="189">
        <f aca="true" t="shared" si="3" ref="T203:T213">S203*H203</f>
        <v>0</v>
      </c>
      <c r="U203" s="34"/>
      <c r="V203" s="34"/>
      <c r="W203" s="34"/>
      <c r="X203" s="34"/>
      <c r="Y203" s="34"/>
      <c r="Z203" s="34"/>
      <c r="AA203" s="34"/>
      <c r="AB203" s="34"/>
      <c r="AC203" s="34"/>
      <c r="AD203" s="34"/>
      <c r="AE203" s="34"/>
      <c r="AR203" s="190" t="s">
        <v>228</v>
      </c>
      <c r="AT203" s="190" t="s">
        <v>199</v>
      </c>
      <c r="AU203" s="190" t="s">
        <v>81</v>
      </c>
      <c r="AY203" s="17" t="s">
        <v>181</v>
      </c>
      <c r="BE203" s="191">
        <f aca="true" t="shared" si="4" ref="BE203:BE213">IF(N203="základní",J203,0)</f>
        <v>0</v>
      </c>
      <c r="BF203" s="191">
        <f aca="true" t="shared" si="5" ref="BF203:BF213">IF(N203="snížená",J203,0)</f>
        <v>0</v>
      </c>
      <c r="BG203" s="191">
        <f aca="true" t="shared" si="6" ref="BG203:BG213">IF(N203="zákl. přenesená",J203,0)</f>
        <v>0</v>
      </c>
      <c r="BH203" s="191">
        <f aca="true" t="shared" si="7" ref="BH203:BH213">IF(N203="sníž. přenesená",J203,0)</f>
        <v>0</v>
      </c>
      <c r="BI203" s="191">
        <f aca="true" t="shared" si="8" ref="BI203:BI213">IF(N203="nulová",J203,0)</f>
        <v>0</v>
      </c>
      <c r="BJ203" s="17" t="s">
        <v>79</v>
      </c>
      <c r="BK203" s="191">
        <f aca="true" t="shared" si="9" ref="BK203:BK213">ROUND(I203*H203,2)</f>
        <v>0</v>
      </c>
      <c r="BL203" s="17" t="s">
        <v>228</v>
      </c>
      <c r="BM203" s="190" t="s">
        <v>1840</v>
      </c>
    </row>
    <row r="204" spans="1:65" s="2" customFormat="1" ht="16.5" customHeight="1">
      <c r="A204" s="34"/>
      <c r="B204" s="35"/>
      <c r="C204" s="225" t="s">
        <v>433</v>
      </c>
      <c r="D204" s="225" t="s">
        <v>199</v>
      </c>
      <c r="E204" s="226" t="s">
        <v>660</v>
      </c>
      <c r="F204" s="227" t="s">
        <v>661</v>
      </c>
      <c r="G204" s="228" t="s">
        <v>223</v>
      </c>
      <c r="H204" s="229">
        <v>1</v>
      </c>
      <c r="I204" s="230"/>
      <c r="J204" s="231">
        <f t="shared" si="0"/>
        <v>0</v>
      </c>
      <c r="K204" s="227" t="s">
        <v>187</v>
      </c>
      <c r="L204" s="39"/>
      <c r="M204" s="232" t="s">
        <v>19</v>
      </c>
      <c r="N204" s="233" t="s">
        <v>42</v>
      </c>
      <c r="O204" s="64"/>
      <c r="P204" s="188">
        <f t="shared" si="1"/>
        <v>0</v>
      </c>
      <c r="Q204" s="188">
        <v>0</v>
      </c>
      <c r="R204" s="188">
        <f t="shared" si="2"/>
        <v>0</v>
      </c>
      <c r="S204" s="188">
        <v>0</v>
      </c>
      <c r="T204" s="189">
        <f t="shared" si="3"/>
        <v>0</v>
      </c>
      <c r="U204" s="34"/>
      <c r="V204" s="34"/>
      <c r="W204" s="34"/>
      <c r="X204" s="34"/>
      <c r="Y204" s="34"/>
      <c r="Z204" s="34"/>
      <c r="AA204" s="34"/>
      <c r="AB204" s="34"/>
      <c r="AC204" s="34"/>
      <c r="AD204" s="34"/>
      <c r="AE204" s="34"/>
      <c r="AR204" s="190" t="s">
        <v>228</v>
      </c>
      <c r="AT204" s="190" t="s">
        <v>199</v>
      </c>
      <c r="AU204" s="190" t="s">
        <v>81</v>
      </c>
      <c r="AY204" s="17" t="s">
        <v>181</v>
      </c>
      <c r="BE204" s="191">
        <f t="shared" si="4"/>
        <v>0</v>
      </c>
      <c r="BF204" s="191">
        <f t="shared" si="5"/>
        <v>0</v>
      </c>
      <c r="BG204" s="191">
        <f t="shared" si="6"/>
        <v>0</v>
      </c>
      <c r="BH204" s="191">
        <f t="shared" si="7"/>
        <v>0</v>
      </c>
      <c r="BI204" s="191">
        <f t="shared" si="8"/>
        <v>0</v>
      </c>
      <c r="BJ204" s="17" t="s">
        <v>79</v>
      </c>
      <c r="BK204" s="191">
        <f t="shared" si="9"/>
        <v>0</v>
      </c>
      <c r="BL204" s="17" t="s">
        <v>228</v>
      </c>
      <c r="BM204" s="190" t="s">
        <v>1841</v>
      </c>
    </row>
    <row r="205" spans="1:65" s="2" customFormat="1" ht="16.5" customHeight="1">
      <c r="A205" s="34"/>
      <c r="B205" s="35"/>
      <c r="C205" s="225" t="s">
        <v>437</v>
      </c>
      <c r="D205" s="225" t="s">
        <v>199</v>
      </c>
      <c r="E205" s="226" t="s">
        <v>663</v>
      </c>
      <c r="F205" s="227" t="s">
        <v>664</v>
      </c>
      <c r="G205" s="228" t="s">
        <v>223</v>
      </c>
      <c r="H205" s="229">
        <v>1</v>
      </c>
      <c r="I205" s="230"/>
      <c r="J205" s="231">
        <f t="shared" si="0"/>
        <v>0</v>
      </c>
      <c r="K205" s="227" t="s">
        <v>187</v>
      </c>
      <c r="L205" s="39"/>
      <c r="M205" s="232" t="s">
        <v>19</v>
      </c>
      <c r="N205" s="233" t="s">
        <v>42</v>
      </c>
      <c r="O205" s="64"/>
      <c r="P205" s="188">
        <f t="shared" si="1"/>
        <v>0</v>
      </c>
      <c r="Q205" s="188">
        <v>0</v>
      </c>
      <c r="R205" s="188">
        <f t="shared" si="2"/>
        <v>0</v>
      </c>
      <c r="S205" s="188">
        <v>0</v>
      </c>
      <c r="T205" s="189">
        <f t="shared" si="3"/>
        <v>0</v>
      </c>
      <c r="U205" s="34"/>
      <c r="V205" s="34"/>
      <c r="W205" s="34"/>
      <c r="X205" s="34"/>
      <c r="Y205" s="34"/>
      <c r="Z205" s="34"/>
      <c r="AA205" s="34"/>
      <c r="AB205" s="34"/>
      <c r="AC205" s="34"/>
      <c r="AD205" s="34"/>
      <c r="AE205" s="34"/>
      <c r="AR205" s="190" t="s">
        <v>228</v>
      </c>
      <c r="AT205" s="190" t="s">
        <v>199</v>
      </c>
      <c r="AU205" s="190" t="s">
        <v>81</v>
      </c>
      <c r="AY205" s="17" t="s">
        <v>181</v>
      </c>
      <c r="BE205" s="191">
        <f t="shared" si="4"/>
        <v>0</v>
      </c>
      <c r="BF205" s="191">
        <f t="shared" si="5"/>
        <v>0</v>
      </c>
      <c r="BG205" s="191">
        <f t="shared" si="6"/>
        <v>0</v>
      </c>
      <c r="BH205" s="191">
        <f t="shared" si="7"/>
        <v>0</v>
      </c>
      <c r="BI205" s="191">
        <f t="shared" si="8"/>
        <v>0</v>
      </c>
      <c r="BJ205" s="17" t="s">
        <v>79</v>
      </c>
      <c r="BK205" s="191">
        <f t="shared" si="9"/>
        <v>0</v>
      </c>
      <c r="BL205" s="17" t="s">
        <v>228</v>
      </c>
      <c r="BM205" s="190" t="s">
        <v>1842</v>
      </c>
    </row>
    <row r="206" spans="1:65" s="2" customFormat="1" ht="16.5" customHeight="1">
      <c r="A206" s="34"/>
      <c r="B206" s="35"/>
      <c r="C206" s="225" t="s">
        <v>440</v>
      </c>
      <c r="D206" s="225" t="s">
        <v>199</v>
      </c>
      <c r="E206" s="226" t="s">
        <v>666</v>
      </c>
      <c r="F206" s="227" t="s">
        <v>667</v>
      </c>
      <c r="G206" s="228" t="s">
        <v>223</v>
      </c>
      <c r="H206" s="229">
        <v>1</v>
      </c>
      <c r="I206" s="230"/>
      <c r="J206" s="231">
        <f t="shared" si="0"/>
        <v>0</v>
      </c>
      <c r="K206" s="227" t="s">
        <v>187</v>
      </c>
      <c r="L206" s="39"/>
      <c r="M206" s="232" t="s">
        <v>19</v>
      </c>
      <c r="N206" s="233" t="s">
        <v>42</v>
      </c>
      <c r="O206" s="64"/>
      <c r="P206" s="188">
        <f t="shared" si="1"/>
        <v>0</v>
      </c>
      <c r="Q206" s="188">
        <v>0</v>
      </c>
      <c r="R206" s="188">
        <f t="shared" si="2"/>
        <v>0</v>
      </c>
      <c r="S206" s="188">
        <v>0</v>
      </c>
      <c r="T206" s="189">
        <f t="shared" si="3"/>
        <v>0</v>
      </c>
      <c r="U206" s="34"/>
      <c r="V206" s="34"/>
      <c r="W206" s="34"/>
      <c r="X206" s="34"/>
      <c r="Y206" s="34"/>
      <c r="Z206" s="34"/>
      <c r="AA206" s="34"/>
      <c r="AB206" s="34"/>
      <c r="AC206" s="34"/>
      <c r="AD206" s="34"/>
      <c r="AE206" s="34"/>
      <c r="AR206" s="190" t="s">
        <v>228</v>
      </c>
      <c r="AT206" s="190" t="s">
        <v>199</v>
      </c>
      <c r="AU206" s="190" t="s">
        <v>81</v>
      </c>
      <c r="AY206" s="17" t="s">
        <v>181</v>
      </c>
      <c r="BE206" s="191">
        <f t="shared" si="4"/>
        <v>0</v>
      </c>
      <c r="BF206" s="191">
        <f t="shared" si="5"/>
        <v>0</v>
      </c>
      <c r="BG206" s="191">
        <f t="shared" si="6"/>
        <v>0</v>
      </c>
      <c r="BH206" s="191">
        <f t="shared" si="7"/>
        <v>0</v>
      </c>
      <c r="BI206" s="191">
        <f t="shared" si="8"/>
        <v>0</v>
      </c>
      <c r="BJ206" s="17" t="s">
        <v>79</v>
      </c>
      <c r="BK206" s="191">
        <f t="shared" si="9"/>
        <v>0</v>
      </c>
      <c r="BL206" s="17" t="s">
        <v>228</v>
      </c>
      <c r="BM206" s="190" t="s">
        <v>1843</v>
      </c>
    </row>
    <row r="207" spans="1:65" s="2" customFormat="1" ht="16.5" customHeight="1">
      <c r="A207" s="34"/>
      <c r="B207" s="35"/>
      <c r="C207" s="225" t="s">
        <v>442</v>
      </c>
      <c r="D207" s="225" t="s">
        <v>199</v>
      </c>
      <c r="E207" s="226" t="s">
        <v>669</v>
      </c>
      <c r="F207" s="227" t="s">
        <v>670</v>
      </c>
      <c r="G207" s="228" t="s">
        <v>223</v>
      </c>
      <c r="H207" s="229">
        <v>1</v>
      </c>
      <c r="I207" s="230"/>
      <c r="J207" s="231">
        <f t="shared" si="0"/>
        <v>0</v>
      </c>
      <c r="K207" s="227" t="s">
        <v>187</v>
      </c>
      <c r="L207" s="39"/>
      <c r="M207" s="232" t="s">
        <v>19</v>
      </c>
      <c r="N207" s="233" t="s">
        <v>42</v>
      </c>
      <c r="O207" s="64"/>
      <c r="P207" s="188">
        <f t="shared" si="1"/>
        <v>0</v>
      </c>
      <c r="Q207" s="188">
        <v>0</v>
      </c>
      <c r="R207" s="188">
        <f t="shared" si="2"/>
        <v>0</v>
      </c>
      <c r="S207" s="188">
        <v>0</v>
      </c>
      <c r="T207" s="189">
        <f t="shared" si="3"/>
        <v>0</v>
      </c>
      <c r="U207" s="34"/>
      <c r="V207" s="34"/>
      <c r="W207" s="34"/>
      <c r="X207" s="34"/>
      <c r="Y207" s="34"/>
      <c r="Z207" s="34"/>
      <c r="AA207" s="34"/>
      <c r="AB207" s="34"/>
      <c r="AC207" s="34"/>
      <c r="AD207" s="34"/>
      <c r="AE207" s="34"/>
      <c r="AR207" s="190" t="s">
        <v>228</v>
      </c>
      <c r="AT207" s="190" t="s">
        <v>199</v>
      </c>
      <c r="AU207" s="190" t="s">
        <v>81</v>
      </c>
      <c r="AY207" s="17" t="s">
        <v>181</v>
      </c>
      <c r="BE207" s="191">
        <f t="shared" si="4"/>
        <v>0</v>
      </c>
      <c r="BF207" s="191">
        <f t="shared" si="5"/>
        <v>0</v>
      </c>
      <c r="BG207" s="191">
        <f t="shared" si="6"/>
        <v>0</v>
      </c>
      <c r="BH207" s="191">
        <f t="shared" si="7"/>
        <v>0</v>
      </c>
      <c r="BI207" s="191">
        <f t="shared" si="8"/>
        <v>0</v>
      </c>
      <c r="BJ207" s="17" t="s">
        <v>79</v>
      </c>
      <c r="BK207" s="191">
        <f t="shared" si="9"/>
        <v>0</v>
      </c>
      <c r="BL207" s="17" t="s">
        <v>228</v>
      </c>
      <c r="BM207" s="190" t="s">
        <v>1844</v>
      </c>
    </row>
    <row r="208" spans="1:65" s="2" customFormat="1" ht="16.5" customHeight="1">
      <c r="A208" s="34"/>
      <c r="B208" s="35"/>
      <c r="C208" s="225" t="s">
        <v>446</v>
      </c>
      <c r="D208" s="225" t="s">
        <v>199</v>
      </c>
      <c r="E208" s="226" t="s">
        <v>673</v>
      </c>
      <c r="F208" s="227" t="s">
        <v>674</v>
      </c>
      <c r="G208" s="228" t="s">
        <v>223</v>
      </c>
      <c r="H208" s="229">
        <v>1</v>
      </c>
      <c r="I208" s="230"/>
      <c r="J208" s="231">
        <f t="shared" si="0"/>
        <v>0</v>
      </c>
      <c r="K208" s="227" t="s">
        <v>187</v>
      </c>
      <c r="L208" s="39"/>
      <c r="M208" s="232" t="s">
        <v>19</v>
      </c>
      <c r="N208" s="233" t="s">
        <v>42</v>
      </c>
      <c r="O208" s="64"/>
      <c r="P208" s="188">
        <f t="shared" si="1"/>
        <v>0</v>
      </c>
      <c r="Q208" s="188">
        <v>0</v>
      </c>
      <c r="R208" s="188">
        <f t="shared" si="2"/>
        <v>0</v>
      </c>
      <c r="S208" s="188">
        <v>0</v>
      </c>
      <c r="T208" s="189">
        <f t="shared" si="3"/>
        <v>0</v>
      </c>
      <c r="U208" s="34"/>
      <c r="V208" s="34"/>
      <c r="W208" s="34"/>
      <c r="X208" s="34"/>
      <c r="Y208" s="34"/>
      <c r="Z208" s="34"/>
      <c r="AA208" s="34"/>
      <c r="AB208" s="34"/>
      <c r="AC208" s="34"/>
      <c r="AD208" s="34"/>
      <c r="AE208" s="34"/>
      <c r="AR208" s="190" t="s">
        <v>228</v>
      </c>
      <c r="AT208" s="190" t="s">
        <v>199</v>
      </c>
      <c r="AU208" s="190" t="s">
        <v>81</v>
      </c>
      <c r="AY208" s="17" t="s">
        <v>181</v>
      </c>
      <c r="BE208" s="191">
        <f t="shared" si="4"/>
        <v>0</v>
      </c>
      <c r="BF208" s="191">
        <f t="shared" si="5"/>
        <v>0</v>
      </c>
      <c r="BG208" s="191">
        <f t="shared" si="6"/>
        <v>0</v>
      </c>
      <c r="BH208" s="191">
        <f t="shared" si="7"/>
        <v>0</v>
      </c>
      <c r="BI208" s="191">
        <f t="shared" si="8"/>
        <v>0</v>
      </c>
      <c r="BJ208" s="17" t="s">
        <v>79</v>
      </c>
      <c r="BK208" s="191">
        <f t="shared" si="9"/>
        <v>0</v>
      </c>
      <c r="BL208" s="17" t="s">
        <v>228</v>
      </c>
      <c r="BM208" s="190" t="s">
        <v>1845</v>
      </c>
    </row>
    <row r="209" spans="1:65" s="2" customFormat="1" ht="16.5" customHeight="1">
      <c r="A209" s="34"/>
      <c r="B209" s="35"/>
      <c r="C209" s="225" t="s">
        <v>448</v>
      </c>
      <c r="D209" s="225" t="s">
        <v>199</v>
      </c>
      <c r="E209" s="226" t="s">
        <v>676</v>
      </c>
      <c r="F209" s="227" t="s">
        <v>677</v>
      </c>
      <c r="G209" s="228" t="s">
        <v>223</v>
      </c>
      <c r="H209" s="229">
        <v>1</v>
      </c>
      <c r="I209" s="230"/>
      <c r="J209" s="231">
        <f t="shared" si="0"/>
        <v>0</v>
      </c>
      <c r="K209" s="227" t="s">
        <v>187</v>
      </c>
      <c r="L209" s="39"/>
      <c r="M209" s="232" t="s">
        <v>19</v>
      </c>
      <c r="N209" s="233" t="s">
        <v>42</v>
      </c>
      <c r="O209" s="64"/>
      <c r="P209" s="188">
        <f t="shared" si="1"/>
        <v>0</v>
      </c>
      <c r="Q209" s="188">
        <v>0</v>
      </c>
      <c r="R209" s="188">
        <f t="shared" si="2"/>
        <v>0</v>
      </c>
      <c r="S209" s="188">
        <v>0</v>
      </c>
      <c r="T209" s="189">
        <f t="shared" si="3"/>
        <v>0</v>
      </c>
      <c r="U209" s="34"/>
      <c r="V209" s="34"/>
      <c r="W209" s="34"/>
      <c r="X209" s="34"/>
      <c r="Y209" s="34"/>
      <c r="Z209" s="34"/>
      <c r="AA209" s="34"/>
      <c r="AB209" s="34"/>
      <c r="AC209" s="34"/>
      <c r="AD209" s="34"/>
      <c r="AE209" s="34"/>
      <c r="AR209" s="190" t="s">
        <v>228</v>
      </c>
      <c r="AT209" s="190" t="s">
        <v>199</v>
      </c>
      <c r="AU209" s="190" t="s">
        <v>81</v>
      </c>
      <c r="AY209" s="17" t="s">
        <v>181</v>
      </c>
      <c r="BE209" s="191">
        <f t="shared" si="4"/>
        <v>0</v>
      </c>
      <c r="BF209" s="191">
        <f t="shared" si="5"/>
        <v>0</v>
      </c>
      <c r="BG209" s="191">
        <f t="shared" si="6"/>
        <v>0</v>
      </c>
      <c r="BH209" s="191">
        <f t="shared" si="7"/>
        <v>0</v>
      </c>
      <c r="BI209" s="191">
        <f t="shared" si="8"/>
        <v>0</v>
      </c>
      <c r="BJ209" s="17" t="s">
        <v>79</v>
      </c>
      <c r="BK209" s="191">
        <f t="shared" si="9"/>
        <v>0</v>
      </c>
      <c r="BL209" s="17" t="s">
        <v>228</v>
      </c>
      <c r="BM209" s="190" t="s">
        <v>1846</v>
      </c>
    </row>
    <row r="210" spans="1:65" s="2" customFormat="1" ht="16.5" customHeight="1">
      <c r="A210" s="34"/>
      <c r="B210" s="35"/>
      <c r="C210" s="225" t="s">
        <v>453</v>
      </c>
      <c r="D210" s="225" t="s">
        <v>199</v>
      </c>
      <c r="E210" s="226" t="s">
        <v>680</v>
      </c>
      <c r="F210" s="227" t="s">
        <v>681</v>
      </c>
      <c r="G210" s="228" t="s">
        <v>223</v>
      </c>
      <c r="H210" s="229">
        <v>1</v>
      </c>
      <c r="I210" s="230"/>
      <c r="J210" s="231">
        <f t="shared" si="0"/>
        <v>0</v>
      </c>
      <c r="K210" s="227" t="s">
        <v>187</v>
      </c>
      <c r="L210" s="39"/>
      <c r="M210" s="232" t="s">
        <v>19</v>
      </c>
      <c r="N210" s="233" t="s">
        <v>42</v>
      </c>
      <c r="O210" s="64"/>
      <c r="P210" s="188">
        <f t="shared" si="1"/>
        <v>0</v>
      </c>
      <c r="Q210" s="188">
        <v>0</v>
      </c>
      <c r="R210" s="188">
        <f t="shared" si="2"/>
        <v>0</v>
      </c>
      <c r="S210" s="188">
        <v>0</v>
      </c>
      <c r="T210" s="189">
        <f t="shared" si="3"/>
        <v>0</v>
      </c>
      <c r="U210" s="34"/>
      <c r="V210" s="34"/>
      <c r="W210" s="34"/>
      <c r="X210" s="34"/>
      <c r="Y210" s="34"/>
      <c r="Z210" s="34"/>
      <c r="AA210" s="34"/>
      <c r="AB210" s="34"/>
      <c r="AC210" s="34"/>
      <c r="AD210" s="34"/>
      <c r="AE210" s="34"/>
      <c r="AR210" s="190" t="s">
        <v>228</v>
      </c>
      <c r="AT210" s="190" t="s">
        <v>199</v>
      </c>
      <c r="AU210" s="190" t="s">
        <v>81</v>
      </c>
      <c r="AY210" s="17" t="s">
        <v>181</v>
      </c>
      <c r="BE210" s="191">
        <f t="shared" si="4"/>
        <v>0</v>
      </c>
      <c r="BF210" s="191">
        <f t="shared" si="5"/>
        <v>0</v>
      </c>
      <c r="BG210" s="191">
        <f t="shared" si="6"/>
        <v>0</v>
      </c>
      <c r="BH210" s="191">
        <f t="shared" si="7"/>
        <v>0</v>
      </c>
      <c r="BI210" s="191">
        <f t="shared" si="8"/>
        <v>0</v>
      </c>
      <c r="BJ210" s="17" t="s">
        <v>79</v>
      </c>
      <c r="BK210" s="191">
        <f t="shared" si="9"/>
        <v>0</v>
      </c>
      <c r="BL210" s="17" t="s">
        <v>228</v>
      </c>
      <c r="BM210" s="190" t="s">
        <v>1847</v>
      </c>
    </row>
    <row r="211" spans="1:65" s="2" customFormat="1" ht="16.5" customHeight="1">
      <c r="A211" s="34"/>
      <c r="B211" s="35"/>
      <c r="C211" s="225" t="s">
        <v>456</v>
      </c>
      <c r="D211" s="225" t="s">
        <v>199</v>
      </c>
      <c r="E211" s="226" t="s">
        <v>684</v>
      </c>
      <c r="F211" s="227" t="s">
        <v>685</v>
      </c>
      <c r="G211" s="228" t="s">
        <v>223</v>
      </c>
      <c r="H211" s="229">
        <v>1</v>
      </c>
      <c r="I211" s="230"/>
      <c r="J211" s="231">
        <f t="shared" si="0"/>
        <v>0</v>
      </c>
      <c r="K211" s="227" t="s">
        <v>187</v>
      </c>
      <c r="L211" s="39"/>
      <c r="M211" s="232" t="s">
        <v>19</v>
      </c>
      <c r="N211" s="233" t="s">
        <v>42</v>
      </c>
      <c r="O211" s="64"/>
      <c r="P211" s="188">
        <f t="shared" si="1"/>
        <v>0</v>
      </c>
      <c r="Q211" s="188">
        <v>0</v>
      </c>
      <c r="R211" s="188">
        <f t="shared" si="2"/>
        <v>0</v>
      </c>
      <c r="S211" s="188">
        <v>0</v>
      </c>
      <c r="T211" s="189">
        <f t="shared" si="3"/>
        <v>0</v>
      </c>
      <c r="U211" s="34"/>
      <c r="V211" s="34"/>
      <c r="W211" s="34"/>
      <c r="X211" s="34"/>
      <c r="Y211" s="34"/>
      <c r="Z211" s="34"/>
      <c r="AA211" s="34"/>
      <c r="AB211" s="34"/>
      <c r="AC211" s="34"/>
      <c r="AD211" s="34"/>
      <c r="AE211" s="34"/>
      <c r="AR211" s="190" t="s">
        <v>228</v>
      </c>
      <c r="AT211" s="190" t="s">
        <v>199</v>
      </c>
      <c r="AU211" s="190" t="s">
        <v>81</v>
      </c>
      <c r="AY211" s="17" t="s">
        <v>181</v>
      </c>
      <c r="BE211" s="191">
        <f t="shared" si="4"/>
        <v>0</v>
      </c>
      <c r="BF211" s="191">
        <f t="shared" si="5"/>
        <v>0</v>
      </c>
      <c r="BG211" s="191">
        <f t="shared" si="6"/>
        <v>0</v>
      </c>
      <c r="BH211" s="191">
        <f t="shared" si="7"/>
        <v>0</v>
      </c>
      <c r="BI211" s="191">
        <f t="shared" si="8"/>
        <v>0</v>
      </c>
      <c r="BJ211" s="17" t="s">
        <v>79</v>
      </c>
      <c r="BK211" s="191">
        <f t="shared" si="9"/>
        <v>0</v>
      </c>
      <c r="BL211" s="17" t="s">
        <v>228</v>
      </c>
      <c r="BM211" s="190" t="s">
        <v>1848</v>
      </c>
    </row>
    <row r="212" spans="1:65" s="2" customFormat="1" ht="62.7" customHeight="1">
      <c r="A212" s="34"/>
      <c r="B212" s="35"/>
      <c r="C212" s="225" t="s">
        <v>460</v>
      </c>
      <c r="D212" s="225" t="s">
        <v>199</v>
      </c>
      <c r="E212" s="226" t="s">
        <v>688</v>
      </c>
      <c r="F212" s="227" t="s">
        <v>689</v>
      </c>
      <c r="G212" s="228" t="s">
        <v>223</v>
      </c>
      <c r="H212" s="229">
        <v>1</v>
      </c>
      <c r="I212" s="230"/>
      <c r="J212" s="231">
        <f t="shared" si="0"/>
        <v>0</v>
      </c>
      <c r="K212" s="227" t="s">
        <v>187</v>
      </c>
      <c r="L212" s="39"/>
      <c r="M212" s="232" t="s">
        <v>19</v>
      </c>
      <c r="N212" s="233" t="s">
        <v>42</v>
      </c>
      <c r="O212" s="64"/>
      <c r="P212" s="188">
        <f t="shared" si="1"/>
        <v>0</v>
      </c>
      <c r="Q212" s="188">
        <v>0</v>
      </c>
      <c r="R212" s="188">
        <f t="shared" si="2"/>
        <v>0</v>
      </c>
      <c r="S212" s="188">
        <v>0</v>
      </c>
      <c r="T212" s="189">
        <f t="shared" si="3"/>
        <v>0</v>
      </c>
      <c r="U212" s="34"/>
      <c r="V212" s="34"/>
      <c r="W212" s="34"/>
      <c r="X212" s="34"/>
      <c r="Y212" s="34"/>
      <c r="Z212" s="34"/>
      <c r="AA212" s="34"/>
      <c r="AB212" s="34"/>
      <c r="AC212" s="34"/>
      <c r="AD212" s="34"/>
      <c r="AE212" s="34"/>
      <c r="AR212" s="190" t="s">
        <v>228</v>
      </c>
      <c r="AT212" s="190" t="s">
        <v>199</v>
      </c>
      <c r="AU212" s="190" t="s">
        <v>81</v>
      </c>
      <c r="AY212" s="17" t="s">
        <v>181</v>
      </c>
      <c r="BE212" s="191">
        <f t="shared" si="4"/>
        <v>0</v>
      </c>
      <c r="BF212" s="191">
        <f t="shared" si="5"/>
        <v>0</v>
      </c>
      <c r="BG212" s="191">
        <f t="shared" si="6"/>
        <v>0</v>
      </c>
      <c r="BH212" s="191">
        <f t="shared" si="7"/>
        <v>0</v>
      </c>
      <c r="BI212" s="191">
        <f t="shared" si="8"/>
        <v>0</v>
      </c>
      <c r="BJ212" s="17" t="s">
        <v>79</v>
      </c>
      <c r="BK212" s="191">
        <f t="shared" si="9"/>
        <v>0</v>
      </c>
      <c r="BL212" s="17" t="s">
        <v>228</v>
      </c>
      <c r="BM212" s="190" t="s">
        <v>1849</v>
      </c>
    </row>
    <row r="213" spans="1:65" s="2" customFormat="1" ht="101.25" customHeight="1">
      <c r="A213" s="34"/>
      <c r="B213" s="35"/>
      <c r="C213" s="225" t="s">
        <v>463</v>
      </c>
      <c r="D213" s="225" t="s">
        <v>199</v>
      </c>
      <c r="E213" s="226" t="s">
        <v>241</v>
      </c>
      <c r="F213" s="227" t="s">
        <v>242</v>
      </c>
      <c r="G213" s="228" t="s">
        <v>186</v>
      </c>
      <c r="H213" s="229">
        <v>4051.845</v>
      </c>
      <c r="I213" s="230"/>
      <c r="J213" s="231">
        <f t="shared" si="0"/>
        <v>0</v>
      </c>
      <c r="K213" s="227" t="s">
        <v>187</v>
      </c>
      <c r="L213" s="39"/>
      <c r="M213" s="232" t="s">
        <v>19</v>
      </c>
      <c r="N213" s="233" t="s">
        <v>42</v>
      </c>
      <c r="O213" s="64"/>
      <c r="P213" s="188">
        <f t="shared" si="1"/>
        <v>0</v>
      </c>
      <c r="Q213" s="188">
        <v>0</v>
      </c>
      <c r="R213" s="188">
        <f t="shared" si="2"/>
        <v>0</v>
      </c>
      <c r="S213" s="188">
        <v>0</v>
      </c>
      <c r="T213" s="189">
        <f t="shared" si="3"/>
        <v>0</v>
      </c>
      <c r="U213" s="34"/>
      <c r="V213" s="34"/>
      <c r="W213" s="34"/>
      <c r="X213" s="34"/>
      <c r="Y213" s="34"/>
      <c r="Z213" s="34"/>
      <c r="AA213" s="34"/>
      <c r="AB213" s="34"/>
      <c r="AC213" s="34"/>
      <c r="AD213" s="34"/>
      <c r="AE213" s="34"/>
      <c r="AR213" s="190" t="s">
        <v>228</v>
      </c>
      <c r="AT213" s="190" t="s">
        <v>199</v>
      </c>
      <c r="AU213" s="190" t="s">
        <v>81</v>
      </c>
      <c r="AY213" s="17" t="s">
        <v>181</v>
      </c>
      <c r="BE213" s="191">
        <f t="shared" si="4"/>
        <v>0</v>
      </c>
      <c r="BF213" s="191">
        <f t="shared" si="5"/>
        <v>0</v>
      </c>
      <c r="BG213" s="191">
        <f t="shared" si="6"/>
        <v>0</v>
      </c>
      <c r="BH213" s="191">
        <f t="shared" si="7"/>
        <v>0</v>
      </c>
      <c r="BI213" s="191">
        <f t="shared" si="8"/>
        <v>0</v>
      </c>
      <c r="BJ213" s="17" t="s">
        <v>79</v>
      </c>
      <c r="BK213" s="191">
        <f t="shared" si="9"/>
        <v>0</v>
      </c>
      <c r="BL213" s="17" t="s">
        <v>228</v>
      </c>
      <c r="BM213" s="190" t="s">
        <v>1850</v>
      </c>
    </row>
    <row r="214" spans="1:47" s="2" customFormat="1" ht="19.2">
      <c r="A214" s="34"/>
      <c r="B214" s="35"/>
      <c r="C214" s="36"/>
      <c r="D214" s="194" t="s">
        <v>204</v>
      </c>
      <c r="E214" s="36"/>
      <c r="F214" s="234" t="s">
        <v>244</v>
      </c>
      <c r="G214" s="36"/>
      <c r="H214" s="36"/>
      <c r="I214" s="235"/>
      <c r="J214" s="36"/>
      <c r="K214" s="36"/>
      <c r="L214" s="39"/>
      <c r="M214" s="236"/>
      <c r="N214" s="237"/>
      <c r="O214" s="64"/>
      <c r="P214" s="64"/>
      <c r="Q214" s="64"/>
      <c r="R214" s="64"/>
      <c r="S214" s="64"/>
      <c r="T214" s="65"/>
      <c r="U214" s="34"/>
      <c r="V214" s="34"/>
      <c r="W214" s="34"/>
      <c r="X214" s="34"/>
      <c r="Y214" s="34"/>
      <c r="Z214" s="34"/>
      <c r="AA214" s="34"/>
      <c r="AB214" s="34"/>
      <c r="AC214" s="34"/>
      <c r="AD214" s="34"/>
      <c r="AE214" s="34"/>
      <c r="AT214" s="17" t="s">
        <v>204</v>
      </c>
      <c r="AU214" s="17" t="s">
        <v>81</v>
      </c>
    </row>
    <row r="215" spans="2:51" s="13" customFormat="1" ht="12">
      <c r="B215" s="192"/>
      <c r="C215" s="193"/>
      <c r="D215" s="194" t="s">
        <v>191</v>
      </c>
      <c r="E215" s="195" t="s">
        <v>19</v>
      </c>
      <c r="F215" s="196" t="s">
        <v>245</v>
      </c>
      <c r="G215" s="193"/>
      <c r="H215" s="195" t="s">
        <v>19</v>
      </c>
      <c r="I215" s="197"/>
      <c r="J215" s="193"/>
      <c r="K215" s="193"/>
      <c r="L215" s="198"/>
      <c r="M215" s="199"/>
      <c r="N215" s="200"/>
      <c r="O215" s="200"/>
      <c r="P215" s="200"/>
      <c r="Q215" s="200"/>
      <c r="R215" s="200"/>
      <c r="S215" s="200"/>
      <c r="T215" s="201"/>
      <c r="AT215" s="202" t="s">
        <v>191</v>
      </c>
      <c r="AU215" s="202" t="s">
        <v>81</v>
      </c>
      <c r="AV215" s="13" t="s">
        <v>79</v>
      </c>
      <c r="AW215" s="13" t="s">
        <v>32</v>
      </c>
      <c r="AX215" s="13" t="s">
        <v>71</v>
      </c>
      <c r="AY215" s="202" t="s">
        <v>181</v>
      </c>
    </row>
    <row r="216" spans="2:51" s="14" customFormat="1" ht="12">
      <c r="B216" s="203"/>
      <c r="C216" s="204"/>
      <c r="D216" s="194" t="s">
        <v>191</v>
      </c>
      <c r="E216" s="205" t="s">
        <v>19</v>
      </c>
      <c r="F216" s="206" t="s">
        <v>1851</v>
      </c>
      <c r="G216" s="204"/>
      <c r="H216" s="207">
        <v>4051.845</v>
      </c>
      <c r="I216" s="208"/>
      <c r="J216" s="204"/>
      <c r="K216" s="204"/>
      <c r="L216" s="209"/>
      <c r="M216" s="210"/>
      <c r="N216" s="211"/>
      <c r="O216" s="211"/>
      <c r="P216" s="211"/>
      <c r="Q216" s="211"/>
      <c r="R216" s="211"/>
      <c r="S216" s="211"/>
      <c r="T216" s="212"/>
      <c r="AT216" s="213" t="s">
        <v>191</v>
      </c>
      <c r="AU216" s="213" t="s">
        <v>81</v>
      </c>
      <c r="AV216" s="14" t="s">
        <v>81</v>
      </c>
      <c r="AW216" s="14" t="s">
        <v>32</v>
      </c>
      <c r="AX216" s="14" t="s">
        <v>71</v>
      </c>
      <c r="AY216" s="213" t="s">
        <v>181</v>
      </c>
    </row>
    <row r="217" spans="2:51" s="15" customFormat="1" ht="12">
      <c r="B217" s="214"/>
      <c r="C217" s="215"/>
      <c r="D217" s="194" t="s">
        <v>191</v>
      </c>
      <c r="E217" s="216" t="s">
        <v>19</v>
      </c>
      <c r="F217" s="217" t="s">
        <v>196</v>
      </c>
      <c r="G217" s="215"/>
      <c r="H217" s="218">
        <v>4051.845</v>
      </c>
      <c r="I217" s="219"/>
      <c r="J217" s="215"/>
      <c r="K217" s="215"/>
      <c r="L217" s="220"/>
      <c r="M217" s="221"/>
      <c r="N217" s="222"/>
      <c r="O217" s="222"/>
      <c r="P217" s="222"/>
      <c r="Q217" s="222"/>
      <c r="R217" s="222"/>
      <c r="S217" s="222"/>
      <c r="T217" s="223"/>
      <c r="AT217" s="224" t="s">
        <v>191</v>
      </c>
      <c r="AU217" s="224" t="s">
        <v>81</v>
      </c>
      <c r="AV217" s="15" t="s">
        <v>189</v>
      </c>
      <c r="AW217" s="15" t="s">
        <v>32</v>
      </c>
      <c r="AX217" s="15" t="s">
        <v>79</v>
      </c>
      <c r="AY217" s="224" t="s">
        <v>181</v>
      </c>
    </row>
    <row r="218" spans="1:65" s="2" customFormat="1" ht="114.9" customHeight="1">
      <c r="A218" s="34"/>
      <c r="B218" s="35"/>
      <c r="C218" s="225" t="s">
        <v>610</v>
      </c>
      <c r="D218" s="225" t="s">
        <v>199</v>
      </c>
      <c r="E218" s="226" t="s">
        <v>321</v>
      </c>
      <c r="F218" s="227" t="s">
        <v>322</v>
      </c>
      <c r="G218" s="228" t="s">
        <v>186</v>
      </c>
      <c r="H218" s="229">
        <v>17.338</v>
      </c>
      <c r="I218" s="230"/>
      <c r="J218" s="231">
        <f>ROUND(I218*H218,2)</f>
        <v>0</v>
      </c>
      <c r="K218" s="227" t="s">
        <v>187</v>
      </c>
      <c r="L218" s="39"/>
      <c r="M218" s="232" t="s">
        <v>19</v>
      </c>
      <c r="N218" s="233" t="s">
        <v>42</v>
      </c>
      <c r="O218" s="64"/>
      <c r="P218" s="188">
        <f>O218*H218</f>
        <v>0</v>
      </c>
      <c r="Q218" s="188">
        <v>0</v>
      </c>
      <c r="R218" s="188">
        <f>Q218*H218</f>
        <v>0</v>
      </c>
      <c r="S218" s="188">
        <v>0</v>
      </c>
      <c r="T218" s="189">
        <f>S218*H218</f>
        <v>0</v>
      </c>
      <c r="U218" s="34"/>
      <c r="V218" s="34"/>
      <c r="W218" s="34"/>
      <c r="X218" s="34"/>
      <c r="Y218" s="34"/>
      <c r="Z218" s="34"/>
      <c r="AA218" s="34"/>
      <c r="AB218" s="34"/>
      <c r="AC218" s="34"/>
      <c r="AD218" s="34"/>
      <c r="AE218" s="34"/>
      <c r="AR218" s="190" t="s">
        <v>228</v>
      </c>
      <c r="AT218" s="190" t="s">
        <v>199</v>
      </c>
      <c r="AU218" s="190" t="s">
        <v>81</v>
      </c>
      <c r="AY218" s="17" t="s">
        <v>181</v>
      </c>
      <c r="BE218" s="191">
        <f>IF(N218="základní",J218,0)</f>
        <v>0</v>
      </c>
      <c r="BF218" s="191">
        <f>IF(N218="snížená",J218,0)</f>
        <v>0</v>
      </c>
      <c r="BG218" s="191">
        <f>IF(N218="zákl. přenesená",J218,0)</f>
        <v>0</v>
      </c>
      <c r="BH218" s="191">
        <f>IF(N218="sníž. přenesená",J218,0)</f>
        <v>0</v>
      </c>
      <c r="BI218" s="191">
        <f>IF(N218="nulová",J218,0)</f>
        <v>0</v>
      </c>
      <c r="BJ218" s="17" t="s">
        <v>79</v>
      </c>
      <c r="BK218" s="191">
        <f>ROUND(I218*H218,2)</f>
        <v>0</v>
      </c>
      <c r="BL218" s="17" t="s">
        <v>228</v>
      </c>
      <c r="BM218" s="190" t="s">
        <v>1852</v>
      </c>
    </row>
    <row r="219" spans="2:51" s="13" customFormat="1" ht="20.4">
      <c r="B219" s="192"/>
      <c r="C219" s="193"/>
      <c r="D219" s="194" t="s">
        <v>191</v>
      </c>
      <c r="E219" s="195" t="s">
        <v>19</v>
      </c>
      <c r="F219" s="196" t="s">
        <v>324</v>
      </c>
      <c r="G219" s="193"/>
      <c r="H219" s="195" t="s">
        <v>19</v>
      </c>
      <c r="I219" s="197"/>
      <c r="J219" s="193"/>
      <c r="K219" s="193"/>
      <c r="L219" s="198"/>
      <c r="M219" s="199"/>
      <c r="N219" s="200"/>
      <c r="O219" s="200"/>
      <c r="P219" s="200"/>
      <c r="Q219" s="200"/>
      <c r="R219" s="200"/>
      <c r="S219" s="200"/>
      <c r="T219" s="201"/>
      <c r="AT219" s="202" t="s">
        <v>191</v>
      </c>
      <c r="AU219" s="202" t="s">
        <v>81</v>
      </c>
      <c r="AV219" s="13" t="s">
        <v>79</v>
      </c>
      <c r="AW219" s="13" t="s">
        <v>32</v>
      </c>
      <c r="AX219" s="13" t="s">
        <v>71</v>
      </c>
      <c r="AY219" s="202" t="s">
        <v>181</v>
      </c>
    </row>
    <row r="220" spans="2:51" s="14" customFormat="1" ht="12">
      <c r="B220" s="203"/>
      <c r="C220" s="204"/>
      <c r="D220" s="194" t="s">
        <v>191</v>
      </c>
      <c r="E220" s="205" t="s">
        <v>19</v>
      </c>
      <c r="F220" s="206" t="s">
        <v>1853</v>
      </c>
      <c r="G220" s="204"/>
      <c r="H220" s="207">
        <v>17.338</v>
      </c>
      <c r="I220" s="208"/>
      <c r="J220" s="204"/>
      <c r="K220" s="204"/>
      <c r="L220" s="209"/>
      <c r="M220" s="210"/>
      <c r="N220" s="211"/>
      <c r="O220" s="211"/>
      <c r="P220" s="211"/>
      <c r="Q220" s="211"/>
      <c r="R220" s="211"/>
      <c r="S220" s="211"/>
      <c r="T220" s="212"/>
      <c r="AT220" s="213" t="s">
        <v>191</v>
      </c>
      <c r="AU220" s="213" t="s">
        <v>81</v>
      </c>
      <c r="AV220" s="14" t="s">
        <v>81</v>
      </c>
      <c r="AW220" s="14" t="s">
        <v>32</v>
      </c>
      <c r="AX220" s="14" t="s">
        <v>71</v>
      </c>
      <c r="AY220" s="213" t="s">
        <v>181</v>
      </c>
    </row>
    <row r="221" spans="2:51" s="15" customFormat="1" ht="12">
      <c r="B221" s="214"/>
      <c r="C221" s="215"/>
      <c r="D221" s="194" t="s">
        <v>191</v>
      </c>
      <c r="E221" s="216" t="s">
        <v>19</v>
      </c>
      <c r="F221" s="217" t="s">
        <v>196</v>
      </c>
      <c r="G221" s="215"/>
      <c r="H221" s="218">
        <v>17.338</v>
      </c>
      <c r="I221" s="219"/>
      <c r="J221" s="215"/>
      <c r="K221" s="215"/>
      <c r="L221" s="220"/>
      <c r="M221" s="221"/>
      <c r="N221" s="222"/>
      <c r="O221" s="222"/>
      <c r="P221" s="222"/>
      <c r="Q221" s="222"/>
      <c r="R221" s="222"/>
      <c r="S221" s="222"/>
      <c r="T221" s="223"/>
      <c r="AT221" s="224" t="s">
        <v>191</v>
      </c>
      <c r="AU221" s="224" t="s">
        <v>81</v>
      </c>
      <c r="AV221" s="15" t="s">
        <v>189</v>
      </c>
      <c r="AW221" s="15" t="s">
        <v>32</v>
      </c>
      <c r="AX221" s="15" t="s">
        <v>79</v>
      </c>
      <c r="AY221" s="224" t="s">
        <v>181</v>
      </c>
    </row>
    <row r="222" spans="1:65" s="2" customFormat="1" ht="90" customHeight="1">
      <c r="A222" s="34"/>
      <c r="B222" s="35"/>
      <c r="C222" s="225" t="s">
        <v>14</v>
      </c>
      <c r="D222" s="225" t="s">
        <v>199</v>
      </c>
      <c r="E222" s="226" t="s">
        <v>326</v>
      </c>
      <c r="F222" s="227" t="s">
        <v>327</v>
      </c>
      <c r="G222" s="228" t="s">
        <v>186</v>
      </c>
      <c r="H222" s="229">
        <v>8.669</v>
      </c>
      <c r="I222" s="230"/>
      <c r="J222" s="231">
        <f>ROUND(I222*H222,2)</f>
        <v>0</v>
      </c>
      <c r="K222" s="227" t="s">
        <v>187</v>
      </c>
      <c r="L222" s="39"/>
      <c r="M222" s="232" t="s">
        <v>19</v>
      </c>
      <c r="N222" s="233" t="s">
        <v>42</v>
      </c>
      <c r="O222" s="64"/>
      <c r="P222" s="188">
        <f>O222*H222</f>
        <v>0</v>
      </c>
      <c r="Q222" s="188">
        <v>0</v>
      </c>
      <c r="R222" s="188">
        <f>Q222*H222</f>
        <v>0</v>
      </c>
      <c r="S222" s="188">
        <v>0</v>
      </c>
      <c r="T222" s="189">
        <f>S222*H222</f>
        <v>0</v>
      </c>
      <c r="U222" s="34"/>
      <c r="V222" s="34"/>
      <c r="W222" s="34"/>
      <c r="X222" s="34"/>
      <c r="Y222" s="34"/>
      <c r="Z222" s="34"/>
      <c r="AA222" s="34"/>
      <c r="AB222" s="34"/>
      <c r="AC222" s="34"/>
      <c r="AD222" s="34"/>
      <c r="AE222" s="34"/>
      <c r="AR222" s="190" t="s">
        <v>228</v>
      </c>
      <c r="AT222" s="190" t="s">
        <v>199</v>
      </c>
      <c r="AU222" s="190" t="s">
        <v>81</v>
      </c>
      <c r="AY222" s="17" t="s">
        <v>181</v>
      </c>
      <c r="BE222" s="191">
        <f>IF(N222="základní",J222,0)</f>
        <v>0</v>
      </c>
      <c r="BF222" s="191">
        <f>IF(N222="snížená",J222,0)</f>
        <v>0</v>
      </c>
      <c r="BG222" s="191">
        <f>IF(N222="zákl. přenesená",J222,0)</f>
        <v>0</v>
      </c>
      <c r="BH222" s="191">
        <f>IF(N222="sníž. přenesená",J222,0)</f>
        <v>0</v>
      </c>
      <c r="BI222" s="191">
        <f>IF(N222="nulová",J222,0)</f>
        <v>0</v>
      </c>
      <c r="BJ222" s="17" t="s">
        <v>79</v>
      </c>
      <c r="BK222" s="191">
        <f>ROUND(I222*H222,2)</f>
        <v>0</v>
      </c>
      <c r="BL222" s="17" t="s">
        <v>228</v>
      </c>
      <c r="BM222" s="190" t="s">
        <v>1854</v>
      </c>
    </row>
    <row r="223" spans="2:51" s="13" customFormat="1" ht="12">
      <c r="B223" s="192"/>
      <c r="C223" s="193"/>
      <c r="D223" s="194" t="s">
        <v>191</v>
      </c>
      <c r="E223" s="195" t="s">
        <v>19</v>
      </c>
      <c r="F223" s="196" t="s">
        <v>329</v>
      </c>
      <c r="G223" s="193"/>
      <c r="H223" s="195" t="s">
        <v>19</v>
      </c>
      <c r="I223" s="197"/>
      <c r="J223" s="193"/>
      <c r="K223" s="193"/>
      <c r="L223" s="198"/>
      <c r="M223" s="199"/>
      <c r="N223" s="200"/>
      <c r="O223" s="200"/>
      <c r="P223" s="200"/>
      <c r="Q223" s="200"/>
      <c r="R223" s="200"/>
      <c r="S223" s="200"/>
      <c r="T223" s="201"/>
      <c r="AT223" s="202" t="s">
        <v>191</v>
      </c>
      <c r="AU223" s="202" t="s">
        <v>81</v>
      </c>
      <c r="AV223" s="13" t="s">
        <v>79</v>
      </c>
      <c r="AW223" s="13" t="s">
        <v>32</v>
      </c>
      <c r="AX223" s="13" t="s">
        <v>71</v>
      </c>
      <c r="AY223" s="202" t="s">
        <v>181</v>
      </c>
    </row>
    <row r="224" spans="2:51" s="14" customFormat="1" ht="12">
      <c r="B224" s="203"/>
      <c r="C224" s="204"/>
      <c r="D224" s="194" t="s">
        <v>191</v>
      </c>
      <c r="E224" s="205" t="s">
        <v>19</v>
      </c>
      <c r="F224" s="206" t="s">
        <v>1855</v>
      </c>
      <c r="G224" s="204"/>
      <c r="H224" s="207">
        <v>8.669</v>
      </c>
      <c r="I224" s="208"/>
      <c r="J224" s="204"/>
      <c r="K224" s="204"/>
      <c r="L224" s="209"/>
      <c r="M224" s="210"/>
      <c r="N224" s="211"/>
      <c r="O224" s="211"/>
      <c r="P224" s="211"/>
      <c r="Q224" s="211"/>
      <c r="R224" s="211"/>
      <c r="S224" s="211"/>
      <c r="T224" s="212"/>
      <c r="AT224" s="213" t="s">
        <v>191</v>
      </c>
      <c r="AU224" s="213" t="s">
        <v>81</v>
      </c>
      <c r="AV224" s="14" t="s">
        <v>81</v>
      </c>
      <c r="AW224" s="14" t="s">
        <v>32</v>
      </c>
      <c r="AX224" s="14" t="s">
        <v>71</v>
      </c>
      <c r="AY224" s="213" t="s">
        <v>181</v>
      </c>
    </row>
    <row r="225" spans="2:51" s="15" customFormat="1" ht="12">
      <c r="B225" s="214"/>
      <c r="C225" s="215"/>
      <c r="D225" s="194" t="s">
        <v>191</v>
      </c>
      <c r="E225" s="216" t="s">
        <v>19</v>
      </c>
      <c r="F225" s="217" t="s">
        <v>196</v>
      </c>
      <c r="G225" s="215"/>
      <c r="H225" s="218">
        <v>8.669</v>
      </c>
      <c r="I225" s="219"/>
      <c r="J225" s="215"/>
      <c r="K225" s="215"/>
      <c r="L225" s="220"/>
      <c r="M225" s="238"/>
      <c r="N225" s="239"/>
      <c r="O225" s="239"/>
      <c r="P225" s="239"/>
      <c r="Q225" s="239"/>
      <c r="R225" s="239"/>
      <c r="S225" s="239"/>
      <c r="T225" s="240"/>
      <c r="AT225" s="224" t="s">
        <v>191</v>
      </c>
      <c r="AU225" s="224" t="s">
        <v>81</v>
      </c>
      <c r="AV225" s="15" t="s">
        <v>189</v>
      </c>
      <c r="AW225" s="15" t="s">
        <v>32</v>
      </c>
      <c r="AX225" s="15" t="s">
        <v>79</v>
      </c>
      <c r="AY225" s="224" t="s">
        <v>181</v>
      </c>
    </row>
    <row r="226" spans="1:31" s="2" customFormat="1" ht="6.9" customHeight="1">
      <c r="A226" s="34"/>
      <c r="B226" s="47"/>
      <c r="C226" s="48"/>
      <c r="D226" s="48"/>
      <c r="E226" s="48"/>
      <c r="F226" s="48"/>
      <c r="G226" s="48"/>
      <c r="H226" s="48"/>
      <c r="I226" s="48"/>
      <c r="J226" s="48"/>
      <c r="K226" s="48"/>
      <c r="L226" s="39"/>
      <c r="M226" s="34"/>
      <c r="O226" s="34"/>
      <c r="P226" s="34"/>
      <c r="Q226" s="34"/>
      <c r="R226" s="34"/>
      <c r="S226" s="34"/>
      <c r="T226" s="34"/>
      <c r="U226" s="34"/>
      <c r="V226" s="34"/>
      <c r="W226" s="34"/>
      <c r="X226" s="34"/>
      <c r="Y226" s="34"/>
      <c r="Z226" s="34"/>
      <c r="AA226" s="34"/>
      <c r="AB226" s="34"/>
      <c r="AC226" s="34"/>
      <c r="AD226" s="34"/>
      <c r="AE226" s="34"/>
    </row>
  </sheetData>
  <sheetProtection password="EC1B" sheet="1" objects="1" scenarios="1" formatColumns="0" formatRows="0" autoFilter="0"/>
  <autoFilter ref="C83:K225"/>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BM233"/>
  <sheetViews>
    <sheetView showGridLines="0" workbookViewId="0" topLeftCell="A82">
      <selection activeCell="J229" sqref="J229"/>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50"/>
      <c r="M2" s="250"/>
      <c r="N2" s="250"/>
      <c r="O2" s="250"/>
      <c r="P2" s="250"/>
      <c r="Q2" s="250"/>
      <c r="R2" s="250"/>
      <c r="S2" s="250"/>
      <c r="T2" s="250"/>
      <c r="U2" s="250"/>
      <c r="V2" s="250"/>
      <c r="AT2" s="17" t="s">
        <v>114</v>
      </c>
    </row>
    <row r="3" spans="2:46" s="1" customFormat="1" ht="6.9" customHeight="1">
      <c r="B3" s="108"/>
      <c r="C3" s="109"/>
      <c r="D3" s="109"/>
      <c r="E3" s="109"/>
      <c r="F3" s="109"/>
      <c r="G3" s="109"/>
      <c r="H3" s="109"/>
      <c r="I3" s="109"/>
      <c r="J3" s="109"/>
      <c r="K3" s="109"/>
      <c r="L3" s="20"/>
      <c r="AT3" s="17" t="s">
        <v>81</v>
      </c>
    </row>
    <row r="4" spans="2:46" s="1" customFormat="1" ht="24.9" customHeight="1">
      <c r="B4" s="20"/>
      <c r="D4" s="110" t="s">
        <v>155</v>
      </c>
      <c r="L4" s="20"/>
      <c r="M4" s="111" t="s">
        <v>10</v>
      </c>
      <c r="AT4" s="17" t="s">
        <v>4</v>
      </c>
    </row>
    <row r="5" spans="2:12" s="1" customFormat="1" ht="6.9" customHeight="1">
      <c r="B5" s="20"/>
      <c r="L5" s="20"/>
    </row>
    <row r="6" spans="2:12" s="1" customFormat="1" ht="12" customHeight="1">
      <c r="B6" s="20"/>
      <c r="D6" s="112" t="s">
        <v>16</v>
      </c>
      <c r="L6" s="20"/>
    </row>
    <row r="7" spans="2:12" s="1" customFormat="1" ht="16.5" customHeight="1">
      <c r="B7" s="20"/>
      <c r="E7" s="290" t="str">
        <f>'Rekapitulace stavby'!K6</f>
        <v>Cyklická údržba trati v úseku Praha-Holešovice - Vraňany</v>
      </c>
      <c r="F7" s="291"/>
      <c r="G7" s="291"/>
      <c r="H7" s="291"/>
      <c r="L7" s="20"/>
    </row>
    <row r="8" spans="1:31" s="2" customFormat="1" ht="12" customHeight="1">
      <c r="A8" s="34"/>
      <c r="B8" s="39"/>
      <c r="C8" s="34"/>
      <c r="D8" s="112" t="s">
        <v>156</v>
      </c>
      <c r="E8" s="34"/>
      <c r="F8" s="34"/>
      <c r="G8" s="34"/>
      <c r="H8" s="34"/>
      <c r="I8" s="34"/>
      <c r="J8" s="34"/>
      <c r="K8" s="34"/>
      <c r="L8" s="113"/>
      <c r="S8" s="34"/>
      <c r="T8" s="34"/>
      <c r="U8" s="34"/>
      <c r="V8" s="34"/>
      <c r="W8" s="34"/>
      <c r="X8" s="34"/>
      <c r="Y8" s="34"/>
      <c r="Z8" s="34"/>
      <c r="AA8" s="34"/>
      <c r="AB8" s="34"/>
      <c r="AC8" s="34"/>
      <c r="AD8" s="34"/>
      <c r="AE8" s="34"/>
    </row>
    <row r="9" spans="1:31" s="2" customFormat="1" ht="16.5" customHeight="1">
      <c r="A9" s="34"/>
      <c r="B9" s="39"/>
      <c r="C9" s="34"/>
      <c r="D9" s="34"/>
      <c r="E9" s="292" t="s">
        <v>1856</v>
      </c>
      <c r="F9" s="293"/>
      <c r="G9" s="293"/>
      <c r="H9" s="293"/>
      <c r="I9" s="34"/>
      <c r="J9" s="34"/>
      <c r="K9" s="34"/>
      <c r="L9" s="113"/>
      <c r="S9" s="34"/>
      <c r="T9" s="34"/>
      <c r="U9" s="34"/>
      <c r="V9" s="34"/>
      <c r="W9" s="34"/>
      <c r="X9" s="34"/>
      <c r="Y9" s="34"/>
      <c r="Z9" s="34"/>
      <c r="AA9" s="34"/>
      <c r="AB9" s="34"/>
      <c r="AC9" s="34"/>
      <c r="AD9" s="34"/>
      <c r="AE9" s="34"/>
    </row>
    <row r="10" spans="1:31" s="2" customFormat="1" ht="12">
      <c r="A10" s="34"/>
      <c r="B10" s="39"/>
      <c r="C10" s="34"/>
      <c r="D10" s="34"/>
      <c r="E10" s="34"/>
      <c r="F10" s="34"/>
      <c r="G10" s="34"/>
      <c r="H10" s="34"/>
      <c r="I10" s="34"/>
      <c r="J10" s="34"/>
      <c r="K10" s="34"/>
      <c r="L10" s="113"/>
      <c r="S10" s="34"/>
      <c r="T10" s="34"/>
      <c r="U10" s="34"/>
      <c r="V10" s="34"/>
      <c r="W10" s="34"/>
      <c r="X10" s="34"/>
      <c r="Y10" s="34"/>
      <c r="Z10" s="34"/>
      <c r="AA10" s="34"/>
      <c r="AB10" s="34"/>
      <c r="AC10" s="34"/>
      <c r="AD10" s="34"/>
      <c r="AE10" s="34"/>
    </row>
    <row r="11" spans="1:31" s="2" customFormat="1" ht="12" customHeight="1">
      <c r="A11" s="34"/>
      <c r="B11" s="39"/>
      <c r="C11" s="34"/>
      <c r="D11" s="112" t="s">
        <v>18</v>
      </c>
      <c r="E11" s="34"/>
      <c r="F11" s="103" t="s">
        <v>19</v>
      </c>
      <c r="G11" s="34"/>
      <c r="H11" s="34"/>
      <c r="I11" s="112" t="s">
        <v>20</v>
      </c>
      <c r="J11" s="103" t="s">
        <v>19</v>
      </c>
      <c r="K11" s="34"/>
      <c r="L11" s="113"/>
      <c r="S11" s="34"/>
      <c r="T11" s="34"/>
      <c r="U11" s="34"/>
      <c r="V11" s="34"/>
      <c r="W11" s="34"/>
      <c r="X11" s="34"/>
      <c r="Y11" s="34"/>
      <c r="Z11" s="34"/>
      <c r="AA11" s="34"/>
      <c r="AB11" s="34"/>
      <c r="AC11" s="34"/>
      <c r="AD11" s="34"/>
      <c r="AE11" s="34"/>
    </row>
    <row r="12" spans="1:31" s="2" customFormat="1" ht="12" customHeight="1">
      <c r="A12" s="34"/>
      <c r="B12" s="39"/>
      <c r="C12" s="34"/>
      <c r="D12" s="112" t="s">
        <v>21</v>
      </c>
      <c r="E12" s="34"/>
      <c r="F12" s="103" t="s">
        <v>22</v>
      </c>
      <c r="G12" s="34"/>
      <c r="H12" s="34"/>
      <c r="I12" s="112" t="s">
        <v>23</v>
      </c>
      <c r="J12" s="114" t="str">
        <f>'Rekapitulace stavby'!AN8</f>
        <v>24. 2. 2023</v>
      </c>
      <c r="K12" s="34"/>
      <c r="L12" s="113"/>
      <c r="S12" s="34"/>
      <c r="T12" s="34"/>
      <c r="U12" s="34"/>
      <c r="V12" s="34"/>
      <c r="W12" s="34"/>
      <c r="X12" s="34"/>
      <c r="Y12" s="34"/>
      <c r="Z12" s="34"/>
      <c r="AA12" s="34"/>
      <c r="AB12" s="34"/>
      <c r="AC12" s="34"/>
      <c r="AD12" s="34"/>
      <c r="AE12" s="34"/>
    </row>
    <row r="13" spans="1:31" s="2" customFormat="1" ht="10.8" customHeight="1">
      <c r="A13" s="34"/>
      <c r="B13" s="39"/>
      <c r="C13" s="34"/>
      <c r="D13" s="34"/>
      <c r="E13" s="34"/>
      <c r="F13" s="34"/>
      <c r="G13" s="34"/>
      <c r="H13" s="34"/>
      <c r="I13" s="34"/>
      <c r="J13" s="34"/>
      <c r="K13" s="34"/>
      <c r="L13" s="113"/>
      <c r="S13" s="34"/>
      <c r="T13" s="34"/>
      <c r="U13" s="34"/>
      <c r="V13" s="34"/>
      <c r="W13" s="34"/>
      <c r="X13" s="34"/>
      <c r="Y13" s="34"/>
      <c r="Z13" s="34"/>
      <c r="AA13" s="34"/>
      <c r="AB13" s="34"/>
      <c r="AC13" s="34"/>
      <c r="AD13" s="34"/>
      <c r="AE13" s="34"/>
    </row>
    <row r="14" spans="1:31" s="2" customFormat="1" ht="12" customHeight="1">
      <c r="A14" s="34"/>
      <c r="B14" s="39"/>
      <c r="C14" s="34"/>
      <c r="D14" s="112" t="s">
        <v>25</v>
      </c>
      <c r="E14" s="34"/>
      <c r="F14" s="34"/>
      <c r="G14" s="34"/>
      <c r="H14" s="34"/>
      <c r="I14" s="112" t="s">
        <v>26</v>
      </c>
      <c r="J14" s="103" t="s">
        <v>19</v>
      </c>
      <c r="K14" s="34"/>
      <c r="L14" s="113"/>
      <c r="S14" s="34"/>
      <c r="T14" s="34"/>
      <c r="U14" s="34"/>
      <c r="V14" s="34"/>
      <c r="W14" s="34"/>
      <c r="X14" s="34"/>
      <c r="Y14" s="34"/>
      <c r="Z14" s="34"/>
      <c r="AA14" s="34"/>
      <c r="AB14" s="34"/>
      <c r="AC14" s="34"/>
      <c r="AD14" s="34"/>
      <c r="AE14" s="34"/>
    </row>
    <row r="15" spans="1:31" s="2" customFormat="1" ht="18" customHeight="1">
      <c r="A15" s="34"/>
      <c r="B15" s="39"/>
      <c r="C15" s="34"/>
      <c r="D15" s="34"/>
      <c r="E15" s="103" t="s">
        <v>27</v>
      </c>
      <c r="F15" s="34"/>
      <c r="G15" s="34"/>
      <c r="H15" s="34"/>
      <c r="I15" s="112" t="s">
        <v>28</v>
      </c>
      <c r="J15" s="103" t="s">
        <v>19</v>
      </c>
      <c r="K15" s="34"/>
      <c r="L15" s="113"/>
      <c r="S15" s="34"/>
      <c r="T15" s="34"/>
      <c r="U15" s="34"/>
      <c r="V15" s="34"/>
      <c r="W15" s="34"/>
      <c r="X15" s="34"/>
      <c r="Y15" s="34"/>
      <c r="Z15" s="34"/>
      <c r="AA15" s="34"/>
      <c r="AB15" s="34"/>
      <c r="AC15" s="34"/>
      <c r="AD15" s="34"/>
      <c r="AE15" s="34"/>
    </row>
    <row r="16" spans="1:31" s="2" customFormat="1" ht="6.9" customHeight="1">
      <c r="A16" s="34"/>
      <c r="B16" s="39"/>
      <c r="C16" s="34"/>
      <c r="D16" s="34"/>
      <c r="E16" s="34"/>
      <c r="F16" s="34"/>
      <c r="G16" s="34"/>
      <c r="H16" s="34"/>
      <c r="I16" s="34"/>
      <c r="J16" s="34"/>
      <c r="K16" s="34"/>
      <c r="L16" s="113"/>
      <c r="S16" s="34"/>
      <c r="T16" s="34"/>
      <c r="U16" s="34"/>
      <c r="V16" s="34"/>
      <c r="W16" s="34"/>
      <c r="X16" s="34"/>
      <c r="Y16" s="34"/>
      <c r="Z16" s="34"/>
      <c r="AA16" s="34"/>
      <c r="AB16" s="34"/>
      <c r="AC16" s="34"/>
      <c r="AD16" s="34"/>
      <c r="AE16" s="34"/>
    </row>
    <row r="17" spans="1:31" s="2" customFormat="1" ht="12" customHeight="1">
      <c r="A17" s="34"/>
      <c r="B17" s="39"/>
      <c r="C17" s="34"/>
      <c r="D17" s="112" t="s">
        <v>29</v>
      </c>
      <c r="E17" s="34"/>
      <c r="F17" s="34"/>
      <c r="G17" s="34"/>
      <c r="H17" s="34"/>
      <c r="I17" s="112" t="s">
        <v>26</v>
      </c>
      <c r="J17" s="30" t="str">
        <f>'Rekapitulace stavby'!AN13</f>
        <v>Vyplň údaj</v>
      </c>
      <c r="K17" s="34"/>
      <c r="L17" s="113"/>
      <c r="S17" s="34"/>
      <c r="T17" s="34"/>
      <c r="U17" s="34"/>
      <c r="V17" s="34"/>
      <c r="W17" s="34"/>
      <c r="X17" s="34"/>
      <c r="Y17" s="34"/>
      <c r="Z17" s="34"/>
      <c r="AA17" s="34"/>
      <c r="AB17" s="34"/>
      <c r="AC17" s="34"/>
      <c r="AD17" s="34"/>
      <c r="AE17" s="34"/>
    </row>
    <row r="18" spans="1:31" s="2" customFormat="1" ht="18" customHeight="1">
      <c r="A18" s="34"/>
      <c r="B18" s="39"/>
      <c r="C18" s="34"/>
      <c r="D18" s="34"/>
      <c r="E18" s="294" t="str">
        <f>'Rekapitulace stavby'!E14</f>
        <v>Vyplň údaj</v>
      </c>
      <c r="F18" s="295"/>
      <c r="G18" s="295"/>
      <c r="H18" s="295"/>
      <c r="I18" s="112" t="s">
        <v>28</v>
      </c>
      <c r="J18" s="30" t="str">
        <f>'Rekapitulace stavby'!AN14</f>
        <v>Vyplň údaj</v>
      </c>
      <c r="K18" s="34"/>
      <c r="L18" s="113"/>
      <c r="S18" s="34"/>
      <c r="T18" s="34"/>
      <c r="U18" s="34"/>
      <c r="V18" s="34"/>
      <c r="W18" s="34"/>
      <c r="X18" s="34"/>
      <c r="Y18" s="34"/>
      <c r="Z18" s="34"/>
      <c r="AA18" s="34"/>
      <c r="AB18" s="34"/>
      <c r="AC18" s="34"/>
      <c r="AD18" s="34"/>
      <c r="AE18" s="34"/>
    </row>
    <row r="19" spans="1:31" s="2" customFormat="1" ht="6.9" customHeight="1">
      <c r="A19" s="34"/>
      <c r="B19" s="39"/>
      <c r="C19" s="34"/>
      <c r="D19" s="34"/>
      <c r="E19" s="34"/>
      <c r="F19" s="34"/>
      <c r="G19" s="34"/>
      <c r="H19" s="34"/>
      <c r="I19" s="34"/>
      <c r="J19" s="34"/>
      <c r="K19" s="34"/>
      <c r="L19" s="113"/>
      <c r="S19" s="34"/>
      <c r="T19" s="34"/>
      <c r="U19" s="34"/>
      <c r="V19" s="34"/>
      <c r="W19" s="34"/>
      <c r="X19" s="34"/>
      <c r="Y19" s="34"/>
      <c r="Z19" s="34"/>
      <c r="AA19" s="34"/>
      <c r="AB19" s="34"/>
      <c r="AC19" s="34"/>
      <c r="AD19" s="34"/>
      <c r="AE19" s="34"/>
    </row>
    <row r="20" spans="1:31" s="2" customFormat="1" ht="12" customHeight="1">
      <c r="A20" s="34"/>
      <c r="B20" s="39"/>
      <c r="C20" s="34"/>
      <c r="D20" s="112" t="s">
        <v>31</v>
      </c>
      <c r="E20" s="34"/>
      <c r="F20" s="34"/>
      <c r="G20" s="34"/>
      <c r="H20" s="34"/>
      <c r="I20" s="112" t="s">
        <v>26</v>
      </c>
      <c r="J20" s="103" t="str">
        <f>IF('Rekapitulace stavby'!AN16="","",'Rekapitulace stavby'!AN16)</f>
        <v/>
      </c>
      <c r="K20" s="34"/>
      <c r="L20" s="113"/>
      <c r="S20" s="34"/>
      <c r="T20" s="34"/>
      <c r="U20" s="34"/>
      <c r="V20" s="34"/>
      <c r="W20" s="34"/>
      <c r="X20" s="34"/>
      <c r="Y20" s="34"/>
      <c r="Z20" s="34"/>
      <c r="AA20" s="34"/>
      <c r="AB20" s="34"/>
      <c r="AC20" s="34"/>
      <c r="AD20" s="34"/>
      <c r="AE20" s="34"/>
    </row>
    <row r="21" spans="1:31" s="2" customFormat="1" ht="18" customHeight="1">
      <c r="A21" s="34"/>
      <c r="B21" s="39"/>
      <c r="C21" s="34"/>
      <c r="D21" s="34"/>
      <c r="E21" s="103" t="str">
        <f>IF('Rekapitulace stavby'!E17="","",'Rekapitulace stavby'!E17)</f>
        <v xml:space="preserve"> </v>
      </c>
      <c r="F21" s="34"/>
      <c r="G21" s="34"/>
      <c r="H21" s="34"/>
      <c r="I21" s="112" t="s">
        <v>28</v>
      </c>
      <c r="J21" s="103" t="str">
        <f>IF('Rekapitulace stavby'!AN17="","",'Rekapitulace stavby'!AN17)</f>
        <v/>
      </c>
      <c r="K21" s="34"/>
      <c r="L21" s="113"/>
      <c r="S21" s="34"/>
      <c r="T21" s="34"/>
      <c r="U21" s="34"/>
      <c r="V21" s="34"/>
      <c r="W21" s="34"/>
      <c r="X21" s="34"/>
      <c r="Y21" s="34"/>
      <c r="Z21" s="34"/>
      <c r="AA21" s="34"/>
      <c r="AB21" s="34"/>
      <c r="AC21" s="34"/>
      <c r="AD21" s="34"/>
      <c r="AE21" s="34"/>
    </row>
    <row r="22" spans="1:31" s="2" customFormat="1" ht="6.9" customHeight="1">
      <c r="A22" s="34"/>
      <c r="B22" s="39"/>
      <c r="C22" s="34"/>
      <c r="D22" s="34"/>
      <c r="E22" s="34"/>
      <c r="F22" s="34"/>
      <c r="G22" s="34"/>
      <c r="H22" s="34"/>
      <c r="I22" s="34"/>
      <c r="J22" s="34"/>
      <c r="K22" s="34"/>
      <c r="L22" s="113"/>
      <c r="S22" s="34"/>
      <c r="T22" s="34"/>
      <c r="U22" s="34"/>
      <c r="V22" s="34"/>
      <c r="W22" s="34"/>
      <c r="X22" s="34"/>
      <c r="Y22" s="34"/>
      <c r="Z22" s="34"/>
      <c r="AA22" s="34"/>
      <c r="AB22" s="34"/>
      <c r="AC22" s="34"/>
      <c r="AD22" s="34"/>
      <c r="AE22" s="34"/>
    </row>
    <row r="23" spans="1:31" s="2" customFormat="1" ht="12" customHeight="1">
      <c r="A23" s="34"/>
      <c r="B23" s="39"/>
      <c r="C23" s="34"/>
      <c r="D23" s="112" t="s">
        <v>33</v>
      </c>
      <c r="E23" s="34"/>
      <c r="F23" s="34"/>
      <c r="G23" s="34"/>
      <c r="H23" s="34"/>
      <c r="I23" s="112" t="s">
        <v>26</v>
      </c>
      <c r="J23" s="103" t="s">
        <v>19</v>
      </c>
      <c r="K23" s="34"/>
      <c r="L23" s="113"/>
      <c r="S23" s="34"/>
      <c r="T23" s="34"/>
      <c r="U23" s="34"/>
      <c r="V23" s="34"/>
      <c r="W23" s="34"/>
      <c r="X23" s="34"/>
      <c r="Y23" s="34"/>
      <c r="Z23" s="34"/>
      <c r="AA23" s="34"/>
      <c r="AB23" s="34"/>
      <c r="AC23" s="34"/>
      <c r="AD23" s="34"/>
      <c r="AE23" s="34"/>
    </row>
    <row r="24" spans="1:31" s="2" customFormat="1" ht="18" customHeight="1">
      <c r="A24" s="34"/>
      <c r="B24" s="39"/>
      <c r="C24" s="34"/>
      <c r="D24" s="34"/>
      <c r="E24" s="103" t="s">
        <v>34</v>
      </c>
      <c r="F24" s="34"/>
      <c r="G24" s="34"/>
      <c r="H24" s="34"/>
      <c r="I24" s="112" t="s">
        <v>28</v>
      </c>
      <c r="J24" s="103" t="s">
        <v>19</v>
      </c>
      <c r="K24" s="34"/>
      <c r="L24" s="113"/>
      <c r="S24" s="34"/>
      <c r="T24" s="34"/>
      <c r="U24" s="34"/>
      <c r="V24" s="34"/>
      <c r="W24" s="34"/>
      <c r="X24" s="34"/>
      <c r="Y24" s="34"/>
      <c r="Z24" s="34"/>
      <c r="AA24" s="34"/>
      <c r="AB24" s="34"/>
      <c r="AC24" s="34"/>
      <c r="AD24" s="34"/>
      <c r="AE24" s="34"/>
    </row>
    <row r="25" spans="1:31" s="2" customFormat="1" ht="6.9" customHeight="1">
      <c r="A25" s="34"/>
      <c r="B25" s="39"/>
      <c r="C25" s="34"/>
      <c r="D25" s="34"/>
      <c r="E25" s="34"/>
      <c r="F25" s="34"/>
      <c r="G25" s="34"/>
      <c r="H25" s="34"/>
      <c r="I25" s="34"/>
      <c r="J25" s="34"/>
      <c r="K25" s="34"/>
      <c r="L25" s="113"/>
      <c r="S25" s="34"/>
      <c r="T25" s="34"/>
      <c r="U25" s="34"/>
      <c r="V25" s="34"/>
      <c r="W25" s="34"/>
      <c r="X25" s="34"/>
      <c r="Y25" s="34"/>
      <c r="Z25" s="34"/>
      <c r="AA25" s="34"/>
      <c r="AB25" s="34"/>
      <c r="AC25" s="34"/>
      <c r="AD25" s="34"/>
      <c r="AE25" s="34"/>
    </row>
    <row r="26" spans="1:31" s="2" customFormat="1" ht="12" customHeight="1">
      <c r="A26" s="34"/>
      <c r="B26" s="39"/>
      <c r="C26" s="34"/>
      <c r="D26" s="112" t="s">
        <v>35</v>
      </c>
      <c r="E26" s="34"/>
      <c r="F26" s="34"/>
      <c r="G26" s="34"/>
      <c r="H26" s="34"/>
      <c r="I26" s="34"/>
      <c r="J26" s="34"/>
      <c r="K26" s="34"/>
      <c r="L26" s="113"/>
      <c r="S26" s="34"/>
      <c r="T26" s="34"/>
      <c r="U26" s="34"/>
      <c r="V26" s="34"/>
      <c r="W26" s="34"/>
      <c r="X26" s="34"/>
      <c r="Y26" s="34"/>
      <c r="Z26" s="34"/>
      <c r="AA26" s="34"/>
      <c r="AB26" s="34"/>
      <c r="AC26" s="34"/>
      <c r="AD26" s="34"/>
      <c r="AE26" s="34"/>
    </row>
    <row r="27" spans="1:31" s="8" customFormat="1" ht="59.25" customHeight="1">
      <c r="A27" s="115"/>
      <c r="B27" s="116"/>
      <c r="C27" s="115"/>
      <c r="D27" s="115"/>
      <c r="E27" s="296" t="s">
        <v>36</v>
      </c>
      <c r="F27" s="296"/>
      <c r="G27" s="296"/>
      <c r="H27" s="296"/>
      <c r="I27" s="115"/>
      <c r="J27" s="115"/>
      <c r="K27" s="115"/>
      <c r="L27" s="117"/>
      <c r="S27" s="115"/>
      <c r="T27" s="115"/>
      <c r="U27" s="115"/>
      <c r="V27" s="115"/>
      <c r="W27" s="115"/>
      <c r="X27" s="115"/>
      <c r="Y27" s="115"/>
      <c r="Z27" s="115"/>
      <c r="AA27" s="115"/>
      <c r="AB27" s="115"/>
      <c r="AC27" s="115"/>
      <c r="AD27" s="115"/>
      <c r="AE27" s="115"/>
    </row>
    <row r="28" spans="1:31" s="2" customFormat="1" ht="6.9" customHeight="1">
      <c r="A28" s="34"/>
      <c r="B28" s="39"/>
      <c r="C28" s="34"/>
      <c r="D28" s="34"/>
      <c r="E28" s="34"/>
      <c r="F28" s="34"/>
      <c r="G28" s="34"/>
      <c r="H28" s="34"/>
      <c r="I28" s="34"/>
      <c r="J28" s="34"/>
      <c r="K28" s="34"/>
      <c r="L28" s="113"/>
      <c r="S28" s="34"/>
      <c r="T28" s="34"/>
      <c r="U28" s="34"/>
      <c r="V28" s="34"/>
      <c r="W28" s="34"/>
      <c r="X28" s="34"/>
      <c r="Y28" s="34"/>
      <c r="Z28" s="34"/>
      <c r="AA28" s="34"/>
      <c r="AB28" s="34"/>
      <c r="AC28" s="34"/>
      <c r="AD28" s="34"/>
      <c r="AE28" s="34"/>
    </row>
    <row r="29" spans="1:31" s="2" customFormat="1" ht="6.9" customHeight="1">
      <c r="A29" s="34"/>
      <c r="B29" s="39"/>
      <c r="C29" s="34"/>
      <c r="D29" s="118"/>
      <c r="E29" s="118"/>
      <c r="F29" s="118"/>
      <c r="G29" s="118"/>
      <c r="H29" s="118"/>
      <c r="I29" s="118"/>
      <c r="J29" s="118"/>
      <c r="K29" s="118"/>
      <c r="L29" s="113"/>
      <c r="S29" s="34"/>
      <c r="T29" s="34"/>
      <c r="U29" s="34"/>
      <c r="V29" s="34"/>
      <c r="W29" s="34"/>
      <c r="X29" s="34"/>
      <c r="Y29" s="34"/>
      <c r="Z29" s="34"/>
      <c r="AA29" s="34"/>
      <c r="AB29" s="34"/>
      <c r="AC29" s="34"/>
      <c r="AD29" s="34"/>
      <c r="AE29" s="34"/>
    </row>
    <row r="30" spans="1:31" s="2" customFormat="1" ht="25.35" customHeight="1">
      <c r="A30" s="34"/>
      <c r="B30" s="39"/>
      <c r="C30" s="34"/>
      <c r="D30" s="119" t="s">
        <v>37</v>
      </c>
      <c r="E30" s="34"/>
      <c r="F30" s="34"/>
      <c r="G30" s="34"/>
      <c r="H30" s="34"/>
      <c r="I30" s="34"/>
      <c r="J30" s="120">
        <f>ROUND(J84,2)</f>
        <v>0</v>
      </c>
      <c r="K30" s="34"/>
      <c r="L30" s="113"/>
      <c r="S30" s="34"/>
      <c r="T30" s="34"/>
      <c r="U30" s="34"/>
      <c r="V30" s="34"/>
      <c r="W30" s="34"/>
      <c r="X30" s="34"/>
      <c r="Y30" s="34"/>
      <c r="Z30" s="34"/>
      <c r="AA30" s="34"/>
      <c r="AB30" s="34"/>
      <c r="AC30" s="34"/>
      <c r="AD30" s="34"/>
      <c r="AE30" s="34"/>
    </row>
    <row r="31" spans="1:31" s="2" customFormat="1" ht="6.9" customHeight="1">
      <c r="A31" s="34"/>
      <c r="B31" s="39"/>
      <c r="C31" s="34"/>
      <c r="D31" s="118"/>
      <c r="E31" s="118"/>
      <c r="F31" s="118"/>
      <c r="G31" s="118"/>
      <c r="H31" s="118"/>
      <c r="I31" s="118"/>
      <c r="J31" s="118"/>
      <c r="K31" s="118"/>
      <c r="L31" s="113"/>
      <c r="S31" s="34"/>
      <c r="T31" s="34"/>
      <c r="U31" s="34"/>
      <c r="V31" s="34"/>
      <c r="W31" s="34"/>
      <c r="X31" s="34"/>
      <c r="Y31" s="34"/>
      <c r="Z31" s="34"/>
      <c r="AA31" s="34"/>
      <c r="AB31" s="34"/>
      <c r="AC31" s="34"/>
      <c r="AD31" s="34"/>
      <c r="AE31" s="34"/>
    </row>
    <row r="32" spans="1:31" s="2" customFormat="1" ht="14.4" customHeight="1">
      <c r="A32" s="34"/>
      <c r="B32" s="39"/>
      <c r="C32" s="34"/>
      <c r="D32" s="34"/>
      <c r="E32" s="34"/>
      <c r="F32" s="121" t="s">
        <v>39</v>
      </c>
      <c r="G32" s="34"/>
      <c r="H32" s="34"/>
      <c r="I32" s="121" t="s">
        <v>38</v>
      </c>
      <c r="J32" s="121" t="s">
        <v>40</v>
      </c>
      <c r="K32" s="34"/>
      <c r="L32" s="113"/>
      <c r="S32" s="34"/>
      <c r="T32" s="34"/>
      <c r="U32" s="34"/>
      <c r="V32" s="34"/>
      <c r="W32" s="34"/>
      <c r="X32" s="34"/>
      <c r="Y32" s="34"/>
      <c r="Z32" s="34"/>
      <c r="AA32" s="34"/>
      <c r="AB32" s="34"/>
      <c r="AC32" s="34"/>
      <c r="AD32" s="34"/>
      <c r="AE32" s="34"/>
    </row>
    <row r="33" spans="1:31" s="2" customFormat="1" ht="14.4" customHeight="1">
      <c r="A33" s="34"/>
      <c r="B33" s="39"/>
      <c r="C33" s="34"/>
      <c r="D33" s="122" t="s">
        <v>41</v>
      </c>
      <c r="E33" s="112" t="s">
        <v>42</v>
      </c>
      <c r="F33" s="123">
        <f>ROUND((SUM(BE84:BE232)),2)</f>
        <v>0</v>
      </c>
      <c r="G33" s="34"/>
      <c r="H33" s="34"/>
      <c r="I33" s="124">
        <v>0.21</v>
      </c>
      <c r="J33" s="123">
        <f>ROUND(((SUM(BE84:BE232))*I33),2)</f>
        <v>0</v>
      </c>
      <c r="K33" s="34"/>
      <c r="L33" s="113"/>
      <c r="S33" s="34"/>
      <c r="T33" s="34"/>
      <c r="U33" s="34"/>
      <c r="V33" s="34"/>
      <c r="W33" s="34"/>
      <c r="X33" s="34"/>
      <c r="Y33" s="34"/>
      <c r="Z33" s="34"/>
      <c r="AA33" s="34"/>
      <c r="AB33" s="34"/>
      <c r="AC33" s="34"/>
      <c r="AD33" s="34"/>
      <c r="AE33" s="34"/>
    </row>
    <row r="34" spans="1:31" s="2" customFormat="1" ht="14.4" customHeight="1">
      <c r="A34" s="34"/>
      <c r="B34" s="39"/>
      <c r="C34" s="34"/>
      <c r="D34" s="34"/>
      <c r="E34" s="112" t="s">
        <v>43</v>
      </c>
      <c r="F34" s="123">
        <f>ROUND((SUM(BF84:BF232)),2)</f>
        <v>0</v>
      </c>
      <c r="G34" s="34"/>
      <c r="H34" s="34"/>
      <c r="I34" s="124">
        <v>0.15</v>
      </c>
      <c r="J34" s="123">
        <f>ROUND(((SUM(BF84:BF232))*I34),2)</f>
        <v>0</v>
      </c>
      <c r="K34" s="34"/>
      <c r="L34" s="113"/>
      <c r="S34" s="34"/>
      <c r="T34" s="34"/>
      <c r="U34" s="34"/>
      <c r="V34" s="34"/>
      <c r="W34" s="34"/>
      <c r="X34" s="34"/>
      <c r="Y34" s="34"/>
      <c r="Z34" s="34"/>
      <c r="AA34" s="34"/>
      <c r="AB34" s="34"/>
      <c r="AC34" s="34"/>
      <c r="AD34" s="34"/>
      <c r="AE34" s="34"/>
    </row>
    <row r="35" spans="1:31" s="2" customFormat="1" ht="14.4" customHeight="1" hidden="1">
      <c r="A35" s="34"/>
      <c r="B35" s="39"/>
      <c r="C35" s="34"/>
      <c r="D35" s="34"/>
      <c r="E35" s="112" t="s">
        <v>44</v>
      </c>
      <c r="F35" s="123">
        <f>ROUND((SUM(BG84:BG232)),2)</f>
        <v>0</v>
      </c>
      <c r="G35" s="34"/>
      <c r="H35" s="34"/>
      <c r="I35" s="124">
        <v>0.21</v>
      </c>
      <c r="J35" s="123">
        <f>0</f>
        <v>0</v>
      </c>
      <c r="K35" s="34"/>
      <c r="L35" s="113"/>
      <c r="S35" s="34"/>
      <c r="T35" s="34"/>
      <c r="U35" s="34"/>
      <c r="V35" s="34"/>
      <c r="W35" s="34"/>
      <c r="X35" s="34"/>
      <c r="Y35" s="34"/>
      <c r="Z35" s="34"/>
      <c r="AA35" s="34"/>
      <c r="AB35" s="34"/>
      <c r="AC35" s="34"/>
      <c r="AD35" s="34"/>
      <c r="AE35" s="34"/>
    </row>
    <row r="36" spans="1:31" s="2" customFormat="1" ht="14.4" customHeight="1" hidden="1">
      <c r="A36" s="34"/>
      <c r="B36" s="39"/>
      <c r="C36" s="34"/>
      <c r="D36" s="34"/>
      <c r="E36" s="112" t="s">
        <v>45</v>
      </c>
      <c r="F36" s="123">
        <f>ROUND((SUM(BH84:BH232)),2)</f>
        <v>0</v>
      </c>
      <c r="G36" s="34"/>
      <c r="H36" s="34"/>
      <c r="I36" s="124">
        <v>0.15</v>
      </c>
      <c r="J36" s="123">
        <f>0</f>
        <v>0</v>
      </c>
      <c r="K36" s="34"/>
      <c r="L36" s="113"/>
      <c r="S36" s="34"/>
      <c r="T36" s="34"/>
      <c r="U36" s="34"/>
      <c r="V36" s="34"/>
      <c r="W36" s="34"/>
      <c r="X36" s="34"/>
      <c r="Y36" s="34"/>
      <c r="Z36" s="34"/>
      <c r="AA36" s="34"/>
      <c r="AB36" s="34"/>
      <c r="AC36" s="34"/>
      <c r="AD36" s="34"/>
      <c r="AE36" s="34"/>
    </row>
    <row r="37" spans="1:31" s="2" customFormat="1" ht="14.4" customHeight="1" hidden="1">
      <c r="A37" s="34"/>
      <c r="B37" s="39"/>
      <c r="C37" s="34"/>
      <c r="D37" s="34"/>
      <c r="E37" s="112" t="s">
        <v>46</v>
      </c>
      <c r="F37" s="123">
        <f>ROUND((SUM(BI84:BI232)),2)</f>
        <v>0</v>
      </c>
      <c r="G37" s="34"/>
      <c r="H37" s="34"/>
      <c r="I37" s="124">
        <v>0</v>
      </c>
      <c r="J37" s="123">
        <f>0</f>
        <v>0</v>
      </c>
      <c r="K37" s="34"/>
      <c r="L37" s="113"/>
      <c r="S37" s="34"/>
      <c r="T37" s="34"/>
      <c r="U37" s="34"/>
      <c r="V37" s="34"/>
      <c r="W37" s="34"/>
      <c r="X37" s="34"/>
      <c r="Y37" s="34"/>
      <c r="Z37" s="34"/>
      <c r="AA37" s="34"/>
      <c r="AB37" s="34"/>
      <c r="AC37" s="34"/>
      <c r="AD37" s="34"/>
      <c r="AE37" s="34"/>
    </row>
    <row r="38" spans="1:31" s="2" customFormat="1" ht="6.9" customHeight="1">
      <c r="A38" s="34"/>
      <c r="B38" s="39"/>
      <c r="C38" s="34"/>
      <c r="D38" s="34"/>
      <c r="E38" s="34"/>
      <c r="F38" s="34"/>
      <c r="G38" s="34"/>
      <c r="H38" s="34"/>
      <c r="I38" s="34"/>
      <c r="J38" s="34"/>
      <c r="K38" s="34"/>
      <c r="L38" s="113"/>
      <c r="S38" s="34"/>
      <c r="T38" s="34"/>
      <c r="U38" s="34"/>
      <c r="V38" s="34"/>
      <c r="W38" s="34"/>
      <c r="X38" s="34"/>
      <c r="Y38" s="34"/>
      <c r="Z38" s="34"/>
      <c r="AA38" s="34"/>
      <c r="AB38" s="34"/>
      <c r="AC38" s="34"/>
      <c r="AD38" s="34"/>
      <c r="AE38" s="34"/>
    </row>
    <row r="39" spans="1:31" s="2" customFormat="1" ht="25.35" customHeight="1">
      <c r="A39" s="34"/>
      <c r="B39" s="39"/>
      <c r="C39" s="125"/>
      <c r="D39" s="126" t="s">
        <v>47</v>
      </c>
      <c r="E39" s="127"/>
      <c r="F39" s="127"/>
      <c r="G39" s="128" t="s">
        <v>48</v>
      </c>
      <c r="H39" s="129" t="s">
        <v>49</v>
      </c>
      <c r="I39" s="127"/>
      <c r="J39" s="130">
        <f>SUM(J30:J37)</f>
        <v>0</v>
      </c>
      <c r="K39" s="131"/>
      <c r="L39" s="113"/>
      <c r="S39" s="34"/>
      <c r="T39" s="34"/>
      <c r="U39" s="34"/>
      <c r="V39" s="34"/>
      <c r="W39" s="34"/>
      <c r="X39" s="34"/>
      <c r="Y39" s="34"/>
      <c r="Z39" s="34"/>
      <c r="AA39" s="34"/>
      <c r="AB39" s="34"/>
      <c r="AC39" s="34"/>
      <c r="AD39" s="34"/>
      <c r="AE39" s="34"/>
    </row>
    <row r="40" spans="1:31" s="2" customFormat="1" ht="14.4" customHeight="1">
      <c r="A40" s="34"/>
      <c r="B40" s="132"/>
      <c r="C40" s="133"/>
      <c r="D40" s="133"/>
      <c r="E40" s="133"/>
      <c r="F40" s="133"/>
      <c r="G40" s="133"/>
      <c r="H40" s="133"/>
      <c r="I40" s="133"/>
      <c r="J40" s="133"/>
      <c r="K40" s="133"/>
      <c r="L40" s="113"/>
      <c r="S40" s="34"/>
      <c r="T40" s="34"/>
      <c r="U40" s="34"/>
      <c r="V40" s="34"/>
      <c r="W40" s="34"/>
      <c r="X40" s="34"/>
      <c r="Y40" s="34"/>
      <c r="Z40" s="34"/>
      <c r="AA40" s="34"/>
      <c r="AB40" s="34"/>
      <c r="AC40" s="34"/>
      <c r="AD40" s="34"/>
      <c r="AE40" s="34"/>
    </row>
    <row r="44" spans="1:31" s="2" customFormat="1" ht="6.9" customHeight="1" hidden="1">
      <c r="A44" s="34"/>
      <c r="B44" s="134"/>
      <c r="C44" s="135"/>
      <c r="D44" s="135"/>
      <c r="E44" s="135"/>
      <c r="F44" s="135"/>
      <c r="G44" s="135"/>
      <c r="H44" s="135"/>
      <c r="I44" s="135"/>
      <c r="J44" s="135"/>
      <c r="K44" s="135"/>
      <c r="L44" s="113"/>
      <c r="S44" s="34"/>
      <c r="T44" s="34"/>
      <c r="U44" s="34"/>
      <c r="V44" s="34"/>
      <c r="W44" s="34"/>
      <c r="X44" s="34"/>
      <c r="Y44" s="34"/>
      <c r="Z44" s="34"/>
      <c r="AA44" s="34"/>
      <c r="AB44" s="34"/>
      <c r="AC44" s="34"/>
      <c r="AD44" s="34"/>
      <c r="AE44" s="34"/>
    </row>
    <row r="45" spans="1:31" s="2" customFormat="1" ht="24.9" customHeight="1" hidden="1">
      <c r="A45" s="34"/>
      <c r="B45" s="35"/>
      <c r="C45" s="23" t="s">
        <v>158</v>
      </c>
      <c r="D45" s="36"/>
      <c r="E45" s="36"/>
      <c r="F45" s="36"/>
      <c r="G45" s="36"/>
      <c r="H45" s="36"/>
      <c r="I45" s="36"/>
      <c r="J45" s="36"/>
      <c r="K45" s="36"/>
      <c r="L45" s="113"/>
      <c r="S45" s="34"/>
      <c r="T45" s="34"/>
      <c r="U45" s="34"/>
      <c r="V45" s="34"/>
      <c r="W45" s="34"/>
      <c r="X45" s="34"/>
      <c r="Y45" s="34"/>
      <c r="Z45" s="34"/>
      <c r="AA45" s="34"/>
      <c r="AB45" s="34"/>
      <c r="AC45" s="34"/>
      <c r="AD45" s="34"/>
      <c r="AE45" s="34"/>
    </row>
    <row r="46" spans="1:31" s="2" customFormat="1" ht="6.9" customHeight="1" hidden="1">
      <c r="A46" s="34"/>
      <c r="B46" s="35"/>
      <c r="C46" s="36"/>
      <c r="D46" s="36"/>
      <c r="E46" s="36"/>
      <c r="F46" s="36"/>
      <c r="G46" s="36"/>
      <c r="H46" s="36"/>
      <c r="I46" s="36"/>
      <c r="J46" s="36"/>
      <c r="K46" s="36"/>
      <c r="L46" s="113"/>
      <c r="S46" s="34"/>
      <c r="T46" s="34"/>
      <c r="U46" s="34"/>
      <c r="V46" s="34"/>
      <c r="W46" s="34"/>
      <c r="X46" s="34"/>
      <c r="Y46" s="34"/>
      <c r="Z46" s="34"/>
      <c r="AA46" s="34"/>
      <c r="AB46" s="34"/>
      <c r="AC46" s="34"/>
      <c r="AD46" s="34"/>
      <c r="AE46" s="34"/>
    </row>
    <row r="47" spans="1:31" s="2" customFormat="1" ht="12" customHeight="1" hidden="1">
      <c r="A47" s="34"/>
      <c r="B47" s="35"/>
      <c r="C47" s="29" t="s">
        <v>16</v>
      </c>
      <c r="D47" s="36"/>
      <c r="E47" s="36"/>
      <c r="F47" s="36"/>
      <c r="G47" s="36"/>
      <c r="H47" s="36"/>
      <c r="I47" s="36"/>
      <c r="J47" s="36"/>
      <c r="K47" s="36"/>
      <c r="L47" s="113"/>
      <c r="S47" s="34"/>
      <c r="T47" s="34"/>
      <c r="U47" s="34"/>
      <c r="V47" s="34"/>
      <c r="W47" s="34"/>
      <c r="X47" s="34"/>
      <c r="Y47" s="34"/>
      <c r="Z47" s="34"/>
      <c r="AA47" s="34"/>
      <c r="AB47" s="34"/>
      <c r="AC47" s="34"/>
      <c r="AD47" s="34"/>
      <c r="AE47" s="34"/>
    </row>
    <row r="48" spans="1:31" s="2" customFormat="1" ht="16.5" customHeight="1" hidden="1">
      <c r="A48" s="34"/>
      <c r="B48" s="35"/>
      <c r="C48" s="36"/>
      <c r="D48" s="36"/>
      <c r="E48" s="288" t="str">
        <f>E7</f>
        <v>Cyklická údržba trati v úseku Praha-Holešovice - Vraňany</v>
      </c>
      <c r="F48" s="289"/>
      <c r="G48" s="289"/>
      <c r="H48" s="289"/>
      <c r="I48" s="36"/>
      <c r="J48" s="36"/>
      <c r="K48" s="36"/>
      <c r="L48" s="113"/>
      <c r="S48" s="34"/>
      <c r="T48" s="34"/>
      <c r="U48" s="34"/>
      <c r="V48" s="34"/>
      <c r="W48" s="34"/>
      <c r="X48" s="34"/>
      <c r="Y48" s="34"/>
      <c r="Z48" s="34"/>
      <c r="AA48" s="34"/>
      <c r="AB48" s="34"/>
      <c r="AC48" s="34"/>
      <c r="AD48" s="34"/>
      <c r="AE48" s="34"/>
    </row>
    <row r="49" spans="1:31" s="2" customFormat="1" ht="12" customHeight="1" hidden="1">
      <c r="A49" s="34"/>
      <c r="B49" s="35"/>
      <c r="C49" s="29" t="s">
        <v>156</v>
      </c>
      <c r="D49" s="36"/>
      <c r="E49" s="36"/>
      <c r="F49" s="36"/>
      <c r="G49" s="36"/>
      <c r="H49" s="36"/>
      <c r="I49" s="36"/>
      <c r="J49" s="36"/>
      <c r="K49" s="36"/>
      <c r="L49" s="113"/>
      <c r="S49" s="34"/>
      <c r="T49" s="34"/>
      <c r="U49" s="34"/>
      <c r="V49" s="34"/>
      <c r="W49" s="34"/>
      <c r="X49" s="34"/>
      <c r="Y49" s="34"/>
      <c r="Z49" s="34"/>
      <c r="AA49" s="34"/>
      <c r="AB49" s="34"/>
      <c r="AC49" s="34"/>
      <c r="AD49" s="34"/>
      <c r="AE49" s="34"/>
    </row>
    <row r="50" spans="1:31" s="2" customFormat="1" ht="16.5" customHeight="1" hidden="1">
      <c r="A50" s="34"/>
      <c r="B50" s="35"/>
      <c r="C50" s="36"/>
      <c r="D50" s="36"/>
      <c r="E50" s="280" t="str">
        <f>E9</f>
        <v>SO 12 - Vraňany</v>
      </c>
      <c r="F50" s="287"/>
      <c r="G50" s="287"/>
      <c r="H50" s="287"/>
      <c r="I50" s="36"/>
      <c r="J50" s="36"/>
      <c r="K50" s="36"/>
      <c r="L50" s="113"/>
      <c r="S50" s="34"/>
      <c r="T50" s="34"/>
      <c r="U50" s="34"/>
      <c r="V50" s="34"/>
      <c r="W50" s="34"/>
      <c r="X50" s="34"/>
      <c r="Y50" s="34"/>
      <c r="Z50" s="34"/>
      <c r="AA50" s="34"/>
      <c r="AB50" s="34"/>
      <c r="AC50" s="34"/>
      <c r="AD50" s="34"/>
      <c r="AE50" s="34"/>
    </row>
    <row r="51" spans="1:31" s="2" customFormat="1" ht="6.9" customHeight="1" hidden="1">
      <c r="A51" s="34"/>
      <c r="B51" s="35"/>
      <c r="C51" s="36"/>
      <c r="D51" s="36"/>
      <c r="E51" s="36"/>
      <c r="F51" s="36"/>
      <c r="G51" s="36"/>
      <c r="H51" s="36"/>
      <c r="I51" s="36"/>
      <c r="J51" s="36"/>
      <c r="K51" s="36"/>
      <c r="L51" s="113"/>
      <c r="S51" s="34"/>
      <c r="T51" s="34"/>
      <c r="U51" s="34"/>
      <c r="V51" s="34"/>
      <c r="W51" s="34"/>
      <c r="X51" s="34"/>
      <c r="Y51" s="34"/>
      <c r="Z51" s="34"/>
      <c r="AA51" s="34"/>
      <c r="AB51" s="34"/>
      <c r="AC51" s="34"/>
      <c r="AD51" s="34"/>
      <c r="AE51" s="34"/>
    </row>
    <row r="52" spans="1:31" s="2" customFormat="1" ht="12" customHeight="1" hidden="1">
      <c r="A52" s="34"/>
      <c r="B52" s="35"/>
      <c r="C52" s="29" t="s">
        <v>21</v>
      </c>
      <c r="D52" s="36"/>
      <c r="E52" s="36"/>
      <c r="F52" s="27" t="str">
        <f>F12</f>
        <v xml:space="preserve"> </v>
      </c>
      <c r="G52" s="36"/>
      <c r="H52" s="36"/>
      <c r="I52" s="29" t="s">
        <v>23</v>
      </c>
      <c r="J52" s="59" t="str">
        <f>IF(J12="","",J12)</f>
        <v>24. 2. 2023</v>
      </c>
      <c r="K52" s="36"/>
      <c r="L52" s="113"/>
      <c r="S52" s="34"/>
      <c r="T52" s="34"/>
      <c r="U52" s="34"/>
      <c r="V52" s="34"/>
      <c r="W52" s="34"/>
      <c r="X52" s="34"/>
      <c r="Y52" s="34"/>
      <c r="Z52" s="34"/>
      <c r="AA52" s="34"/>
      <c r="AB52" s="34"/>
      <c r="AC52" s="34"/>
      <c r="AD52" s="34"/>
      <c r="AE52" s="34"/>
    </row>
    <row r="53" spans="1:31" s="2" customFormat="1" ht="6.9" customHeight="1" hidden="1">
      <c r="A53" s="34"/>
      <c r="B53" s="35"/>
      <c r="C53" s="36"/>
      <c r="D53" s="36"/>
      <c r="E53" s="36"/>
      <c r="F53" s="36"/>
      <c r="G53" s="36"/>
      <c r="H53" s="36"/>
      <c r="I53" s="36"/>
      <c r="J53" s="36"/>
      <c r="K53" s="36"/>
      <c r="L53" s="113"/>
      <c r="S53" s="34"/>
      <c r="T53" s="34"/>
      <c r="U53" s="34"/>
      <c r="V53" s="34"/>
      <c r="W53" s="34"/>
      <c r="X53" s="34"/>
      <c r="Y53" s="34"/>
      <c r="Z53" s="34"/>
      <c r="AA53" s="34"/>
      <c r="AB53" s="34"/>
      <c r="AC53" s="34"/>
      <c r="AD53" s="34"/>
      <c r="AE53" s="34"/>
    </row>
    <row r="54" spans="1:31" s="2" customFormat="1" ht="15.15" customHeight="1" hidden="1">
      <c r="A54" s="34"/>
      <c r="B54" s="35"/>
      <c r="C54" s="29" t="s">
        <v>25</v>
      </c>
      <c r="D54" s="36"/>
      <c r="E54" s="36"/>
      <c r="F54" s="27" t="str">
        <f>E15</f>
        <v>Ing. Aleš Bednář</v>
      </c>
      <c r="G54" s="36"/>
      <c r="H54" s="36"/>
      <c r="I54" s="29" t="s">
        <v>31</v>
      </c>
      <c r="J54" s="32" t="str">
        <f>E21</f>
        <v xml:space="preserve"> </v>
      </c>
      <c r="K54" s="36"/>
      <c r="L54" s="113"/>
      <c r="S54" s="34"/>
      <c r="T54" s="34"/>
      <c r="U54" s="34"/>
      <c r="V54" s="34"/>
      <c r="W54" s="34"/>
      <c r="X54" s="34"/>
      <c r="Y54" s="34"/>
      <c r="Z54" s="34"/>
      <c r="AA54" s="34"/>
      <c r="AB54" s="34"/>
      <c r="AC54" s="34"/>
      <c r="AD54" s="34"/>
      <c r="AE54" s="34"/>
    </row>
    <row r="55" spans="1:31" s="2" customFormat="1" ht="15.15" customHeight="1" hidden="1">
      <c r="A55" s="34"/>
      <c r="B55" s="35"/>
      <c r="C55" s="29" t="s">
        <v>29</v>
      </c>
      <c r="D55" s="36"/>
      <c r="E55" s="36"/>
      <c r="F55" s="27" t="str">
        <f>IF(E18="","",E18)</f>
        <v>Vyplň údaj</v>
      </c>
      <c r="G55" s="36"/>
      <c r="H55" s="36"/>
      <c r="I55" s="29" t="s">
        <v>33</v>
      </c>
      <c r="J55" s="32" t="str">
        <f>E24</f>
        <v>Lukáš Kot</v>
      </c>
      <c r="K55" s="36"/>
      <c r="L55" s="113"/>
      <c r="S55" s="34"/>
      <c r="T55" s="34"/>
      <c r="U55" s="34"/>
      <c r="V55" s="34"/>
      <c r="W55" s="34"/>
      <c r="X55" s="34"/>
      <c r="Y55" s="34"/>
      <c r="Z55" s="34"/>
      <c r="AA55" s="34"/>
      <c r="AB55" s="34"/>
      <c r="AC55" s="34"/>
      <c r="AD55" s="34"/>
      <c r="AE55" s="34"/>
    </row>
    <row r="56" spans="1:31" s="2" customFormat="1" ht="10.35" customHeight="1" hidden="1">
      <c r="A56" s="34"/>
      <c r="B56" s="35"/>
      <c r="C56" s="36"/>
      <c r="D56" s="36"/>
      <c r="E56" s="36"/>
      <c r="F56" s="36"/>
      <c r="G56" s="36"/>
      <c r="H56" s="36"/>
      <c r="I56" s="36"/>
      <c r="J56" s="36"/>
      <c r="K56" s="36"/>
      <c r="L56" s="113"/>
      <c r="S56" s="34"/>
      <c r="T56" s="34"/>
      <c r="U56" s="34"/>
      <c r="V56" s="34"/>
      <c r="W56" s="34"/>
      <c r="X56" s="34"/>
      <c r="Y56" s="34"/>
      <c r="Z56" s="34"/>
      <c r="AA56" s="34"/>
      <c r="AB56" s="34"/>
      <c r="AC56" s="34"/>
      <c r="AD56" s="34"/>
      <c r="AE56" s="34"/>
    </row>
    <row r="57" spans="1:31" s="2" customFormat="1" ht="29.25" customHeight="1" hidden="1">
      <c r="A57" s="34"/>
      <c r="B57" s="35"/>
      <c r="C57" s="136" t="s">
        <v>159</v>
      </c>
      <c r="D57" s="137"/>
      <c r="E57" s="137"/>
      <c r="F57" s="137"/>
      <c r="G57" s="137"/>
      <c r="H57" s="137"/>
      <c r="I57" s="137"/>
      <c r="J57" s="138" t="s">
        <v>160</v>
      </c>
      <c r="K57" s="137"/>
      <c r="L57" s="113"/>
      <c r="S57" s="34"/>
      <c r="T57" s="34"/>
      <c r="U57" s="34"/>
      <c r="V57" s="34"/>
      <c r="W57" s="34"/>
      <c r="X57" s="34"/>
      <c r="Y57" s="34"/>
      <c r="Z57" s="34"/>
      <c r="AA57" s="34"/>
      <c r="AB57" s="34"/>
      <c r="AC57" s="34"/>
      <c r="AD57" s="34"/>
      <c r="AE57" s="34"/>
    </row>
    <row r="58" spans="1:31" s="2" customFormat="1" ht="10.35" customHeight="1" hidden="1">
      <c r="A58" s="34"/>
      <c r="B58" s="35"/>
      <c r="C58" s="36"/>
      <c r="D58" s="36"/>
      <c r="E58" s="36"/>
      <c r="F58" s="36"/>
      <c r="G58" s="36"/>
      <c r="H58" s="36"/>
      <c r="I58" s="36"/>
      <c r="J58" s="36"/>
      <c r="K58" s="36"/>
      <c r="L58" s="113"/>
      <c r="S58" s="34"/>
      <c r="T58" s="34"/>
      <c r="U58" s="34"/>
      <c r="V58" s="34"/>
      <c r="W58" s="34"/>
      <c r="X58" s="34"/>
      <c r="Y58" s="34"/>
      <c r="Z58" s="34"/>
      <c r="AA58" s="34"/>
      <c r="AB58" s="34"/>
      <c r="AC58" s="34"/>
      <c r="AD58" s="34"/>
      <c r="AE58" s="34"/>
    </row>
    <row r="59" spans="1:47" s="2" customFormat="1" ht="22.8" customHeight="1" hidden="1">
      <c r="A59" s="34"/>
      <c r="B59" s="35"/>
      <c r="C59" s="139" t="s">
        <v>69</v>
      </c>
      <c r="D59" s="36"/>
      <c r="E59" s="36"/>
      <c r="F59" s="36"/>
      <c r="G59" s="36"/>
      <c r="H59" s="36"/>
      <c r="I59" s="36"/>
      <c r="J59" s="77">
        <f>J84</f>
        <v>0</v>
      </c>
      <c r="K59" s="36"/>
      <c r="L59" s="113"/>
      <c r="S59" s="34"/>
      <c r="T59" s="34"/>
      <c r="U59" s="34"/>
      <c r="V59" s="34"/>
      <c r="W59" s="34"/>
      <c r="X59" s="34"/>
      <c r="Y59" s="34"/>
      <c r="Z59" s="34"/>
      <c r="AA59" s="34"/>
      <c r="AB59" s="34"/>
      <c r="AC59" s="34"/>
      <c r="AD59" s="34"/>
      <c r="AE59" s="34"/>
      <c r="AU59" s="17" t="s">
        <v>161</v>
      </c>
    </row>
    <row r="60" spans="2:12" s="9" customFormat="1" ht="24.9" customHeight="1" hidden="1">
      <c r="B60" s="140"/>
      <c r="C60" s="141"/>
      <c r="D60" s="142" t="s">
        <v>162</v>
      </c>
      <c r="E60" s="143"/>
      <c r="F60" s="143"/>
      <c r="G60" s="143"/>
      <c r="H60" s="143"/>
      <c r="I60" s="143"/>
      <c r="J60" s="144">
        <f>J85</f>
        <v>0</v>
      </c>
      <c r="K60" s="141"/>
      <c r="L60" s="145"/>
    </row>
    <row r="61" spans="2:12" s="10" customFormat="1" ht="19.95" customHeight="1" hidden="1">
      <c r="B61" s="146"/>
      <c r="C61" s="97"/>
      <c r="D61" s="147" t="s">
        <v>248</v>
      </c>
      <c r="E61" s="148"/>
      <c r="F61" s="148"/>
      <c r="G61" s="148"/>
      <c r="H61" s="148"/>
      <c r="I61" s="148"/>
      <c r="J61" s="149">
        <f>J86</f>
        <v>0</v>
      </c>
      <c r="K61" s="97"/>
      <c r="L61" s="150"/>
    </row>
    <row r="62" spans="2:12" s="10" customFormat="1" ht="19.95" customHeight="1" hidden="1">
      <c r="B62" s="146"/>
      <c r="C62" s="97"/>
      <c r="D62" s="147" t="s">
        <v>163</v>
      </c>
      <c r="E62" s="148"/>
      <c r="F62" s="148"/>
      <c r="G62" s="148"/>
      <c r="H62" s="148"/>
      <c r="I62" s="148"/>
      <c r="J62" s="149">
        <f>J107</f>
        <v>0</v>
      </c>
      <c r="K62" s="97"/>
      <c r="L62" s="150"/>
    </row>
    <row r="63" spans="2:12" s="10" customFormat="1" ht="19.95" customHeight="1" hidden="1">
      <c r="B63" s="146"/>
      <c r="C63" s="97"/>
      <c r="D63" s="147" t="s">
        <v>164</v>
      </c>
      <c r="E63" s="148"/>
      <c r="F63" s="148"/>
      <c r="G63" s="148"/>
      <c r="H63" s="148"/>
      <c r="I63" s="148"/>
      <c r="J63" s="149">
        <f>J114</f>
        <v>0</v>
      </c>
      <c r="K63" s="97"/>
      <c r="L63" s="150"/>
    </row>
    <row r="64" spans="2:12" s="10" customFormat="1" ht="19.95" customHeight="1" hidden="1">
      <c r="B64" s="146"/>
      <c r="C64" s="97"/>
      <c r="D64" s="147" t="s">
        <v>165</v>
      </c>
      <c r="E64" s="148"/>
      <c r="F64" s="148"/>
      <c r="G64" s="148"/>
      <c r="H64" s="148"/>
      <c r="I64" s="148"/>
      <c r="J64" s="149">
        <f>J205</f>
        <v>0</v>
      </c>
      <c r="K64" s="97"/>
      <c r="L64" s="150"/>
    </row>
    <row r="65" spans="1:31" s="2" customFormat="1" ht="21.75" customHeight="1" hidden="1">
      <c r="A65" s="34"/>
      <c r="B65" s="35"/>
      <c r="C65" s="36"/>
      <c r="D65" s="36"/>
      <c r="E65" s="36"/>
      <c r="F65" s="36"/>
      <c r="G65" s="36"/>
      <c r="H65" s="36"/>
      <c r="I65" s="36"/>
      <c r="J65" s="36"/>
      <c r="K65" s="36"/>
      <c r="L65" s="113"/>
      <c r="S65" s="34"/>
      <c r="T65" s="34"/>
      <c r="U65" s="34"/>
      <c r="V65" s="34"/>
      <c r="W65" s="34"/>
      <c r="X65" s="34"/>
      <c r="Y65" s="34"/>
      <c r="Z65" s="34"/>
      <c r="AA65" s="34"/>
      <c r="AB65" s="34"/>
      <c r="AC65" s="34"/>
      <c r="AD65" s="34"/>
      <c r="AE65" s="34"/>
    </row>
    <row r="66" spans="1:31" s="2" customFormat="1" ht="6.9" customHeight="1" hidden="1">
      <c r="A66" s="34"/>
      <c r="B66" s="47"/>
      <c r="C66" s="48"/>
      <c r="D66" s="48"/>
      <c r="E66" s="48"/>
      <c r="F66" s="48"/>
      <c r="G66" s="48"/>
      <c r="H66" s="48"/>
      <c r="I66" s="48"/>
      <c r="J66" s="48"/>
      <c r="K66" s="48"/>
      <c r="L66" s="113"/>
      <c r="S66" s="34"/>
      <c r="T66" s="34"/>
      <c r="U66" s="34"/>
      <c r="V66" s="34"/>
      <c r="W66" s="34"/>
      <c r="X66" s="34"/>
      <c r="Y66" s="34"/>
      <c r="Z66" s="34"/>
      <c r="AA66" s="34"/>
      <c r="AB66" s="34"/>
      <c r="AC66" s="34"/>
      <c r="AD66" s="34"/>
      <c r="AE66" s="34"/>
    </row>
    <row r="67" ht="12" hidden="1"/>
    <row r="68" ht="12" hidden="1"/>
    <row r="69" ht="12" hidden="1"/>
    <row r="70" spans="1:31" s="2" customFormat="1" ht="6.9" customHeight="1">
      <c r="A70" s="34"/>
      <c r="B70" s="49"/>
      <c r="C70" s="50"/>
      <c r="D70" s="50"/>
      <c r="E70" s="50"/>
      <c r="F70" s="50"/>
      <c r="G70" s="50"/>
      <c r="H70" s="50"/>
      <c r="I70" s="50"/>
      <c r="J70" s="50"/>
      <c r="K70" s="50"/>
      <c r="L70" s="113"/>
      <c r="S70" s="34"/>
      <c r="T70" s="34"/>
      <c r="U70" s="34"/>
      <c r="V70" s="34"/>
      <c r="W70" s="34"/>
      <c r="X70" s="34"/>
      <c r="Y70" s="34"/>
      <c r="Z70" s="34"/>
      <c r="AA70" s="34"/>
      <c r="AB70" s="34"/>
      <c r="AC70" s="34"/>
      <c r="AD70" s="34"/>
      <c r="AE70" s="34"/>
    </row>
    <row r="71" spans="1:31" s="2" customFormat="1" ht="24.9" customHeight="1">
      <c r="A71" s="34"/>
      <c r="B71" s="35"/>
      <c r="C71" s="23" t="s">
        <v>166</v>
      </c>
      <c r="D71" s="36"/>
      <c r="E71" s="36"/>
      <c r="F71" s="36"/>
      <c r="G71" s="36"/>
      <c r="H71" s="36"/>
      <c r="I71" s="36"/>
      <c r="J71" s="36"/>
      <c r="K71" s="36"/>
      <c r="L71" s="113"/>
      <c r="S71" s="34"/>
      <c r="T71" s="34"/>
      <c r="U71" s="34"/>
      <c r="V71" s="34"/>
      <c r="W71" s="34"/>
      <c r="X71" s="34"/>
      <c r="Y71" s="34"/>
      <c r="Z71" s="34"/>
      <c r="AA71" s="34"/>
      <c r="AB71" s="34"/>
      <c r="AC71" s="34"/>
      <c r="AD71" s="34"/>
      <c r="AE71" s="34"/>
    </row>
    <row r="72" spans="1:31" s="2" customFormat="1" ht="6.9" customHeight="1">
      <c r="A72" s="34"/>
      <c r="B72" s="35"/>
      <c r="C72" s="36"/>
      <c r="D72" s="36"/>
      <c r="E72" s="36"/>
      <c r="F72" s="36"/>
      <c r="G72" s="36"/>
      <c r="H72" s="36"/>
      <c r="I72" s="36"/>
      <c r="J72" s="36"/>
      <c r="K72" s="36"/>
      <c r="L72" s="113"/>
      <c r="S72" s="34"/>
      <c r="T72" s="34"/>
      <c r="U72" s="34"/>
      <c r="V72" s="34"/>
      <c r="W72" s="34"/>
      <c r="X72" s="34"/>
      <c r="Y72" s="34"/>
      <c r="Z72" s="34"/>
      <c r="AA72" s="34"/>
      <c r="AB72" s="34"/>
      <c r="AC72" s="34"/>
      <c r="AD72" s="34"/>
      <c r="AE72" s="34"/>
    </row>
    <row r="73" spans="1:31" s="2" customFormat="1" ht="12" customHeight="1">
      <c r="A73" s="34"/>
      <c r="B73" s="35"/>
      <c r="C73" s="29" t="s">
        <v>16</v>
      </c>
      <c r="D73" s="36"/>
      <c r="E73" s="36"/>
      <c r="F73" s="36"/>
      <c r="G73" s="36"/>
      <c r="H73" s="36"/>
      <c r="I73" s="36"/>
      <c r="J73" s="36"/>
      <c r="K73" s="36"/>
      <c r="L73" s="113"/>
      <c r="S73" s="34"/>
      <c r="T73" s="34"/>
      <c r="U73" s="34"/>
      <c r="V73" s="34"/>
      <c r="W73" s="34"/>
      <c r="X73" s="34"/>
      <c r="Y73" s="34"/>
      <c r="Z73" s="34"/>
      <c r="AA73" s="34"/>
      <c r="AB73" s="34"/>
      <c r="AC73" s="34"/>
      <c r="AD73" s="34"/>
      <c r="AE73" s="34"/>
    </row>
    <row r="74" spans="1:31" s="2" customFormat="1" ht="16.5" customHeight="1">
      <c r="A74" s="34"/>
      <c r="B74" s="35"/>
      <c r="C74" s="36"/>
      <c r="D74" s="36"/>
      <c r="E74" s="288" t="str">
        <f>E7</f>
        <v>Cyklická údržba trati v úseku Praha-Holešovice - Vraňany</v>
      </c>
      <c r="F74" s="289"/>
      <c r="G74" s="289"/>
      <c r="H74" s="289"/>
      <c r="I74" s="36"/>
      <c r="J74" s="36"/>
      <c r="K74" s="36"/>
      <c r="L74" s="113"/>
      <c r="S74" s="34"/>
      <c r="T74" s="34"/>
      <c r="U74" s="34"/>
      <c r="V74" s="34"/>
      <c r="W74" s="34"/>
      <c r="X74" s="34"/>
      <c r="Y74" s="34"/>
      <c r="Z74" s="34"/>
      <c r="AA74" s="34"/>
      <c r="AB74" s="34"/>
      <c r="AC74" s="34"/>
      <c r="AD74" s="34"/>
      <c r="AE74" s="34"/>
    </row>
    <row r="75" spans="1:31" s="2" customFormat="1" ht="12" customHeight="1">
      <c r="A75" s="34"/>
      <c r="B75" s="35"/>
      <c r="C75" s="29" t="s">
        <v>156</v>
      </c>
      <c r="D75" s="36"/>
      <c r="E75" s="36"/>
      <c r="F75" s="36"/>
      <c r="G75" s="36"/>
      <c r="H75" s="36"/>
      <c r="I75" s="36"/>
      <c r="J75" s="36"/>
      <c r="K75" s="36"/>
      <c r="L75" s="113"/>
      <c r="S75" s="34"/>
      <c r="T75" s="34"/>
      <c r="U75" s="34"/>
      <c r="V75" s="34"/>
      <c r="W75" s="34"/>
      <c r="X75" s="34"/>
      <c r="Y75" s="34"/>
      <c r="Z75" s="34"/>
      <c r="AA75" s="34"/>
      <c r="AB75" s="34"/>
      <c r="AC75" s="34"/>
      <c r="AD75" s="34"/>
      <c r="AE75" s="34"/>
    </row>
    <row r="76" spans="1:31" s="2" customFormat="1" ht="16.5" customHeight="1">
      <c r="A76" s="34"/>
      <c r="B76" s="35"/>
      <c r="C76" s="36"/>
      <c r="D76" s="36"/>
      <c r="E76" s="280" t="str">
        <f>E9</f>
        <v>SO 12 - Vraňany</v>
      </c>
      <c r="F76" s="287"/>
      <c r="G76" s="287"/>
      <c r="H76" s="287"/>
      <c r="I76" s="36"/>
      <c r="J76" s="36"/>
      <c r="K76" s="36"/>
      <c r="L76" s="113"/>
      <c r="S76" s="34"/>
      <c r="T76" s="34"/>
      <c r="U76" s="34"/>
      <c r="V76" s="34"/>
      <c r="W76" s="34"/>
      <c r="X76" s="34"/>
      <c r="Y76" s="34"/>
      <c r="Z76" s="34"/>
      <c r="AA76" s="34"/>
      <c r="AB76" s="34"/>
      <c r="AC76" s="34"/>
      <c r="AD76" s="34"/>
      <c r="AE76" s="34"/>
    </row>
    <row r="77" spans="1:31" s="2" customFormat="1" ht="6.9" customHeight="1">
      <c r="A77" s="34"/>
      <c r="B77" s="35"/>
      <c r="C77" s="36"/>
      <c r="D77" s="36"/>
      <c r="E77" s="36"/>
      <c r="F77" s="36"/>
      <c r="G77" s="36"/>
      <c r="H77" s="36"/>
      <c r="I77" s="36"/>
      <c r="J77" s="36"/>
      <c r="K77" s="36"/>
      <c r="L77" s="113"/>
      <c r="S77" s="34"/>
      <c r="T77" s="34"/>
      <c r="U77" s="34"/>
      <c r="V77" s="34"/>
      <c r="W77" s="34"/>
      <c r="X77" s="34"/>
      <c r="Y77" s="34"/>
      <c r="Z77" s="34"/>
      <c r="AA77" s="34"/>
      <c r="AB77" s="34"/>
      <c r="AC77" s="34"/>
      <c r="AD77" s="34"/>
      <c r="AE77" s="34"/>
    </row>
    <row r="78" spans="1:31" s="2" customFormat="1" ht="12" customHeight="1">
      <c r="A78" s="34"/>
      <c r="B78" s="35"/>
      <c r="C78" s="29" t="s">
        <v>21</v>
      </c>
      <c r="D78" s="36"/>
      <c r="E78" s="36"/>
      <c r="F78" s="27" t="str">
        <f>F12</f>
        <v xml:space="preserve"> </v>
      </c>
      <c r="G78" s="36"/>
      <c r="H78" s="36"/>
      <c r="I78" s="29" t="s">
        <v>23</v>
      </c>
      <c r="J78" s="59" t="str">
        <f>IF(J12="","",J12)</f>
        <v>24. 2. 2023</v>
      </c>
      <c r="K78" s="36"/>
      <c r="L78" s="113"/>
      <c r="S78" s="34"/>
      <c r="T78" s="34"/>
      <c r="U78" s="34"/>
      <c r="V78" s="34"/>
      <c r="W78" s="34"/>
      <c r="X78" s="34"/>
      <c r="Y78" s="34"/>
      <c r="Z78" s="34"/>
      <c r="AA78" s="34"/>
      <c r="AB78" s="34"/>
      <c r="AC78" s="34"/>
      <c r="AD78" s="34"/>
      <c r="AE78" s="34"/>
    </row>
    <row r="79" spans="1:31" s="2" customFormat="1" ht="6.9" customHeight="1">
      <c r="A79" s="34"/>
      <c r="B79" s="35"/>
      <c r="C79" s="36"/>
      <c r="D79" s="36"/>
      <c r="E79" s="36"/>
      <c r="F79" s="36"/>
      <c r="G79" s="36"/>
      <c r="H79" s="36"/>
      <c r="I79" s="36"/>
      <c r="J79" s="36"/>
      <c r="K79" s="36"/>
      <c r="L79" s="113"/>
      <c r="S79" s="34"/>
      <c r="T79" s="34"/>
      <c r="U79" s="34"/>
      <c r="V79" s="34"/>
      <c r="W79" s="34"/>
      <c r="X79" s="34"/>
      <c r="Y79" s="34"/>
      <c r="Z79" s="34"/>
      <c r="AA79" s="34"/>
      <c r="AB79" s="34"/>
      <c r="AC79" s="34"/>
      <c r="AD79" s="34"/>
      <c r="AE79" s="34"/>
    </row>
    <row r="80" spans="1:31" s="2" customFormat="1" ht="15.15" customHeight="1">
      <c r="A80" s="34"/>
      <c r="B80" s="35"/>
      <c r="C80" s="29" t="s">
        <v>25</v>
      </c>
      <c r="D80" s="36"/>
      <c r="E80" s="36"/>
      <c r="F80" s="27" t="str">
        <f>E15</f>
        <v>Ing. Aleš Bednář</v>
      </c>
      <c r="G80" s="36"/>
      <c r="H80" s="36"/>
      <c r="I80" s="29" t="s">
        <v>31</v>
      </c>
      <c r="J80" s="32" t="str">
        <f>E21</f>
        <v xml:space="preserve"> </v>
      </c>
      <c r="K80" s="36"/>
      <c r="L80" s="113"/>
      <c r="S80" s="34"/>
      <c r="T80" s="34"/>
      <c r="U80" s="34"/>
      <c r="V80" s="34"/>
      <c r="W80" s="34"/>
      <c r="X80" s="34"/>
      <c r="Y80" s="34"/>
      <c r="Z80" s="34"/>
      <c r="AA80" s="34"/>
      <c r="AB80" s="34"/>
      <c r="AC80" s="34"/>
      <c r="AD80" s="34"/>
      <c r="AE80" s="34"/>
    </row>
    <row r="81" spans="1:31" s="2" customFormat="1" ht="15.15" customHeight="1">
      <c r="A81" s="34"/>
      <c r="B81" s="35"/>
      <c r="C81" s="29" t="s">
        <v>29</v>
      </c>
      <c r="D81" s="36"/>
      <c r="E81" s="36"/>
      <c r="F81" s="27" t="str">
        <f>IF(E18="","",E18)</f>
        <v>Vyplň údaj</v>
      </c>
      <c r="G81" s="36"/>
      <c r="H81" s="36"/>
      <c r="I81" s="29" t="s">
        <v>33</v>
      </c>
      <c r="J81" s="32" t="str">
        <f>E24</f>
        <v>Lukáš Kot</v>
      </c>
      <c r="K81" s="36"/>
      <c r="L81" s="113"/>
      <c r="S81" s="34"/>
      <c r="T81" s="34"/>
      <c r="U81" s="34"/>
      <c r="V81" s="34"/>
      <c r="W81" s="34"/>
      <c r="X81" s="34"/>
      <c r="Y81" s="34"/>
      <c r="Z81" s="34"/>
      <c r="AA81" s="34"/>
      <c r="AB81" s="34"/>
      <c r="AC81" s="34"/>
      <c r="AD81" s="34"/>
      <c r="AE81" s="34"/>
    </row>
    <row r="82" spans="1:31" s="2" customFormat="1" ht="10.35" customHeight="1">
      <c r="A82" s="34"/>
      <c r="B82" s="35"/>
      <c r="C82" s="36"/>
      <c r="D82" s="36"/>
      <c r="E82" s="36"/>
      <c r="F82" s="36"/>
      <c r="G82" s="36"/>
      <c r="H82" s="36"/>
      <c r="I82" s="36"/>
      <c r="J82" s="36"/>
      <c r="K82" s="36"/>
      <c r="L82" s="113"/>
      <c r="S82" s="34"/>
      <c r="T82" s="34"/>
      <c r="U82" s="34"/>
      <c r="V82" s="34"/>
      <c r="W82" s="34"/>
      <c r="X82" s="34"/>
      <c r="Y82" s="34"/>
      <c r="Z82" s="34"/>
      <c r="AA82" s="34"/>
      <c r="AB82" s="34"/>
      <c r="AC82" s="34"/>
      <c r="AD82" s="34"/>
      <c r="AE82" s="34"/>
    </row>
    <row r="83" spans="1:31" s="11" customFormat="1" ht="29.25" customHeight="1">
      <c r="A83" s="151"/>
      <c r="B83" s="152"/>
      <c r="C83" s="153" t="s">
        <v>167</v>
      </c>
      <c r="D83" s="154" t="s">
        <v>56</v>
      </c>
      <c r="E83" s="154" t="s">
        <v>52</v>
      </c>
      <c r="F83" s="154" t="s">
        <v>53</v>
      </c>
      <c r="G83" s="154" t="s">
        <v>168</v>
      </c>
      <c r="H83" s="154" t="s">
        <v>169</v>
      </c>
      <c r="I83" s="154" t="s">
        <v>170</v>
      </c>
      <c r="J83" s="154" t="s">
        <v>160</v>
      </c>
      <c r="K83" s="155" t="s">
        <v>171</v>
      </c>
      <c r="L83" s="156"/>
      <c r="M83" s="68" t="s">
        <v>19</v>
      </c>
      <c r="N83" s="69" t="s">
        <v>41</v>
      </c>
      <c r="O83" s="69" t="s">
        <v>172</v>
      </c>
      <c r="P83" s="69" t="s">
        <v>173</v>
      </c>
      <c r="Q83" s="69" t="s">
        <v>174</v>
      </c>
      <c r="R83" s="69" t="s">
        <v>175</v>
      </c>
      <c r="S83" s="69" t="s">
        <v>176</v>
      </c>
      <c r="T83" s="70" t="s">
        <v>177</v>
      </c>
      <c r="U83" s="151"/>
      <c r="V83" s="151"/>
      <c r="W83" s="151"/>
      <c r="X83" s="151"/>
      <c r="Y83" s="151"/>
      <c r="Z83" s="151"/>
      <c r="AA83" s="151"/>
      <c r="AB83" s="151"/>
      <c r="AC83" s="151"/>
      <c r="AD83" s="151"/>
      <c r="AE83" s="151"/>
    </row>
    <row r="84" spans="1:63" s="2" customFormat="1" ht="22.8" customHeight="1">
      <c r="A84" s="34"/>
      <c r="B84" s="35"/>
      <c r="C84" s="75" t="s">
        <v>178</v>
      </c>
      <c r="D84" s="36"/>
      <c r="E84" s="36"/>
      <c r="F84" s="36"/>
      <c r="G84" s="36"/>
      <c r="H84" s="36"/>
      <c r="I84" s="36"/>
      <c r="J84" s="157">
        <f>BK84</f>
        <v>0</v>
      </c>
      <c r="K84" s="36"/>
      <c r="L84" s="39"/>
      <c r="M84" s="71"/>
      <c r="N84" s="158"/>
      <c r="O84" s="72"/>
      <c r="P84" s="159">
        <f>P85</f>
        <v>0</v>
      </c>
      <c r="Q84" s="72"/>
      <c r="R84" s="159">
        <f>R85</f>
        <v>974.97702</v>
      </c>
      <c r="S84" s="72"/>
      <c r="T84" s="160">
        <f>T85</f>
        <v>0</v>
      </c>
      <c r="U84" s="34"/>
      <c r="V84" s="34"/>
      <c r="W84" s="34"/>
      <c r="X84" s="34"/>
      <c r="Y84" s="34"/>
      <c r="Z84" s="34"/>
      <c r="AA84" s="34"/>
      <c r="AB84" s="34"/>
      <c r="AC84" s="34"/>
      <c r="AD84" s="34"/>
      <c r="AE84" s="34"/>
      <c r="AT84" s="17" t="s">
        <v>70</v>
      </c>
      <c r="AU84" s="17" t="s">
        <v>161</v>
      </c>
      <c r="BK84" s="161">
        <f>BK85</f>
        <v>0</v>
      </c>
    </row>
    <row r="85" spans="2:63" s="12" customFormat="1" ht="25.95" customHeight="1">
      <c r="B85" s="162"/>
      <c r="C85" s="163"/>
      <c r="D85" s="164" t="s">
        <v>70</v>
      </c>
      <c r="E85" s="165" t="s">
        <v>179</v>
      </c>
      <c r="F85" s="165" t="s">
        <v>180</v>
      </c>
      <c r="G85" s="163"/>
      <c r="H85" s="163"/>
      <c r="I85" s="166"/>
      <c r="J85" s="167">
        <f>BK85</f>
        <v>0</v>
      </c>
      <c r="K85" s="163"/>
      <c r="L85" s="168"/>
      <c r="M85" s="169"/>
      <c r="N85" s="170"/>
      <c r="O85" s="170"/>
      <c r="P85" s="171">
        <f>P86+P107+P114+P205</f>
        <v>0</v>
      </c>
      <c r="Q85" s="170"/>
      <c r="R85" s="171">
        <f>R86+R107+R114+R205</f>
        <v>974.97702</v>
      </c>
      <c r="S85" s="170"/>
      <c r="T85" s="172">
        <f>T86+T107+T114+T205</f>
        <v>0</v>
      </c>
      <c r="AR85" s="173" t="s">
        <v>79</v>
      </c>
      <c r="AT85" s="174" t="s">
        <v>70</v>
      </c>
      <c r="AU85" s="174" t="s">
        <v>71</v>
      </c>
      <c r="AY85" s="173" t="s">
        <v>181</v>
      </c>
      <c r="BK85" s="175">
        <f>BK86+BK107+BK114+BK205</f>
        <v>0</v>
      </c>
    </row>
    <row r="86" spans="2:63" s="12" customFormat="1" ht="22.8" customHeight="1">
      <c r="B86" s="162"/>
      <c r="C86" s="163"/>
      <c r="D86" s="164" t="s">
        <v>70</v>
      </c>
      <c r="E86" s="176" t="s">
        <v>79</v>
      </c>
      <c r="F86" s="176" t="s">
        <v>249</v>
      </c>
      <c r="G86" s="163"/>
      <c r="H86" s="163"/>
      <c r="I86" s="166"/>
      <c r="J86" s="177">
        <f>BK86</f>
        <v>0</v>
      </c>
      <c r="K86" s="163"/>
      <c r="L86" s="168"/>
      <c r="M86" s="169"/>
      <c r="N86" s="170"/>
      <c r="O86" s="170"/>
      <c r="P86" s="171">
        <f>SUM(P87:P106)</f>
        <v>0</v>
      </c>
      <c r="Q86" s="170"/>
      <c r="R86" s="171">
        <f>SUM(R87:R106)</f>
        <v>4.73602</v>
      </c>
      <c r="S86" s="170"/>
      <c r="T86" s="172">
        <f>SUM(T87:T106)</f>
        <v>0</v>
      </c>
      <c r="AR86" s="173" t="s">
        <v>79</v>
      </c>
      <c r="AT86" s="174" t="s">
        <v>70</v>
      </c>
      <c r="AU86" s="174" t="s">
        <v>79</v>
      </c>
      <c r="AY86" s="173" t="s">
        <v>181</v>
      </c>
      <c r="BK86" s="175">
        <f>SUM(BK87:BK106)</f>
        <v>0</v>
      </c>
    </row>
    <row r="87" spans="1:65" s="2" customFormat="1" ht="24.15" customHeight="1">
      <c r="A87" s="34"/>
      <c r="B87" s="35"/>
      <c r="C87" s="178" t="s">
        <v>79</v>
      </c>
      <c r="D87" s="178" t="s">
        <v>183</v>
      </c>
      <c r="E87" s="179" t="s">
        <v>250</v>
      </c>
      <c r="F87" s="180" t="s">
        <v>251</v>
      </c>
      <c r="G87" s="181" t="s">
        <v>223</v>
      </c>
      <c r="H87" s="182">
        <v>10</v>
      </c>
      <c r="I87" s="241"/>
      <c r="J87" s="184">
        <f>ROUND(I87*H87,2)</f>
        <v>0</v>
      </c>
      <c r="K87" s="180" t="s">
        <v>187</v>
      </c>
      <c r="L87" s="185"/>
      <c r="M87" s="186" t="s">
        <v>19</v>
      </c>
      <c r="N87" s="187" t="s">
        <v>42</v>
      </c>
      <c r="O87" s="64"/>
      <c r="P87" s="188">
        <f>O87*H87</f>
        <v>0</v>
      </c>
      <c r="Q87" s="188">
        <v>0.34114</v>
      </c>
      <c r="R87" s="188">
        <f>Q87*H87</f>
        <v>3.4114</v>
      </c>
      <c r="S87" s="188">
        <v>0</v>
      </c>
      <c r="T87" s="189">
        <f>S87*H87</f>
        <v>0</v>
      </c>
      <c r="U87" s="34"/>
      <c r="V87" s="34"/>
      <c r="W87" s="34"/>
      <c r="X87" s="34"/>
      <c r="Y87" s="34"/>
      <c r="Z87" s="34"/>
      <c r="AA87" s="34"/>
      <c r="AB87" s="34"/>
      <c r="AC87" s="34"/>
      <c r="AD87" s="34"/>
      <c r="AE87" s="34"/>
      <c r="AR87" s="190" t="s">
        <v>188</v>
      </c>
      <c r="AT87" s="190" t="s">
        <v>183</v>
      </c>
      <c r="AU87" s="190" t="s">
        <v>81</v>
      </c>
      <c r="AY87" s="17" t="s">
        <v>181</v>
      </c>
      <c r="BE87" s="191">
        <f>IF(N87="základní",J87,0)</f>
        <v>0</v>
      </c>
      <c r="BF87" s="191">
        <f>IF(N87="snížená",J87,0)</f>
        <v>0</v>
      </c>
      <c r="BG87" s="191">
        <f>IF(N87="zákl. přenesená",J87,0)</f>
        <v>0</v>
      </c>
      <c r="BH87" s="191">
        <f>IF(N87="sníž. přenesená",J87,0)</f>
        <v>0</v>
      </c>
      <c r="BI87" s="191">
        <f>IF(N87="nulová",J87,0)</f>
        <v>0</v>
      </c>
      <c r="BJ87" s="17" t="s">
        <v>79</v>
      </c>
      <c r="BK87" s="191">
        <f>ROUND(I87*H87,2)</f>
        <v>0</v>
      </c>
      <c r="BL87" s="17" t="s">
        <v>189</v>
      </c>
      <c r="BM87" s="190" t="s">
        <v>1857</v>
      </c>
    </row>
    <row r="88" spans="2:51" s="14" customFormat="1" ht="12">
      <c r="B88" s="203"/>
      <c r="C88" s="204"/>
      <c r="D88" s="194" t="s">
        <v>191</v>
      </c>
      <c r="E88" s="205" t="s">
        <v>19</v>
      </c>
      <c r="F88" s="206" t="s">
        <v>1858</v>
      </c>
      <c r="G88" s="204"/>
      <c r="H88" s="207">
        <v>2</v>
      </c>
      <c r="I88" s="204"/>
      <c r="J88" s="204"/>
      <c r="K88" s="204"/>
      <c r="L88" s="209"/>
      <c r="M88" s="210"/>
      <c r="N88" s="211"/>
      <c r="O88" s="211"/>
      <c r="P88" s="211"/>
      <c r="Q88" s="211"/>
      <c r="R88" s="211"/>
      <c r="S88" s="211"/>
      <c r="T88" s="212"/>
      <c r="AT88" s="213" t="s">
        <v>191</v>
      </c>
      <c r="AU88" s="213" t="s">
        <v>81</v>
      </c>
      <c r="AV88" s="14" t="s">
        <v>81</v>
      </c>
      <c r="AW88" s="14" t="s">
        <v>32</v>
      </c>
      <c r="AX88" s="14" t="s">
        <v>71</v>
      </c>
      <c r="AY88" s="213" t="s">
        <v>181</v>
      </c>
    </row>
    <row r="89" spans="2:51" s="14" customFormat="1" ht="12">
      <c r="B89" s="203"/>
      <c r="C89" s="204"/>
      <c r="D89" s="194" t="s">
        <v>191</v>
      </c>
      <c r="E89" s="205" t="s">
        <v>19</v>
      </c>
      <c r="F89" s="206" t="s">
        <v>1859</v>
      </c>
      <c r="G89" s="204"/>
      <c r="H89" s="207">
        <v>2</v>
      </c>
      <c r="I89" s="204"/>
      <c r="J89" s="204"/>
      <c r="K89" s="204"/>
      <c r="L89" s="209"/>
      <c r="M89" s="210"/>
      <c r="N89" s="211"/>
      <c r="O89" s="211"/>
      <c r="P89" s="211"/>
      <c r="Q89" s="211"/>
      <c r="R89" s="211"/>
      <c r="S89" s="211"/>
      <c r="T89" s="212"/>
      <c r="AT89" s="213" t="s">
        <v>191</v>
      </c>
      <c r="AU89" s="213" t="s">
        <v>81</v>
      </c>
      <c r="AV89" s="14" t="s">
        <v>81</v>
      </c>
      <c r="AW89" s="14" t="s">
        <v>32</v>
      </c>
      <c r="AX89" s="14" t="s">
        <v>71</v>
      </c>
      <c r="AY89" s="213" t="s">
        <v>181</v>
      </c>
    </row>
    <row r="90" spans="2:51" s="14" customFormat="1" ht="12">
      <c r="B90" s="203"/>
      <c r="C90" s="204"/>
      <c r="D90" s="194" t="s">
        <v>191</v>
      </c>
      <c r="E90" s="205" t="s">
        <v>19</v>
      </c>
      <c r="F90" s="206" t="s">
        <v>1860</v>
      </c>
      <c r="G90" s="204"/>
      <c r="H90" s="207">
        <v>2</v>
      </c>
      <c r="I90" s="204"/>
      <c r="J90" s="204"/>
      <c r="K90" s="204"/>
      <c r="L90" s="209"/>
      <c r="M90" s="210"/>
      <c r="N90" s="211"/>
      <c r="O90" s="211"/>
      <c r="P90" s="211"/>
      <c r="Q90" s="211"/>
      <c r="R90" s="211"/>
      <c r="S90" s="211"/>
      <c r="T90" s="212"/>
      <c r="AT90" s="213" t="s">
        <v>191</v>
      </c>
      <c r="AU90" s="213" t="s">
        <v>81</v>
      </c>
      <c r="AV90" s="14" t="s">
        <v>81</v>
      </c>
      <c r="AW90" s="14" t="s">
        <v>32</v>
      </c>
      <c r="AX90" s="14" t="s">
        <v>71</v>
      </c>
      <c r="AY90" s="213" t="s">
        <v>181</v>
      </c>
    </row>
    <row r="91" spans="2:51" s="14" customFormat="1" ht="12">
      <c r="B91" s="203"/>
      <c r="C91" s="204"/>
      <c r="D91" s="194" t="s">
        <v>191</v>
      </c>
      <c r="E91" s="205" t="s">
        <v>19</v>
      </c>
      <c r="F91" s="206" t="s">
        <v>1861</v>
      </c>
      <c r="G91" s="204"/>
      <c r="H91" s="207">
        <v>2</v>
      </c>
      <c r="I91" s="204"/>
      <c r="J91" s="204"/>
      <c r="K91" s="204"/>
      <c r="L91" s="209"/>
      <c r="M91" s="210"/>
      <c r="N91" s="211"/>
      <c r="O91" s="211"/>
      <c r="P91" s="211"/>
      <c r="Q91" s="211"/>
      <c r="R91" s="211"/>
      <c r="S91" s="211"/>
      <c r="T91" s="212"/>
      <c r="AT91" s="213" t="s">
        <v>191</v>
      </c>
      <c r="AU91" s="213" t="s">
        <v>81</v>
      </c>
      <c r="AV91" s="14" t="s">
        <v>81</v>
      </c>
      <c r="AW91" s="14" t="s">
        <v>32</v>
      </c>
      <c r="AX91" s="14" t="s">
        <v>71</v>
      </c>
      <c r="AY91" s="213" t="s">
        <v>181</v>
      </c>
    </row>
    <row r="92" spans="2:51" s="14" customFormat="1" ht="12">
      <c r="B92" s="203"/>
      <c r="C92" s="204"/>
      <c r="D92" s="194" t="s">
        <v>191</v>
      </c>
      <c r="E92" s="205" t="s">
        <v>19</v>
      </c>
      <c r="F92" s="206" t="s">
        <v>1862</v>
      </c>
      <c r="G92" s="204"/>
      <c r="H92" s="207">
        <v>2</v>
      </c>
      <c r="I92" s="204"/>
      <c r="J92" s="204"/>
      <c r="K92" s="204"/>
      <c r="L92" s="209"/>
      <c r="M92" s="210"/>
      <c r="N92" s="211"/>
      <c r="O92" s="211"/>
      <c r="P92" s="211"/>
      <c r="Q92" s="211"/>
      <c r="R92" s="211"/>
      <c r="S92" s="211"/>
      <c r="T92" s="212"/>
      <c r="AT92" s="213" t="s">
        <v>191</v>
      </c>
      <c r="AU92" s="213" t="s">
        <v>81</v>
      </c>
      <c r="AV92" s="14" t="s">
        <v>81</v>
      </c>
      <c r="AW92" s="14" t="s">
        <v>32</v>
      </c>
      <c r="AX92" s="14" t="s">
        <v>71</v>
      </c>
      <c r="AY92" s="213" t="s">
        <v>181</v>
      </c>
    </row>
    <row r="93" spans="2:51" s="15" customFormat="1" ht="12">
      <c r="B93" s="214"/>
      <c r="C93" s="215"/>
      <c r="D93" s="194" t="s">
        <v>191</v>
      </c>
      <c r="E93" s="216" t="s">
        <v>19</v>
      </c>
      <c r="F93" s="217" t="s">
        <v>196</v>
      </c>
      <c r="G93" s="215"/>
      <c r="H93" s="218">
        <v>10</v>
      </c>
      <c r="I93" s="215"/>
      <c r="J93" s="215"/>
      <c r="K93" s="215"/>
      <c r="L93" s="220"/>
      <c r="M93" s="221"/>
      <c r="N93" s="222"/>
      <c r="O93" s="222"/>
      <c r="P93" s="222"/>
      <c r="Q93" s="222"/>
      <c r="R93" s="222"/>
      <c r="S93" s="222"/>
      <c r="T93" s="223"/>
      <c r="AT93" s="224" t="s">
        <v>191</v>
      </c>
      <c r="AU93" s="224" t="s">
        <v>81</v>
      </c>
      <c r="AV93" s="15" t="s">
        <v>189</v>
      </c>
      <c r="AW93" s="15" t="s">
        <v>32</v>
      </c>
      <c r="AX93" s="15" t="s">
        <v>79</v>
      </c>
      <c r="AY93" s="224" t="s">
        <v>181</v>
      </c>
    </row>
    <row r="94" spans="2:51" s="13" customFormat="1" ht="12">
      <c r="B94" s="192"/>
      <c r="C94" s="193"/>
      <c r="D94" s="194" t="s">
        <v>191</v>
      </c>
      <c r="E94" s="195" t="s">
        <v>19</v>
      </c>
      <c r="F94" s="196" t="s">
        <v>254</v>
      </c>
      <c r="G94" s="193"/>
      <c r="H94" s="195" t="s">
        <v>19</v>
      </c>
      <c r="I94" s="193"/>
      <c r="J94" s="193"/>
      <c r="K94" s="193"/>
      <c r="L94" s="198"/>
      <c r="M94" s="199"/>
      <c r="N94" s="200"/>
      <c r="O94" s="200"/>
      <c r="P94" s="200"/>
      <c r="Q94" s="200"/>
      <c r="R94" s="200"/>
      <c r="S94" s="200"/>
      <c r="T94" s="201"/>
      <c r="AT94" s="202" t="s">
        <v>191</v>
      </c>
      <c r="AU94" s="202" t="s">
        <v>81</v>
      </c>
      <c r="AV94" s="13" t="s">
        <v>79</v>
      </c>
      <c r="AW94" s="13" t="s">
        <v>32</v>
      </c>
      <c r="AX94" s="13" t="s">
        <v>71</v>
      </c>
      <c r="AY94" s="202" t="s">
        <v>181</v>
      </c>
    </row>
    <row r="95" spans="1:65" s="2" customFormat="1" ht="24.15" customHeight="1">
      <c r="A95" s="34"/>
      <c r="B95" s="35"/>
      <c r="C95" s="178" t="s">
        <v>81</v>
      </c>
      <c r="D95" s="178" t="s">
        <v>183</v>
      </c>
      <c r="E95" s="179" t="s">
        <v>373</v>
      </c>
      <c r="F95" s="180" t="s">
        <v>374</v>
      </c>
      <c r="G95" s="181" t="s">
        <v>262</v>
      </c>
      <c r="H95" s="182">
        <v>11</v>
      </c>
      <c r="I95" s="241"/>
      <c r="J95" s="184">
        <f>ROUND(I95*H95,2)</f>
        <v>0</v>
      </c>
      <c r="K95" s="180" t="s">
        <v>187</v>
      </c>
      <c r="L95" s="185"/>
      <c r="M95" s="186" t="s">
        <v>19</v>
      </c>
      <c r="N95" s="187" t="s">
        <v>42</v>
      </c>
      <c r="O95" s="64"/>
      <c r="P95" s="188">
        <f>O95*H95</f>
        <v>0</v>
      </c>
      <c r="Q95" s="188">
        <v>0.06021</v>
      </c>
      <c r="R95" s="188">
        <f>Q95*H95</f>
        <v>0.66231</v>
      </c>
      <c r="S95" s="188">
        <v>0</v>
      </c>
      <c r="T95" s="189">
        <f>S95*H95</f>
        <v>0</v>
      </c>
      <c r="U95" s="34"/>
      <c r="V95" s="34"/>
      <c r="W95" s="34"/>
      <c r="X95" s="34"/>
      <c r="Y95" s="34"/>
      <c r="Z95" s="34"/>
      <c r="AA95" s="34"/>
      <c r="AB95" s="34"/>
      <c r="AC95" s="34"/>
      <c r="AD95" s="34"/>
      <c r="AE95" s="34"/>
      <c r="AR95" s="190" t="s">
        <v>188</v>
      </c>
      <c r="AT95" s="190" t="s">
        <v>183</v>
      </c>
      <c r="AU95" s="190" t="s">
        <v>81</v>
      </c>
      <c r="AY95" s="17" t="s">
        <v>181</v>
      </c>
      <c r="BE95" s="191">
        <f>IF(N95="základní",J95,0)</f>
        <v>0</v>
      </c>
      <c r="BF95" s="191">
        <f>IF(N95="snížená",J95,0)</f>
        <v>0</v>
      </c>
      <c r="BG95" s="191">
        <f>IF(N95="zákl. přenesená",J95,0)</f>
        <v>0</v>
      </c>
      <c r="BH95" s="191">
        <f>IF(N95="sníž. přenesená",J95,0)</f>
        <v>0</v>
      </c>
      <c r="BI95" s="191">
        <f>IF(N95="nulová",J95,0)</f>
        <v>0</v>
      </c>
      <c r="BJ95" s="17" t="s">
        <v>79</v>
      </c>
      <c r="BK95" s="191">
        <f>ROUND(I95*H95,2)</f>
        <v>0</v>
      </c>
      <c r="BL95" s="17" t="s">
        <v>189</v>
      </c>
      <c r="BM95" s="190" t="s">
        <v>1863</v>
      </c>
    </row>
    <row r="96" spans="2:51" s="13" customFormat="1" ht="12">
      <c r="B96" s="192"/>
      <c r="C96" s="193"/>
      <c r="D96" s="194" t="s">
        <v>191</v>
      </c>
      <c r="E96" s="195" t="s">
        <v>19</v>
      </c>
      <c r="F96" s="196" t="s">
        <v>1864</v>
      </c>
      <c r="G96" s="193"/>
      <c r="H96" s="195" t="s">
        <v>19</v>
      </c>
      <c r="I96" s="193"/>
      <c r="J96" s="193"/>
      <c r="K96" s="193"/>
      <c r="L96" s="198"/>
      <c r="M96" s="199"/>
      <c r="N96" s="200"/>
      <c r="O96" s="200"/>
      <c r="P96" s="200"/>
      <c r="Q96" s="200"/>
      <c r="R96" s="200"/>
      <c r="S96" s="200"/>
      <c r="T96" s="201"/>
      <c r="AT96" s="202" t="s">
        <v>191</v>
      </c>
      <c r="AU96" s="202" t="s">
        <v>81</v>
      </c>
      <c r="AV96" s="13" t="s">
        <v>79</v>
      </c>
      <c r="AW96" s="13" t="s">
        <v>32</v>
      </c>
      <c r="AX96" s="13" t="s">
        <v>71</v>
      </c>
      <c r="AY96" s="202" t="s">
        <v>181</v>
      </c>
    </row>
    <row r="97" spans="2:51" s="14" customFormat="1" ht="12">
      <c r="B97" s="203"/>
      <c r="C97" s="204"/>
      <c r="D97" s="194" t="s">
        <v>191</v>
      </c>
      <c r="E97" s="205" t="s">
        <v>19</v>
      </c>
      <c r="F97" s="206" t="s">
        <v>1865</v>
      </c>
      <c r="G97" s="204"/>
      <c r="H97" s="207">
        <v>5.5</v>
      </c>
      <c r="I97" s="204"/>
      <c r="J97" s="204"/>
      <c r="K97" s="204"/>
      <c r="L97" s="209"/>
      <c r="M97" s="210"/>
      <c r="N97" s="211"/>
      <c r="O97" s="211"/>
      <c r="P97" s="211"/>
      <c r="Q97" s="211"/>
      <c r="R97" s="211"/>
      <c r="S97" s="211"/>
      <c r="T97" s="212"/>
      <c r="AT97" s="213" t="s">
        <v>191</v>
      </c>
      <c r="AU97" s="213" t="s">
        <v>81</v>
      </c>
      <c r="AV97" s="14" t="s">
        <v>81</v>
      </c>
      <c r="AW97" s="14" t="s">
        <v>32</v>
      </c>
      <c r="AX97" s="14" t="s">
        <v>71</v>
      </c>
      <c r="AY97" s="213" t="s">
        <v>181</v>
      </c>
    </row>
    <row r="98" spans="2:51" s="14" customFormat="1" ht="12">
      <c r="B98" s="203"/>
      <c r="C98" s="204"/>
      <c r="D98" s="194" t="s">
        <v>191</v>
      </c>
      <c r="E98" s="205" t="s">
        <v>19</v>
      </c>
      <c r="F98" s="206" t="s">
        <v>1866</v>
      </c>
      <c r="G98" s="204"/>
      <c r="H98" s="207">
        <v>5.5</v>
      </c>
      <c r="I98" s="204"/>
      <c r="J98" s="204"/>
      <c r="K98" s="204"/>
      <c r="L98" s="209"/>
      <c r="M98" s="210"/>
      <c r="N98" s="211"/>
      <c r="O98" s="211"/>
      <c r="P98" s="211"/>
      <c r="Q98" s="211"/>
      <c r="R98" s="211"/>
      <c r="S98" s="211"/>
      <c r="T98" s="212"/>
      <c r="AT98" s="213" t="s">
        <v>191</v>
      </c>
      <c r="AU98" s="213" t="s">
        <v>81</v>
      </c>
      <c r="AV98" s="14" t="s">
        <v>81</v>
      </c>
      <c r="AW98" s="14" t="s">
        <v>32</v>
      </c>
      <c r="AX98" s="14" t="s">
        <v>71</v>
      </c>
      <c r="AY98" s="213" t="s">
        <v>181</v>
      </c>
    </row>
    <row r="99" spans="2:51" s="15" customFormat="1" ht="12">
      <c r="B99" s="214"/>
      <c r="C99" s="215"/>
      <c r="D99" s="194" t="s">
        <v>191</v>
      </c>
      <c r="E99" s="216" t="s">
        <v>19</v>
      </c>
      <c r="F99" s="217" t="s">
        <v>196</v>
      </c>
      <c r="G99" s="215"/>
      <c r="H99" s="218">
        <v>11</v>
      </c>
      <c r="I99" s="215"/>
      <c r="J99" s="215"/>
      <c r="K99" s="215"/>
      <c r="L99" s="220"/>
      <c r="M99" s="221"/>
      <c r="N99" s="222"/>
      <c r="O99" s="222"/>
      <c r="P99" s="222"/>
      <c r="Q99" s="222"/>
      <c r="R99" s="222"/>
      <c r="S99" s="222"/>
      <c r="T99" s="223"/>
      <c r="AT99" s="224" t="s">
        <v>191</v>
      </c>
      <c r="AU99" s="224" t="s">
        <v>81</v>
      </c>
      <c r="AV99" s="15" t="s">
        <v>189</v>
      </c>
      <c r="AW99" s="15" t="s">
        <v>32</v>
      </c>
      <c r="AX99" s="15" t="s">
        <v>79</v>
      </c>
      <c r="AY99" s="224" t="s">
        <v>181</v>
      </c>
    </row>
    <row r="100" spans="2:51" s="13" customFormat="1" ht="12">
      <c r="B100" s="192"/>
      <c r="C100" s="193"/>
      <c r="D100" s="194" t="s">
        <v>191</v>
      </c>
      <c r="E100" s="195" t="s">
        <v>19</v>
      </c>
      <c r="F100" s="196" t="s">
        <v>254</v>
      </c>
      <c r="G100" s="193"/>
      <c r="H100" s="195" t="s">
        <v>19</v>
      </c>
      <c r="I100" s="193"/>
      <c r="J100" s="193"/>
      <c r="K100" s="193"/>
      <c r="L100" s="198"/>
      <c r="M100" s="199"/>
      <c r="N100" s="200"/>
      <c r="O100" s="200"/>
      <c r="P100" s="200"/>
      <c r="Q100" s="200"/>
      <c r="R100" s="200"/>
      <c r="S100" s="200"/>
      <c r="T100" s="201"/>
      <c r="AT100" s="202" t="s">
        <v>191</v>
      </c>
      <c r="AU100" s="202" t="s">
        <v>81</v>
      </c>
      <c r="AV100" s="13" t="s">
        <v>79</v>
      </c>
      <c r="AW100" s="13" t="s">
        <v>32</v>
      </c>
      <c r="AX100" s="13" t="s">
        <v>71</v>
      </c>
      <c r="AY100" s="202" t="s">
        <v>181</v>
      </c>
    </row>
    <row r="101" spans="1:65" s="2" customFormat="1" ht="24.15" customHeight="1">
      <c r="A101" s="34"/>
      <c r="B101" s="35"/>
      <c r="C101" s="178" t="s">
        <v>208</v>
      </c>
      <c r="D101" s="178" t="s">
        <v>183</v>
      </c>
      <c r="E101" s="179" t="s">
        <v>367</v>
      </c>
      <c r="F101" s="180" t="s">
        <v>368</v>
      </c>
      <c r="G101" s="181" t="s">
        <v>262</v>
      </c>
      <c r="H101" s="182">
        <v>11</v>
      </c>
      <c r="I101" s="241"/>
      <c r="J101" s="184">
        <f>ROUND(I101*H101,2)</f>
        <v>0</v>
      </c>
      <c r="K101" s="180" t="s">
        <v>187</v>
      </c>
      <c r="L101" s="185"/>
      <c r="M101" s="186" t="s">
        <v>19</v>
      </c>
      <c r="N101" s="187" t="s">
        <v>42</v>
      </c>
      <c r="O101" s="64"/>
      <c r="P101" s="188">
        <f>O101*H101</f>
        <v>0</v>
      </c>
      <c r="Q101" s="188">
        <v>0.06021</v>
      </c>
      <c r="R101" s="188">
        <f>Q101*H101</f>
        <v>0.66231</v>
      </c>
      <c r="S101" s="188">
        <v>0</v>
      </c>
      <c r="T101" s="189">
        <f>S101*H101</f>
        <v>0</v>
      </c>
      <c r="U101" s="34"/>
      <c r="V101" s="34"/>
      <c r="W101" s="34"/>
      <c r="X101" s="34"/>
      <c r="Y101" s="34"/>
      <c r="Z101" s="34"/>
      <c r="AA101" s="34"/>
      <c r="AB101" s="34"/>
      <c r="AC101" s="34"/>
      <c r="AD101" s="34"/>
      <c r="AE101" s="34"/>
      <c r="AR101" s="190" t="s">
        <v>188</v>
      </c>
      <c r="AT101" s="190" t="s">
        <v>183</v>
      </c>
      <c r="AU101" s="190" t="s">
        <v>81</v>
      </c>
      <c r="AY101" s="17" t="s">
        <v>181</v>
      </c>
      <c r="BE101" s="191">
        <f>IF(N101="základní",J101,0)</f>
        <v>0</v>
      </c>
      <c r="BF101" s="191">
        <f>IF(N101="snížená",J101,0)</f>
        <v>0</v>
      </c>
      <c r="BG101" s="191">
        <f>IF(N101="zákl. přenesená",J101,0)</f>
        <v>0</v>
      </c>
      <c r="BH101" s="191">
        <f>IF(N101="sníž. přenesená",J101,0)</f>
        <v>0</v>
      </c>
      <c r="BI101" s="191">
        <f>IF(N101="nulová",J101,0)</f>
        <v>0</v>
      </c>
      <c r="BJ101" s="17" t="s">
        <v>79</v>
      </c>
      <c r="BK101" s="191">
        <f>ROUND(I101*H101,2)</f>
        <v>0</v>
      </c>
      <c r="BL101" s="17" t="s">
        <v>189</v>
      </c>
      <c r="BM101" s="190" t="s">
        <v>1867</v>
      </c>
    </row>
    <row r="102" spans="2:51" s="13" customFormat="1" ht="12">
      <c r="B102" s="192"/>
      <c r="C102" s="193"/>
      <c r="D102" s="194" t="s">
        <v>191</v>
      </c>
      <c r="E102" s="195" t="s">
        <v>19</v>
      </c>
      <c r="F102" s="196" t="s">
        <v>1864</v>
      </c>
      <c r="G102" s="193"/>
      <c r="H102" s="195" t="s">
        <v>19</v>
      </c>
      <c r="I102" s="193"/>
      <c r="J102" s="193"/>
      <c r="K102" s="193"/>
      <c r="L102" s="198"/>
      <c r="M102" s="199"/>
      <c r="N102" s="200"/>
      <c r="O102" s="200"/>
      <c r="P102" s="200"/>
      <c r="Q102" s="200"/>
      <c r="R102" s="200"/>
      <c r="S102" s="200"/>
      <c r="T102" s="201"/>
      <c r="AT102" s="202" t="s">
        <v>191</v>
      </c>
      <c r="AU102" s="202" t="s">
        <v>81</v>
      </c>
      <c r="AV102" s="13" t="s">
        <v>79</v>
      </c>
      <c r="AW102" s="13" t="s">
        <v>32</v>
      </c>
      <c r="AX102" s="13" t="s">
        <v>71</v>
      </c>
      <c r="AY102" s="202" t="s">
        <v>181</v>
      </c>
    </row>
    <row r="103" spans="2:51" s="14" customFormat="1" ht="12">
      <c r="B103" s="203"/>
      <c r="C103" s="204"/>
      <c r="D103" s="194" t="s">
        <v>191</v>
      </c>
      <c r="E103" s="205" t="s">
        <v>19</v>
      </c>
      <c r="F103" s="206" t="s">
        <v>1865</v>
      </c>
      <c r="G103" s="204"/>
      <c r="H103" s="207">
        <v>5.5</v>
      </c>
      <c r="I103" s="204"/>
      <c r="J103" s="204"/>
      <c r="K103" s="204"/>
      <c r="L103" s="209"/>
      <c r="M103" s="210"/>
      <c r="N103" s="211"/>
      <c r="O103" s="211"/>
      <c r="P103" s="211"/>
      <c r="Q103" s="211"/>
      <c r="R103" s="211"/>
      <c r="S103" s="211"/>
      <c r="T103" s="212"/>
      <c r="AT103" s="213" t="s">
        <v>191</v>
      </c>
      <c r="AU103" s="213" t="s">
        <v>81</v>
      </c>
      <c r="AV103" s="14" t="s">
        <v>81</v>
      </c>
      <c r="AW103" s="14" t="s">
        <v>32</v>
      </c>
      <c r="AX103" s="14" t="s">
        <v>71</v>
      </c>
      <c r="AY103" s="213" t="s">
        <v>181</v>
      </c>
    </row>
    <row r="104" spans="2:51" s="14" customFormat="1" ht="12">
      <c r="B104" s="203"/>
      <c r="C104" s="204"/>
      <c r="D104" s="194" t="s">
        <v>191</v>
      </c>
      <c r="E104" s="205" t="s">
        <v>19</v>
      </c>
      <c r="F104" s="206" t="s">
        <v>1866</v>
      </c>
      <c r="G104" s="204"/>
      <c r="H104" s="207">
        <v>5.5</v>
      </c>
      <c r="I104" s="204"/>
      <c r="J104" s="204"/>
      <c r="K104" s="204"/>
      <c r="L104" s="209"/>
      <c r="M104" s="210"/>
      <c r="N104" s="211"/>
      <c r="O104" s="211"/>
      <c r="P104" s="211"/>
      <c r="Q104" s="211"/>
      <c r="R104" s="211"/>
      <c r="S104" s="211"/>
      <c r="T104" s="212"/>
      <c r="AT104" s="213" t="s">
        <v>191</v>
      </c>
      <c r="AU104" s="213" t="s">
        <v>81</v>
      </c>
      <c r="AV104" s="14" t="s">
        <v>81</v>
      </c>
      <c r="AW104" s="14" t="s">
        <v>32</v>
      </c>
      <c r="AX104" s="14" t="s">
        <v>71</v>
      </c>
      <c r="AY104" s="213" t="s">
        <v>181</v>
      </c>
    </row>
    <row r="105" spans="2:51" s="15" customFormat="1" ht="12">
      <c r="B105" s="214"/>
      <c r="C105" s="215"/>
      <c r="D105" s="194" t="s">
        <v>191</v>
      </c>
      <c r="E105" s="216" t="s">
        <v>19</v>
      </c>
      <c r="F105" s="217" t="s">
        <v>196</v>
      </c>
      <c r="G105" s="215"/>
      <c r="H105" s="218">
        <v>11</v>
      </c>
      <c r="I105" s="215"/>
      <c r="J105" s="215"/>
      <c r="K105" s="215"/>
      <c r="L105" s="220"/>
      <c r="M105" s="221"/>
      <c r="N105" s="222"/>
      <c r="O105" s="222"/>
      <c r="P105" s="222"/>
      <c r="Q105" s="222"/>
      <c r="R105" s="222"/>
      <c r="S105" s="222"/>
      <c r="T105" s="223"/>
      <c r="AT105" s="224" t="s">
        <v>191</v>
      </c>
      <c r="AU105" s="224" t="s">
        <v>81</v>
      </c>
      <c r="AV105" s="15" t="s">
        <v>189</v>
      </c>
      <c r="AW105" s="15" t="s">
        <v>32</v>
      </c>
      <c r="AX105" s="15" t="s">
        <v>79</v>
      </c>
      <c r="AY105" s="224" t="s">
        <v>181</v>
      </c>
    </row>
    <row r="106" spans="2:51" s="13" customFormat="1" ht="12">
      <c r="B106" s="192"/>
      <c r="C106" s="193"/>
      <c r="D106" s="194" t="s">
        <v>191</v>
      </c>
      <c r="E106" s="195" t="s">
        <v>19</v>
      </c>
      <c r="F106" s="196" t="s">
        <v>254</v>
      </c>
      <c r="G106" s="193"/>
      <c r="H106" s="195" t="s">
        <v>19</v>
      </c>
      <c r="I106" s="193"/>
      <c r="J106" s="193"/>
      <c r="K106" s="193"/>
      <c r="L106" s="198"/>
      <c r="M106" s="199"/>
      <c r="N106" s="200"/>
      <c r="O106" s="200"/>
      <c r="P106" s="200"/>
      <c r="Q106" s="200"/>
      <c r="R106" s="200"/>
      <c r="S106" s="200"/>
      <c r="T106" s="201"/>
      <c r="AT106" s="202" t="s">
        <v>191</v>
      </c>
      <c r="AU106" s="202" t="s">
        <v>81</v>
      </c>
      <c r="AV106" s="13" t="s">
        <v>79</v>
      </c>
      <c r="AW106" s="13" t="s">
        <v>32</v>
      </c>
      <c r="AX106" s="13" t="s">
        <v>71</v>
      </c>
      <c r="AY106" s="202" t="s">
        <v>181</v>
      </c>
    </row>
    <row r="107" spans="2:63" s="12" customFormat="1" ht="22.8" customHeight="1">
      <c r="B107" s="162"/>
      <c r="C107" s="163"/>
      <c r="D107" s="164" t="s">
        <v>70</v>
      </c>
      <c r="E107" s="176" t="s">
        <v>81</v>
      </c>
      <c r="F107" s="176" t="s">
        <v>182</v>
      </c>
      <c r="G107" s="163"/>
      <c r="H107" s="163"/>
      <c r="I107" s="166"/>
      <c r="J107" s="177">
        <f>BK107</f>
        <v>0</v>
      </c>
      <c r="K107" s="163"/>
      <c r="L107" s="168"/>
      <c r="M107" s="169"/>
      <c r="N107" s="170"/>
      <c r="O107" s="170"/>
      <c r="P107" s="171">
        <f>SUM(P108:P113)</f>
        <v>0</v>
      </c>
      <c r="Q107" s="170"/>
      <c r="R107" s="171">
        <f>SUM(R108:R113)</f>
        <v>970.241</v>
      </c>
      <c r="S107" s="170"/>
      <c r="T107" s="172">
        <f>SUM(T108:T113)</f>
        <v>0</v>
      </c>
      <c r="AR107" s="173" t="s">
        <v>79</v>
      </c>
      <c r="AT107" s="174" t="s">
        <v>70</v>
      </c>
      <c r="AU107" s="174" t="s">
        <v>79</v>
      </c>
      <c r="AY107" s="173" t="s">
        <v>181</v>
      </c>
      <c r="BK107" s="175">
        <f>SUM(BK108:BK113)</f>
        <v>0</v>
      </c>
    </row>
    <row r="108" spans="1:65" s="2" customFormat="1" ht="16.5" customHeight="1">
      <c r="A108" s="34"/>
      <c r="B108" s="35"/>
      <c r="C108" s="178" t="s">
        <v>189</v>
      </c>
      <c r="D108" s="178" t="s">
        <v>183</v>
      </c>
      <c r="E108" s="179" t="s">
        <v>184</v>
      </c>
      <c r="F108" s="180" t="s">
        <v>185</v>
      </c>
      <c r="G108" s="181" t="s">
        <v>186</v>
      </c>
      <c r="H108" s="182">
        <v>970.241</v>
      </c>
      <c r="I108" s="183"/>
      <c r="J108" s="184">
        <f>ROUND(I108*H108,2)</f>
        <v>0</v>
      </c>
      <c r="K108" s="180" t="s">
        <v>187</v>
      </c>
      <c r="L108" s="185"/>
      <c r="M108" s="186" t="s">
        <v>19</v>
      </c>
      <c r="N108" s="187" t="s">
        <v>42</v>
      </c>
      <c r="O108" s="64"/>
      <c r="P108" s="188">
        <f>O108*H108</f>
        <v>0</v>
      </c>
      <c r="Q108" s="188">
        <v>1</v>
      </c>
      <c r="R108" s="188">
        <f>Q108*H108</f>
        <v>970.241</v>
      </c>
      <c r="S108" s="188">
        <v>0</v>
      </c>
      <c r="T108" s="189">
        <f>S108*H108</f>
        <v>0</v>
      </c>
      <c r="U108" s="34"/>
      <c r="V108" s="34"/>
      <c r="W108" s="34"/>
      <c r="X108" s="34"/>
      <c r="Y108" s="34"/>
      <c r="Z108" s="34"/>
      <c r="AA108" s="34"/>
      <c r="AB108" s="34"/>
      <c r="AC108" s="34"/>
      <c r="AD108" s="34"/>
      <c r="AE108" s="34"/>
      <c r="AR108" s="190" t="s">
        <v>188</v>
      </c>
      <c r="AT108" s="190" t="s">
        <v>183</v>
      </c>
      <c r="AU108" s="190" t="s">
        <v>81</v>
      </c>
      <c r="AY108" s="17" t="s">
        <v>181</v>
      </c>
      <c r="BE108" s="191">
        <f>IF(N108="základní",J108,0)</f>
        <v>0</v>
      </c>
      <c r="BF108" s="191">
        <f>IF(N108="snížená",J108,0)</f>
        <v>0</v>
      </c>
      <c r="BG108" s="191">
        <f>IF(N108="zákl. přenesená",J108,0)</f>
        <v>0</v>
      </c>
      <c r="BH108" s="191">
        <f>IF(N108="sníž. přenesená",J108,0)</f>
        <v>0</v>
      </c>
      <c r="BI108" s="191">
        <f>IF(N108="nulová",J108,0)</f>
        <v>0</v>
      </c>
      <c r="BJ108" s="17" t="s">
        <v>79</v>
      </c>
      <c r="BK108" s="191">
        <f>ROUND(I108*H108,2)</f>
        <v>0</v>
      </c>
      <c r="BL108" s="17" t="s">
        <v>189</v>
      </c>
      <c r="BM108" s="190" t="s">
        <v>1868</v>
      </c>
    </row>
    <row r="109" spans="2:51" s="13" customFormat="1" ht="12">
      <c r="B109" s="192"/>
      <c r="C109" s="193"/>
      <c r="D109" s="194" t="s">
        <v>191</v>
      </c>
      <c r="E109" s="195" t="s">
        <v>19</v>
      </c>
      <c r="F109" s="196" t="s">
        <v>256</v>
      </c>
      <c r="G109" s="193"/>
      <c r="H109" s="195" t="s">
        <v>19</v>
      </c>
      <c r="I109" s="197"/>
      <c r="J109" s="193"/>
      <c r="K109" s="193"/>
      <c r="L109" s="198"/>
      <c r="M109" s="199"/>
      <c r="N109" s="200"/>
      <c r="O109" s="200"/>
      <c r="P109" s="200"/>
      <c r="Q109" s="200"/>
      <c r="R109" s="200"/>
      <c r="S109" s="200"/>
      <c r="T109" s="201"/>
      <c r="AT109" s="202" t="s">
        <v>191</v>
      </c>
      <c r="AU109" s="202" t="s">
        <v>81</v>
      </c>
      <c r="AV109" s="13" t="s">
        <v>79</v>
      </c>
      <c r="AW109" s="13" t="s">
        <v>32</v>
      </c>
      <c r="AX109" s="13" t="s">
        <v>71</v>
      </c>
      <c r="AY109" s="202" t="s">
        <v>181</v>
      </c>
    </row>
    <row r="110" spans="2:51" s="14" customFormat="1" ht="12">
      <c r="B110" s="203"/>
      <c r="C110" s="204"/>
      <c r="D110" s="194" t="s">
        <v>191</v>
      </c>
      <c r="E110" s="205" t="s">
        <v>19</v>
      </c>
      <c r="F110" s="206" t="s">
        <v>1869</v>
      </c>
      <c r="G110" s="204"/>
      <c r="H110" s="207">
        <v>756.63</v>
      </c>
      <c r="I110" s="208"/>
      <c r="J110" s="204"/>
      <c r="K110" s="204"/>
      <c r="L110" s="209"/>
      <c r="M110" s="210"/>
      <c r="N110" s="211"/>
      <c r="O110" s="211"/>
      <c r="P110" s="211"/>
      <c r="Q110" s="211"/>
      <c r="R110" s="211"/>
      <c r="S110" s="211"/>
      <c r="T110" s="212"/>
      <c r="AT110" s="213" t="s">
        <v>191</v>
      </c>
      <c r="AU110" s="213" t="s">
        <v>81</v>
      </c>
      <c r="AV110" s="14" t="s">
        <v>81</v>
      </c>
      <c r="AW110" s="14" t="s">
        <v>32</v>
      </c>
      <c r="AX110" s="14" t="s">
        <v>71</v>
      </c>
      <c r="AY110" s="213" t="s">
        <v>181</v>
      </c>
    </row>
    <row r="111" spans="2:51" s="13" customFormat="1" ht="12">
      <c r="B111" s="192"/>
      <c r="C111" s="193"/>
      <c r="D111" s="194" t="s">
        <v>191</v>
      </c>
      <c r="E111" s="195" t="s">
        <v>19</v>
      </c>
      <c r="F111" s="196" t="s">
        <v>1870</v>
      </c>
      <c r="G111" s="193"/>
      <c r="H111" s="195" t="s">
        <v>19</v>
      </c>
      <c r="I111" s="197"/>
      <c r="J111" s="193"/>
      <c r="K111" s="193"/>
      <c r="L111" s="198"/>
      <c r="M111" s="199"/>
      <c r="N111" s="200"/>
      <c r="O111" s="200"/>
      <c r="P111" s="200"/>
      <c r="Q111" s="200"/>
      <c r="R111" s="200"/>
      <c r="S111" s="200"/>
      <c r="T111" s="201"/>
      <c r="AT111" s="202" t="s">
        <v>191</v>
      </c>
      <c r="AU111" s="202" t="s">
        <v>81</v>
      </c>
      <c r="AV111" s="13" t="s">
        <v>79</v>
      </c>
      <c r="AW111" s="13" t="s">
        <v>32</v>
      </c>
      <c r="AX111" s="13" t="s">
        <v>71</v>
      </c>
      <c r="AY111" s="202" t="s">
        <v>181</v>
      </c>
    </row>
    <row r="112" spans="2:51" s="14" customFormat="1" ht="20.4">
      <c r="B112" s="203"/>
      <c r="C112" s="204"/>
      <c r="D112" s="194" t="s">
        <v>191</v>
      </c>
      <c r="E112" s="205" t="s">
        <v>19</v>
      </c>
      <c r="F112" s="206" t="s">
        <v>1871</v>
      </c>
      <c r="G112" s="204"/>
      <c r="H112" s="207">
        <v>213.611</v>
      </c>
      <c r="I112" s="208"/>
      <c r="J112" s="204"/>
      <c r="K112" s="204"/>
      <c r="L112" s="209"/>
      <c r="M112" s="210"/>
      <c r="N112" s="211"/>
      <c r="O112" s="211"/>
      <c r="P112" s="211"/>
      <c r="Q112" s="211"/>
      <c r="R112" s="211"/>
      <c r="S112" s="211"/>
      <c r="T112" s="212"/>
      <c r="AT112" s="213" t="s">
        <v>191</v>
      </c>
      <c r="AU112" s="213" t="s">
        <v>81</v>
      </c>
      <c r="AV112" s="14" t="s">
        <v>81</v>
      </c>
      <c r="AW112" s="14" t="s">
        <v>32</v>
      </c>
      <c r="AX112" s="14" t="s">
        <v>71</v>
      </c>
      <c r="AY112" s="213" t="s">
        <v>181</v>
      </c>
    </row>
    <row r="113" spans="2:51" s="15" customFormat="1" ht="12">
      <c r="B113" s="214"/>
      <c r="C113" s="215"/>
      <c r="D113" s="194" t="s">
        <v>191</v>
      </c>
      <c r="E113" s="216" t="s">
        <v>19</v>
      </c>
      <c r="F113" s="217" t="s">
        <v>196</v>
      </c>
      <c r="G113" s="215"/>
      <c r="H113" s="218">
        <v>970.241</v>
      </c>
      <c r="I113" s="219"/>
      <c r="J113" s="215"/>
      <c r="K113" s="215"/>
      <c r="L113" s="220"/>
      <c r="M113" s="221"/>
      <c r="N113" s="222"/>
      <c r="O113" s="222"/>
      <c r="P113" s="222"/>
      <c r="Q113" s="222"/>
      <c r="R113" s="222"/>
      <c r="S113" s="222"/>
      <c r="T113" s="223"/>
      <c r="AT113" s="224" t="s">
        <v>191</v>
      </c>
      <c r="AU113" s="224" t="s">
        <v>81</v>
      </c>
      <c r="AV113" s="15" t="s">
        <v>189</v>
      </c>
      <c r="AW113" s="15" t="s">
        <v>32</v>
      </c>
      <c r="AX113" s="15" t="s">
        <v>79</v>
      </c>
      <c r="AY113" s="224" t="s">
        <v>181</v>
      </c>
    </row>
    <row r="114" spans="2:63" s="12" customFormat="1" ht="22.8" customHeight="1">
      <c r="B114" s="162"/>
      <c r="C114" s="163"/>
      <c r="D114" s="164" t="s">
        <v>70</v>
      </c>
      <c r="E114" s="176" t="s">
        <v>197</v>
      </c>
      <c r="F114" s="176" t="s">
        <v>198</v>
      </c>
      <c r="G114" s="163"/>
      <c r="H114" s="163"/>
      <c r="I114" s="166"/>
      <c r="J114" s="177">
        <f>BK114</f>
        <v>0</v>
      </c>
      <c r="K114" s="163"/>
      <c r="L114" s="168"/>
      <c r="M114" s="169"/>
      <c r="N114" s="170"/>
      <c r="O114" s="170"/>
      <c r="P114" s="171">
        <f>SUM(P115:P204)</f>
        <v>0</v>
      </c>
      <c r="Q114" s="170"/>
      <c r="R114" s="171">
        <f>SUM(R115:R204)</f>
        <v>0</v>
      </c>
      <c r="S114" s="170"/>
      <c r="T114" s="172">
        <f>SUM(T115:T204)</f>
        <v>0</v>
      </c>
      <c r="AR114" s="173" t="s">
        <v>79</v>
      </c>
      <c r="AT114" s="174" t="s">
        <v>70</v>
      </c>
      <c r="AU114" s="174" t="s">
        <v>79</v>
      </c>
      <c r="AY114" s="173" t="s">
        <v>181</v>
      </c>
      <c r="BK114" s="175">
        <f>SUM(BK115:BK204)</f>
        <v>0</v>
      </c>
    </row>
    <row r="115" spans="1:65" s="2" customFormat="1" ht="101.25" customHeight="1">
      <c r="A115" s="34"/>
      <c r="B115" s="35"/>
      <c r="C115" s="225" t="s">
        <v>197</v>
      </c>
      <c r="D115" s="225" t="s">
        <v>199</v>
      </c>
      <c r="E115" s="226" t="s">
        <v>260</v>
      </c>
      <c r="F115" s="227" t="s">
        <v>261</v>
      </c>
      <c r="G115" s="228" t="s">
        <v>262</v>
      </c>
      <c r="H115" s="229">
        <v>72</v>
      </c>
      <c r="I115" s="230"/>
      <c r="J115" s="231">
        <f>ROUND(I115*H115,2)</f>
        <v>0</v>
      </c>
      <c r="K115" s="227" t="s">
        <v>187</v>
      </c>
      <c r="L115" s="39"/>
      <c r="M115" s="232" t="s">
        <v>19</v>
      </c>
      <c r="N115" s="233" t="s">
        <v>42</v>
      </c>
      <c r="O115" s="64"/>
      <c r="P115" s="188">
        <f>O115*H115</f>
        <v>0</v>
      </c>
      <c r="Q115" s="188">
        <v>0</v>
      </c>
      <c r="R115" s="188">
        <f>Q115*H115</f>
        <v>0</v>
      </c>
      <c r="S115" s="188">
        <v>0</v>
      </c>
      <c r="T115" s="189">
        <f>S115*H115</f>
        <v>0</v>
      </c>
      <c r="U115" s="34"/>
      <c r="V115" s="34"/>
      <c r="W115" s="34"/>
      <c r="X115" s="34"/>
      <c r="Y115" s="34"/>
      <c r="Z115" s="34"/>
      <c r="AA115" s="34"/>
      <c r="AB115" s="34"/>
      <c r="AC115" s="34"/>
      <c r="AD115" s="34"/>
      <c r="AE115" s="34"/>
      <c r="AR115" s="190" t="s">
        <v>189</v>
      </c>
      <c r="AT115" s="190" t="s">
        <v>199</v>
      </c>
      <c r="AU115" s="190" t="s">
        <v>81</v>
      </c>
      <c r="AY115" s="17" t="s">
        <v>181</v>
      </c>
      <c r="BE115" s="191">
        <f>IF(N115="základní",J115,0)</f>
        <v>0</v>
      </c>
      <c r="BF115" s="191">
        <f>IF(N115="snížená",J115,0)</f>
        <v>0</v>
      </c>
      <c r="BG115" s="191">
        <f>IF(N115="zákl. přenesená",J115,0)</f>
        <v>0</v>
      </c>
      <c r="BH115" s="191">
        <f>IF(N115="sníž. přenesená",J115,0)</f>
        <v>0</v>
      </c>
      <c r="BI115" s="191">
        <f>IF(N115="nulová",J115,0)</f>
        <v>0</v>
      </c>
      <c r="BJ115" s="17" t="s">
        <v>79</v>
      </c>
      <c r="BK115" s="191">
        <f>ROUND(I115*H115,2)</f>
        <v>0</v>
      </c>
      <c r="BL115" s="17" t="s">
        <v>189</v>
      </c>
      <c r="BM115" s="190" t="s">
        <v>1872</v>
      </c>
    </row>
    <row r="116" spans="2:51" s="14" customFormat="1" ht="12">
      <c r="B116" s="203"/>
      <c r="C116" s="204"/>
      <c r="D116" s="194" t="s">
        <v>191</v>
      </c>
      <c r="E116" s="205" t="s">
        <v>19</v>
      </c>
      <c r="F116" s="206" t="s">
        <v>1873</v>
      </c>
      <c r="G116" s="204"/>
      <c r="H116" s="207">
        <v>10</v>
      </c>
      <c r="I116" s="208"/>
      <c r="J116" s="204"/>
      <c r="K116" s="204"/>
      <c r="L116" s="209"/>
      <c r="M116" s="210"/>
      <c r="N116" s="211"/>
      <c r="O116" s="211"/>
      <c r="P116" s="211"/>
      <c r="Q116" s="211"/>
      <c r="R116" s="211"/>
      <c r="S116" s="211"/>
      <c r="T116" s="212"/>
      <c r="AT116" s="213" t="s">
        <v>191</v>
      </c>
      <c r="AU116" s="213" t="s">
        <v>81</v>
      </c>
      <c r="AV116" s="14" t="s">
        <v>81</v>
      </c>
      <c r="AW116" s="14" t="s">
        <v>32</v>
      </c>
      <c r="AX116" s="14" t="s">
        <v>71</v>
      </c>
      <c r="AY116" s="213" t="s">
        <v>181</v>
      </c>
    </row>
    <row r="117" spans="2:51" s="14" customFormat="1" ht="12">
      <c r="B117" s="203"/>
      <c r="C117" s="204"/>
      <c r="D117" s="194" t="s">
        <v>191</v>
      </c>
      <c r="E117" s="205" t="s">
        <v>19</v>
      </c>
      <c r="F117" s="206" t="s">
        <v>1874</v>
      </c>
      <c r="G117" s="204"/>
      <c r="H117" s="207">
        <v>10</v>
      </c>
      <c r="I117" s="208"/>
      <c r="J117" s="204"/>
      <c r="K117" s="204"/>
      <c r="L117" s="209"/>
      <c r="M117" s="210"/>
      <c r="N117" s="211"/>
      <c r="O117" s="211"/>
      <c r="P117" s="211"/>
      <c r="Q117" s="211"/>
      <c r="R117" s="211"/>
      <c r="S117" s="211"/>
      <c r="T117" s="212"/>
      <c r="AT117" s="213" t="s">
        <v>191</v>
      </c>
      <c r="AU117" s="213" t="s">
        <v>81</v>
      </c>
      <c r="AV117" s="14" t="s">
        <v>81</v>
      </c>
      <c r="AW117" s="14" t="s">
        <v>32</v>
      </c>
      <c r="AX117" s="14" t="s">
        <v>71</v>
      </c>
      <c r="AY117" s="213" t="s">
        <v>181</v>
      </c>
    </row>
    <row r="118" spans="2:51" s="14" customFormat="1" ht="12">
      <c r="B118" s="203"/>
      <c r="C118" s="204"/>
      <c r="D118" s="194" t="s">
        <v>191</v>
      </c>
      <c r="E118" s="205" t="s">
        <v>19</v>
      </c>
      <c r="F118" s="206" t="s">
        <v>1875</v>
      </c>
      <c r="G118" s="204"/>
      <c r="H118" s="207">
        <v>10</v>
      </c>
      <c r="I118" s="208"/>
      <c r="J118" s="204"/>
      <c r="K118" s="204"/>
      <c r="L118" s="209"/>
      <c r="M118" s="210"/>
      <c r="N118" s="211"/>
      <c r="O118" s="211"/>
      <c r="P118" s="211"/>
      <c r="Q118" s="211"/>
      <c r="R118" s="211"/>
      <c r="S118" s="211"/>
      <c r="T118" s="212"/>
      <c r="AT118" s="213" t="s">
        <v>191</v>
      </c>
      <c r="AU118" s="213" t="s">
        <v>81</v>
      </c>
      <c r="AV118" s="14" t="s">
        <v>81</v>
      </c>
      <c r="AW118" s="14" t="s">
        <v>32</v>
      </c>
      <c r="AX118" s="14" t="s">
        <v>71</v>
      </c>
      <c r="AY118" s="213" t="s">
        <v>181</v>
      </c>
    </row>
    <row r="119" spans="2:51" s="14" customFormat="1" ht="12">
      <c r="B119" s="203"/>
      <c r="C119" s="204"/>
      <c r="D119" s="194" t="s">
        <v>191</v>
      </c>
      <c r="E119" s="205" t="s">
        <v>19</v>
      </c>
      <c r="F119" s="206" t="s">
        <v>1876</v>
      </c>
      <c r="G119" s="204"/>
      <c r="H119" s="207">
        <v>10</v>
      </c>
      <c r="I119" s="208"/>
      <c r="J119" s="204"/>
      <c r="K119" s="204"/>
      <c r="L119" s="209"/>
      <c r="M119" s="210"/>
      <c r="N119" s="211"/>
      <c r="O119" s="211"/>
      <c r="P119" s="211"/>
      <c r="Q119" s="211"/>
      <c r="R119" s="211"/>
      <c r="S119" s="211"/>
      <c r="T119" s="212"/>
      <c r="AT119" s="213" t="s">
        <v>191</v>
      </c>
      <c r="AU119" s="213" t="s">
        <v>81</v>
      </c>
      <c r="AV119" s="14" t="s">
        <v>81</v>
      </c>
      <c r="AW119" s="14" t="s">
        <v>32</v>
      </c>
      <c r="AX119" s="14" t="s">
        <v>71</v>
      </c>
      <c r="AY119" s="213" t="s">
        <v>181</v>
      </c>
    </row>
    <row r="120" spans="2:51" s="14" customFormat="1" ht="12">
      <c r="B120" s="203"/>
      <c r="C120" s="204"/>
      <c r="D120" s="194" t="s">
        <v>191</v>
      </c>
      <c r="E120" s="205" t="s">
        <v>19</v>
      </c>
      <c r="F120" s="206" t="s">
        <v>1877</v>
      </c>
      <c r="G120" s="204"/>
      <c r="H120" s="207">
        <v>10</v>
      </c>
      <c r="I120" s="208"/>
      <c r="J120" s="204"/>
      <c r="K120" s="204"/>
      <c r="L120" s="209"/>
      <c r="M120" s="210"/>
      <c r="N120" s="211"/>
      <c r="O120" s="211"/>
      <c r="P120" s="211"/>
      <c r="Q120" s="211"/>
      <c r="R120" s="211"/>
      <c r="S120" s="211"/>
      <c r="T120" s="212"/>
      <c r="AT120" s="213" t="s">
        <v>191</v>
      </c>
      <c r="AU120" s="213" t="s">
        <v>81</v>
      </c>
      <c r="AV120" s="14" t="s">
        <v>81</v>
      </c>
      <c r="AW120" s="14" t="s">
        <v>32</v>
      </c>
      <c r="AX120" s="14" t="s">
        <v>71</v>
      </c>
      <c r="AY120" s="213" t="s">
        <v>181</v>
      </c>
    </row>
    <row r="121" spans="2:51" s="14" customFormat="1" ht="12">
      <c r="B121" s="203"/>
      <c r="C121" s="204"/>
      <c r="D121" s="194" t="s">
        <v>191</v>
      </c>
      <c r="E121" s="205" t="s">
        <v>19</v>
      </c>
      <c r="F121" s="206" t="s">
        <v>1878</v>
      </c>
      <c r="G121" s="204"/>
      <c r="H121" s="207">
        <v>11</v>
      </c>
      <c r="I121" s="208"/>
      <c r="J121" s="204"/>
      <c r="K121" s="204"/>
      <c r="L121" s="209"/>
      <c r="M121" s="210"/>
      <c r="N121" s="211"/>
      <c r="O121" s="211"/>
      <c r="P121" s="211"/>
      <c r="Q121" s="211"/>
      <c r="R121" s="211"/>
      <c r="S121" s="211"/>
      <c r="T121" s="212"/>
      <c r="AT121" s="213" t="s">
        <v>191</v>
      </c>
      <c r="AU121" s="213" t="s">
        <v>81</v>
      </c>
      <c r="AV121" s="14" t="s">
        <v>81</v>
      </c>
      <c r="AW121" s="14" t="s">
        <v>32</v>
      </c>
      <c r="AX121" s="14" t="s">
        <v>71</v>
      </c>
      <c r="AY121" s="213" t="s">
        <v>181</v>
      </c>
    </row>
    <row r="122" spans="2:51" s="14" customFormat="1" ht="12">
      <c r="B122" s="203"/>
      <c r="C122" s="204"/>
      <c r="D122" s="194" t="s">
        <v>191</v>
      </c>
      <c r="E122" s="205" t="s">
        <v>19</v>
      </c>
      <c r="F122" s="206" t="s">
        <v>1879</v>
      </c>
      <c r="G122" s="204"/>
      <c r="H122" s="207">
        <v>11</v>
      </c>
      <c r="I122" s="208"/>
      <c r="J122" s="204"/>
      <c r="K122" s="204"/>
      <c r="L122" s="209"/>
      <c r="M122" s="210"/>
      <c r="N122" s="211"/>
      <c r="O122" s="211"/>
      <c r="P122" s="211"/>
      <c r="Q122" s="211"/>
      <c r="R122" s="211"/>
      <c r="S122" s="211"/>
      <c r="T122" s="212"/>
      <c r="AT122" s="213" t="s">
        <v>191</v>
      </c>
      <c r="AU122" s="213" t="s">
        <v>81</v>
      </c>
      <c r="AV122" s="14" t="s">
        <v>81</v>
      </c>
      <c r="AW122" s="14" t="s">
        <v>32</v>
      </c>
      <c r="AX122" s="14" t="s">
        <v>71</v>
      </c>
      <c r="AY122" s="213" t="s">
        <v>181</v>
      </c>
    </row>
    <row r="123" spans="2:51" s="15" customFormat="1" ht="12">
      <c r="B123" s="214"/>
      <c r="C123" s="215"/>
      <c r="D123" s="194" t="s">
        <v>191</v>
      </c>
      <c r="E123" s="216" t="s">
        <v>19</v>
      </c>
      <c r="F123" s="217" t="s">
        <v>196</v>
      </c>
      <c r="G123" s="215"/>
      <c r="H123" s="218">
        <v>72</v>
      </c>
      <c r="I123" s="219"/>
      <c r="J123" s="215"/>
      <c r="K123" s="215"/>
      <c r="L123" s="220"/>
      <c r="M123" s="221"/>
      <c r="N123" s="222"/>
      <c r="O123" s="222"/>
      <c r="P123" s="222"/>
      <c r="Q123" s="222"/>
      <c r="R123" s="222"/>
      <c r="S123" s="222"/>
      <c r="T123" s="223"/>
      <c r="AT123" s="224" t="s">
        <v>191</v>
      </c>
      <c r="AU123" s="224" t="s">
        <v>81</v>
      </c>
      <c r="AV123" s="15" t="s">
        <v>189</v>
      </c>
      <c r="AW123" s="15" t="s">
        <v>32</v>
      </c>
      <c r="AX123" s="15" t="s">
        <v>79</v>
      </c>
      <c r="AY123" s="224" t="s">
        <v>181</v>
      </c>
    </row>
    <row r="124" spans="1:65" s="2" customFormat="1" ht="49.05" customHeight="1">
      <c r="A124" s="34"/>
      <c r="B124" s="35"/>
      <c r="C124" s="225" t="s">
        <v>225</v>
      </c>
      <c r="D124" s="225" t="s">
        <v>199</v>
      </c>
      <c r="E124" s="226" t="s">
        <v>265</v>
      </c>
      <c r="F124" s="227" t="s">
        <v>266</v>
      </c>
      <c r="G124" s="228" t="s">
        <v>223</v>
      </c>
      <c r="H124" s="229">
        <v>42</v>
      </c>
      <c r="I124" s="230"/>
      <c r="J124" s="231">
        <f>ROUND(I124*H124,2)</f>
        <v>0</v>
      </c>
      <c r="K124" s="227" t="s">
        <v>187</v>
      </c>
      <c r="L124" s="39"/>
      <c r="M124" s="232" t="s">
        <v>19</v>
      </c>
      <c r="N124" s="233" t="s">
        <v>42</v>
      </c>
      <c r="O124" s="64"/>
      <c r="P124" s="188">
        <f>O124*H124</f>
        <v>0</v>
      </c>
      <c r="Q124" s="188">
        <v>0</v>
      </c>
      <c r="R124" s="188">
        <f>Q124*H124</f>
        <v>0</v>
      </c>
      <c r="S124" s="188">
        <v>0</v>
      </c>
      <c r="T124" s="189">
        <f>S124*H124</f>
        <v>0</v>
      </c>
      <c r="U124" s="34"/>
      <c r="V124" s="34"/>
      <c r="W124" s="34"/>
      <c r="X124" s="34"/>
      <c r="Y124" s="34"/>
      <c r="Z124" s="34"/>
      <c r="AA124" s="34"/>
      <c r="AB124" s="34"/>
      <c r="AC124" s="34"/>
      <c r="AD124" s="34"/>
      <c r="AE124" s="34"/>
      <c r="AR124" s="190" t="s">
        <v>189</v>
      </c>
      <c r="AT124" s="190" t="s">
        <v>199</v>
      </c>
      <c r="AU124" s="190" t="s">
        <v>81</v>
      </c>
      <c r="AY124" s="17" t="s">
        <v>181</v>
      </c>
      <c r="BE124" s="191">
        <f>IF(N124="základní",J124,0)</f>
        <v>0</v>
      </c>
      <c r="BF124" s="191">
        <f>IF(N124="snížená",J124,0)</f>
        <v>0</v>
      </c>
      <c r="BG124" s="191">
        <f>IF(N124="zákl. přenesená",J124,0)</f>
        <v>0</v>
      </c>
      <c r="BH124" s="191">
        <f>IF(N124="sníž. přenesená",J124,0)</f>
        <v>0</v>
      </c>
      <c r="BI124" s="191">
        <f>IF(N124="nulová",J124,0)</f>
        <v>0</v>
      </c>
      <c r="BJ124" s="17" t="s">
        <v>79</v>
      </c>
      <c r="BK124" s="191">
        <f>ROUND(I124*H124,2)</f>
        <v>0</v>
      </c>
      <c r="BL124" s="17" t="s">
        <v>189</v>
      </c>
      <c r="BM124" s="190" t="s">
        <v>1880</v>
      </c>
    </row>
    <row r="125" spans="2:51" s="14" customFormat="1" ht="12">
      <c r="B125" s="203"/>
      <c r="C125" s="204"/>
      <c r="D125" s="194" t="s">
        <v>191</v>
      </c>
      <c r="E125" s="205" t="s">
        <v>19</v>
      </c>
      <c r="F125" s="206" t="s">
        <v>698</v>
      </c>
      <c r="G125" s="204"/>
      <c r="H125" s="207">
        <v>42</v>
      </c>
      <c r="I125" s="208"/>
      <c r="J125" s="204"/>
      <c r="K125" s="204"/>
      <c r="L125" s="209"/>
      <c r="M125" s="210"/>
      <c r="N125" s="211"/>
      <c r="O125" s="211"/>
      <c r="P125" s="211"/>
      <c r="Q125" s="211"/>
      <c r="R125" s="211"/>
      <c r="S125" s="211"/>
      <c r="T125" s="212"/>
      <c r="AT125" s="213" t="s">
        <v>191</v>
      </c>
      <c r="AU125" s="213" t="s">
        <v>81</v>
      </c>
      <c r="AV125" s="14" t="s">
        <v>81</v>
      </c>
      <c r="AW125" s="14" t="s">
        <v>32</v>
      </c>
      <c r="AX125" s="14" t="s">
        <v>71</v>
      </c>
      <c r="AY125" s="213" t="s">
        <v>181</v>
      </c>
    </row>
    <row r="126" spans="2:51" s="15" customFormat="1" ht="12">
      <c r="B126" s="214"/>
      <c r="C126" s="215"/>
      <c r="D126" s="194" t="s">
        <v>191</v>
      </c>
      <c r="E126" s="216" t="s">
        <v>19</v>
      </c>
      <c r="F126" s="217" t="s">
        <v>196</v>
      </c>
      <c r="G126" s="215"/>
      <c r="H126" s="218">
        <v>42</v>
      </c>
      <c r="I126" s="219"/>
      <c r="J126" s="215"/>
      <c r="K126" s="215"/>
      <c r="L126" s="220"/>
      <c r="M126" s="221"/>
      <c r="N126" s="222"/>
      <c r="O126" s="222"/>
      <c r="P126" s="222"/>
      <c r="Q126" s="222"/>
      <c r="R126" s="222"/>
      <c r="S126" s="222"/>
      <c r="T126" s="223"/>
      <c r="AT126" s="224" t="s">
        <v>191</v>
      </c>
      <c r="AU126" s="224" t="s">
        <v>81</v>
      </c>
      <c r="AV126" s="15" t="s">
        <v>189</v>
      </c>
      <c r="AW126" s="15" t="s">
        <v>32</v>
      </c>
      <c r="AX126" s="15" t="s">
        <v>79</v>
      </c>
      <c r="AY126" s="224" t="s">
        <v>181</v>
      </c>
    </row>
    <row r="127" spans="1:65" s="2" customFormat="1" ht="142.2" customHeight="1">
      <c r="A127" s="34"/>
      <c r="B127" s="35"/>
      <c r="C127" s="225" t="s">
        <v>230</v>
      </c>
      <c r="D127" s="225" t="s">
        <v>199</v>
      </c>
      <c r="E127" s="226" t="s">
        <v>200</v>
      </c>
      <c r="F127" s="227" t="s">
        <v>201</v>
      </c>
      <c r="G127" s="228" t="s">
        <v>202</v>
      </c>
      <c r="H127" s="229">
        <v>2.402</v>
      </c>
      <c r="I127" s="230"/>
      <c r="J127" s="231">
        <f>ROUND(I127*H127,2)</f>
        <v>0</v>
      </c>
      <c r="K127" s="227" t="s">
        <v>187</v>
      </c>
      <c r="L127" s="39"/>
      <c r="M127" s="232" t="s">
        <v>19</v>
      </c>
      <c r="N127" s="233" t="s">
        <v>42</v>
      </c>
      <c r="O127" s="64"/>
      <c r="P127" s="188">
        <f>O127*H127</f>
        <v>0</v>
      </c>
      <c r="Q127" s="188">
        <v>0</v>
      </c>
      <c r="R127" s="188">
        <f>Q127*H127</f>
        <v>0</v>
      </c>
      <c r="S127" s="188">
        <v>0</v>
      </c>
      <c r="T127" s="189">
        <f>S127*H127</f>
        <v>0</v>
      </c>
      <c r="U127" s="34"/>
      <c r="V127" s="34"/>
      <c r="W127" s="34"/>
      <c r="X127" s="34"/>
      <c r="Y127" s="34"/>
      <c r="Z127" s="34"/>
      <c r="AA127" s="34"/>
      <c r="AB127" s="34"/>
      <c r="AC127" s="34"/>
      <c r="AD127" s="34"/>
      <c r="AE127" s="34"/>
      <c r="AR127" s="190" t="s">
        <v>189</v>
      </c>
      <c r="AT127" s="190" t="s">
        <v>199</v>
      </c>
      <c r="AU127" s="190" t="s">
        <v>81</v>
      </c>
      <c r="AY127" s="17" t="s">
        <v>181</v>
      </c>
      <c r="BE127" s="191">
        <f>IF(N127="základní",J127,0)</f>
        <v>0</v>
      </c>
      <c r="BF127" s="191">
        <f>IF(N127="snížená",J127,0)</f>
        <v>0</v>
      </c>
      <c r="BG127" s="191">
        <f>IF(N127="zákl. přenesená",J127,0)</f>
        <v>0</v>
      </c>
      <c r="BH127" s="191">
        <f>IF(N127="sníž. přenesená",J127,0)</f>
        <v>0</v>
      </c>
      <c r="BI127" s="191">
        <f>IF(N127="nulová",J127,0)</f>
        <v>0</v>
      </c>
      <c r="BJ127" s="17" t="s">
        <v>79</v>
      </c>
      <c r="BK127" s="191">
        <f>ROUND(I127*H127,2)</f>
        <v>0</v>
      </c>
      <c r="BL127" s="17" t="s">
        <v>189</v>
      </c>
      <c r="BM127" s="190" t="s">
        <v>1881</v>
      </c>
    </row>
    <row r="128" spans="1:47" s="2" customFormat="1" ht="19.2">
      <c r="A128" s="34"/>
      <c r="B128" s="35"/>
      <c r="C128" s="36"/>
      <c r="D128" s="194" t="s">
        <v>204</v>
      </c>
      <c r="E128" s="36"/>
      <c r="F128" s="234" t="s">
        <v>205</v>
      </c>
      <c r="G128" s="36"/>
      <c r="H128" s="36"/>
      <c r="I128" s="235"/>
      <c r="J128" s="36"/>
      <c r="K128" s="36"/>
      <c r="L128" s="39"/>
      <c r="M128" s="236"/>
      <c r="N128" s="237"/>
      <c r="O128" s="64"/>
      <c r="P128" s="64"/>
      <c r="Q128" s="64"/>
      <c r="R128" s="64"/>
      <c r="S128" s="64"/>
      <c r="T128" s="65"/>
      <c r="U128" s="34"/>
      <c r="V128" s="34"/>
      <c r="W128" s="34"/>
      <c r="X128" s="34"/>
      <c r="Y128" s="34"/>
      <c r="Z128" s="34"/>
      <c r="AA128" s="34"/>
      <c r="AB128" s="34"/>
      <c r="AC128" s="34"/>
      <c r="AD128" s="34"/>
      <c r="AE128" s="34"/>
      <c r="AT128" s="17" t="s">
        <v>204</v>
      </c>
      <c r="AU128" s="17" t="s">
        <v>81</v>
      </c>
    </row>
    <row r="129" spans="2:51" s="13" customFormat="1" ht="12">
      <c r="B129" s="192"/>
      <c r="C129" s="193"/>
      <c r="D129" s="194" t="s">
        <v>191</v>
      </c>
      <c r="E129" s="195" t="s">
        <v>19</v>
      </c>
      <c r="F129" s="196" t="s">
        <v>269</v>
      </c>
      <c r="G129" s="193"/>
      <c r="H129" s="195" t="s">
        <v>19</v>
      </c>
      <c r="I129" s="197"/>
      <c r="J129" s="193"/>
      <c r="K129" s="193"/>
      <c r="L129" s="198"/>
      <c r="M129" s="199"/>
      <c r="N129" s="200"/>
      <c r="O129" s="200"/>
      <c r="P129" s="200"/>
      <c r="Q129" s="200"/>
      <c r="R129" s="200"/>
      <c r="S129" s="200"/>
      <c r="T129" s="201"/>
      <c r="AT129" s="202" t="s">
        <v>191</v>
      </c>
      <c r="AU129" s="202" t="s">
        <v>81</v>
      </c>
      <c r="AV129" s="13" t="s">
        <v>79</v>
      </c>
      <c r="AW129" s="13" t="s">
        <v>32</v>
      </c>
      <c r="AX129" s="13" t="s">
        <v>71</v>
      </c>
      <c r="AY129" s="202" t="s">
        <v>181</v>
      </c>
    </row>
    <row r="130" spans="2:51" s="14" customFormat="1" ht="12">
      <c r="B130" s="203"/>
      <c r="C130" s="204"/>
      <c r="D130" s="194" t="s">
        <v>191</v>
      </c>
      <c r="E130" s="205" t="s">
        <v>19</v>
      </c>
      <c r="F130" s="206" t="s">
        <v>1882</v>
      </c>
      <c r="G130" s="204"/>
      <c r="H130" s="207">
        <v>2.402</v>
      </c>
      <c r="I130" s="208"/>
      <c r="J130" s="204"/>
      <c r="K130" s="204"/>
      <c r="L130" s="209"/>
      <c r="M130" s="210"/>
      <c r="N130" s="211"/>
      <c r="O130" s="211"/>
      <c r="P130" s="211"/>
      <c r="Q130" s="211"/>
      <c r="R130" s="211"/>
      <c r="S130" s="211"/>
      <c r="T130" s="212"/>
      <c r="AT130" s="213" t="s">
        <v>191</v>
      </c>
      <c r="AU130" s="213" t="s">
        <v>81</v>
      </c>
      <c r="AV130" s="14" t="s">
        <v>81</v>
      </c>
      <c r="AW130" s="14" t="s">
        <v>32</v>
      </c>
      <c r="AX130" s="14" t="s">
        <v>71</v>
      </c>
      <c r="AY130" s="213" t="s">
        <v>181</v>
      </c>
    </row>
    <row r="131" spans="2:51" s="15" customFormat="1" ht="12">
      <c r="B131" s="214"/>
      <c r="C131" s="215"/>
      <c r="D131" s="194" t="s">
        <v>191</v>
      </c>
      <c r="E131" s="216" t="s">
        <v>19</v>
      </c>
      <c r="F131" s="217" t="s">
        <v>196</v>
      </c>
      <c r="G131" s="215"/>
      <c r="H131" s="218">
        <v>2.402</v>
      </c>
      <c r="I131" s="219"/>
      <c r="J131" s="215"/>
      <c r="K131" s="215"/>
      <c r="L131" s="220"/>
      <c r="M131" s="221"/>
      <c r="N131" s="222"/>
      <c r="O131" s="222"/>
      <c r="P131" s="222"/>
      <c r="Q131" s="222"/>
      <c r="R131" s="222"/>
      <c r="S131" s="222"/>
      <c r="T131" s="223"/>
      <c r="AT131" s="224" t="s">
        <v>191</v>
      </c>
      <c r="AU131" s="224" t="s">
        <v>81</v>
      </c>
      <c r="AV131" s="15" t="s">
        <v>189</v>
      </c>
      <c r="AW131" s="15" t="s">
        <v>32</v>
      </c>
      <c r="AX131" s="15" t="s">
        <v>79</v>
      </c>
      <c r="AY131" s="224" t="s">
        <v>181</v>
      </c>
    </row>
    <row r="132" spans="1:65" s="2" customFormat="1" ht="142.2" customHeight="1">
      <c r="A132" s="34"/>
      <c r="B132" s="35"/>
      <c r="C132" s="225" t="s">
        <v>188</v>
      </c>
      <c r="D132" s="225" t="s">
        <v>199</v>
      </c>
      <c r="E132" s="226" t="s">
        <v>271</v>
      </c>
      <c r="F132" s="227" t="s">
        <v>272</v>
      </c>
      <c r="G132" s="228" t="s">
        <v>262</v>
      </c>
      <c r="H132" s="229">
        <v>678.13</v>
      </c>
      <c r="I132" s="230"/>
      <c r="J132" s="231">
        <f>ROUND(I132*H132,2)</f>
        <v>0</v>
      </c>
      <c r="K132" s="227" t="s">
        <v>187</v>
      </c>
      <c r="L132" s="39"/>
      <c r="M132" s="232" t="s">
        <v>19</v>
      </c>
      <c r="N132" s="233" t="s">
        <v>42</v>
      </c>
      <c r="O132" s="64"/>
      <c r="P132" s="188">
        <f>O132*H132</f>
        <v>0</v>
      </c>
      <c r="Q132" s="188">
        <v>0</v>
      </c>
      <c r="R132" s="188">
        <f>Q132*H132</f>
        <v>0</v>
      </c>
      <c r="S132" s="188">
        <v>0</v>
      </c>
      <c r="T132" s="189">
        <f>S132*H132</f>
        <v>0</v>
      </c>
      <c r="U132" s="34"/>
      <c r="V132" s="34"/>
      <c r="W132" s="34"/>
      <c r="X132" s="34"/>
      <c r="Y132" s="34"/>
      <c r="Z132" s="34"/>
      <c r="AA132" s="34"/>
      <c r="AB132" s="34"/>
      <c r="AC132" s="34"/>
      <c r="AD132" s="34"/>
      <c r="AE132" s="34"/>
      <c r="AR132" s="190" t="s">
        <v>189</v>
      </c>
      <c r="AT132" s="190" t="s">
        <v>199</v>
      </c>
      <c r="AU132" s="190" t="s">
        <v>81</v>
      </c>
      <c r="AY132" s="17" t="s">
        <v>181</v>
      </c>
      <c r="BE132" s="191">
        <f>IF(N132="základní",J132,0)</f>
        <v>0</v>
      </c>
      <c r="BF132" s="191">
        <f>IF(N132="snížená",J132,0)</f>
        <v>0</v>
      </c>
      <c r="BG132" s="191">
        <f>IF(N132="zákl. přenesená",J132,0)</f>
        <v>0</v>
      </c>
      <c r="BH132" s="191">
        <f>IF(N132="sníž. přenesená",J132,0)</f>
        <v>0</v>
      </c>
      <c r="BI132" s="191">
        <f>IF(N132="nulová",J132,0)</f>
        <v>0</v>
      </c>
      <c r="BJ132" s="17" t="s">
        <v>79</v>
      </c>
      <c r="BK132" s="191">
        <f>ROUND(I132*H132,2)</f>
        <v>0</v>
      </c>
      <c r="BL132" s="17" t="s">
        <v>189</v>
      </c>
      <c r="BM132" s="190" t="s">
        <v>1883</v>
      </c>
    </row>
    <row r="133" spans="1:47" s="2" customFormat="1" ht="19.2">
      <c r="A133" s="34"/>
      <c r="B133" s="35"/>
      <c r="C133" s="36"/>
      <c r="D133" s="194" t="s">
        <v>204</v>
      </c>
      <c r="E133" s="36"/>
      <c r="F133" s="234" t="s">
        <v>274</v>
      </c>
      <c r="G133" s="36"/>
      <c r="H133" s="36"/>
      <c r="I133" s="235"/>
      <c r="J133" s="36"/>
      <c r="K133" s="36"/>
      <c r="L133" s="39"/>
      <c r="M133" s="236"/>
      <c r="N133" s="237"/>
      <c r="O133" s="64"/>
      <c r="P133" s="64"/>
      <c r="Q133" s="64"/>
      <c r="R133" s="64"/>
      <c r="S133" s="64"/>
      <c r="T133" s="65"/>
      <c r="U133" s="34"/>
      <c r="V133" s="34"/>
      <c r="W133" s="34"/>
      <c r="X133" s="34"/>
      <c r="Y133" s="34"/>
      <c r="Z133" s="34"/>
      <c r="AA133" s="34"/>
      <c r="AB133" s="34"/>
      <c r="AC133" s="34"/>
      <c r="AD133" s="34"/>
      <c r="AE133" s="34"/>
      <c r="AT133" s="17" t="s">
        <v>204</v>
      </c>
      <c r="AU133" s="17" t="s">
        <v>81</v>
      </c>
    </row>
    <row r="134" spans="2:51" s="13" customFormat="1" ht="12">
      <c r="B134" s="192"/>
      <c r="C134" s="193"/>
      <c r="D134" s="194" t="s">
        <v>191</v>
      </c>
      <c r="E134" s="195" t="s">
        <v>19</v>
      </c>
      <c r="F134" s="196" t="s">
        <v>1870</v>
      </c>
      <c r="G134" s="193"/>
      <c r="H134" s="195" t="s">
        <v>19</v>
      </c>
      <c r="I134" s="197"/>
      <c r="J134" s="193"/>
      <c r="K134" s="193"/>
      <c r="L134" s="198"/>
      <c r="M134" s="199"/>
      <c r="N134" s="200"/>
      <c r="O134" s="200"/>
      <c r="P134" s="200"/>
      <c r="Q134" s="200"/>
      <c r="R134" s="200"/>
      <c r="S134" s="200"/>
      <c r="T134" s="201"/>
      <c r="AT134" s="202" t="s">
        <v>191</v>
      </c>
      <c r="AU134" s="202" t="s">
        <v>81</v>
      </c>
      <c r="AV134" s="13" t="s">
        <v>79</v>
      </c>
      <c r="AW134" s="13" t="s">
        <v>32</v>
      </c>
      <c r="AX134" s="13" t="s">
        <v>71</v>
      </c>
      <c r="AY134" s="202" t="s">
        <v>181</v>
      </c>
    </row>
    <row r="135" spans="2:51" s="14" customFormat="1" ht="20.4">
      <c r="B135" s="203"/>
      <c r="C135" s="204"/>
      <c r="D135" s="194" t="s">
        <v>191</v>
      </c>
      <c r="E135" s="205" t="s">
        <v>19</v>
      </c>
      <c r="F135" s="206" t="s">
        <v>1884</v>
      </c>
      <c r="G135" s="204"/>
      <c r="H135" s="207">
        <v>678.13</v>
      </c>
      <c r="I135" s="208"/>
      <c r="J135" s="204"/>
      <c r="K135" s="204"/>
      <c r="L135" s="209"/>
      <c r="M135" s="210"/>
      <c r="N135" s="211"/>
      <c r="O135" s="211"/>
      <c r="P135" s="211"/>
      <c r="Q135" s="211"/>
      <c r="R135" s="211"/>
      <c r="S135" s="211"/>
      <c r="T135" s="212"/>
      <c r="AT135" s="213" t="s">
        <v>191</v>
      </c>
      <c r="AU135" s="213" t="s">
        <v>81</v>
      </c>
      <c r="AV135" s="14" t="s">
        <v>81</v>
      </c>
      <c r="AW135" s="14" t="s">
        <v>32</v>
      </c>
      <c r="AX135" s="14" t="s">
        <v>71</v>
      </c>
      <c r="AY135" s="213" t="s">
        <v>181</v>
      </c>
    </row>
    <row r="136" spans="2:51" s="15" customFormat="1" ht="12">
      <c r="B136" s="214"/>
      <c r="C136" s="215"/>
      <c r="D136" s="194" t="s">
        <v>191</v>
      </c>
      <c r="E136" s="216" t="s">
        <v>19</v>
      </c>
      <c r="F136" s="217" t="s">
        <v>196</v>
      </c>
      <c r="G136" s="215"/>
      <c r="H136" s="218">
        <v>678.13</v>
      </c>
      <c r="I136" s="219"/>
      <c r="J136" s="215"/>
      <c r="K136" s="215"/>
      <c r="L136" s="220"/>
      <c r="M136" s="221"/>
      <c r="N136" s="222"/>
      <c r="O136" s="222"/>
      <c r="P136" s="222"/>
      <c r="Q136" s="222"/>
      <c r="R136" s="222"/>
      <c r="S136" s="222"/>
      <c r="T136" s="223"/>
      <c r="AT136" s="224" t="s">
        <v>191</v>
      </c>
      <c r="AU136" s="224" t="s">
        <v>81</v>
      </c>
      <c r="AV136" s="15" t="s">
        <v>189</v>
      </c>
      <c r="AW136" s="15" t="s">
        <v>32</v>
      </c>
      <c r="AX136" s="15" t="s">
        <v>79</v>
      </c>
      <c r="AY136" s="224" t="s">
        <v>181</v>
      </c>
    </row>
    <row r="137" spans="1:65" s="2" customFormat="1" ht="76.35" customHeight="1">
      <c r="A137" s="34"/>
      <c r="B137" s="35"/>
      <c r="C137" s="225" t="s">
        <v>240</v>
      </c>
      <c r="D137" s="225" t="s">
        <v>199</v>
      </c>
      <c r="E137" s="226" t="s">
        <v>209</v>
      </c>
      <c r="F137" s="227" t="s">
        <v>210</v>
      </c>
      <c r="G137" s="228" t="s">
        <v>211</v>
      </c>
      <c r="H137" s="229">
        <v>420.35</v>
      </c>
      <c r="I137" s="230"/>
      <c r="J137" s="231">
        <f>ROUND(I137*H137,2)</f>
        <v>0</v>
      </c>
      <c r="K137" s="227" t="s">
        <v>187</v>
      </c>
      <c r="L137" s="39"/>
      <c r="M137" s="232" t="s">
        <v>19</v>
      </c>
      <c r="N137" s="233" t="s">
        <v>42</v>
      </c>
      <c r="O137" s="64"/>
      <c r="P137" s="188">
        <f>O137*H137</f>
        <v>0</v>
      </c>
      <c r="Q137" s="188">
        <v>0</v>
      </c>
      <c r="R137" s="188">
        <f>Q137*H137</f>
        <v>0</v>
      </c>
      <c r="S137" s="188">
        <v>0</v>
      </c>
      <c r="T137" s="189">
        <f>S137*H137</f>
        <v>0</v>
      </c>
      <c r="U137" s="34"/>
      <c r="V137" s="34"/>
      <c r="W137" s="34"/>
      <c r="X137" s="34"/>
      <c r="Y137" s="34"/>
      <c r="Z137" s="34"/>
      <c r="AA137" s="34"/>
      <c r="AB137" s="34"/>
      <c r="AC137" s="34"/>
      <c r="AD137" s="34"/>
      <c r="AE137" s="34"/>
      <c r="AR137" s="190" t="s">
        <v>189</v>
      </c>
      <c r="AT137" s="190" t="s">
        <v>199</v>
      </c>
      <c r="AU137" s="190" t="s">
        <v>81</v>
      </c>
      <c r="AY137" s="17" t="s">
        <v>181</v>
      </c>
      <c r="BE137" s="191">
        <f>IF(N137="základní",J137,0)</f>
        <v>0</v>
      </c>
      <c r="BF137" s="191">
        <f>IF(N137="snížená",J137,0)</f>
        <v>0</v>
      </c>
      <c r="BG137" s="191">
        <f>IF(N137="zákl. přenesená",J137,0)</f>
        <v>0</v>
      </c>
      <c r="BH137" s="191">
        <f>IF(N137="sníž. přenesená",J137,0)</f>
        <v>0</v>
      </c>
      <c r="BI137" s="191">
        <f>IF(N137="nulová",J137,0)</f>
        <v>0</v>
      </c>
      <c r="BJ137" s="17" t="s">
        <v>79</v>
      </c>
      <c r="BK137" s="191">
        <f>ROUND(I137*H137,2)</f>
        <v>0</v>
      </c>
      <c r="BL137" s="17" t="s">
        <v>189</v>
      </c>
      <c r="BM137" s="190" t="s">
        <v>1885</v>
      </c>
    </row>
    <row r="138" spans="2:51" s="13" customFormat="1" ht="12">
      <c r="B138" s="192"/>
      <c r="C138" s="193"/>
      <c r="D138" s="194" t="s">
        <v>191</v>
      </c>
      <c r="E138" s="195" t="s">
        <v>19</v>
      </c>
      <c r="F138" s="196" t="s">
        <v>256</v>
      </c>
      <c r="G138" s="193"/>
      <c r="H138" s="195" t="s">
        <v>19</v>
      </c>
      <c r="I138" s="197"/>
      <c r="J138" s="193"/>
      <c r="K138" s="193"/>
      <c r="L138" s="198"/>
      <c r="M138" s="199"/>
      <c r="N138" s="200"/>
      <c r="O138" s="200"/>
      <c r="P138" s="200"/>
      <c r="Q138" s="200"/>
      <c r="R138" s="200"/>
      <c r="S138" s="200"/>
      <c r="T138" s="201"/>
      <c r="AT138" s="202" t="s">
        <v>191</v>
      </c>
      <c r="AU138" s="202" t="s">
        <v>81</v>
      </c>
      <c r="AV138" s="13" t="s">
        <v>79</v>
      </c>
      <c r="AW138" s="13" t="s">
        <v>32</v>
      </c>
      <c r="AX138" s="13" t="s">
        <v>71</v>
      </c>
      <c r="AY138" s="202" t="s">
        <v>181</v>
      </c>
    </row>
    <row r="139" spans="2:51" s="14" customFormat="1" ht="12">
      <c r="B139" s="203"/>
      <c r="C139" s="204"/>
      <c r="D139" s="194" t="s">
        <v>191</v>
      </c>
      <c r="E139" s="205" t="s">
        <v>19</v>
      </c>
      <c r="F139" s="206" t="s">
        <v>1886</v>
      </c>
      <c r="G139" s="204"/>
      <c r="H139" s="207">
        <v>420.35</v>
      </c>
      <c r="I139" s="208"/>
      <c r="J139" s="204"/>
      <c r="K139" s="204"/>
      <c r="L139" s="209"/>
      <c r="M139" s="210"/>
      <c r="N139" s="211"/>
      <c r="O139" s="211"/>
      <c r="P139" s="211"/>
      <c r="Q139" s="211"/>
      <c r="R139" s="211"/>
      <c r="S139" s="211"/>
      <c r="T139" s="212"/>
      <c r="AT139" s="213" t="s">
        <v>191</v>
      </c>
      <c r="AU139" s="213" t="s">
        <v>81</v>
      </c>
      <c r="AV139" s="14" t="s">
        <v>81</v>
      </c>
      <c r="AW139" s="14" t="s">
        <v>32</v>
      </c>
      <c r="AX139" s="14" t="s">
        <v>71</v>
      </c>
      <c r="AY139" s="213" t="s">
        <v>181</v>
      </c>
    </row>
    <row r="140" spans="2:51" s="15" customFormat="1" ht="12">
      <c r="B140" s="214"/>
      <c r="C140" s="215"/>
      <c r="D140" s="194" t="s">
        <v>191</v>
      </c>
      <c r="E140" s="216" t="s">
        <v>19</v>
      </c>
      <c r="F140" s="217" t="s">
        <v>196</v>
      </c>
      <c r="G140" s="215"/>
      <c r="H140" s="218">
        <v>420.35</v>
      </c>
      <c r="I140" s="219"/>
      <c r="J140" s="215"/>
      <c r="K140" s="215"/>
      <c r="L140" s="220"/>
      <c r="M140" s="221"/>
      <c r="N140" s="222"/>
      <c r="O140" s="222"/>
      <c r="P140" s="222"/>
      <c r="Q140" s="222"/>
      <c r="R140" s="222"/>
      <c r="S140" s="222"/>
      <c r="T140" s="223"/>
      <c r="AT140" s="224" t="s">
        <v>191</v>
      </c>
      <c r="AU140" s="224" t="s">
        <v>81</v>
      </c>
      <c r="AV140" s="15" t="s">
        <v>189</v>
      </c>
      <c r="AW140" s="15" t="s">
        <v>32</v>
      </c>
      <c r="AX140" s="15" t="s">
        <v>79</v>
      </c>
      <c r="AY140" s="224" t="s">
        <v>181</v>
      </c>
    </row>
    <row r="141" spans="1:65" s="2" customFormat="1" ht="76.35" customHeight="1">
      <c r="A141" s="34"/>
      <c r="B141" s="35"/>
      <c r="C141" s="225" t="s">
        <v>284</v>
      </c>
      <c r="D141" s="225" t="s">
        <v>199</v>
      </c>
      <c r="E141" s="226" t="s">
        <v>278</v>
      </c>
      <c r="F141" s="227" t="s">
        <v>279</v>
      </c>
      <c r="G141" s="228" t="s">
        <v>211</v>
      </c>
      <c r="H141" s="229">
        <v>118.673</v>
      </c>
      <c r="I141" s="230"/>
      <c r="J141" s="231">
        <f>ROUND(I141*H141,2)</f>
        <v>0</v>
      </c>
      <c r="K141" s="227" t="s">
        <v>187</v>
      </c>
      <c r="L141" s="39"/>
      <c r="M141" s="232" t="s">
        <v>19</v>
      </c>
      <c r="N141" s="233" t="s">
        <v>42</v>
      </c>
      <c r="O141" s="64"/>
      <c r="P141" s="188">
        <f>O141*H141</f>
        <v>0</v>
      </c>
      <c r="Q141" s="188">
        <v>0</v>
      </c>
      <c r="R141" s="188">
        <f>Q141*H141</f>
        <v>0</v>
      </c>
      <c r="S141" s="188">
        <v>0</v>
      </c>
      <c r="T141" s="189">
        <f>S141*H141</f>
        <v>0</v>
      </c>
      <c r="U141" s="34"/>
      <c r="V141" s="34"/>
      <c r="W141" s="34"/>
      <c r="X141" s="34"/>
      <c r="Y141" s="34"/>
      <c r="Z141" s="34"/>
      <c r="AA141" s="34"/>
      <c r="AB141" s="34"/>
      <c r="AC141" s="34"/>
      <c r="AD141" s="34"/>
      <c r="AE141" s="34"/>
      <c r="AR141" s="190" t="s">
        <v>189</v>
      </c>
      <c r="AT141" s="190" t="s">
        <v>199</v>
      </c>
      <c r="AU141" s="190" t="s">
        <v>81</v>
      </c>
      <c r="AY141" s="17" t="s">
        <v>181</v>
      </c>
      <c r="BE141" s="191">
        <f>IF(N141="základní",J141,0)</f>
        <v>0</v>
      </c>
      <c r="BF141" s="191">
        <f>IF(N141="snížená",J141,0)</f>
        <v>0</v>
      </c>
      <c r="BG141" s="191">
        <f>IF(N141="zákl. přenesená",J141,0)</f>
        <v>0</v>
      </c>
      <c r="BH141" s="191">
        <f>IF(N141="sníž. přenesená",J141,0)</f>
        <v>0</v>
      </c>
      <c r="BI141" s="191">
        <f>IF(N141="nulová",J141,0)</f>
        <v>0</v>
      </c>
      <c r="BJ141" s="17" t="s">
        <v>79</v>
      </c>
      <c r="BK141" s="191">
        <f>ROUND(I141*H141,2)</f>
        <v>0</v>
      </c>
      <c r="BL141" s="17" t="s">
        <v>189</v>
      </c>
      <c r="BM141" s="190" t="s">
        <v>1887</v>
      </c>
    </row>
    <row r="142" spans="2:51" s="13" customFormat="1" ht="12">
      <c r="B142" s="192"/>
      <c r="C142" s="193"/>
      <c r="D142" s="194" t="s">
        <v>191</v>
      </c>
      <c r="E142" s="195" t="s">
        <v>19</v>
      </c>
      <c r="F142" s="196" t="s">
        <v>1870</v>
      </c>
      <c r="G142" s="193"/>
      <c r="H142" s="195" t="s">
        <v>19</v>
      </c>
      <c r="I142" s="197"/>
      <c r="J142" s="193"/>
      <c r="K142" s="193"/>
      <c r="L142" s="198"/>
      <c r="M142" s="199"/>
      <c r="N142" s="200"/>
      <c r="O142" s="200"/>
      <c r="P142" s="200"/>
      <c r="Q142" s="200"/>
      <c r="R142" s="200"/>
      <c r="S142" s="200"/>
      <c r="T142" s="201"/>
      <c r="AT142" s="202" t="s">
        <v>191</v>
      </c>
      <c r="AU142" s="202" t="s">
        <v>81</v>
      </c>
      <c r="AV142" s="13" t="s">
        <v>79</v>
      </c>
      <c r="AW142" s="13" t="s">
        <v>32</v>
      </c>
      <c r="AX142" s="13" t="s">
        <v>71</v>
      </c>
      <c r="AY142" s="202" t="s">
        <v>181</v>
      </c>
    </row>
    <row r="143" spans="2:51" s="14" customFormat="1" ht="20.4">
      <c r="B143" s="203"/>
      <c r="C143" s="204"/>
      <c r="D143" s="194" t="s">
        <v>191</v>
      </c>
      <c r="E143" s="205" t="s">
        <v>19</v>
      </c>
      <c r="F143" s="206" t="s">
        <v>1888</v>
      </c>
      <c r="G143" s="204"/>
      <c r="H143" s="207">
        <v>118.673</v>
      </c>
      <c r="I143" s="208"/>
      <c r="J143" s="204"/>
      <c r="K143" s="204"/>
      <c r="L143" s="209"/>
      <c r="M143" s="210"/>
      <c r="N143" s="211"/>
      <c r="O143" s="211"/>
      <c r="P143" s="211"/>
      <c r="Q143" s="211"/>
      <c r="R143" s="211"/>
      <c r="S143" s="211"/>
      <c r="T143" s="212"/>
      <c r="AT143" s="213" t="s">
        <v>191</v>
      </c>
      <c r="AU143" s="213" t="s">
        <v>81</v>
      </c>
      <c r="AV143" s="14" t="s">
        <v>81</v>
      </c>
      <c r="AW143" s="14" t="s">
        <v>32</v>
      </c>
      <c r="AX143" s="14" t="s">
        <v>71</v>
      </c>
      <c r="AY143" s="213" t="s">
        <v>181</v>
      </c>
    </row>
    <row r="144" spans="2:51" s="15" customFormat="1" ht="12">
      <c r="B144" s="214"/>
      <c r="C144" s="215"/>
      <c r="D144" s="194" t="s">
        <v>191</v>
      </c>
      <c r="E144" s="216" t="s">
        <v>19</v>
      </c>
      <c r="F144" s="217" t="s">
        <v>196</v>
      </c>
      <c r="G144" s="215"/>
      <c r="H144" s="218">
        <v>118.673</v>
      </c>
      <c r="I144" s="219"/>
      <c r="J144" s="215"/>
      <c r="K144" s="215"/>
      <c r="L144" s="220"/>
      <c r="M144" s="221"/>
      <c r="N144" s="222"/>
      <c r="O144" s="222"/>
      <c r="P144" s="222"/>
      <c r="Q144" s="222"/>
      <c r="R144" s="222"/>
      <c r="S144" s="222"/>
      <c r="T144" s="223"/>
      <c r="AT144" s="224" t="s">
        <v>191</v>
      </c>
      <c r="AU144" s="224" t="s">
        <v>81</v>
      </c>
      <c r="AV144" s="15" t="s">
        <v>189</v>
      </c>
      <c r="AW144" s="15" t="s">
        <v>32</v>
      </c>
      <c r="AX144" s="15" t="s">
        <v>79</v>
      </c>
      <c r="AY144" s="224" t="s">
        <v>181</v>
      </c>
    </row>
    <row r="145" spans="1:65" s="2" customFormat="1" ht="55.5" customHeight="1">
      <c r="A145" s="34"/>
      <c r="B145" s="35"/>
      <c r="C145" s="225" t="s">
        <v>289</v>
      </c>
      <c r="D145" s="225" t="s">
        <v>199</v>
      </c>
      <c r="E145" s="226" t="s">
        <v>215</v>
      </c>
      <c r="F145" s="227" t="s">
        <v>216</v>
      </c>
      <c r="G145" s="228" t="s">
        <v>202</v>
      </c>
      <c r="H145" s="229">
        <v>2.292</v>
      </c>
      <c r="I145" s="230"/>
      <c r="J145" s="231">
        <f>ROUND(I145*H145,2)</f>
        <v>0</v>
      </c>
      <c r="K145" s="227" t="s">
        <v>187</v>
      </c>
      <c r="L145" s="39"/>
      <c r="M145" s="232" t="s">
        <v>19</v>
      </c>
      <c r="N145" s="233" t="s">
        <v>42</v>
      </c>
      <c r="O145" s="64"/>
      <c r="P145" s="188">
        <f>O145*H145</f>
        <v>0</v>
      </c>
      <c r="Q145" s="188">
        <v>0</v>
      </c>
      <c r="R145" s="188">
        <f>Q145*H145</f>
        <v>0</v>
      </c>
      <c r="S145" s="188">
        <v>0</v>
      </c>
      <c r="T145" s="189">
        <f>S145*H145</f>
        <v>0</v>
      </c>
      <c r="U145" s="34"/>
      <c r="V145" s="34"/>
      <c r="W145" s="34"/>
      <c r="X145" s="34"/>
      <c r="Y145" s="34"/>
      <c r="Z145" s="34"/>
      <c r="AA145" s="34"/>
      <c r="AB145" s="34"/>
      <c r="AC145" s="34"/>
      <c r="AD145" s="34"/>
      <c r="AE145" s="34"/>
      <c r="AR145" s="190" t="s">
        <v>189</v>
      </c>
      <c r="AT145" s="190" t="s">
        <v>199</v>
      </c>
      <c r="AU145" s="190" t="s">
        <v>81</v>
      </c>
      <c r="AY145" s="17" t="s">
        <v>181</v>
      </c>
      <c r="BE145" s="191">
        <f>IF(N145="základní",J145,0)</f>
        <v>0</v>
      </c>
      <c r="BF145" s="191">
        <f>IF(N145="snížená",J145,0)</f>
        <v>0</v>
      </c>
      <c r="BG145" s="191">
        <f>IF(N145="zákl. přenesená",J145,0)</f>
        <v>0</v>
      </c>
      <c r="BH145" s="191">
        <f>IF(N145="sníž. přenesená",J145,0)</f>
        <v>0</v>
      </c>
      <c r="BI145" s="191">
        <f>IF(N145="nulová",J145,0)</f>
        <v>0</v>
      </c>
      <c r="BJ145" s="17" t="s">
        <v>79</v>
      </c>
      <c r="BK145" s="191">
        <f>ROUND(I145*H145,2)</f>
        <v>0</v>
      </c>
      <c r="BL145" s="17" t="s">
        <v>189</v>
      </c>
      <c r="BM145" s="190" t="s">
        <v>1889</v>
      </c>
    </row>
    <row r="146" spans="1:47" s="2" customFormat="1" ht="19.2">
      <c r="A146" s="34"/>
      <c r="B146" s="35"/>
      <c r="C146" s="36"/>
      <c r="D146" s="194" t="s">
        <v>204</v>
      </c>
      <c r="E146" s="36"/>
      <c r="F146" s="234" t="s">
        <v>218</v>
      </c>
      <c r="G146" s="36"/>
      <c r="H146" s="36"/>
      <c r="I146" s="235"/>
      <c r="J146" s="36"/>
      <c r="K146" s="36"/>
      <c r="L146" s="39"/>
      <c r="M146" s="236"/>
      <c r="N146" s="237"/>
      <c r="O146" s="64"/>
      <c r="P146" s="64"/>
      <c r="Q146" s="64"/>
      <c r="R146" s="64"/>
      <c r="S146" s="64"/>
      <c r="T146" s="65"/>
      <c r="U146" s="34"/>
      <c r="V146" s="34"/>
      <c r="W146" s="34"/>
      <c r="X146" s="34"/>
      <c r="Y146" s="34"/>
      <c r="Z146" s="34"/>
      <c r="AA146" s="34"/>
      <c r="AB146" s="34"/>
      <c r="AC146" s="34"/>
      <c r="AD146" s="34"/>
      <c r="AE146" s="34"/>
      <c r="AT146" s="17" t="s">
        <v>204</v>
      </c>
      <c r="AU146" s="17" t="s">
        <v>81</v>
      </c>
    </row>
    <row r="147" spans="2:51" s="13" customFormat="1" ht="12">
      <c r="B147" s="192"/>
      <c r="C147" s="193"/>
      <c r="D147" s="194" t="s">
        <v>191</v>
      </c>
      <c r="E147" s="195" t="s">
        <v>19</v>
      </c>
      <c r="F147" s="196" t="s">
        <v>1890</v>
      </c>
      <c r="G147" s="193"/>
      <c r="H147" s="195" t="s">
        <v>19</v>
      </c>
      <c r="I147" s="197"/>
      <c r="J147" s="193"/>
      <c r="K147" s="193"/>
      <c r="L147" s="198"/>
      <c r="M147" s="199"/>
      <c r="N147" s="200"/>
      <c r="O147" s="200"/>
      <c r="P147" s="200"/>
      <c r="Q147" s="200"/>
      <c r="R147" s="200"/>
      <c r="S147" s="200"/>
      <c r="T147" s="201"/>
      <c r="AT147" s="202" t="s">
        <v>191</v>
      </c>
      <c r="AU147" s="202" t="s">
        <v>81</v>
      </c>
      <c r="AV147" s="13" t="s">
        <v>79</v>
      </c>
      <c r="AW147" s="13" t="s">
        <v>32</v>
      </c>
      <c r="AX147" s="13" t="s">
        <v>71</v>
      </c>
      <c r="AY147" s="202" t="s">
        <v>181</v>
      </c>
    </row>
    <row r="148" spans="2:51" s="14" customFormat="1" ht="12">
      <c r="B148" s="203"/>
      <c r="C148" s="204"/>
      <c r="D148" s="194" t="s">
        <v>191</v>
      </c>
      <c r="E148" s="205" t="s">
        <v>19</v>
      </c>
      <c r="F148" s="206" t="s">
        <v>1891</v>
      </c>
      <c r="G148" s="204"/>
      <c r="H148" s="207">
        <v>2.292</v>
      </c>
      <c r="I148" s="208"/>
      <c r="J148" s="204"/>
      <c r="K148" s="204"/>
      <c r="L148" s="209"/>
      <c r="M148" s="210"/>
      <c r="N148" s="211"/>
      <c r="O148" s="211"/>
      <c r="P148" s="211"/>
      <c r="Q148" s="211"/>
      <c r="R148" s="211"/>
      <c r="S148" s="211"/>
      <c r="T148" s="212"/>
      <c r="AT148" s="213" t="s">
        <v>191</v>
      </c>
      <c r="AU148" s="213" t="s">
        <v>81</v>
      </c>
      <c r="AV148" s="14" t="s">
        <v>81</v>
      </c>
      <c r="AW148" s="14" t="s">
        <v>32</v>
      </c>
      <c r="AX148" s="14" t="s">
        <v>71</v>
      </c>
      <c r="AY148" s="213" t="s">
        <v>181</v>
      </c>
    </row>
    <row r="149" spans="2:51" s="15" customFormat="1" ht="12">
      <c r="B149" s="214"/>
      <c r="C149" s="215"/>
      <c r="D149" s="194" t="s">
        <v>191</v>
      </c>
      <c r="E149" s="216" t="s">
        <v>19</v>
      </c>
      <c r="F149" s="217" t="s">
        <v>196</v>
      </c>
      <c r="G149" s="215"/>
      <c r="H149" s="218">
        <v>2.292</v>
      </c>
      <c r="I149" s="219"/>
      <c r="J149" s="215"/>
      <c r="K149" s="215"/>
      <c r="L149" s="220"/>
      <c r="M149" s="221"/>
      <c r="N149" s="222"/>
      <c r="O149" s="222"/>
      <c r="P149" s="222"/>
      <c r="Q149" s="222"/>
      <c r="R149" s="222"/>
      <c r="S149" s="222"/>
      <c r="T149" s="223"/>
      <c r="AT149" s="224" t="s">
        <v>191</v>
      </c>
      <c r="AU149" s="224" t="s">
        <v>81</v>
      </c>
      <c r="AV149" s="15" t="s">
        <v>189</v>
      </c>
      <c r="AW149" s="15" t="s">
        <v>32</v>
      </c>
      <c r="AX149" s="15" t="s">
        <v>79</v>
      </c>
      <c r="AY149" s="224" t="s">
        <v>181</v>
      </c>
    </row>
    <row r="150" spans="1:65" s="2" customFormat="1" ht="55.5" customHeight="1">
      <c r="A150" s="34"/>
      <c r="B150" s="35"/>
      <c r="C150" s="225" t="s">
        <v>294</v>
      </c>
      <c r="D150" s="225" t="s">
        <v>199</v>
      </c>
      <c r="E150" s="226" t="s">
        <v>285</v>
      </c>
      <c r="F150" s="227" t="s">
        <v>286</v>
      </c>
      <c r="G150" s="228" t="s">
        <v>262</v>
      </c>
      <c r="H150" s="229">
        <v>678.13</v>
      </c>
      <c r="I150" s="230"/>
      <c r="J150" s="231">
        <f>ROUND(I150*H150,2)</f>
        <v>0</v>
      </c>
      <c r="K150" s="227" t="s">
        <v>187</v>
      </c>
      <c r="L150" s="39"/>
      <c r="M150" s="232" t="s">
        <v>19</v>
      </c>
      <c r="N150" s="233" t="s">
        <v>42</v>
      </c>
      <c r="O150" s="64"/>
      <c r="P150" s="188">
        <f>O150*H150</f>
        <v>0</v>
      </c>
      <c r="Q150" s="188">
        <v>0</v>
      </c>
      <c r="R150" s="188">
        <f>Q150*H150</f>
        <v>0</v>
      </c>
      <c r="S150" s="188">
        <v>0</v>
      </c>
      <c r="T150" s="189">
        <f>S150*H150</f>
        <v>0</v>
      </c>
      <c r="U150" s="34"/>
      <c r="V150" s="34"/>
      <c r="W150" s="34"/>
      <c r="X150" s="34"/>
      <c r="Y150" s="34"/>
      <c r="Z150" s="34"/>
      <c r="AA150" s="34"/>
      <c r="AB150" s="34"/>
      <c r="AC150" s="34"/>
      <c r="AD150" s="34"/>
      <c r="AE150" s="34"/>
      <c r="AR150" s="190" t="s">
        <v>189</v>
      </c>
      <c r="AT150" s="190" t="s">
        <v>199</v>
      </c>
      <c r="AU150" s="190" t="s">
        <v>81</v>
      </c>
      <c r="AY150" s="17" t="s">
        <v>181</v>
      </c>
      <c r="BE150" s="191">
        <f>IF(N150="základní",J150,0)</f>
        <v>0</v>
      </c>
      <c r="BF150" s="191">
        <f>IF(N150="snížená",J150,0)</f>
        <v>0</v>
      </c>
      <c r="BG150" s="191">
        <f>IF(N150="zákl. přenesená",J150,0)</f>
        <v>0</v>
      </c>
      <c r="BH150" s="191">
        <f>IF(N150="sníž. přenesená",J150,0)</f>
        <v>0</v>
      </c>
      <c r="BI150" s="191">
        <f>IF(N150="nulová",J150,0)</f>
        <v>0</v>
      </c>
      <c r="BJ150" s="17" t="s">
        <v>79</v>
      </c>
      <c r="BK150" s="191">
        <f>ROUND(I150*H150,2)</f>
        <v>0</v>
      </c>
      <c r="BL150" s="17" t="s">
        <v>189</v>
      </c>
      <c r="BM150" s="190" t="s">
        <v>1892</v>
      </c>
    </row>
    <row r="151" spans="1:47" s="2" customFormat="1" ht="19.2">
      <c r="A151" s="34"/>
      <c r="B151" s="35"/>
      <c r="C151" s="36"/>
      <c r="D151" s="194" t="s">
        <v>204</v>
      </c>
      <c r="E151" s="36"/>
      <c r="F151" s="234" t="s">
        <v>288</v>
      </c>
      <c r="G151" s="36"/>
      <c r="H151" s="36"/>
      <c r="I151" s="235"/>
      <c r="J151" s="36"/>
      <c r="K151" s="36"/>
      <c r="L151" s="39"/>
      <c r="M151" s="236"/>
      <c r="N151" s="237"/>
      <c r="O151" s="64"/>
      <c r="P151" s="64"/>
      <c r="Q151" s="64"/>
      <c r="R151" s="64"/>
      <c r="S151" s="64"/>
      <c r="T151" s="65"/>
      <c r="U151" s="34"/>
      <c r="V151" s="34"/>
      <c r="W151" s="34"/>
      <c r="X151" s="34"/>
      <c r="Y151" s="34"/>
      <c r="Z151" s="34"/>
      <c r="AA151" s="34"/>
      <c r="AB151" s="34"/>
      <c r="AC151" s="34"/>
      <c r="AD151" s="34"/>
      <c r="AE151" s="34"/>
      <c r="AT151" s="17" t="s">
        <v>204</v>
      </c>
      <c r="AU151" s="17" t="s">
        <v>81</v>
      </c>
    </row>
    <row r="152" spans="2:51" s="13" customFormat="1" ht="12">
      <c r="B152" s="192"/>
      <c r="C152" s="193"/>
      <c r="D152" s="194" t="s">
        <v>191</v>
      </c>
      <c r="E152" s="195" t="s">
        <v>19</v>
      </c>
      <c r="F152" s="196" t="s">
        <v>1870</v>
      </c>
      <c r="G152" s="193"/>
      <c r="H152" s="195" t="s">
        <v>19</v>
      </c>
      <c r="I152" s="197"/>
      <c r="J152" s="193"/>
      <c r="K152" s="193"/>
      <c r="L152" s="198"/>
      <c r="M152" s="199"/>
      <c r="N152" s="200"/>
      <c r="O152" s="200"/>
      <c r="P152" s="200"/>
      <c r="Q152" s="200"/>
      <c r="R152" s="200"/>
      <c r="S152" s="200"/>
      <c r="T152" s="201"/>
      <c r="AT152" s="202" t="s">
        <v>191</v>
      </c>
      <c r="AU152" s="202" t="s">
        <v>81</v>
      </c>
      <c r="AV152" s="13" t="s">
        <v>79</v>
      </c>
      <c r="AW152" s="13" t="s">
        <v>32</v>
      </c>
      <c r="AX152" s="13" t="s">
        <v>71</v>
      </c>
      <c r="AY152" s="202" t="s">
        <v>181</v>
      </c>
    </row>
    <row r="153" spans="2:51" s="14" customFormat="1" ht="20.4">
      <c r="B153" s="203"/>
      <c r="C153" s="204"/>
      <c r="D153" s="194" t="s">
        <v>191</v>
      </c>
      <c r="E153" s="205" t="s">
        <v>19</v>
      </c>
      <c r="F153" s="206" t="s">
        <v>1884</v>
      </c>
      <c r="G153" s="204"/>
      <c r="H153" s="207">
        <v>678.13</v>
      </c>
      <c r="I153" s="208"/>
      <c r="J153" s="204"/>
      <c r="K153" s="204"/>
      <c r="L153" s="209"/>
      <c r="M153" s="210"/>
      <c r="N153" s="211"/>
      <c r="O153" s="211"/>
      <c r="P153" s="211"/>
      <c r="Q153" s="211"/>
      <c r="R153" s="211"/>
      <c r="S153" s="211"/>
      <c r="T153" s="212"/>
      <c r="AT153" s="213" t="s">
        <v>191</v>
      </c>
      <c r="AU153" s="213" t="s">
        <v>81</v>
      </c>
      <c r="AV153" s="14" t="s">
        <v>81</v>
      </c>
      <c r="AW153" s="14" t="s">
        <v>32</v>
      </c>
      <c r="AX153" s="14" t="s">
        <v>71</v>
      </c>
      <c r="AY153" s="213" t="s">
        <v>181</v>
      </c>
    </row>
    <row r="154" spans="2:51" s="15" customFormat="1" ht="12">
      <c r="B154" s="214"/>
      <c r="C154" s="215"/>
      <c r="D154" s="194" t="s">
        <v>191</v>
      </c>
      <c r="E154" s="216" t="s">
        <v>19</v>
      </c>
      <c r="F154" s="217" t="s">
        <v>196</v>
      </c>
      <c r="G154" s="215"/>
      <c r="H154" s="218">
        <v>678.13</v>
      </c>
      <c r="I154" s="219"/>
      <c r="J154" s="215"/>
      <c r="K154" s="215"/>
      <c r="L154" s="220"/>
      <c r="M154" s="221"/>
      <c r="N154" s="222"/>
      <c r="O154" s="222"/>
      <c r="P154" s="222"/>
      <c r="Q154" s="222"/>
      <c r="R154" s="222"/>
      <c r="S154" s="222"/>
      <c r="T154" s="223"/>
      <c r="AT154" s="224" t="s">
        <v>191</v>
      </c>
      <c r="AU154" s="224" t="s">
        <v>81</v>
      </c>
      <c r="AV154" s="15" t="s">
        <v>189</v>
      </c>
      <c r="AW154" s="15" t="s">
        <v>32</v>
      </c>
      <c r="AX154" s="15" t="s">
        <v>79</v>
      </c>
      <c r="AY154" s="224" t="s">
        <v>181</v>
      </c>
    </row>
    <row r="155" spans="1:65" s="2" customFormat="1" ht="114.9" customHeight="1">
      <c r="A155" s="34"/>
      <c r="B155" s="35"/>
      <c r="C155" s="225" t="s">
        <v>300</v>
      </c>
      <c r="D155" s="225" t="s">
        <v>199</v>
      </c>
      <c r="E155" s="226" t="s">
        <v>290</v>
      </c>
      <c r="F155" s="227" t="s">
        <v>291</v>
      </c>
      <c r="G155" s="228" t="s">
        <v>292</v>
      </c>
      <c r="H155" s="229">
        <v>28</v>
      </c>
      <c r="I155" s="230"/>
      <c r="J155" s="231">
        <f>ROUND(I155*H155,2)</f>
        <v>0</v>
      </c>
      <c r="K155" s="227" t="s">
        <v>187</v>
      </c>
      <c r="L155" s="39"/>
      <c r="M155" s="232" t="s">
        <v>19</v>
      </c>
      <c r="N155" s="233" t="s">
        <v>42</v>
      </c>
      <c r="O155" s="64"/>
      <c r="P155" s="188">
        <f>O155*H155</f>
        <v>0</v>
      </c>
      <c r="Q155" s="188">
        <v>0</v>
      </c>
      <c r="R155" s="188">
        <f>Q155*H155</f>
        <v>0</v>
      </c>
      <c r="S155" s="188">
        <v>0</v>
      </c>
      <c r="T155" s="189">
        <f>S155*H155</f>
        <v>0</v>
      </c>
      <c r="U155" s="34"/>
      <c r="V155" s="34"/>
      <c r="W155" s="34"/>
      <c r="X155" s="34"/>
      <c r="Y155" s="34"/>
      <c r="Z155" s="34"/>
      <c r="AA155" s="34"/>
      <c r="AB155" s="34"/>
      <c r="AC155" s="34"/>
      <c r="AD155" s="34"/>
      <c r="AE155" s="34"/>
      <c r="AR155" s="190" t="s">
        <v>189</v>
      </c>
      <c r="AT155" s="190" t="s">
        <v>199</v>
      </c>
      <c r="AU155" s="190" t="s">
        <v>81</v>
      </c>
      <c r="AY155" s="17" t="s">
        <v>181</v>
      </c>
      <c r="BE155" s="191">
        <f>IF(N155="základní",J155,0)</f>
        <v>0</v>
      </c>
      <c r="BF155" s="191">
        <f>IF(N155="snížená",J155,0)</f>
        <v>0</v>
      </c>
      <c r="BG155" s="191">
        <f>IF(N155="zákl. přenesená",J155,0)</f>
        <v>0</v>
      </c>
      <c r="BH155" s="191">
        <f>IF(N155="sníž. přenesená",J155,0)</f>
        <v>0</v>
      </c>
      <c r="BI155" s="191">
        <f>IF(N155="nulová",J155,0)</f>
        <v>0</v>
      </c>
      <c r="BJ155" s="17" t="s">
        <v>79</v>
      </c>
      <c r="BK155" s="191">
        <f>ROUND(I155*H155,2)</f>
        <v>0</v>
      </c>
      <c r="BL155" s="17" t="s">
        <v>189</v>
      </c>
      <c r="BM155" s="190" t="s">
        <v>1893</v>
      </c>
    </row>
    <row r="156" spans="2:51" s="14" customFormat="1" ht="12">
      <c r="B156" s="203"/>
      <c r="C156" s="204"/>
      <c r="D156" s="194" t="s">
        <v>191</v>
      </c>
      <c r="E156" s="205" t="s">
        <v>19</v>
      </c>
      <c r="F156" s="206" t="s">
        <v>448</v>
      </c>
      <c r="G156" s="204"/>
      <c r="H156" s="207">
        <v>28</v>
      </c>
      <c r="I156" s="208"/>
      <c r="J156" s="204"/>
      <c r="K156" s="204"/>
      <c r="L156" s="209"/>
      <c r="M156" s="210"/>
      <c r="N156" s="211"/>
      <c r="O156" s="211"/>
      <c r="P156" s="211"/>
      <c r="Q156" s="211"/>
      <c r="R156" s="211"/>
      <c r="S156" s="211"/>
      <c r="T156" s="212"/>
      <c r="AT156" s="213" t="s">
        <v>191</v>
      </c>
      <c r="AU156" s="213" t="s">
        <v>81</v>
      </c>
      <c r="AV156" s="14" t="s">
        <v>81</v>
      </c>
      <c r="AW156" s="14" t="s">
        <v>32</v>
      </c>
      <c r="AX156" s="14" t="s">
        <v>71</v>
      </c>
      <c r="AY156" s="213" t="s">
        <v>181</v>
      </c>
    </row>
    <row r="157" spans="2:51" s="15" customFormat="1" ht="12">
      <c r="B157" s="214"/>
      <c r="C157" s="215"/>
      <c r="D157" s="194" t="s">
        <v>191</v>
      </c>
      <c r="E157" s="216" t="s">
        <v>19</v>
      </c>
      <c r="F157" s="217" t="s">
        <v>196</v>
      </c>
      <c r="G157" s="215"/>
      <c r="H157" s="218">
        <v>28</v>
      </c>
      <c r="I157" s="219"/>
      <c r="J157" s="215"/>
      <c r="K157" s="215"/>
      <c r="L157" s="220"/>
      <c r="M157" s="221"/>
      <c r="N157" s="222"/>
      <c r="O157" s="222"/>
      <c r="P157" s="222"/>
      <c r="Q157" s="222"/>
      <c r="R157" s="222"/>
      <c r="S157" s="222"/>
      <c r="T157" s="223"/>
      <c r="AT157" s="224" t="s">
        <v>191</v>
      </c>
      <c r="AU157" s="224" t="s">
        <v>81</v>
      </c>
      <c r="AV157" s="15" t="s">
        <v>189</v>
      </c>
      <c r="AW157" s="15" t="s">
        <v>32</v>
      </c>
      <c r="AX157" s="15" t="s">
        <v>79</v>
      </c>
      <c r="AY157" s="224" t="s">
        <v>181</v>
      </c>
    </row>
    <row r="158" spans="1:65" s="2" customFormat="1" ht="90" customHeight="1">
      <c r="A158" s="34"/>
      <c r="B158" s="35"/>
      <c r="C158" s="225" t="s">
        <v>304</v>
      </c>
      <c r="D158" s="225" t="s">
        <v>199</v>
      </c>
      <c r="E158" s="226" t="s">
        <v>295</v>
      </c>
      <c r="F158" s="227" t="s">
        <v>296</v>
      </c>
      <c r="G158" s="228" t="s">
        <v>262</v>
      </c>
      <c r="H158" s="229">
        <v>1200</v>
      </c>
      <c r="I158" s="230"/>
      <c r="J158" s="231">
        <f>ROUND(I158*H158,2)</f>
        <v>0</v>
      </c>
      <c r="K158" s="227" t="s">
        <v>187</v>
      </c>
      <c r="L158" s="39"/>
      <c r="M158" s="232" t="s">
        <v>19</v>
      </c>
      <c r="N158" s="233" t="s">
        <v>42</v>
      </c>
      <c r="O158" s="64"/>
      <c r="P158" s="188">
        <f>O158*H158</f>
        <v>0</v>
      </c>
      <c r="Q158" s="188">
        <v>0</v>
      </c>
      <c r="R158" s="188">
        <f>Q158*H158</f>
        <v>0</v>
      </c>
      <c r="S158" s="188">
        <v>0</v>
      </c>
      <c r="T158" s="189">
        <f>S158*H158</f>
        <v>0</v>
      </c>
      <c r="U158" s="34"/>
      <c r="V158" s="34"/>
      <c r="W158" s="34"/>
      <c r="X158" s="34"/>
      <c r="Y158" s="34"/>
      <c r="Z158" s="34"/>
      <c r="AA158" s="34"/>
      <c r="AB158" s="34"/>
      <c r="AC158" s="34"/>
      <c r="AD158" s="34"/>
      <c r="AE158" s="34"/>
      <c r="AR158" s="190" t="s">
        <v>189</v>
      </c>
      <c r="AT158" s="190" t="s">
        <v>199</v>
      </c>
      <c r="AU158" s="190" t="s">
        <v>81</v>
      </c>
      <c r="AY158" s="17" t="s">
        <v>181</v>
      </c>
      <c r="BE158" s="191">
        <f>IF(N158="základní",J158,0)</f>
        <v>0</v>
      </c>
      <c r="BF158" s="191">
        <f>IF(N158="snížená",J158,0)</f>
        <v>0</v>
      </c>
      <c r="BG158" s="191">
        <f>IF(N158="zákl. přenesená",J158,0)</f>
        <v>0</v>
      </c>
      <c r="BH158" s="191">
        <f>IF(N158="sníž. přenesená",J158,0)</f>
        <v>0</v>
      </c>
      <c r="BI158" s="191">
        <f>IF(N158="nulová",J158,0)</f>
        <v>0</v>
      </c>
      <c r="BJ158" s="17" t="s">
        <v>79</v>
      </c>
      <c r="BK158" s="191">
        <f>ROUND(I158*H158,2)</f>
        <v>0</v>
      </c>
      <c r="BL158" s="17" t="s">
        <v>189</v>
      </c>
      <c r="BM158" s="190" t="s">
        <v>1894</v>
      </c>
    </row>
    <row r="159" spans="2:51" s="13" customFormat="1" ht="12">
      <c r="B159" s="192"/>
      <c r="C159" s="193"/>
      <c r="D159" s="194" t="s">
        <v>191</v>
      </c>
      <c r="E159" s="195" t="s">
        <v>19</v>
      </c>
      <c r="F159" s="196" t="s">
        <v>505</v>
      </c>
      <c r="G159" s="193"/>
      <c r="H159" s="195" t="s">
        <v>19</v>
      </c>
      <c r="I159" s="197"/>
      <c r="J159" s="193"/>
      <c r="K159" s="193"/>
      <c r="L159" s="198"/>
      <c r="M159" s="199"/>
      <c r="N159" s="200"/>
      <c r="O159" s="200"/>
      <c r="P159" s="200"/>
      <c r="Q159" s="200"/>
      <c r="R159" s="200"/>
      <c r="S159" s="200"/>
      <c r="T159" s="201"/>
      <c r="AT159" s="202" t="s">
        <v>191</v>
      </c>
      <c r="AU159" s="202" t="s">
        <v>81</v>
      </c>
      <c r="AV159" s="13" t="s">
        <v>79</v>
      </c>
      <c r="AW159" s="13" t="s">
        <v>32</v>
      </c>
      <c r="AX159" s="13" t="s">
        <v>71</v>
      </c>
      <c r="AY159" s="202" t="s">
        <v>181</v>
      </c>
    </row>
    <row r="160" spans="2:51" s="14" customFormat="1" ht="12">
      <c r="B160" s="203"/>
      <c r="C160" s="204"/>
      <c r="D160" s="194" t="s">
        <v>191</v>
      </c>
      <c r="E160" s="205" t="s">
        <v>19</v>
      </c>
      <c r="F160" s="206" t="s">
        <v>1895</v>
      </c>
      <c r="G160" s="204"/>
      <c r="H160" s="207">
        <v>200</v>
      </c>
      <c r="I160" s="208"/>
      <c r="J160" s="204"/>
      <c r="K160" s="204"/>
      <c r="L160" s="209"/>
      <c r="M160" s="210"/>
      <c r="N160" s="211"/>
      <c r="O160" s="211"/>
      <c r="P160" s="211"/>
      <c r="Q160" s="211"/>
      <c r="R160" s="211"/>
      <c r="S160" s="211"/>
      <c r="T160" s="212"/>
      <c r="AT160" s="213" t="s">
        <v>191</v>
      </c>
      <c r="AU160" s="213" t="s">
        <v>81</v>
      </c>
      <c r="AV160" s="14" t="s">
        <v>81</v>
      </c>
      <c r="AW160" s="14" t="s">
        <v>32</v>
      </c>
      <c r="AX160" s="14" t="s">
        <v>71</v>
      </c>
      <c r="AY160" s="213" t="s">
        <v>181</v>
      </c>
    </row>
    <row r="161" spans="2:51" s="14" customFormat="1" ht="12">
      <c r="B161" s="203"/>
      <c r="C161" s="204"/>
      <c r="D161" s="194" t="s">
        <v>191</v>
      </c>
      <c r="E161" s="205" t="s">
        <v>19</v>
      </c>
      <c r="F161" s="206" t="s">
        <v>1896</v>
      </c>
      <c r="G161" s="204"/>
      <c r="H161" s="207">
        <v>200</v>
      </c>
      <c r="I161" s="208"/>
      <c r="J161" s="204"/>
      <c r="K161" s="204"/>
      <c r="L161" s="209"/>
      <c r="M161" s="210"/>
      <c r="N161" s="211"/>
      <c r="O161" s="211"/>
      <c r="P161" s="211"/>
      <c r="Q161" s="211"/>
      <c r="R161" s="211"/>
      <c r="S161" s="211"/>
      <c r="T161" s="212"/>
      <c r="AT161" s="213" t="s">
        <v>191</v>
      </c>
      <c r="AU161" s="213" t="s">
        <v>81</v>
      </c>
      <c r="AV161" s="14" t="s">
        <v>81</v>
      </c>
      <c r="AW161" s="14" t="s">
        <v>32</v>
      </c>
      <c r="AX161" s="14" t="s">
        <v>71</v>
      </c>
      <c r="AY161" s="213" t="s">
        <v>181</v>
      </c>
    </row>
    <row r="162" spans="2:51" s="14" customFormat="1" ht="12">
      <c r="B162" s="203"/>
      <c r="C162" s="204"/>
      <c r="D162" s="194" t="s">
        <v>191</v>
      </c>
      <c r="E162" s="205" t="s">
        <v>19</v>
      </c>
      <c r="F162" s="206" t="s">
        <v>1897</v>
      </c>
      <c r="G162" s="204"/>
      <c r="H162" s="207">
        <v>200</v>
      </c>
      <c r="I162" s="208"/>
      <c r="J162" s="204"/>
      <c r="K162" s="204"/>
      <c r="L162" s="209"/>
      <c r="M162" s="210"/>
      <c r="N162" s="211"/>
      <c r="O162" s="211"/>
      <c r="P162" s="211"/>
      <c r="Q162" s="211"/>
      <c r="R162" s="211"/>
      <c r="S162" s="211"/>
      <c r="T162" s="212"/>
      <c r="AT162" s="213" t="s">
        <v>191</v>
      </c>
      <c r="AU162" s="213" t="s">
        <v>81</v>
      </c>
      <c r="AV162" s="14" t="s">
        <v>81</v>
      </c>
      <c r="AW162" s="14" t="s">
        <v>32</v>
      </c>
      <c r="AX162" s="14" t="s">
        <v>71</v>
      </c>
      <c r="AY162" s="213" t="s">
        <v>181</v>
      </c>
    </row>
    <row r="163" spans="2:51" s="14" customFormat="1" ht="12">
      <c r="B163" s="203"/>
      <c r="C163" s="204"/>
      <c r="D163" s="194" t="s">
        <v>191</v>
      </c>
      <c r="E163" s="205" t="s">
        <v>19</v>
      </c>
      <c r="F163" s="206" t="s">
        <v>1898</v>
      </c>
      <c r="G163" s="204"/>
      <c r="H163" s="207">
        <v>200</v>
      </c>
      <c r="I163" s="208"/>
      <c r="J163" s="204"/>
      <c r="K163" s="204"/>
      <c r="L163" s="209"/>
      <c r="M163" s="210"/>
      <c r="N163" s="211"/>
      <c r="O163" s="211"/>
      <c r="P163" s="211"/>
      <c r="Q163" s="211"/>
      <c r="R163" s="211"/>
      <c r="S163" s="211"/>
      <c r="T163" s="212"/>
      <c r="AT163" s="213" t="s">
        <v>191</v>
      </c>
      <c r="AU163" s="213" t="s">
        <v>81</v>
      </c>
      <c r="AV163" s="14" t="s">
        <v>81</v>
      </c>
      <c r="AW163" s="14" t="s">
        <v>32</v>
      </c>
      <c r="AX163" s="14" t="s">
        <v>71</v>
      </c>
      <c r="AY163" s="213" t="s">
        <v>181</v>
      </c>
    </row>
    <row r="164" spans="2:51" s="14" customFormat="1" ht="12">
      <c r="B164" s="203"/>
      <c r="C164" s="204"/>
      <c r="D164" s="194" t="s">
        <v>191</v>
      </c>
      <c r="E164" s="205" t="s">
        <v>19</v>
      </c>
      <c r="F164" s="206" t="s">
        <v>1899</v>
      </c>
      <c r="G164" s="204"/>
      <c r="H164" s="207">
        <v>200</v>
      </c>
      <c r="I164" s="208"/>
      <c r="J164" s="204"/>
      <c r="K164" s="204"/>
      <c r="L164" s="209"/>
      <c r="M164" s="210"/>
      <c r="N164" s="211"/>
      <c r="O164" s="211"/>
      <c r="P164" s="211"/>
      <c r="Q164" s="211"/>
      <c r="R164" s="211"/>
      <c r="S164" s="211"/>
      <c r="T164" s="212"/>
      <c r="AT164" s="213" t="s">
        <v>191</v>
      </c>
      <c r="AU164" s="213" t="s">
        <v>81</v>
      </c>
      <c r="AV164" s="14" t="s">
        <v>81</v>
      </c>
      <c r="AW164" s="14" t="s">
        <v>32</v>
      </c>
      <c r="AX164" s="14" t="s">
        <v>71</v>
      </c>
      <c r="AY164" s="213" t="s">
        <v>181</v>
      </c>
    </row>
    <row r="165" spans="2:51" s="14" customFormat="1" ht="12">
      <c r="B165" s="203"/>
      <c r="C165" s="204"/>
      <c r="D165" s="194" t="s">
        <v>191</v>
      </c>
      <c r="E165" s="205" t="s">
        <v>19</v>
      </c>
      <c r="F165" s="206" t="s">
        <v>1900</v>
      </c>
      <c r="G165" s="204"/>
      <c r="H165" s="207">
        <v>100</v>
      </c>
      <c r="I165" s="208"/>
      <c r="J165" s="204"/>
      <c r="K165" s="204"/>
      <c r="L165" s="209"/>
      <c r="M165" s="210"/>
      <c r="N165" s="211"/>
      <c r="O165" s="211"/>
      <c r="P165" s="211"/>
      <c r="Q165" s="211"/>
      <c r="R165" s="211"/>
      <c r="S165" s="211"/>
      <c r="T165" s="212"/>
      <c r="AT165" s="213" t="s">
        <v>191</v>
      </c>
      <c r="AU165" s="213" t="s">
        <v>81</v>
      </c>
      <c r="AV165" s="14" t="s">
        <v>81</v>
      </c>
      <c r="AW165" s="14" t="s">
        <v>32</v>
      </c>
      <c r="AX165" s="14" t="s">
        <v>71</v>
      </c>
      <c r="AY165" s="213" t="s">
        <v>181</v>
      </c>
    </row>
    <row r="166" spans="2:51" s="14" customFormat="1" ht="12">
      <c r="B166" s="203"/>
      <c r="C166" s="204"/>
      <c r="D166" s="194" t="s">
        <v>191</v>
      </c>
      <c r="E166" s="205" t="s">
        <v>19</v>
      </c>
      <c r="F166" s="206" t="s">
        <v>1901</v>
      </c>
      <c r="G166" s="204"/>
      <c r="H166" s="207">
        <v>100</v>
      </c>
      <c r="I166" s="208"/>
      <c r="J166" s="204"/>
      <c r="K166" s="204"/>
      <c r="L166" s="209"/>
      <c r="M166" s="210"/>
      <c r="N166" s="211"/>
      <c r="O166" s="211"/>
      <c r="P166" s="211"/>
      <c r="Q166" s="211"/>
      <c r="R166" s="211"/>
      <c r="S166" s="211"/>
      <c r="T166" s="212"/>
      <c r="AT166" s="213" t="s">
        <v>191</v>
      </c>
      <c r="AU166" s="213" t="s">
        <v>81</v>
      </c>
      <c r="AV166" s="14" t="s">
        <v>81</v>
      </c>
      <c r="AW166" s="14" t="s">
        <v>32</v>
      </c>
      <c r="AX166" s="14" t="s">
        <v>71</v>
      </c>
      <c r="AY166" s="213" t="s">
        <v>181</v>
      </c>
    </row>
    <row r="167" spans="2:51" s="15" customFormat="1" ht="12">
      <c r="B167" s="214"/>
      <c r="C167" s="215"/>
      <c r="D167" s="194" t="s">
        <v>191</v>
      </c>
      <c r="E167" s="216" t="s">
        <v>19</v>
      </c>
      <c r="F167" s="217" t="s">
        <v>196</v>
      </c>
      <c r="G167" s="215"/>
      <c r="H167" s="218">
        <v>1200</v>
      </c>
      <c r="I167" s="219"/>
      <c r="J167" s="215"/>
      <c r="K167" s="215"/>
      <c r="L167" s="220"/>
      <c r="M167" s="221"/>
      <c r="N167" s="222"/>
      <c r="O167" s="222"/>
      <c r="P167" s="222"/>
      <c r="Q167" s="222"/>
      <c r="R167" s="222"/>
      <c r="S167" s="222"/>
      <c r="T167" s="223"/>
      <c r="AT167" s="224" t="s">
        <v>191</v>
      </c>
      <c r="AU167" s="224" t="s">
        <v>81</v>
      </c>
      <c r="AV167" s="15" t="s">
        <v>189</v>
      </c>
      <c r="AW167" s="15" t="s">
        <v>32</v>
      </c>
      <c r="AX167" s="15" t="s">
        <v>79</v>
      </c>
      <c r="AY167" s="224" t="s">
        <v>181</v>
      </c>
    </row>
    <row r="168" spans="1:65" s="2" customFormat="1" ht="90" customHeight="1">
      <c r="A168" s="34"/>
      <c r="B168" s="35"/>
      <c r="C168" s="225" t="s">
        <v>8</v>
      </c>
      <c r="D168" s="225" t="s">
        <v>199</v>
      </c>
      <c r="E168" s="226" t="s">
        <v>301</v>
      </c>
      <c r="F168" s="227" t="s">
        <v>302</v>
      </c>
      <c r="G168" s="228" t="s">
        <v>262</v>
      </c>
      <c r="H168" s="229">
        <v>1200</v>
      </c>
      <c r="I168" s="230"/>
      <c r="J168" s="231">
        <f>ROUND(I168*H168,2)</f>
        <v>0</v>
      </c>
      <c r="K168" s="227" t="s">
        <v>187</v>
      </c>
      <c r="L168" s="39"/>
      <c r="M168" s="232" t="s">
        <v>19</v>
      </c>
      <c r="N168" s="233" t="s">
        <v>42</v>
      </c>
      <c r="O168" s="64"/>
      <c r="P168" s="188">
        <f>O168*H168</f>
        <v>0</v>
      </c>
      <c r="Q168" s="188">
        <v>0</v>
      </c>
      <c r="R168" s="188">
        <f>Q168*H168</f>
        <v>0</v>
      </c>
      <c r="S168" s="188">
        <v>0</v>
      </c>
      <c r="T168" s="189">
        <f>S168*H168</f>
        <v>0</v>
      </c>
      <c r="U168" s="34"/>
      <c r="V168" s="34"/>
      <c r="W168" s="34"/>
      <c r="X168" s="34"/>
      <c r="Y168" s="34"/>
      <c r="Z168" s="34"/>
      <c r="AA168" s="34"/>
      <c r="AB168" s="34"/>
      <c r="AC168" s="34"/>
      <c r="AD168" s="34"/>
      <c r="AE168" s="34"/>
      <c r="AR168" s="190" t="s">
        <v>189</v>
      </c>
      <c r="AT168" s="190" t="s">
        <v>199</v>
      </c>
      <c r="AU168" s="190" t="s">
        <v>81</v>
      </c>
      <c r="AY168" s="17" t="s">
        <v>181</v>
      </c>
      <c r="BE168" s="191">
        <f>IF(N168="základní",J168,0)</f>
        <v>0</v>
      </c>
      <c r="BF168" s="191">
        <f>IF(N168="snížená",J168,0)</f>
        <v>0</v>
      </c>
      <c r="BG168" s="191">
        <f>IF(N168="zákl. přenesená",J168,0)</f>
        <v>0</v>
      </c>
      <c r="BH168" s="191">
        <f>IF(N168="sníž. přenesená",J168,0)</f>
        <v>0</v>
      </c>
      <c r="BI168" s="191">
        <f>IF(N168="nulová",J168,0)</f>
        <v>0</v>
      </c>
      <c r="BJ168" s="17" t="s">
        <v>79</v>
      </c>
      <c r="BK168" s="191">
        <f>ROUND(I168*H168,2)</f>
        <v>0</v>
      </c>
      <c r="BL168" s="17" t="s">
        <v>189</v>
      </c>
      <c r="BM168" s="190" t="s">
        <v>1902</v>
      </c>
    </row>
    <row r="169" spans="2:51" s="13" customFormat="1" ht="12">
      <c r="B169" s="192"/>
      <c r="C169" s="193"/>
      <c r="D169" s="194" t="s">
        <v>191</v>
      </c>
      <c r="E169" s="195" t="s">
        <v>19</v>
      </c>
      <c r="F169" s="196" t="s">
        <v>505</v>
      </c>
      <c r="G169" s="193"/>
      <c r="H169" s="195" t="s">
        <v>19</v>
      </c>
      <c r="I169" s="197"/>
      <c r="J169" s="193"/>
      <c r="K169" s="193"/>
      <c r="L169" s="198"/>
      <c r="M169" s="199"/>
      <c r="N169" s="200"/>
      <c r="O169" s="200"/>
      <c r="P169" s="200"/>
      <c r="Q169" s="200"/>
      <c r="R169" s="200"/>
      <c r="S169" s="200"/>
      <c r="T169" s="201"/>
      <c r="AT169" s="202" t="s">
        <v>191</v>
      </c>
      <c r="AU169" s="202" t="s">
        <v>81</v>
      </c>
      <c r="AV169" s="13" t="s">
        <v>79</v>
      </c>
      <c r="AW169" s="13" t="s">
        <v>32</v>
      </c>
      <c r="AX169" s="13" t="s">
        <v>71</v>
      </c>
      <c r="AY169" s="202" t="s">
        <v>181</v>
      </c>
    </row>
    <row r="170" spans="2:51" s="14" customFormat="1" ht="12">
      <c r="B170" s="203"/>
      <c r="C170" s="204"/>
      <c r="D170" s="194" t="s">
        <v>191</v>
      </c>
      <c r="E170" s="205" t="s">
        <v>19</v>
      </c>
      <c r="F170" s="206" t="s">
        <v>1895</v>
      </c>
      <c r="G170" s="204"/>
      <c r="H170" s="207">
        <v>200</v>
      </c>
      <c r="I170" s="208"/>
      <c r="J170" s="204"/>
      <c r="K170" s="204"/>
      <c r="L170" s="209"/>
      <c r="M170" s="210"/>
      <c r="N170" s="211"/>
      <c r="O170" s="211"/>
      <c r="P170" s="211"/>
      <c r="Q170" s="211"/>
      <c r="R170" s="211"/>
      <c r="S170" s="211"/>
      <c r="T170" s="212"/>
      <c r="AT170" s="213" t="s">
        <v>191</v>
      </c>
      <c r="AU170" s="213" t="s">
        <v>81</v>
      </c>
      <c r="AV170" s="14" t="s">
        <v>81</v>
      </c>
      <c r="AW170" s="14" t="s">
        <v>32</v>
      </c>
      <c r="AX170" s="14" t="s">
        <v>71</v>
      </c>
      <c r="AY170" s="213" t="s">
        <v>181</v>
      </c>
    </row>
    <row r="171" spans="2:51" s="14" customFormat="1" ht="12">
      <c r="B171" s="203"/>
      <c r="C171" s="204"/>
      <c r="D171" s="194" t="s">
        <v>191</v>
      </c>
      <c r="E171" s="205" t="s">
        <v>19</v>
      </c>
      <c r="F171" s="206" t="s">
        <v>1896</v>
      </c>
      <c r="G171" s="204"/>
      <c r="H171" s="207">
        <v>200</v>
      </c>
      <c r="I171" s="208"/>
      <c r="J171" s="204"/>
      <c r="K171" s="204"/>
      <c r="L171" s="209"/>
      <c r="M171" s="210"/>
      <c r="N171" s="211"/>
      <c r="O171" s="211"/>
      <c r="P171" s="211"/>
      <c r="Q171" s="211"/>
      <c r="R171" s="211"/>
      <c r="S171" s="211"/>
      <c r="T171" s="212"/>
      <c r="AT171" s="213" t="s">
        <v>191</v>
      </c>
      <c r="AU171" s="213" t="s">
        <v>81</v>
      </c>
      <c r="AV171" s="14" t="s">
        <v>81</v>
      </c>
      <c r="AW171" s="14" t="s">
        <v>32</v>
      </c>
      <c r="AX171" s="14" t="s">
        <v>71</v>
      </c>
      <c r="AY171" s="213" t="s">
        <v>181</v>
      </c>
    </row>
    <row r="172" spans="2:51" s="14" customFormat="1" ht="12">
      <c r="B172" s="203"/>
      <c r="C172" s="204"/>
      <c r="D172" s="194" t="s">
        <v>191</v>
      </c>
      <c r="E172" s="205" t="s">
        <v>19</v>
      </c>
      <c r="F172" s="206" t="s">
        <v>1897</v>
      </c>
      <c r="G172" s="204"/>
      <c r="H172" s="207">
        <v>200</v>
      </c>
      <c r="I172" s="208"/>
      <c r="J172" s="204"/>
      <c r="K172" s="204"/>
      <c r="L172" s="209"/>
      <c r="M172" s="210"/>
      <c r="N172" s="211"/>
      <c r="O172" s="211"/>
      <c r="P172" s="211"/>
      <c r="Q172" s="211"/>
      <c r="R172" s="211"/>
      <c r="S172" s="211"/>
      <c r="T172" s="212"/>
      <c r="AT172" s="213" t="s">
        <v>191</v>
      </c>
      <c r="AU172" s="213" t="s">
        <v>81</v>
      </c>
      <c r="AV172" s="14" t="s">
        <v>81</v>
      </c>
      <c r="AW172" s="14" t="s">
        <v>32</v>
      </c>
      <c r="AX172" s="14" t="s">
        <v>71</v>
      </c>
      <c r="AY172" s="213" t="s">
        <v>181</v>
      </c>
    </row>
    <row r="173" spans="2:51" s="14" customFormat="1" ht="12">
      <c r="B173" s="203"/>
      <c r="C173" s="204"/>
      <c r="D173" s="194" t="s">
        <v>191</v>
      </c>
      <c r="E173" s="205" t="s">
        <v>19</v>
      </c>
      <c r="F173" s="206" t="s">
        <v>1898</v>
      </c>
      <c r="G173" s="204"/>
      <c r="H173" s="207">
        <v>200</v>
      </c>
      <c r="I173" s="208"/>
      <c r="J173" s="204"/>
      <c r="K173" s="204"/>
      <c r="L173" s="209"/>
      <c r="M173" s="210"/>
      <c r="N173" s="211"/>
      <c r="O173" s="211"/>
      <c r="P173" s="211"/>
      <c r="Q173" s="211"/>
      <c r="R173" s="211"/>
      <c r="S173" s="211"/>
      <c r="T173" s="212"/>
      <c r="AT173" s="213" t="s">
        <v>191</v>
      </c>
      <c r="AU173" s="213" t="s">
        <v>81</v>
      </c>
      <c r="AV173" s="14" t="s">
        <v>81</v>
      </c>
      <c r="AW173" s="14" t="s">
        <v>32</v>
      </c>
      <c r="AX173" s="14" t="s">
        <v>71</v>
      </c>
      <c r="AY173" s="213" t="s">
        <v>181</v>
      </c>
    </row>
    <row r="174" spans="2:51" s="14" customFormat="1" ht="12">
      <c r="B174" s="203"/>
      <c r="C174" s="204"/>
      <c r="D174" s="194" t="s">
        <v>191</v>
      </c>
      <c r="E174" s="205" t="s">
        <v>19</v>
      </c>
      <c r="F174" s="206" t="s">
        <v>1899</v>
      </c>
      <c r="G174" s="204"/>
      <c r="H174" s="207">
        <v>200</v>
      </c>
      <c r="I174" s="208"/>
      <c r="J174" s="204"/>
      <c r="K174" s="204"/>
      <c r="L174" s="209"/>
      <c r="M174" s="210"/>
      <c r="N174" s="211"/>
      <c r="O174" s="211"/>
      <c r="P174" s="211"/>
      <c r="Q174" s="211"/>
      <c r="R174" s="211"/>
      <c r="S174" s="211"/>
      <c r="T174" s="212"/>
      <c r="AT174" s="213" t="s">
        <v>191</v>
      </c>
      <c r="AU174" s="213" t="s">
        <v>81</v>
      </c>
      <c r="AV174" s="14" t="s">
        <v>81</v>
      </c>
      <c r="AW174" s="14" t="s">
        <v>32</v>
      </c>
      <c r="AX174" s="14" t="s">
        <v>71</v>
      </c>
      <c r="AY174" s="213" t="s">
        <v>181</v>
      </c>
    </row>
    <row r="175" spans="2:51" s="14" customFormat="1" ht="12">
      <c r="B175" s="203"/>
      <c r="C175" s="204"/>
      <c r="D175" s="194" t="s">
        <v>191</v>
      </c>
      <c r="E175" s="205" t="s">
        <v>19</v>
      </c>
      <c r="F175" s="206" t="s">
        <v>1900</v>
      </c>
      <c r="G175" s="204"/>
      <c r="H175" s="207">
        <v>100</v>
      </c>
      <c r="I175" s="208"/>
      <c r="J175" s="204"/>
      <c r="K175" s="204"/>
      <c r="L175" s="209"/>
      <c r="M175" s="210"/>
      <c r="N175" s="211"/>
      <c r="O175" s="211"/>
      <c r="P175" s="211"/>
      <c r="Q175" s="211"/>
      <c r="R175" s="211"/>
      <c r="S175" s="211"/>
      <c r="T175" s="212"/>
      <c r="AT175" s="213" t="s">
        <v>191</v>
      </c>
      <c r="AU175" s="213" t="s">
        <v>81</v>
      </c>
      <c r="AV175" s="14" t="s">
        <v>81</v>
      </c>
      <c r="AW175" s="14" t="s">
        <v>32</v>
      </c>
      <c r="AX175" s="14" t="s">
        <v>71</v>
      </c>
      <c r="AY175" s="213" t="s">
        <v>181</v>
      </c>
    </row>
    <row r="176" spans="2:51" s="14" customFormat="1" ht="12">
      <c r="B176" s="203"/>
      <c r="C176" s="204"/>
      <c r="D176" s="194" t="s">
        <v>191</v>
      </c>
      <c r="E176" s="205" t="s">
        <v>19</v>
      </c>
      <c r="F176" s="206" t="s">
        <v>1901</v>
      </c>
      <c r="G176" s="204"/>
      <c r="H176" s="207">
        <v>100</v>
      </c>
      <c r="I176" s="208"/>
      <c r="J176" s="204"/>
      <c r="K176" s="204"/>
      <c r="L176" s="209"/>
      <c r="M176" s="210"/>
      <c r="N176" s="211"/>
      <c r="O176" s="211"/>
      <c r="P176" s="211"/>
      <c r="Q176" s="211"/>
      <c r="R176" s="211"/>
      <c r="S176" s="211"/>
      <c r="T176" s="212"/>
      <c r="AT176" s="213" t="s">
        <v>191</v>
      </c>
      <c r="AU176" s="213" t="s">
        <v>81</v>
      </c>
      <c r="AV176" s="14" t="s">
        <v>81</v>
      </c>
      <c r="AW176" s="14" t="s">
        <v>32</v>
      </c>
      <c r="AX176" s="14" t="s">
        <v>71</v>
      </c>
      <c r="AY176" s="213" t="s">
        <v>181</v>
      </c>
    </row>
    <row r="177" spans="2:51" s="15" customFormat="1" ht="12">
      <c r="B177" s="214"/>
      <c r="C177" s="215"/>
      <c r="D177" s="194" t="s">
        <v>191</v>
      </c>
      <c r="E177" s="216" t="s">
        <v>19</v>
      </c>
      <c r="F177" s="217" t="s">
        <v>196</v>
      </c>
      <c r="G177" s="215"/>
      <c r="H177" s="218">
        <v>1200</v>
      </c>
      <c r="I177" s="219"/>
      <c r="J177" s="215"/>
      <c r="K177" s="215"/>
      <c r="L177" s="220"/>
      <c r="M177" s="221"/>
      <c r="N177" s="222"/>
      <c r="O177" s="222"/>
      <c r="P177" s="222"/>
      <c r="Q177" s="222"/>
      <c r="R177" s="222"/>
      <c r="S177" s="222"/>
      <c r="T177" s="223"/>
      <c r="AT177" s="224" t="s">
        <v>191</v>
      </c>
      <c r="AU177" s="224" t="s">
        <v>81</v>
      </c>
      <c r="AV177" s="15" t="s">
        <v>189</v>
      </c>
      <c r="AW177" s="15" t="s">
        <v>32</v>
      </c>
      <c r="AX177" s="15" t="s">
        <v>79</v>
      </c>
      <c r="AY177" s="224" t="s">
        <v>181</v>
      </c>
    </row>
    <row r="178" spans="1:65" s="2" customFormat="1" ht="194.4" customHeight="1">
      <c r="A178" s="34"/>
      <c r="B178" s="35"/>
      <c r="C178" s="225" t="s">
        <v>310</v>
      </c>
      <c r="D178" s="225" t="s">
        <v>199</v>
      </c>
      <c r="E178" s="226" t="s">
        <v>305</v>
      </c>
      <c r="F178" s="227" t="s">
        <v>306</v>
      </c>
      <c r="G178" s="228" t="s">
        <v>223</v>
      </c>
      <c r="H178" s="229">
        <v>13</v>
      </c>
      <c r="I178" s="230"/>
      <c r="J178" s="231">
        <f>ROUND(I178*H178,2)</f>
        <v>0</v>
      </c>
      <c r="K178" s="227" t="s">
        <v>187</v>
      </c>
      <c r="L178" s="39"/>
      <c r="M178" s="232" t="s">
        <v>19</v>
      </c>
      <c r="N178" s="233" t="s">
        <v>42</v>
      </c>
      <c r="O178" s="64"/>
      <c r="P178" s="188">
        <f>O178*H178</f>
        <v>0</v>
      </c>
      <c r="Q178" s="188">
        <v>0</v>
      </c>
      <c r="R178" s="188">
        <f>Q178*H178</f>
        <v>0</v>
      </c>
      <c r="S178" s="188">
        <v>0</v>
      </c>
      <c r="T178" s="189">
        <f>S178*H178</f>
        <v>0</v>
      </c>
      <c r="U178" s="34"/>
      <c r="V178" s="34"/>
      <c r="W178" s="34"/>
      <c r="X178" s="34"/>
      <c r="Y178" s="34"/>
      <c r="Z178" s="34"/>
      <c r="AA178" s="34"/>
      <c r="AB178" s="34"/>
      <c r="AC178" s="34"/>
      <c r="AD178" s="34"/>
      <c r="AE178" s="34"/>
      <c r="AR178" s="190" t="s">
        <v>189</v>
      </c>
      <c r="AT178" s="190" t="s">
        <v>199</v>
      </c>
      <c r="AU178" s="190" t="s">
        <v>81</v>
      </c>
      <c r="AY178" s="17" t="s">
        <v>181</v>
      </c>
      <c r="BE178" s="191">
        <f>IF(N178="základní",J178,0)</f>
        <v>0</v>
      </c>
      <c r="BF178" s="191">
        <f>IF(N178="snížená",J178,0)</f>
        <v>0</v>
      </c>
      <c r="BG178" s="191">
        <f>IF(N178="zákl. přenesená",J178,0)</f>
        <v>0</v>
      </c>
      <c r="BH178" s="191">
        <f>IF(N178="sníž. přenesená",J178,0)</f>
        <v>0</v>
      </c>
      <c r="BI178" s="191">
        <f>IF(N178="nulová",J178,0)</f>
        <v>0</v>
      </c>
      <c r="BJ178" s="17" t="s">
        <v>79</v>
      </c>
      <c r="BK178" s="191">
        <f>ROUND(I178*H178,2)</f>
        <v>0</v>
      </c>
      <c r="BL178" s="17" t="s">
        <v>189</v>
      </c>
      <c r="BM178" s="190" t="s">
        <v>1903</v>
      </c>
    </row>
    <row r="179" spans="1:47" s="2" customFormat="1" ht="19.2">
      <c r="A179" s="34"/>
      <c r="B179" s="35"/>
      <c r="C179" s="36"/>
      <c r="D179" s="194" t="s">
        <v>204</v>
      </c>
      <c r="E179" s="36"/>
      <c r="F179" s="234" t="s">
        <v>308</v>
      </c>
      <c r="G179" s="36"/>
      <c r="H179" s="36"/>
      <c r="I179" s="235"/>
      <c r="J179" s="36"/>
      <c r="K179" s="36"/>
      <c r="L179" s="39"/>
      <c r="M179" s="236"/>
      <c r="N179" s="237"/>
      <c r="O179" s="64"/>
      <c r="P179" s="64"/>
      <c r="Q179" s="64"/>
      <c r="R179" s="64"/>
      <c r="S179" s="64"/>
      <c r="T179" s="65"/>
      <c r="U179" s="34"/>
      <c r="V179" s="34"/>
      <c r="W179" s="34"/>
      <c r="X179" s="34"/>
      <c r="Y179" s="34"/>
      <c r="Z179" s="34"/>
      <c r="AA179" s="34"/>
      <c r="AB179" s="34"/>
      <c r="AC179" s="34"/>
      <c r="AD179" s="34"/>
      <c r="AE179" s="34"/>
      <c r="AT179" s="17" t="s">
        <v>204</v>
      </c>
      <c r="AU179" s="17" t="s">
        <v>81</v>
      </c>
    </row>
    <row r="180" spans="2:51" s="13" customFormat="1" ht="12">
      <c r="B180" s="192"/>
      <c r="C180" s="193"/>
      <c r="D180" s="194" t="s">
        <v>191</v>
      </c>
      <c r="E180" s="195" t="s">
        <v>19</v>
      </c>
      <c r="F180" s="196" t="s">
        <v>1870</v>
      </c>
      <c r="G180" s="193"/>
      <c r="H180" s="195" t="s">
        <v>19</v>
      </c>
      <c r="I180" s="197"/>
      <c r="J180" s="193"/>
      <c r="K180" s="193"/>
      <c r="L180" s="198"/>
      <c r="M180" s="199"/>
      <c r="N180" s="200"/>
      <c r="O180" s="200"/>
      <c r="P180" s="200"/>
      <c r="Q180" s="200"/>
      <c r="R180" s="200"/>
      <c r="S180" s="200"/>
      <c r="T180" s="201"/>
      <c r="AT180" s="202" t="s">
        <v>191</v>
      </c>
      <c r="AU180" s="202" t="s">
        <v>81</v>
      </c>
      <c r="AV180" s="13" t="s">
        <v>79</v>
      </c>
      <c r="AW180" s="13" t="s">
        <v>32</v>
      </c>
      <c r="AX180" s="13" t="s">
        <v>71</v>
      </c>
      <c r="AY180" s="202" t="s">
        <v>181</v>
      </c>
    </row>
    <row r="181" spans="2:51" s="14" customFormat="1" ht="12">
      <c r="B181" s="203"/>
      <c r="C181" s="204"/>
      <c r="D181" s="194" t="s">
        <v>191</v>
      </c>
      <c r="E181" s="205" t="s">
        <v>19</v>
      </c>
      <c r="F181" s="206" t="s">
        <v>300</v>
      </c>
      <c r="G181" s="204"/>
      <c r="H181" s="207">
        <v>13</v>
      </c>
      <c r="I181" s="208"/>
      <c r="J181" s="204"/>
      <c r="K181" s="204"/>
      <c r="L181" s="209"/>
      <c r="M181" s="210"/>
      <c r="N181" s="211"/>
      <c r="O181" s="211"/>
      <c r="P181" s="211"/>
      <c r="Q181" s="211"/>
      <c r="R181" s="211"/>
      <c r="S181" s="211"/>
      <c r="T181" s="212"/>
      <c r="AT181" s="213" t="s">
        <v>191</v>
      </c>
      <c r="AU181" s="213" t="s">
        <v>81</v>
      </c>
      <c r="AV181" s="14" t="s">
        <v>81</v>
      </c>
      <c r="AW181" s="14" t="s">
        <v>32</v>
      </c>
      <c r="AX181" s="14" t="s">
        <v>71</v>
      </c>
      <c r="AY181" s="213" t="s">
        <v>181</v>
      </c>
    </row>
    <row r="182" spans="2:51" s="15" customFormat="1" ht="12">
      <c r="B182" s="214"/>
      <c r="C182" s="215"/>
      <c r="D182" s="194" t="s">
        <v>191</v>
      </c>
      <c r="E182" s="216" t="s">
        <v>19</v>
      </c>
      <c r="F182" s="217" t="s">
        <v>196</v>
      </c>
      <c r="G182" s="215"/>
      <c r="H182" s="218">
        <v>13</v>
      </c>
      <c r="I182" s="219"/>
      <c r="J182" s="215"/>
      <c r="K182" s="215"/>
      <c r="L182" s="220"/>
      <c r="M182" s="221"/>
      <c r="N182" s="222"/>
      <c r="O182" s="222"/>
      <c r="P182" s="222"/>
      <c r="Q182" s="222"/>
      <c r="R182" s="222"/>
      <c r="S182" s="222"/>
      <c r="T182" s="223"/>
      <c r="AT182" s="224" t="s">
        <v>191</v>
      </c>
      <c r="AU182" s="224" t="s">
        <v>81</v>
      </c>
      <c r="AV182" s="15" t="s">
        <v>189</v>
      </c>
      <c r="AW182" s="15" t="s">
        <v>32</v>
      </c>
      <c r="AX182" s="15" t="s">
        <v>79</v>
      </c>
      <c r="AY182" s="224" t="s">
        <v>181</v>
      </c>
    </row>
    <row r="183" spans="1:65" s="2" customFormat="1" ht="49.05" customHeight="1">
      <c r="A183" s="34"/>
      <c r="B183" s="35"/>
      <c r="C183" s="225" t="s">
        <v>312</v>
      </c>
      <c r="D183" s="225" t="s">
        <v>199</v>
      </c>
      <c r="E183" s="226" t="s">
        <v>512</v>
      </c>
      <c r="F183" s="227" t="s">
        <v>513</v>
      </c>
      <c r="G183" s="228" t="s">
        <v>223</v>
      </c>
      <c r="H183" s="229">
        <v>4</v>
      </c>
      <c r="I183" s="230"/>
      <c r="J183" s="231">
        <f>ROUND(I183*H183,2)</f>
        <v>0</v>
      </c>
      <c r="K183" s="227" t="s">
        <v>187</v>
      </c>
      <c r="L183" s="39"/>
      <c r="M183" s="232" t="s">
        <v>19</v>
      </c>
      <c r="N183" s="233" t="s">
        <v>42</v>
      </c>
      <c r="O183" s="64"/>
      <c r="P183" s="188">
        <f>O183*H183</f>
        <v>0</v>
      </c>
      <c r="Q183" s="188">
        <v>0</v>
      </c>
      <c r="R183" s="188">
        <f>Q183*H183</f>
        <v>0</v>
      </c>
      <c r="S183" s="188">
        <v>0</v>
      </c>
      <c r="T183" s="189">
        <f>S183*H183</f>
        <v>0</v>
      </c>
      <c r="U183" s="34"/>
      <c r="V183" s="34"/>
      <c r="W183" s="34"/>
      <c r="X183" s="34"/>
      <c r="Y183" s="34"/>
      <c r="Z183" s="34"/>
      <c r="AA183" s="34"/>
      <c r="AB183" s="34"/>
      <c r="AC183" s="34"/>
      <c r="AD183" s="34"/>
      <c r="AE183" s="34"/>
      <c r="AR183" s="190" t="s">
        <v>189</v>
      </c>
      <c r="AT183" s="190" t="s">
        <v>199</v>
      </c>
      <c r="AU183" s="190" t="s">
        <v>81</v>
      </c>
      <c r="AY183" s="17" t="s">
        <v>181</v>
      </c>
      <c r="BE183" s="191">
        <f>IF(N183="základní",J183,0)</f>
        <v>0</v>
      </c>
      <c r="BF183" s="191">
        <f>IF(N183="snížená",J183,0)</f>
        <v>0</v>
      </c>
      <c r="BG183" s="191">
        <f>IF(N183="zákl. přenesená",J183,0)</f>
        <v>0</v>
      </c>
      <c r="BH183" s="191">
        <f>IF(N183="sníž. přenesená",J183,0)</f>
        <v>0</v>
      </c>
      <c r="BI183" s="191">
        <f>IF(N183="nulová",J183,0)</f>
        <v>0</v>
      </c>
      <c r="BJ183" s="17" t="s">
        <v>79</v>
      </c>
      <c r="BK183" s="191">
        <f>ROUND(I183*H183,2)</f>
        <v>0</v>
      </c>
      <c r="BL183" s="17" t="s">
        <v>189</v>
      </c>
      <c r="BM183" s="190" t="s">
        <v>1904</v>
      </c>
    </row>
    <row r="184" spans="2:51" s="13" customFormat="1" ht="12">
      <c r="B184" s="192"/>
      <c r="C184" s="193"/>
      <c r="D184" s="194" t="s">
        <v>191</v>
      </c>
      <c r="E184" s="195" t="s">
        <v>19</v>
      </c>
      <c r="F184" s="196" t="s">
        <v>1905</v>
      </c>
      <c r="G184" s="193"/>
      <c r="H184" s="195" t="s">
        <v>19</v>
      </c>
      <c r="I184" s="197"/>
      <c r="J184" s="193"/>
      <c r="K184" s="193"/>
      <c r="L184" s="198"/>
      <c r="M184" s="199"/>
      <c r="N184" s="200"/>
      <c r="O184" s="200"/>
      <c r="P184" s="200"/>
      <c r="Q184" s="200"/>
      <c r="R184" s="200"/>
      <c r="S184" s="200"/>
      <c r="T184" s="201"/>
      <c r="AT184" s="202" t="s">
        <v>191</v>
      </c>
      <c r="AU184" s="202" t="s">
        <v>81</v>
      </c>
      <c r="AV184" s="13" t="s">
        <v>79</v>
      </c>
      <c r="AW184" s="13" t="s">
        <v>32</v>
      </c>
      <c r="AX184" s="13" t="s">
        <v>71</v>
      </c>
      <c r="AY184" s="202" t="s">
        <v>181</v>
      </c>
    </row>
    <row r="185" spans="2:51" s="14" customFormat="1" ht="12">
      <c r="B185" s="203"/>
      <c r="C185" s="204"/>
      <c r="D185" s="194" t="s">
        <v>191</v>
      </c>
      <c r="E185" s="205" t="s">
        <v>19</v>
      </c>
      <c r="F185" s="206" t="s">
        <v>189</v>
      </c>
      <c r="G185" s="204"/>
      <c r="H185" s="207">
        <v>4</v>
      </c>
      <c r="I185" s="208"/>
      <c r="J185" s="204"/>
      <c r="K185" s="204"/>
      <c r="L185" s="209"/>
      <c r="M185" s="210"/>
      <c r="N185" s="211"/>
      <c r="O185" s="211"/>
      <c r="P185" s="211"/>
      <c r="Q185" s="211"/>
      <c r="R185" s="211"/>
      <c r="S185" s="211"/>
      <c r="T185" s="212"/>
      <c r="AT185" s="213" t="s">
        <v>191</v>
      </c>
      <c r="AU185" s="213" t="s">
        <v>81</v>
      </c>
      <c r="AV185" s="14" t="s">
        <v>81</v>
      </c>
      <c r="AW185" s="14" t="s">
        <v>32</v>
      </c>
      <c r="AX185" s="14" t="s">
        <v>71</v>
      </c>
      <c r="AY185" s="213" t="s">
        <v>181</v>
      </c>
    </row>
    <row r="186" spans="2:51" s="15" customFormat="1" ht="12">
      <c r="B186" s="214"/>
      <c r="C186" s="215"/>
      <c r="D186" s="194" t="s">
        <v>191</v>
      </c>
      <c r="E186" s="216" t="s">
        <v>19</v>
      </c>
      <c r="F186" s="217" t="s">
        <v>196</v>
      </c>
      <c r="G186" s="215"/>
      <c r="H186" s="218">
        <v>4</v>
      </c>
      <c r="I186" s="219"/>
      <c r="J186" s="215"/>
      <c r="K186" s="215"/>
      <c r="L186" s="220"/>
      <c r="M186" s="221"/>
      <c r="N186" s="222"/>
      <c r="O186" s="222"/>
      <c r="P186" s="222"/>
      <c r="Q186" s="222"/>
      <c r="R186" s="222"/>
      <c r="S186" s="222"/>
      <c r="T186" s="223"/>
      <c r="AT186" s="224" t="s">
        <v>191</v>
      </c>
      <c r="AU186" s="224" t="s">
        <v>81</v>
      </c>
      <c r="AV186" s="15" t="s">
        <v>189</v>
      </c>
      <c r="AW186" s="15" t="s">
        <v>32</v>
      </c>
      <c r="AX186" s="15" t="s">
        <v>79</v>
      </c>
      <c r="AY186" s="224" t="s">
        <v>181</v>
      </c>
    </row>
    <row r="187" spans="1:65" s="2" customFormat="1" ht="49.05" customHeight="1">
      <c r="A187" s="34"/>
      <c r="B187" s="35"/>
      <c r="C187" s="225" t="s">
        <v>315</v>
      </c>
      <c r="D187" s="225" t="s">
        <v>199</v>
      </c>
      <c r="E187" s="226" t="s">
        <v>516</v>
      </c>
      <c r="F187" s="227" t="s">
        <v>517</v>
      </c>
      <c r="G187" s="228" t="s">
        <v>223</v>
      </c>
      <c r="H187" s="229">
        <v>2</v>
      </c>
      <c r="I187" s="230"/>
      <c r="J187" s="231">
        <f>ROUND(I187*H187,2)</f>
        <v>0</v>
      </c>
      <c r="K187" s="227" t="s">
        <v>187</v>
      </c>
      <c r="L187" s="39"/>
      <c r="M187" s="232" t="s">
        <v>19</v>
      </c>
      <c r="N187" s="233" t="s">
        <v>42</v>
      </c>
      <c r="O187" s="64"/>
      <c r="P187" s="188">
        <f>O187*H187</f>
        <v>0</v>
      </c>
      <c r="Q187" s="188">
        <v>0</v>
      </c>
      <c r="R187" s="188">
        <f>Q187*H187</f>
        <v>0</v>
      </c>
      <c r="S187" s="188">
        <v>0</v>
      </c>
      <c r="T187" s="189">
        <f>S187*H187</f>
        <v>0</v>
      </c>
      <c r="U187" s="34"/>
      <c r="V187" s="34"/>
      <c r="W187" s="34"/>
      <c r="X187" s="34"/>
      <c r="Y187" s="34"/>
      <c r="Z187" s="34"/>
      <c r="AA187" s="34"/>
      <c r="AB187" s="34"/>
      <c r="AC187" s="34"/>
      <c r="AD187" s="34"/>
      <c r="AE187" s="34"/>
      <c r="AR187" s="190" t="s">
        <v>189</v>
      </c>
      <c r="AT187" s="190" t="s">
        <v>199</v>
      </c>
      <c r="AU187" s="190" t="s">
        <v>81</v>
      </c>
      <c r="AY187" s="17" t="s">
        <v>181</v>
      </c>
      <c r="BE187" s="191">
        <f>IF(N187="základní",J187,0)</f>
        <v>0</v>
      </c>
      <c r="BF187" s="191">
        <f>IF(N187="snížená",J187,0)</f>
        <v>0</v>
      </c>
      <c r="BG187" s="191">
        <f>IF(N187="zákl. přenesená",J187,0)</f>
        <v>0</v>
      </c>
      <c r="BH187" s="191">
        <f>IF(N187="sníž. přenesená",J187,0)</f>
        <v>0</v>
      </c>
      <c r="BI187" s="191">
        <f>IF(N187="nulová",J187,0)</f>
        <v>0</v>
      </c>
      <c r="BJ187" s="17" t="s">
        <v>79</v>
      </c>
      <c r="BK187" s="191">
        <f>ROUND(I187*H187,2)</f>
        <v>0</v>
      </c>
      <c r="BL187" s="17" t="s">
        <v>189</v>
      </c>
      <c r="BM187" s="190" t="s">
        <v>1906</v>
      </c>
    </row>
    <row r="188" spans="2:51" s="13" customFormat="1" ht="12">
      <c r="B188" s="192"/>
      <c r="C188" s="193"/>
      <c r="D188" s="194" t="s">
        <v>191</v>
      </c>
      <c r="E188" s="195" t="s">
        <v>19</v>
      </c>
      <c r="F188" s="196" t="s">
        <v>1905</v>
      </c>
      <c r="G188" s="193"/>
      <c r="H188" s="195" t="s">
        <v>19</v>
      </c>
      <c r="I188" s="197"/>
      <c r="J188" s="193"/>
      <c r="K188" s="193"/>
      <c r="L188" s="198"/>
      <c r="M188" s="199"/>
      <c r="N188" s="200"/>
      <c r="O188" s="200"/>
      <c r="P188" s="200"/>
      <c r="Q188" s="200"/>
      <c r="R188" s="200"/>
      <c r="S188" s="200"/>
      <c r="T188" s="201"/>
      <c r="AT188" s="202" t="s">
        <v>191</v>
      </c>
      <c r="AU188" s="202" t="s">
        <v>81</v>
      </c>
      <c r="AV188" s="13" t="s">
        <v>79</v>
      </c>
      <c r="AW188" s="13" t="s">
        <v>32</v>
      </c>
      <c r="AX188" s="13" t="s">
        <v>71</v>
      </c>
      <c r="AY188" s="202" t="s">
        <v>181</v>
      </c>
    </row>
    <row r="189" spans="2:51" s="14" customFormat="1" ht="12">
      <c r="B189" s="203"/>
      <c r="C189" s="204"/>
      <c r="D189" s="194" t="s">
        <v>191</v>
      </c>
      <c r="E189" s="205" t="s">
        <v>19</v>
      </c>
      <c r="F189" s="206" t="s">
        <v>81</v>
      </c>
      <c r="G189" s="204"/>
      <c r="H189" s="207">
        <v>2</v>
      </c>
      <c r="I189" s="208"/>
      <c r="J189" s="204"/>
      <c r="K189" s="204"/>
      <c r="L189" s="209"/>
      <c r="M189" s="210"/>
      <c r="N189" s="211"/>
      <c r="O189" s="211"/>
      <c r="P189" s="211"/>
      <c r="Q189" s="211"/>
      <c r="R189" s="211"/>
      <c r="S189" s="211"/>
      <c r="T189" s="212"/>
      <c r="AT189" s="213" t="s">
        <v>191</v>
      </c>
      <c r="AU189" s="213" t="s">
        <v>81</v>
      </c>
      <c r="AV189" s="14" t="s">
        <v>81</v>
      </c>
      <c r="AW189" s="14" t="s">
        <v>32</v>
      </c>
      <c r="AX189" s="14" t="s">
        <v>71</v>
      </c>
      <c r="AY189" s="213" t="s">
        <v>181</v>
      </c>
    </row>
    <row r="190" spans="2:51" s="15" customFormat="1" ht="12">
      <c r="B190" s="214"/>
      <c r="C190" s="215"/>
      <c r="D190" s="194" t="s">
        <v>191</v>
      </c>
      <c r="E190" s="216" t="s">
        <v>19</v>
      </c>
      <c r="F190" s="217" t="s">
        <v>196</v>
      </c>
      <c r="G190" s="215"/>
      <c r="H190" s="218">
        <v>2</v>
      </c>
      <c r="I190" s="219"/>
      <c r="J190" s="215"/>
      <c r="K190" s="215"/>
      <c r="L190" s="220"/>
      <c r="M190" s="221"/>
      <c r="N190" s="222"/>
      <c r="O190" s="222"/>
      <c r="P190" s="222"/>
      <c r="Q190" s="222"/>
      <c r="R190" s="222"/>
      <c r="S190" s="222"/>
      <c r="T190" s="223"/>
      <c r="AT190" s="224" t="s">
        <v>191</v>
      </c>
      <c r="AU190" s="224" t="s">
        <v>81</v>
      </c>
      <c r="AV190" s="15" t="s">
        <v>189</v>
      </c>
      <c r="AW190" s="15" t="s">
        <v>32</v>
      </c>
      <c r="AX190" s="15" t="s">
        <v>79</v>
      </c>
      <c r="AY190" s="224" t="s">
        <v>181</v>
      </c>
    </row>
    <row r="191" spans="1:65" s="2" customFormat="1" ht="55.5" customHeight="1">
      <c r="A191" s="34"/>
      <c r="B191" s="35"/>
      <c r="C191" s="225" t="s">
        <v>317</v>
      </c>
      <c r="D191" s="225" t="s">
        <v>199</v>
      </c>
      <c r="E191" s="226" t="s">
        <v>519</v>
      </c>
      <c r="F191" s="227" t="s">
        <v>520</v>
      </c>
      <c r="G191" s="228" t="s">
        <v>223</v>
      </c>
      <c r="H191" s="229">
        <v>4</v>
      </c>
      <c r="I191" s="230"/>
      <c r="J191" s="231">
        <f>ROUND(I191*H191,2)</f>
        <v>0</v>
      </c>
      <c r="K191" s="227" t="s">
        <v>187</v>
      </c>
      <c r="L191" s="39"/>
      <c r="M191" s="232" t="s">
        <v>19</v>
      </c>
      <c r="N191" s="233" t="s">
        <v>42</v>
      </c>
      <c r="O191" s="64"/>
      <c r="P191" s="188">
        <f>O191*H191</f>
        <v>0</v>
      </c>
      <c r="Q191" s="188">
        <v>0</v>
      </c>
      <c r="R191" s="188">
        <f>Q191*H191</f>
        <v>0</v>
      </c>
      <c r="S191" s="188">
        <v>0</v>
      </c>
      <c r="T191" s="189">
        <f>S191*H191</f>
        <v>0</v>
      </c>
      <c r="U191" s="34"/>
      <c r="V191" s="34"/>
      <c r="W191" s="34"/>
      <c r="X191" s="34"/>
      <c r="Y191" s="34"/>
      <c r="Z191" s="34"/>
      <c r="AA191" s="34"/>
      <c r="AB191" s="34"/>
      <c r="AC191" s="34"/>
      <c r="AD191" s="34"/>
      <c r="AE191" s="34"/>
      <c r="AR191" s="190" t="s">
        <v>189</v>
      </c>
      <c r="AT191" s="190" t="s">
        <v>199</v>
      </c>
      <c r="AU191" s="190" t="s">
        <v>81</v>
      </c>
      <c r="AY191" s="17" t="s">
        <v>181</v>
      </c>
      <c r="BE191" s="191">
        <f>IF(N191="základní",J191,0)</f>
        <v>0</v>
      </c>
      <c r="BF191" s="191">
        <f>IF(N191="snížená",J191,0)</f>
        <v>0</v>
      </c>
      <c r="BG191" s="191">
        <f>IF(N191="zákl. přenesená",J191,0)</f>
        <v>0</v>
      </c>
      <c r="BH191" s="191">
        <f>IF(N191="sníž. přenesená",J191,0)</f>
        <v>0</v>
      </c>
      <c r="BI191" s="191">
        <f>IF(N191="nulová",J191,0)</f>
        <v>0</v>
      </c>
      <c r="BJ191" s="17" t="s">
        <v>79</v>
      </c>
      <c r="BK191" s="191">
        <f>ROUND(I191*H191,2)</f>
        <v>0</v>
      </c>
      <c r="BL191" s="17" t="s">
        <v>189</v>
      </c>
      <c r="BM191" s="190" t="s">
        <v>1907</v>
      </c>
    </row>
    <row r="192" spans="2:51" s="13" customFormat="1" ht="12">
      <c r="B192" s="192"/>
      <c r="C192" s="193"/>
      <c r="D192" s="194" t="s">
        <v>191</v>
      </c>
      <c r="E192" s="195" t="s">
        <v>19</v>
      </c>
      <c r="F192" s="196" t="s">
        <v>1905</v>
      </c>
      <c r="G192" s="193"/>
      <c r="H192" s="195" t="s">
        <v>19</v>
      </c>
      <c r="I192" s="197"/>
      <c r="J192" s="193"/>
      <c r="K192" s="193"/>
      <c r="L192" s="198"/>
      <c r="M192" s="199"/>
      <c r="N192" s="200"/>
      <c r="O192" s="200"/>
      <c r="P192" s="200"/>
      <c r="Q192" s="200"/>
      <c r="R192" s="200"/>
      <c r="S192" s="200"/>
      <c r="T192" s="201"/>
      <c r="AT192" s="202" t="s">
        <v>191</v>
      </c>
      <c r="AU192" s="202" t="s">
        <v>81</v>
      </c>
      <c r="AV192" s="13" t="s">
        <v>79</v>
      </c>
      <c r="AW192" s="13" t="s">
        <v>32</v>
      </c>
      <c r="AX192" s="13" t="s">
        <v>71</v>
      </c>
      <c r="AY192" s="202" t="s">
        <v>181</v>
      </c>
    </row>
    <row r="193" spans="2:51" s="14" customFormat="1" ht="12">
      <c r="B193" s="203"/>
      <c r="C193" s="204"/>
      <c r="D193" s="194" t="s">
        <v>191</v>
      </c>
      <c r="E193" s="205" t="s">
        <v>19</v>
      </c>
      <c r="F193" s="206" t="s">
        <v>189</v>
      </c>
      <c r="G193" s="204"/>
      <c r="H193" s="207">
        <v>4</v>
      </c>
      <c r="I193" s="208"/>
      <c r="J193" s="204"/>
      <c r="K193" s="204"/>
      <c r="L193" s="209"/>
      <c r="M193" s="210"/>
      <c r="N193" s="211"/>
      <c r="O193" s="211"/>
      <c r="P193" s="211"/>
      <c r="Q193" s="211"/>
      <c r="R193" s="211"/>
      <c r="S193" s="211"/>
      <c r="T193" s="212"/>
      <c r="AT193" s="213" t="s">
        <v>191</v>
      </c>
      <c r="AU193" s="213" t="s">
        <v>81</v>
      </c>
      <c r="AV193" s="14" t="s">
        <v>81</v>
      </c>
      <c r="AW193" s="14" t="s">
        <v>32</v>
      </c>
      <c r="AX193" s="14" t="s">
        <v>71</v>
      </c>
      <c r="AY193" s="213" t="s">
        <v>181</v>
      </c>
    </row>
    <row r="194" spans="2:51" s="15" customFormat="1" ht="12">
      <c r="B194" s="214"/>
      <c r="C194" s="215"/>
      <c r="D194" s="194" t="s">
        <v>191</v>
      </c>
      <c r="E194" s="216" t="s">
        <v>19</v>
      </c>
      <c r="F194" s="217" t="s">
        <v>196</v>
      </c>
      <c r="G194" s="215"/>
      <c r="H194" s="218">
        <v>4</v>
      </c>
      <c r="I194" s="219"/>
      <c r="J194" s="215"/>
      <c r="K194" s="215"/>
      <c r="L194" s="220"/>
      <c r="M194" s="221"/>
      <c r="N194" s="222"/>
      <c r="O194" s="222"/>
      <c r="P194" s="222"/>
      <c r="Q194" s="222"/>
      <c r="R194" s="222"/>
      <c r="S194" s="222"/>
      <c r="T194" s="223"/>
      <c r="AT194" s="224" t="s">
        <v>191</v>
      </c>
      <c r="AU194" s="224" t="s">
        <v>81</v>
      </c>
      <c r="AV194" s="15" t="s">
        <v>189</v>
      </c>
      <c r="AW194" s="15" t="s">
        <v>32</v>
      </c>
      <c r="AX194" s="15" t="s">
        <v>79</v>
      </c>
      <c r="AY194" s="224" t="s">
        <v>181</v>
      </c>
    </row>
    <row r="195" spans="1:65" s="2" customFormat="1" ht="55.5" customHeight="1">
      <c r="A195" s="34"/>
      <c r="B195" s="35"/>
      <c r="C195" s="225" t="s">
        <v>320</v>
      </c>
      <c r="D195" s="225" t="s">
        <v>199</v>
      </c>
      <c r="E195" s="226" t="s">
        <v>522</v>
      </c>
      <c r="F195" s="227" t="s">
        <v>523</v>
      </c>
      <c r="G195" s="228" t="s">
        <v>223</v>
      </c>
      <c r="H195" s="229">
        <v>2</v>
      </c>
      <c r="I195" s="230"/>
      <c r="J195" s="231">
        <f>ROUND(I195*H195,2)</f>
        <v>0</v>
      </c>
      <c r="K195" s="227" t="s">
        <v>187</v>
      </c>
      <c r="L195" s="39"/>
      <c r="M195" s="232" t="s">
        <v>19</v>
      </c>
      <c r="N195" s="233" t="s">
        <v>42</v>
      </c>
      <c r="O195" s="64"/>
      <c r="P195" s="188">
        <f>O195*H195</f>
        <v>0</v>
      </c>
      <c r="Q195" s="188">
        <v>0</v>
      </c>
      <c r="R195" s="188">
        <f>Q195*H195</f>
        <v>0</v>
      </c>
      <c r="S195" s="188">
        <v>0</v>
      </c>
      <c r="T195" s="189">
        <f>S195*H195</f>
        <v>0</v>
      </c>
      <c r="U195" s="34"/>
      <c r="V195" s="34"/>
      <c r="W195" s="34"/>
      <c r="X195" s="34"/>
      <c r="Y195" s="34"/>
      <c r="Z195" s="34"/>
      <c r="AA195" s="34"/>
      <c r="AB195" s="34"/>
      <c r="AC195" s="34"/>
      <c r="AD195" s="34"/>
      <c r="AE195" s="34"/>
      <c r="AR195" s="190" t="s">
        <v>189</v>
      </c>
      <c r="AT195" s="190" t="s">
        <v>199</v>
      </c>
      <c r="AU195" s="190" t="s">
        <v>81</v>
      </c>
      <c r="AY195" s="17" t="s">
        <v>181</v>
      </c>
      <c r="BE195" s="191">
        <f>IF(N195="základní",J195,0)</f>
        <v>0</v>
      </c>
      <c r="BF195" s="191">
        <f>IF(N195="snížená",J195,0)</f>
        <v>0</v>
      </c>
      <c r="BG195" s="191">
        <f>IF(N195="zákl. přenesená",J195,0)</f>
        <v>0</v>
      </c>
      <c r="BH195" s="191">
        <f>IF(N195="sníž. přenesená",J195,0)</f>
        <v>0</v>
      </c>
      <c r="BI195" s="191">
        <f>IF(N195="nulová",J195,0)</f>
        <v>0</v>
      </c>
      <c r="BJ195" s="17" t="s">
        <v>79</v>
      </c>
      <c r="BK195" s="191">
        <f>ROUND(I195*H195,2)</f>
        <v>0</v>
      </c>
      <c r="BL195" s="17" t="s">
        <v>189</v>
      </c>
      <c r="BM195" s="190" t="s">
        <v>1908</v>
      </c>
    </row>
    <row r="196" spans="2:51" s="13" customFormat="1" ht="12">
      <c r="B196" s="192"/>
      <c r="C196" s="193"/>
      <c r="D196" s="194" t="s">
        <v>191</v>
      </c>
      <c r="E196" s="195" t="s">
        <v>19</v>
      </c>
      <c r="F196" s="196" t="s">
        <v>1905</v>
      </c>
      <c r="G196" s="193"/>
      <c r="H196" s="195" t="s">
        <v>19</v>
      </c>
      <c r="I196" s="197"/>
      <c r="J196" s="193"/>
      <c r="K196" s="193"/>
      <c r="L196" s="198"/>
      <c r="M196" s="199"/>
      <c r="N196" s="200"/>
      <c r="O196" s="200"/>
      <c r="P196" s="200"/>
      <c r="Q196" s="200"/>
      <c r="R196" s="200"/>
      <c r="S196" s="200"/>
      <c r="T196" s="201"/>
      <c r="AT196" s="202" t="s">
        <v>191</v>
      </c>
      <c r="AU196" s="202" t="s">
        <v>81</v>
      </c>
      <c r="AV196" s="13" t="s">
        <v>79</v>
      </c>
      <c r="AW196" s="13" t="s">
        <v>32</v>
      </c>
      <c r="AX196" s="13" t="s">
        <v>71</v>
      </c>
      <c r="AY196" s="202" t="s">
        <v>181</v>
      </c>
    </row>
    <row r="197" spans="2:51" s="14" customFormat="1" ht="12">
      <c r="B197" s="203"/>
      <c r="C197" s="204"/>
      <c r="D197" s="194" t="s">
        <v>191</v>
      </c>
      <c r="E197" s="205" t="s">
        <v>19</v>
      </c>
      <c r="F197" s="206" t="s">
        <v>81</v>
      </c>
      <c r="G197" s="204"/>
      <c r="H197" s="207">
        <v>2</v>
      </c>
      <c r="I197" s="208"/>
      <c r="J197" s="204"/>
      <c r="K197" s="204"/>
      <c r="L197" s="209"/>
      <c r="M197" s="210"/>
      <c r="N197" s="211"/>
      <c r="O197" s="211"/>
      <c r="P197" s="211"/>
      <c r="Q197" s="211"/>
      <c r="R197" s="211"/>
      <c r="S197" s="211"/>
      <c r="T197" s="212"/>
      <c r="AT197" s="213" t="s">
        <v>191</v>
      </c>
      <c r="AU197" s="213" t="s">
        <v>81</v>
      </c>
      <c r="AV197" s="14" t="s">
        <v>81</v>
      </c>
      <c r="AW197" s="14" t="s">
        <v>32</v>
      </c>
      <c r="AX197" s="14" t="s">
        <v>71</v>
      </c>
      <c r="AY197" s="213" t="s">
        <v>181</v>
      </c>
    </row>
    <row r="198" spans="2:51" s="15" customFormat="1" ht="12">
      <c r="B198" s="214"/>
      <c r="C198" s="215"/>
      <c r="D198" s="194" t="s">
        <v>191</v>
      </c>
      <c r="E198" s="216" t="s">
        <v>19</v>
      </c>
      <c r="F198" s="217" t="s">
        <v>196</v>
      </c>
      <c r="G198" s="215"/>
      <c r="H198" s="218">
        <v>2</v>
      </c>
      <c r="I198" s="219"/>
      <c r="J198" s="215"/>
      <c r="K198" s="215"/>
      <c r="L198" s="220"/>
      <c r="M198" s="221"/>
      <c r="N198" s="222"/>
      <c r="O198" s="222"/>
      <c r="P198" s="222"/>
      <c r="Q198" s="222"/>
      <c r="R198" s="222"/>
      <c r="S198" s="222"/>
      <c r="T198" s="223"/>
      <c r="AT198" s="224" t="s">
        <v>191</v>
      </c>
      <c r="AU198" s="224" t="s">
        <v>81</v>
      </c>
      <c r="AV198" s="15" t="s">
        <v>189</v>
      </c>
      <c r="AW198" s="15" t="s">
        <v>32</v>
      </c>
      <c r="AX198" s="15" t="s">
        <v>79</v>
      </c>
      <c r="AY198" s="224" t="s">
        <v>181</v>
      </c>
    </row>
    <row r="199" spans="1:65" s="2" customFormat="1" ht="78" customHeight="1">
      <c r="A199" s="34"/>
      <c r="B199" s="35"/>
      <c r="C199" s="225" t="s">
        <v>7</v>
      </c>
      <c r="D199" s="225" t="s">
        <v>199</v>
      </c>
      <c r="E199" s="226" t="s">
        <v>641</v>
      </c>
      <c r="F199" s="227" t="s">
        <v>642</v>
      </c>
      <c r="G199" s="228" t="s">
        <v>211</v>
      </c>
      <c r="H199" s="229">
        <v>52.8</v>
      </c>
      <c r="I199" s="230"/>
      <c r="J199" s="231">
        <f>ROUND(I199*H199,2)</f>
        <v>0</v>
      </c>
      <c r="K199" s="227" t="s">
        <v>187</v>
      </c>
      <c r="L199" s="39"/>
      <c r="M199" s="232" t="s">
        <v>19</v>
      </c>
      <c r="N199" s="233" t="s">
        <v>42</v>
      </c>
      <c r="O199" s="64"/>
      <c r="P199" s="188">
        <f>O199*H199</f>
        <v>0</v>
      </c>
      <c r="Q199" s="188">
        <v>0</v>
      </c>
      <c r="R199" s="188">
        <f>Q199*H199</f>
        <v>0</v>
      </c>
      <c r="S199" s="188">
        <v>0</v>
      </c>
      <c r="T199" s="189">
        <f>S199*H199</f>
        <v>0</v>
      </c>
      <c r="U199" s="34"/>
      <c r="V199" s="34"/>
      <c r="W199" s="34"/>
      <c r="X199" s="34"/>
      <c r="Y199" s="34"/>
      <c r="Z199" s="34"/>
      <c r="AA199" s="34"/>
      <c r="AB199" s="34"/>
      <c r="AC199" s="34"/>
      <c r="AD199" s="34"/>
      <c r="AE199" s="34"/>
      <c r="AR199" s="190" t="s">
        <v>189</v>
      </c>
      <c r="AT199" s="190" t="s">
        <v>199</v>
      </c>
      <c r="AU199" s="190" t="s">
        <v>81</v>
      </c>
      <c r="AY199" s="17" t="s">
        <v>181</v>
      </c>
      <c r="BE199" s="191">
        <f>IF(N199="základní",J199,0)</f>
        <v>0</v>
      </c>
      <c r="BF199" s="191">
        <f>IF(N199="snížená",J199,0)</f>
        <v>0</v>
      </c>
      <c r="BG199" s="191">
        <f>IF(N199="zákl. přenesená",J199,0)</f>
        <v>0</v>
      </c>
      <c r="BH199" s="191">
        <f>IF(N199="sníž. přenesená",J199,0)</f>
        <v>0</v>
      </c>
      <c r="BI199" s="191">
        <f>IF(N199="nulová",J199,0)</f>
        <v>0</v>
      </c>
      <c r="BJ199" s="17" t="s">
        <v>79</v>
      </c>
      <c r="BK199" s="191">
        <f>ROUND(I199*H199,2)</f>
        <v>0</v>
      </c>
      <c r="BL199" s="17" t="s">
        <v>189</v>
      </c>
      <c r="BM199" s="190" t="s">
        <v>1909</v>
      </c>
    </row>
    <row r="200" spans="2:51" s="13" customFormat="1" ht="12">
      <c r="B200" s="192"/>
      <c r="C200" s="193"/>
      <c r="D200" s="194" t="s">
        <v>191</v>
      </c>
      <c r="E200" s="195" t="s">
        <v>19</v>
      </c>
      <c r="F200" s="196" t="s">
        <v>644</v>
      </c>
      <c r="G200" s="193"/>
      <c r="H200" s="195" t="s">
        <v>19</v>
      </c>
      <c r="I200" s="197"/>
      <c r="J200" s="193"/>
      <c r="K200" s="193"/>
      <c r="L200" s="198"/>
      <c r="M200" s="199"/>
      <c r="N200" s="200"/>
      <c r="O200" s="200"/>
      <c r="P200" s="200"/>
      <c r="Q200" s="200"/>
      <c r="R200" s="200"/>
      <c r="S200" s="200"/>
      <c r="T200" s="201"/>
      <c r="AT200" s="202" t="s">
        <v>191</v>
      </c>
      <c r="AU200" s="202" t="s">
        <v>81</v>
      </c>
      <c r="AV200" s="13" t="s">
        <v>79</v>
      </c>
      <c r="AW200" s="13" t="s">
        <v>32</v>
      </c>
      <c r="AX200" s="13" t="s">
        <v>71</v>
      </c>
      <c r="AY200" s="202" t="s">
        <v>181</v>
      </c>
    </row>
    <row r="201" spans="2:51" s="14" customFormat="1" ht="12">
      <c r="B201" s="203"/>
      <c r="C201" s="204"/>
      <c r="D201" s="194" t="s">
        <v>191</v>
      </c>
      <c r="E201" s="205" t="s">
        <v>19</v>
      </c>
      <c r="F201" s="206" t="s">
        <v>1910</v>
      </c>
      <c r="G201" s="204"/>
      <c r="H201" s="207">
        <v>21</v>
      </c>
      <c r="I201" s="208"/>
      <c r="J201" s="204"/>
      <c r="K201" s="204"/>
      <c r="L201" s="209"/>
      <c r="M201" s="210"/>
      <c r="N201" s="211"/>
      <c r="O201" s="211"/>
      <c r="P201" s="211"/>
      <c r="Q201" s="211"/>
      <c r="R201" s="211"/>
      <c r="S201" s="211"/>
      <c r="T201" s="212"/>
      <c r="AT201" s="213" t="s">
        <v>191</v>
      </c>
      <c r="AU201" s="213" t="s">
        <v>81</v>
      </c>
      <c r="AV201" s="14" t="s">
        <v>81</v>
      </c>
      <c r="AW201" s="14" t="s">
        <v>32</v>
      </c>
      <c r="AX201" s="14" t="s">
        <v>71</v>
      </c>
      <c r="AY201" s="213" t="s">
        <v>181</v>
      </c>
    </row>
    <row r="202" spans="2:51" s="13" customFormat="1" ht="12">
      <c r="B202" s="192"/>
      <c r="C202" s="193"/>
      <c r="D202" s="194" t="s">
        <v>191</v>
      </c>
      <c r="E202" s="195" t="s">
        <v>19</v>
      </c>
      <c r="F202" s="196" t="s">
        <v>1830</v>
      </c>
      <c r="G202" s="193"/>
      <c r="H202" s="195" t="s">
        <v>19</v>
      </c>
      <c r="I202" s="197"/>
      <c r="J202" s="193"/>
      <c r="K202" s="193"/>
      <c r="L202" s="198"/>
      <c r="M202" s="199"/>
      <c r="N202" s="200"/>
      <c r="O202" s="200"/>
      <c r="P202" s="200"/>
      <c r="Q202" s="200"/>
      <c r="R202" s="200"/>
      <c r="S202" s="200"/>
      <c r="T202" s="201"/>
      <c r="AT202" s="202" t="s">
        <v>191</v>
      </c>
      <c r="AU202" s="202" t="s">
        <v>81</v>
      </c>
      <c r="AV202" s="13" t="s">
        <v>79</v>
      </c>
      <c r="AW202" s="13" t="s">
        <v>32</v>
      </c>
      <c r="AX202" s="13" t="s">
        <v>71</v>
      </c>
      <c r="AY202" s="202" t="s">
        <v>181</v>
      </c>
    </row>
    <row r="203" spans="2:51" s="14" customFormat="1" ht="12">
      <c r="B203" s="203"/>
      <c r="C203" s="204"/>
      <c r="D203" s="194" t="s">
        <v>191</v>
      </c>
      <c r="E203" s="205" t="s">
        <v>19</v>
      </c>
      <c r="F203" s="206" t="s">
        <v>1911</v>
      </c>
      <c r="G203" s="204"/>
      <c r="H203" s="207">
        <v>31.8</v>
      </c>
      <c r="I203" s="208"/>
      <c r="J203" s="204"/>
      <c r="K203" s="204"/>
      <c r="L203" s="209"/>
      <c r="M203" s="210"/>
      <c r="N203" s="211"/>
      <c r="O203" s="211"/>
      <c r="P203" s="211"/>
      <c r="Q203" s="211"/>
      <c r="R203" s="211"/>
      <c r="S203" s="211"/>
      <c r="T203" s="212"/>
      <c r="AT203" s="213" t="s">
        <v>191</v>
      </c>
      <c r="AU203" s="213" t="s">
        <v>81</v>
      </c>
      <c r="AV203" s="14" t="s">
        <v>81</v>
      </c>
      <c r="AW203" s="14" t="s">
        <v>32</v>
      </c>
      <c r="AX203" s="14" t="s">
        <v>71</v>
      </c>
      <c r="AY203" s="213" t="s">
        <v>181</v>
      </c>
    </row>
    <row r="204" spans="2:51" s="15" customFormat="1" ht="12">
      <c r="B204" s="214"/>
      <c r="C204" s="215"/>
      <c r="D204" s="194" t="s">
        <v>191</v>
      </c>
      <c r="E204" s="216" t="s">
        <v>19</v>
      </c>
      <c r="F204" s="217" t="s">
        <v>196</v>
      </c>
      <c r="G204" s="215"/>
      <c r="H204" s="218">
        <v>52.8</v>
      </c>
      <c r="I204" s="219"/>
      <c r="J204" s="215"/>
      <c r="K204" s="215"/>
      <c r="L204" s="220"/>
      <c r="M204" s="221"/>
      <c r="N204" s="222"/>
      <c r="O204" s="222"/>
      <c r="P204" s="222"/>
      <c r="Q204" s="222"/>
      <c r="R204" s="222"/>
      <c r="S204" s="222"/>
      <c r="T204" s="223"/>
      <c r="AT204" s="224" t="s">
        <v>191</v>
      </c>
      <c r="AU204" s="224" t="s">
        <v>81</v>
      </c>
      <c r="AV204" s="15" t="s">
        <v>189</v>
      </c>
      <c r="AW204" s="15" t="s">
        <v>32</v>
      </c>
      <c r="AX204" s="15" t="s">
        <v>79</v>
      </c>
      <c r="AY204" s="224" t="s">
        <v>181</v>
      </c>
    </row>
    <row r="205" spans="2:63" s="12" customFormat="1" ht="22.8" customHeight="1">
      <c r="B205" s="162"/>
      <c r="C205" s="163"/>
      <c r="D205" s="164" t="s">
        <v>70</v>
      </c>
      <c r="E205" s="176" t="s">
        <v>219</v>
      </c>
      <c r="F205" s="176" t="s">
        <v>220</v>
      </c>
      <c r="G205" s="163"/>
      <c r="H205" s="163"/>
      <c r="I205" s="166"/>
      <c r="J205" s="177">
        <f>BK205</f>
        <v>0</v>
      </c>
      <c r="K205" s="163"/>
      <c r="L205" s="168"/>
      <c r="M205" s="169"/>
      <c r="N205" s="170"/>
      <c r="O205" s="170"/>
      <c r="P205" s="171">
        <f>SUM(P206:P232)</f>
        <v>0</v>
      </c>
      <c r="Q205" s="170"/>
      <c r="R205" s="171">
        <f>SUM(R206:R232)</f>
        <v>0</v>
      </c>
      <c r="S205" s="170"/>
      <c r="T205" s="172">
        <f>SUM(T206:T232)</f>
        <v>0</v>
      </c>
      <c r="AR205" s="173" t="s">
        <v>189</v>
      </c>
      <c r="AT205" s="174" t="s">
        <v>70</v>
      </c>
      <c r="AU205" s="174" t="s">
        <v>79</v>
      </c>
      <c r="AY205" s="173" t="s">
        <v>181</v>
      </c>
      <c r="BK205" s="175">
        <f>SUM(BK206:BK232)</f>
        <v>0</v>
      </c>
    </row>
    <row r="206" spans="1:65" s="2" customFormat="1" ht="55.5" customHeight="1">
      <c r="A206" s="34"/>
      <c r="B206" s="35"/>
      <c r="C206" s="225" t="s">
        <v>429</v>
      </c>
      <c r="D206" s="225" t="s">
        <v>199</v>
      </c>
      <c r="E206" s="226" t="s">
        <v>221</v>
      </c>
      <c r="F206" s="227" t="s">
        <v>222</v>
      </c>
      <c r="G206" s="228" t="s">
        <v>223</v>
      </c>
      <c r="H206" s="229">
        <v>20</v>
      </c>
      <c r="I206" s="230"/>
      <c r="J206" s="231">
        <f>ROUND(I206*H206,2)</f>
        <v>0</v>
      </c>
      <c r="K206" s="227" t="s">
        <v>187</v>
      </c>
      <c r="L206" s="39"/>
      <c r="M206" s="232" t="s">
        <v>19</v>
      </c>
      <c r="N206" s="233" t="s">
        <v>42</v>
      </c>
      <c r="O206" s="64"/>
      <c r="P206" s="188">
        <f>O206*H206</f>
        <v>0</v>
      </c>
      <c r="Q206" s="188">
        <v>0</v>
      </c>
      <c r="R206" s="188">
        <f>Q206*H206</f>
        <v>0</v>
      </c>
      <c r="S206" s="188">
        <v>0</v>
      </c>
      <c r="T206" s="189">
        <f>S206*H206</f>
        <v>0</v>
      </c>
      <c r="U206" s="34"/>
      <c r="V206" s="34"/>
      <c r="W206" s="34"/>
      <c r="X206" s="34"/>
      <c r="Y206" s="34"/>
      <c r="Z206" s="34"/>
      <c r="AA206" s="34"/>
      <c r="AB206" s="34"/>
      <c r="AC206" s="34"/>
      <c r="AD206" s="34"/>
      <c r="AE206" s="34"/>
      <c r="AR206" s="190" t="s">
        <v>189</v>
      </c>
      <c r="AT206" s="190" t="s">
        <v>199</v>
      </c>
      <c r="AU206" s="190" t="s">
        <v>81</v>
      </c>
      <c r="AY206" s="17" t="s">
        <v>181</v>
      </c>
      <c r="BE206" s="191">
        <f>IF(N206="základní",J206,0)</f>
        <v>0</v>
      </c>
      <c r="BF206" s="191">
        <f>IF(N206="snížená",J206,0)</f>
        <v>0</v>
      </c>
      <c r="BG206" s="191">
        <f>IF(N206="zákl. přenesená",J206,0)</f>
        <v>0</v>
      </c>
      <c r="BH206" s="191">
        <f>IF(N206="sníž. přenesená",J206,0)</f>
        <v>0</v>
      </c>
      <c r="BI206" s="191">
        <f>IF(N206="nulová",J206,0)</f>
        <v>0</v>
      </c>
      <c r="BJ206" s="17" t="s">
        <v>79</v>
      </c>
      <c r="BK206" s="191">
        <f>ROUND(I206*H206,2)</f>
        <v>0</v>
      </c>
      <c r="BL206" s="17" t="s">
        <v>189</v>
      </c>
      <c r="BM206" s="190" t="s">
        <v>1912</v>
      </c>
    </row>
    <row r="207" spans="1:65" s="2" customFormat="1" ht="24.15" customHeight="1">
      <c r="A207" s="34"/>
      <c r="B207" s="35"/>
      <c r="C207" s="225" t="s">
        <v>433</v>
      </c>
      <c r="D207" s="225" t="s">
        <v>199</v>
      </c>
      <c r="E207" s="226" t="s">
        <v>226</v>
      </c>
      <c r="F207" s="227" t="s">
        <v>227</v>
      </c>
      <c r="G207" s="228" t="s">
        <v>223</v>
      </c>
      <c r="H207" s="229">
        <v>20</v>
      </c>
      <c r="I207" s="230"/>
      <c r="J207" s="231">
        <f>ROUND(I207*H207,2)</f>
        <v>0</v>
      </c>
      <c r="K207" s="227" t="s">
        <v>187</v>
      </c>
      <c r="L207" s="39"/>
      <c r="M207" s="232" t="s">
        <v>19</v>
      </c>
      <c r="N207" s="233" t="s">
        <v>42</v>
      </c>
      <c r="O207" s="64"/>
      <c r="P207" s="188">
        <f>O207*H207</f>
        <v>0</v>
      </c>
      <c r="Q207" s="188">
        <v>0</v>
      </c>
      <c r="R207" s="188">
        <f>Q207*H207</f>
        <v>0</v>
      </c>
      <c r="S207" s="188">
        <v>0</v>
      </c>
      <c r="T207" s="189">
        <f>S207*H207</f>
        <v>0</v>
      </c>
      <c r="U207" s="34"/>
      <c r="V207" s="34"/>
      <c r="W207" s="34"/>
      <c r="X207" s="34"/>
      <c r="Y207" s="34"/>
      <c r="Z207" s="34"/>
      <c r="AA207" s="34"/>
      <c r="AB207" s="34"/>
      <c r="AC207" s="34"/>
      <c r="AD207" s="34"/>
      <c r="AE207" s="34"/>
      <c r="AR207" s="190" t="s">
        <v>228</v>
      </c>
      <c r="AT207" s="190" t="s">
        <v>199</v>
      </c>
      <c r="AU207" s="190" t="s">
        <v>81</v>
      </c>
      <c r="AY207" s="17" t="s">
        <v>181</v>
      </c>
      <c r="BE207" s="191">
        <f>IF(N207="základní",J207,0)</f>
        <v>0</v>
      </c>
      <c r="BF207" s="191">
        <f>IF(N207="snížená",J207,0)</f>
        <v>0</v>
      </c>
      <c r="BG207" s="191">
        <f>IF(N207="zákl. přenesená",J207,0)</f>
        <v>0</v>
      </c>
      <c r="BH207" s="191">
        <f>IF(N207="sníž. přenesená",J207,0)</f>
        <v>0</v>
      </c>
      <c r="BI207" s="191">
        <f>IF(N207="nulová",J207,0)</f>
        <v>0</v>
      </c>
      <c r="BJ207" s="17" t="s">
        <v>79</v>
      </c>
      <c r="BK207" s="191">
        <f>ROUND(I207*H207,2)</f>
        <v>0</v>
      </c>
      <c r="BL207" s="17" t="s">
        <v>228</v>
      </c>
      <c r="BM207" s="190" t="s">
        <v>1913</v>
      </c>
    </row>
    <row r="208" spans="1:65" s="2" customFormat="1" ht="16.5" customHeight="1">
      <c r="A208" s="34"/>
      <c r="B208" s="35"/>
      <c r="C208" s="225" t="s">
        <v>437</v>
      </c>
      <c r="D208" s="225" t="s">
        <v>199</v>
      </c>
      <c r="E208" s="226" t="s">
        <v>231</v>
      </c>
      <c r="F208" s="227" t="s">
        <v>232</v>
      </c>
      <c r="G208" s="228" t="s">
        <v>223</v>
      </c>
      <c r="H208" s="229">
        <v>8</v>
      </c>
      <c r="I208" s="230"/>
      <c r="J208" s="231">
        <f>ROUND(I208*H208,2)</f>
        <v>0</v>
      </c>
      <c r="K208" s="227" t="s">
        <v>187</v>
      </c>
      <c r="L208" s="39"/>
      <c r="M208" s="232" t="s">
        <v>19</v>
      </c>
      <c r="N208" s="233" t="s">
        <v>42</v>
      </c>
      <c r="O208" s="64"/>
      <c r="P208" s="188">
        <f>O208*H208</f>
        <v>0</v>
      </c>
      <c r="Q208" s="188">
        <v>0</v>
      </c>
      <c r="R208" s="188">
        <f>Q208*H208</f>
        <v>0</v>
      </c>
      <c r="S208" s="188">
        <v>0</v>
      </c>
      <c r="T208" s="189">
        <f>S208*H208</f>
        <v>0</v>
      </c>
      <c r="U208" s="34"/>
      <c r="V208" s="34"/>
      <c r="W208" s="34"/>
      <c r="X208" s="34"/>
      <c r="Y208" s="34"/>
      <c r="Z208" s="34"/>
      <c r="AA208" s="34"/>
      <c r="AB208" s="34"/>
      <c r="AC208" s="34"/>
      <c r="AD208" s="34"/>
      <c r="AE208" s="34"/>
      <c r="AR208" s="190" t="s">
        <v>228</v>
      </c>
      <c r="AT208" s="190" t="s">
        <v>199</v>
      </c>
      <c r="AU208" s="190" t="s">
        <v>81</v>
      </c>
      <c r="AY208" s="17" t="s">
        <v>181</v>
      </c>
      <c r="BE208" s="191">
        <f>IF(N208="základní",J208,0)</f>
        <v>0</v>
      </c>
      <c r="BF208" s="191">
        <f>IF(N208="snížená",J208,0)</f>
        <v>0</v>
      </c>
      <c r="BG208" s="191">
        <f>IF(N208="zákl. přenesená",J208,0)</f>
        <v>0</v>
      </c>
      <c r="BH208" s="191">
        <f>IF(N208="sníž. přenesená",J208,0)</f>
        <v>0</v>
      </c>
      <c r="BI208" s="191">
        <f>IF(N208="nulová",J208,0)</f>
        <v>0</v>
      </c>
      <c r="BJ208" s="17" t="s">
        <v>79</v>
      </c>
      <c r="BK208" s="191">
        <f>ROUND(I208*H208,2)</f>
        <v>0</v>
      </c>
      <c r="BL208" s="17" t="s">
        <v>228</v>
      </c>
      <c r="BM208" s="190" t="s">
        <v>1914</v>
      </c>
    </row>
    <row r="209" spans="2:51" s="13" customFormat="1" ht="12">
      <c r="B209" s="192"/>
      <c r="C209" s="193"/>
      <c r="D209" s="194" t="s">
        <v>191</v>
      </c>
      <c r="E209" s="195" t="s">
        <v>19</v>
      </c>
      <c r="F209" s="196" t="s">
        <v>1915</v>
      </c>
      <c r="G209" s="193"/>
      <c r="H209" s="195" t="s">
        <v>19</v>
      </c>
      <c r="I209" s="197"/>
      <c r="J209" s="193"/>
      <c r="K209" s="193"/>
      <c r="L209" s="198"/>
      <c r="M209" s="199"/>
      <c r="N209" s="200"/>
      <c r="O209" s="200"/>
      <c r="P209" s="200"/>
      <c r="Q209" s="200"/>
      <c r="R209" s="200"/>
      <c r="S209" s="200"/>
      <c r="T209" s="201"/>
      <c r="AT209" s="202" t="s">
        <v>191</v>
      </c>
      <c r="AU209" s="202" t="s">
        <v>81</v>
      </c>
      <c r="AV209" s="13" t="s">
        <v>79</v>
      </c>
      <c r="AW209" s="13" t="s">
        <v>32</v>
      </c>
      <c r="AX209" s="13" t="s">
        <v>71</v>
      </c>
      <c r="AY209" s="202" t="s">
        <v>181</v>
      </c>
    </row>
    <row r="210" spans="2:51" s="14" customFormat="1" ht="12">
      <c r="B210" s="203"/>
      <c r="C210" s="204"/>
      <c r="D210" s="194" t="s">
        <v>191</v>
      </c>
      <c r="E210" s="205" t="s">
        <v>19</v>
      </c>
      <c r="F210" s="206" t="s">
        <v>529</v>
      </c>
      <c r="G210" s="204"/>
      <c r="H210" s="207">
        <v>4</v>
      </c>
      <c r="I210" s="208"/>
      <c r="J210" s="204"/>
      <c r="K210" s="204"/>
      <c r="L210" s="209"/>
      <c r="M210" s="210"/>
      <c r="N210" s="211"/>
      <c r="O210" s="211"/>
      <c r="P210" s="211"/>
      <c r="Q210" s="211"/>
      <c r="R210" s="211"/>
      <c r="S210" s="211"/>
      <c r="T210" s="212"/>
      <c r="AT210" s="213" t="s">
        <v>191</v>
      </c>
      <c r="AU210" s="213" t="s">
        <v>81</v>
      </c>
      <c r="AV210" s="14" t="s">
        <v>81</v>
      </c>
      <c r="AW210" s="14" t="s">
        <v>32</v>
      </c>
      <c r="AX210" s="14" t="s">
        <v>71</v>
      </c>
      <c r="AY210" s="213" t="s">
        <v>181</v>
      </c>
    </row>
    <row r="211" spans="2:51" s="13" customFormat="1" ht="12">
      <c r="B211" s="192"/>
      <c r="C211" s="193"/>
      <c r="D211" s="194" t="s">
        <v>191</v>
      </c>
      <c r="E211" s="195" t="s">
        <v>19</v>
      </c>
      <c r="F211" s="196" t="s">
        <v>1916</v>
      </c>
      <c r="G211" s="193"/>
      <c r="H211" s="195" t="s">
        <v>19</v>
      </c>
      <c r="I211" s="197"/>
      <c r="J211" s="193"/>
      <c r="K211" s="193"/>
      <c r="L211" s="198"/>
      <c r="M211" s="199"/>
      <c r="N211" s="200"/>
      <c r="O211" s="200"/>
      <c r="P211" s="200"/>
      <c r="Q211" s="200"/>
      <c r="R211" s="200"/>
      <c r="S211" s="200"/>
      <c r="T211" s="201"/>
      <c r="AT211" s="202" t="s">
        <v>191</v>
      </c>
      <c r="AU211" s="202" t="s">
        <v>81</v>
      </c>
      <c r="AV211" s="13" t="s">
        <v>79</v>
      </c>
      <c r="AW211" s="13" t="s">
        <v>32</v>
      </c>
      <c r="AX211" s="13" t="s">
        <v>71</v>
      </c>
      <c r="AY211" s="202" t="s">
        <v>181</v>
      </c>
    </row>
    <row r="212" spans="2:51" s="14" customFormat="1" ht="12">
      <c r="B212" s="203"/>
      <c r="C212" s="204"/>
      <c r="D212" s="194" t="s">
        <v>191</v>
      </c>
      <c r="E212" s="205" t="s">
        <v>19</v>
      </c>
      <c r="F212" s="206" t="s">
        <v>529</v>
      </c>
      <c r="G212" s="204"/>
      <c r="H212" s="207">
        <v>4</v>
      </c>
      <c r="I212" s="208"/>
      <c r="J212" s="204"/>
      <c r="K212" s="204"/>
      <c r="L212" s="209"/>
      <c r="M212" s="210"/>
      <c r="N212" s="211"/>
      <c r="O212" s="211"/>
      <c r="P212" s="211"/>
      <c r="Q212" s="211"/>
      <c r="R212" s="211"/>
      <c r="S212" s="211"/>
      <c r="T212" s="212"/>
      <c r="AT212" s="213" t="s">
        <v>191</v>
      </c>
      <c r="AU212" s="213" t="s">
        <v>81</v>
      </c>
      <c r="AV212" s="14" t="s">
        <v>81</v>
      </c>
      <c r="AW212" s="14" t="s">
        <v>32</v>
      </c>
      <c r="AX212" s="14" t="s">
        <v>71</v>
      </c>
      <c r="AY212" s="213" t="s">
        <v>181</v>
      </c>
    </row>
    <row r="213" spans="2:51" s="15" customFormat="1" ht="12">
      <c r="B213" s="214"/>
      <c r="C213" s="215"/>
      <c r="D213" s="194" t="s">
        <v>191</v>
      </c>
      <c r="E213" s="216" t="s">
        <v>19</v>
      </c>
      <c r="F213" s="217" t="s">
        <v>196</v>
      </c>
      <c r="G213" s="215"/>
      <c r="H213" s="218">
        <v>8</v>
      </c>
      <c r="I213" s="219"/>
      <c r="J213" s="215"/>
      <c r="K213" s="215"/>
      <c r="L213" s="220"/>
      <c r="M213" s="221"/>
      <c r="N213" s="222"/>
      <c r="O213" s="222"/>
      <c r="P213" s="222"/>
      <c r="Q213" s="222"/>
      <c r="R213" s="222"/>
      <c r="S213" s="222"/>
      <c r="T213" s="223"/>
      <c r="AT213" s="224" t="s">
        <v>191</v>
      </c>
      <c r="AU213" s="224" t="s">
        <v>81</v>
      </c>
      <c r="AV213" s="15" t="s">
        <v>189</v>
      </c>
      <c r="AW213" s="15" t="s">
        <v>32</v>
      </c>
      <c r="AX213" s="15" t="s">
        <v>79</v>
      </c>
      <c r="AY213" s="224" t="s">
        <v>181</v>
      </c>
    </row>
    <row r="214" spans="1:65" s="2" customFormat="1" ht="24.15" customHeight="1">
      <c r="A214" s="34"/>
      <c r="B214" s="35"/>
      <c r="C214" s="225" t="s">
        <v>440</v>
      </c>
      <c r="D214" s="225" t="s">
        <v>199</v>
      </c>
      <c r="E214" s="226" t="s">
        <v>236</v>
      </c>
      <c r="F214" s="227" t="s">
        <v>237</v>
      </c>
      <c r="G214" s="228" t="s">
        <v>223</v>
      </c>
      <c r="H214" s="229">
        <v>4</v>
      </c>
      <c r="I214" s="230"/>
      <c r="J214" s="231">
        <f>ROUND(I214*H214,2)</f>
        <v>0</v>
      </c>
      <c r="K214" s="227" t="s">
        <v>187</v>
      </c>
      <c r="L214" s="39"/>
      <c r="M214" s="232" t="s">
        <v>19</v>
      </c>
      <c r="N214" s="233" t="s">
        <v>42</v>
      </c>
      <c r="O214" s="64"/>
      <c r="P214" s="188">
        <f>O214*H214</f>
        <v>0</v>
      </c>
      <c r="Q214" s="188">
        <v>0</v>
      </c>
      <c r="R214" s="188">
        <f>Q214*H214</f>
        <v>0</v>
      </c>
      <c r="S214" s="188">
        <v>0</v>
      </c>
      <c r="T214" s="189">
        <f>S214*H214</f>
        <v>0</v>
      </c>
      <c r="U214" s="34"/>
      <c r="V214" s="34"/>
      <c r="W214" s="34"/>
      <c r="X214" s="34"/>
      <c r="Y214" s="34"/>
      <c r="Z214" s="34"/>
      <c r="AA214" s="34"/>
      <c r="AB214" s="34"/>
      <c r="AC214" s="34"/>
      <c r="AD214" s="34"/>
      <c r="AE214" s="34"/>
      <c r="AR214" s="190" t="s">
        <v>189</v>
      </c>
      <c r="AT214" s="190" t="s">
        <v>199</v>
      </c>
      <c r="AU214" s="190" t="s">
        <v>81</v>
      </c>
      <c r="AY214" s="17" t="s">
        <v>181</v>
      </c>
      <c r="BE214" s="191">
        <f>IF(N214="základní",J214,0)</f>
        <v>0</v>
      </c>
      <c r="BF214" s="191">
        <f>IF(N214="snížená",J214,0)</f>
        <v>0</v>
      </c>
      <c r="BG214" s="191">
        <f>IF(N214="zákl. přenesená",J214,0)</f>
        <v>0</v>
      </c>
      <c r="BH214" s="191">
        <f>IF(N214="sníž. přenesená",J214,0)</f>
        <v>0</v>
      </c>
      <c r="BI214" s="191">
        <f>IF(N214="nulová",J214,0)</f>
        <v>0</v>
      </c>
      <c r="BJ214" s="17" t="s">
        <v>79</v>
      </c>
      <c r="BK214" s="191">
        <f>ROUND(I214*H214,2)</f>
        <v>0</v>
      </c>
      <c r="BL214" s="17" t="s">
        <v>189</v>
      </c>
      <c r="BM214" s="190" t="s">
        <v>1917</v>
      </c>
    </row>
    <row r="215" spans="2:51" s="13" customFormat="1" ht="12">
      <c r="B215" s="192"/>
      <c r="C215" s="193"/>
      <c r="D215" s="194" t="s">
        <v>191</v>
      </c>
      <c r="E215" s="195" t="s">
        <v>19</v>
      </c>
      <c r="F215" s="196" t="s">
        <v>1915</v>
      </c>
      <c r="G215" s="193"/>
      <c r="H215" s="195" t="s">
        <v>19</v>
      </c>
      <c r="I215" s="197"/>
      <c r="J215" s="193"/>
      <c r="K215" s="193"/>
      <c r="L215" s="198"/>
      <c r="M215" s="199"/>
      <c r="N215" s="200"/>
      <c r="O215" s="200"/>
      <c r="P215" s="200"/>
      <c r="Q215" s="200"/>
      <c r="R215" s="200"/>
      <c r="S215" s="200"/>
      <c r="T215" s="201"/>
      <c r="AT215" s="202" t="s">
        <v>191</v>
      </c>
      <c r="AU215" s="202" t="s">
        <v>81</v>
      </c>
      <c r="AV215" s="13" t="s">
        <v>79</v>
      </c>
      <c r="AW215" s="13" t="s">
        <v>32</v>
      </c>
      <c r="AX215" s="13" t="s">
        <v>71</v>
      </c>
      <c r="AY215" s="202" t="s">
        <v>181</v>
      </c>
    </row>
    <row r="216" spans="2:51" s="14" customFormat="1" ht="12">
      <c r="B216" s="203"/>
      <c r="C216" s="204"/>
      <c r="D216" s="194" t="s">
        <v>191</v>
      </c>
      <c r="E216" s="205" t="s">
        <v>19</v>
      </c>
      <c r="F216" s="206" t="s">
        <v>81</v>
      </c>
      <c r="G216" s="204"/>
      <c r="H216" s="207">
        <v>2</v>
      </c>
      <c r="I216" s="208"/>
      <c r="J216" s="204"/>
      <c r="K216" s="204"/>
      <c r="L216" s="209"/>
      <c r="M216" s="210"/>
      <c r="N216" s="211"/>
      <c r="O216" s="211"/>
      <c r="P216" s="211"/>
      <c r="Q216" s="211"/>
      <c r="R216" s="211"/>
      <c r="S216" s="211"/>
      <c r="T216" s="212"/>
      <c r="AT216" s="213" t="s">
        <v>191</v>
      </c>
      <c r="AU216" s="213" t="s">
        <v>81</v>
      </c>
      <c r="AV216" s="14" t="s">
        <v>81</v>
      </c>
      <c r="AW216" s="14" t="s">
        <v>32</v>
      </c>
      <c r="AX216" s="14" t="s">
        <v>71</v>
      </c>
      <c r="AY216" s="213" t="s">
        <v>181</v>
      </c>
    </row>
    <row r="217" spans="2:51" s="13" customFormat="1" ht="12">
      <c r="B217" s="192"/>
      <c r="C217" s="193"/>
      <c r="D217" s="194" t="s">
        <v>191</v>
      </c>
      <c r="E217" s="195" t="s">
        <v>19</v>
      </c>
      <c r="F217" s="196" t="s">
        <v>1916</v>
      </c>
      <c r="G217" s="193"/>
      <c r="H217" s="195" t="s">
        <v>19</v>
      </c>
      <c r="I217" s="197"/>
      <c r="J217" s="193"/>
      <c r="K217" s="193"/>
      <c r="L217" s="198"/>
      <c r="M217" s="199"/>
      <c r="N217" s="200"/>
      <c r="O217" s="200"/>
      <c r="P217" s="200"/>
      <c r="Q217" s="200"/>
      <c r="R217" s="200"/>
      <c r="S217" s="200"/>
      <c r="T217" s="201"/>
      <c r="AT217" s="202" t="s">
        <v>191</v>
      </c>
      <c r="AU217" s="202" t="s">
        <v>81</v>
      </c>
      <c r="AV217" s="13" t="s">
        <v>79</v>
      </c>
      <c r="AW217" s="13" t="s">
        <v>32</v>
      </c>
      <c r="AX217" s="13" t="s">
        <v>71</v>
      </c>
      <c r="AY217" s="202" t="s">
        <v>181</v>
      </c>
    </row>
    <row r="218" spans="2:51" s="14" customFormat="1" ht="12">
      <c r="B218" s="203"/>
      <c r="C218" s="204"/>
      <c r="D218" s="194" t="s">
        <v>191</v>
      </c>
      <c r="E218" s="205" t="s">
        <v>19</v>
      </c>
      <c r="F218" s="206" t="s">
        <v>81</v>
      </c>
      <c r="G218" s="204"/>
      <c r="H218" s="207">
        <v>2</v>
      </c>
      <c r="I218" s="208"/>
      <c r="J218" s="204"/>
      <c r="K218" s="204"/>
      <c r="L218" s="209"/>
      <c r="M218" s="210"/>
      <c r="N218" s="211"/>
      <c r="O218" s="211"/>
      <c r="P218" s="211"/>
      <c r="Q218" s="211"/>
      <c r="R218" s="211"/>
      <c r="S218" s="211"/>
      <c r="T218" s="212"/>
      <c r="AT218" s="213" t="s">
        <v>191</v>
      </c>
      <c r="AU218" s="213" t="s">
        <v>81</v>
      </c>
      <c r="AV218" s="14" t="s">
        <v>81</v>
      </c>
      <c r="AW218" s="14" t="s">
        <v>32</v>
      </c>
      <c r="AX218" s="14" t="s">
        <v>71</v>
      </c>
      <c r="AY218" s="213" t="s">
        <v>181</v>
      </c>
    </row>
    <row r="219" spans="2:51" s="15" customFormat="1" ht="12">
      <c r="B219" s="214"/>
      <c r="C219" s="215"/>
      <c r="D219" s="194" t="s">
        <v>191</v>
      </c>
      <c r="E219" s="216" t="s">
        <v>19</v>
      </c>
      <c r="F219" s="217" t="s">
        <v>196</v>
      </c>
      <c r="G219" s="215"/>
      <c r="H219" s="218">
        <v>4</v>
      </c>
      <c r="I219" s="219"/>
      <c r="J219" s="215"/>
      <c r="K219" s="215"/>
      <c r="L219" s="220"/>
      <c r="M219" s="221"/>
      <c r="N219" s="222"/>
      <c r="O219" s="222"/>
      <c r="P219" s="222"/>
      <c r="Q219" s="222"/>
      <c r="R219" s="222"/>
      <c r="S219" s="222"/>
      <c r="T219" s="223"/>
      <c r="AT219" s="224" t="s">
        <v>191</v>
      </c>
      <c r="AU219" s="224" t="s">
        <v>81</v>
      </c>
      <c r="AV219" s="15" t="s">
        <v>189</v>
      </c>
      <c r="AW219" s="15" t="s">
        <v>32</v>
      </c>
      <c r="AX219" s="15" t="s">
        <v>79</v>
      </c>
      <c r="AY219" s="224" t="s">
        <v>181</v>
      </c>
    </row>
    <row r="220" spans="1:65" s="2" customFormat="1" ht="101.25" customHeight="1">
      <c r="A220" s="34"/>
      <c r="B220" s="35"/>
      <c r="C220" s="225" t="s">
        <v>442</v>
      </c>
      <c r="D220" s="225" t="s">
        <v>199</v>
      </c>
      <c r="E220" s="226" t="s">
        <v>241</v>
      </c>
      <c r="F220" s="227" t="s">
        <v>242</v>
      </c>
      <c r="G220" s="228" t="s">
        <v>186</v>
      </c>
      <c r="H220" s="229">
        <v>970.241</v>
      </c>
      <c r="I220" s="230"/>
      <c r="J220" s="231">
        <f>ROUND(I220*H220,2)</f>
        <v>0</v>
      </c>
      <c r="K220" s="227" t="s">
        <v>187</v>
      </c>
      <c r="L220" s="39"/>
      <c r="M220" s="232" t="s">
        <v>19</v>
      </c>
      <c r="N220" s="233" t="s">
        <v>42</v>
      </c>
      <c r="O220" s="64"/>
      <c r="P220" s="188">
        <f>O220*H220</f>
        <v>0</v>
      </c>
      <c r="Q220" s="188">
        <v>0</v>
      </c>
      <c r="R220" s="188">
        <f>Q220*H220</f>
        <v>0</v>
      </c>
      <c r="S220" s="188">
        <v>0</v>
      </c>
      <c r="T220" s="189">
        <f>S220*H220</f>
        <v>0</v>
      </c>
      <c r="U220" s="34"/>
      <c r="V220" s="34"/>
      <c r="W220" s="34"/>
      <c r="X220" s="34"/>
      <c r="Y220" s="34"/>
      <c r="Z220" s="34"/>
      <c r="AA220" s="34"/>
      <c r="AB220" s="34"/>
      <c r="AC220" s="34"/>
      <c r="AD220" s="34"/>
      <c r="AE220" s="34"/>
      <c r="AR220" s="190" t="s">
        <v>228</v>
      </c>
      <c r="AT220" s="190" t="s">
        <v>199</v>
      </c>
      <c r="AU220" s="190" t="s">
        <v>81</v>
      </c>
      <c r="AY220" s="17" t="s">
        <v>181</v>
      </c>
      <c r="BE220" s="191">
        <f>IF(N220="základní",J220,0)</f>
        <v>0</v>
      </c>
      <c r="BF220" s="191">
        <f>IF(N220="snížená",J220,0)</f>
        <v>0</v>
      </c>
      <c r="BG220" s="191">
        <f>IF(N220="zákl. přenesená",J220,0)</f>
        <v>0</v>
      </c>
      <c r="BH220" s="191">
        <f>IF(N220="sníž. přenesená",J220,0)</f>
        <v>0</v>
      </c>
      <c r="BI220" s="191">
        <f>IF(N220="nulová",J220,0)</f>
        <v>0</v>
      </c>
      <c r="BJ220" s="17" t="s">
        <v>79</v>
      </c>
      <c r="BK220" s="191">
        <f>ROUND(I220*H220,2)</f>
        <v>0</v>
      </c>
      <c r="BL220" s="17" t="s">
        <v>228</v>
      </c>
      <c r="BM220" s="190" t="s">
        <v>1918</v>
      </c>
    </row>
    <row r="221" spans="1:47" s="2" customFormat="1" ht="19.2">
      <c r="A221" s="34"/>
      <c r="B221" s="35"/>
      <c r="C221" s="36"/>
      <c r="D221" s="194" t="s">
        <v>204</v>
      </c>
      <c r="E221" s="36"/>
      <c r="F221" s="234" t="s">
        <v>244</v>
      </c>
      <c r="G221" s="36"/>
      <c r="H221" s="36"/>
      <c r="I221" s="235"/>
      <c r="J221" s="36"/>
      <c r="K221" s="36"/>
      <c r="L221" s="39"/>
      <c r="M221" s="236"/>
      <c r="N221" s="237"/>
      <c r="O221" s="64"/>
      <c r="P221" s="64"/>
      <c r="Q221" s="64"/>
      <c r="R221" s="64"/>
      <c r="S221" s="64"/>
      <c r="T221" s="65"/>
      <c r="U221" s="34"/>
      <c r="V221" s="34"/>
      <c r="W221" s="34"/>
      <c r="X221" s="34"/>
      <c r="Y221" s="34"/>
      <c r="Z221" s="34"/>
      <c r="AA221" s="34"/>
      <c r="AB221" s="34"/>
      <c r="AC221" s="34"/>
      <c r="AD221" s="34"/>
      <c r="AE221" s="34"/>
      <c r="AT221" s="17" t="s">
        <v>204</v>
      </c>
      <c r="AU221" s="17" t="s">
        <v>81</v>
      </c>
    </row>
    <row r="222" spans="2:51" s="13" customFormat="1" ht="12">
      <c r="B222" s="192"/>
      <c r="C222" s="193"/>
      <c r="D222" s="194" t="s">
        <v>191</v>
      </c>
      <c r="E222" s="195" t="s">
        <v>19</v>
      </c>
      <c r="F222" s="196" t="s">
        <v>245</v>
      </c>
      <c r="G222" s="193"/>
      <c r="H222" s="195" t="s">
        <v>19</v>
      </c>
      <c r="I222" s="197"/>
      <c r="J222" s="193"/>
      <c r="K222" s="193"/>
      <c r="L222" s="198"/>
      <c r="M222" s="199"/>
      <c r="N222" s="200"/>
      <c r="O222" s="200"/>
      <c r="P222" s="200"/>
      <c r="Q222" s="200"/>
      <c r="R222" s="200"/>
      <c r="S222" s="200"/>
      <c r="T222" s="201"/>
      <c r="AT222" s="202" t="s">
        <v>191</v>
      </c>
      <c r="AU222" s="202" t="s">
        <v>81</v>
      </c>
      <c r="AV222" s="13" t="s">
        <v>79</v>
      </c>
      <c r="AW222" s="13" t="s">
        <v>32</v>
      </c>
      <c r="AX222" s="13" t="s">
        <v>71</v>
      </c>
      <c r="AY222" s="202" t="s">
        <v>181</v>
      </c>
    </row>
    <row r="223" spans="2:51" s="14" customFormat="1" ht="12">
      <c r="B223" s="203"/>
      <c r="C223" s="204"/>
      <c r="D223" s="194" t="s">
        <v>191</v>
      </c>
      <c r="E223" s="205" t="s">
        <v>19</v>
      </c>
      <c r="F223" s="206" t="s">
        <v>1919</v>
      </c>
      <c r="G223" s="204"/>
      <c r="H223" s="207">
        <v>970.241</v>
      </c>
      <c r="I223" s="208"/>
      <c r="J223" s="204"/>
      <c r="K223" s="204"/>
      <c r="L223" s="209"/>
      <c r="M223" s="210"/>
      <c r="N223" s="211"/>
      <c r="O223" s="211"/>
      <c r="P223" s="211"/>
      <c r="Q223" s="211"/>
      <c r="R223" s="211"/>
      <c r="S223" s="211"/>
      <c r="T223" s="212"/>
      <c r="AT223" s="213" t="s">
        <v>191</v>
      </c>
      <c r="AU223" s="213" t="s">
        <v>81</v>
      </c>
      <c r="AV223" s="14" t="s">
        <v>81</v>
      </c>
      <c r="AW223" s="14" t="s">
        <v>32</v>
      </c>
      <c r="AX223" s="14" t="s">
        <v>71</v>
      </c>
      <c r="AY223" s="213" t="s">
        <v>181</v>
      </c>
    </row>
    <row r="224" spans="2:51" s="15" customFormat="1" ht="12">
      <c r="B224" s="214"/>
      <c r="C224" s="215"/>
      <c r="D224" s="194" t="s">
        <v>191</v>
      </c>
      <c r="E224" s="216" t="s">
        <v>19</v>
      </c>
      <c r="F224" s="217" t="s">
        <v>196</v>
      </c>
      <c r="G224" s="215"/>
      <c r="H224" s="218">
        <v>970.241</v>
      </c>
      <c r="I224" s="219"/>
      <c r="J224" s="215"/>
      <c r="K224" s="215"/>
      <c r="L224" s="220"/>
      <c r="M224" s="221"/>
      <c r="N224" s="222"/>
      <c r="O224" s="222"/>
      <c r="P224" s="222"/>
      <c r="Q224" s="222"/>
      <c r="R224" s="222"/>
      <c r="S224" s="222"/>
      <c r="T224" s="223"/>
      <c r="AT224" s="224" t="s">
        <v>191</v>
      </c>
      <c r="AU224" s="224" t="s">
        <v>81</v>
      </c>
      <c r="AV224" s="15" t="s">
        <v>189</v>
      </c>
      <c r="AW224" s="15" t="s">
        <v>32</v>
      </c>
      <c r="AX224" s="15" t="s">
        <v>79</v>
      </c>
      <c r="AY224" s="224" t="s">
        <v>181</v>
      </c>
    </row>
    <row r="225" spans="1:65" s="2" customFormat="1" ht="114.9" customHeight="1">
      <c r="A225" s="34"/>
      <c r="B225" s="35"/>
      <c r="C225" s="225" t="s">
        <v>446</v>
      </c>
      <c r="D225" s="225" t="s">
        <v>199</v>
      </c>
      <c r="E225" s="226" t="s">
        <v>321</v>
      </c>
      <c r="F225" s="227" t="s">
        <v>322</v>
      </c>
      <c r="G225" s="228" t="s">
        <v>186</v>
      </c>
      <c r="H225" s="229">
        <v>9.472</v>
      </c>
      <c r="I225" s="230"/>
      <c r="J225" s="231">
        <f>ROUND(I225*H225,2)</f>
        <v>0</v>
      </c>
      <c r="K225" s="227" t="s">
        <v>187</v>
      </c>
      <c r="L225" s="39"/>
      <c r="M225" s="232" t="s">
        <v>19</v>
      </c>
      <c r="N225" s="233" t="s">
        <v>42</v>
      </c>
      <c r="O225" s="64"/>
      <c r="P225" s="188">
        <f>O225*H225</f>
        <v>0</v>
      </c>
      <c r="Q225" s="188">
        <v>0</v>
      </c>
      <c r="R225" s="188">
        <f>Q225*H225</f>
        <v>0</v>
      </c>
      <c r="S225" s="188">
        <v>0</v>
      </c>
      <c r="T225" s="189">
        <f>S225*H225</f>
        <v>0</v>
      </c>
      <c r="U225" s="34"/>
      <c r="V225" s="34"/>
      <c r="W225" s="34"/>
      <c r="X225" s="34"/>
      <c r="Y225" s="34"/>
      <c r="Z225" s="34"/>
      <c r="AA225" s="34"/>
      <c r="AB225" s="34"/>
      <c r="AC225" s="34"/>
      <c r="AD225" s="34"/>
      <c r="AE225" s="34"/>
      <c r="AR225" s="190" t="s">
        <v>228</v>
      </c>
      <c r="AT225" s="190" t="s">
        <v>199</v>
      </c>
      <c r="AU225" s="190" t="s">
        <v>81</v>
      </c>
      <c r="AY225" s="17" t="s">
        <v>181</v>
      </c>
      <c r="BE225" s="191">
        <f>IF(N225="základní",J225,0)</f>
        <v>0</v>
      </c>
      <c r="BF225" s="191">
        <f>IF(N225="snížená",J225,0)</f>
        <v>0</v>
      </c>
      <c r="BG225" s="191">
        <f>IF(N225="zákl. přenesená",J225,0)</f>
        <v>0</v>
      </c>
      <c r="BH225" s="191">
        <f>IF(N225="sníž. přenesená",J225,0)</f>
        <v>0</v>
      </c>
      <c r="BI225" s="191">
        <f>IF(N225="nulová",J225,0)</f>
        <v>0</v>
      </c>
      <c r="BJ225" s="17" t="s">
        <v>79</v>
      </c>
      <c r="BK225" s="191">
        <f>ROUND(I225*H225,2)</f>
        <v>0</v>
      </c>
      <c r="BL225" s="17" t="s">
        <v>228</v>
      </c>
      <c r="BM225" s="190" t="s">
        <v>1920</v>
      </c>
    </row>
    <row r="226" spans="2:51" s="13" customFormat="1" ht="20.4">
      <c r="B226" s="192"/>
      <c r="C226" s="193"/>
      <c r="D226" s="194" t="s">
        <v>191</v>
      </c>
      <c r="E226" s="195" t="s">
        <v>19</v>
      </c>
      <c r="F226" s="196" t="s">
        <v>324</v>
      </c>
      <c r="G226" s="193"/>
      <c r="H226" s="195" t="s">
        <v>19</v>
      </c>
      <c r="I226" s="197"/>
      <c r="J226" s="193"/>
      <c r="K226" s="193"/>
      <c r="L226" s="198"/>
      <c r="M226" s="199"/>
      <c r="N226" s="200"/>
      <c r="O226" s="200"/>
      <c r="P226" s="200"/>
      <c r="Q226" s="200"/>
      <c r="R226" s="200"/>
      <c r="S226" s="200"/>
      <c r="T226" s="201"/>
      <c r="AT226" s="202" t="s">
        <v>191</v>
      </c>
      <c r="AU226" s="202" t="s">
        <v>81</v>
      </c>
      <c r="AV226" s="13" t="s">
        <v>79</v>
      </c>
      <c r="AW226" s="13" t="s">
        <v>32</v>
      </c>
      <c r="AX226" s="13" t="s">
        <v>71</v>
      </c>
      <c r="AY226" s="202" t="s">
        <v>181</v>
      </c>
    </row>
    <row r="227" spans="2:51" s="14" customFormat="1" ht="12">
      <c r="B227" s="203"/>
      <c r="C227" s="204"/>
      <c r="D227" s="194" t="s">
        <v>191</v>
      </c>
      <c r="E227" s="205" t="s">
        <v>19</v>
      </c>
      <c r="F227" s="206" t="s">
        <v>1921</v>
      </c>
      <c r="G227" s="204"/>
      <c r="H227" s="207">
        <v>9.472</v>
      </c>
      <c r="I227" s="208"/>
      <c r="J227" s="204"/>
      <c r="K227" s="204"/>
      <c r="L227" s="209"/>
      <c r="M227" s="210"/>
      <c r="N227" s="211"/>
      <c r="O227" s="211"/>
      <c r="P227" s="211"/>
      <c r="Q227" s="211"/>
      <c r="R227" s="211"/>
      <c r="S227" s="211"/>
      <c r="T227" s="212"/>
      <c r="AT227" s="213" t="s">
        <v>191</v>
      </c>
      <c r="AU227" s="213" t="s">
        <v>81</v>
      </c>
      <c r="AV227" s="14" t="s">
        <v>81</v>
      </c>
      <c r="AW227" s="14" t="s">
        <v>32</v>
      </c>
      <c r="AX227" s="14" t="s">
        <v>71</v>
      </c>
      <c r="AY227" s="213" t="s">
        <v>181</v>
      </c>
    </row>
    <row r="228" spans="2:51" s="15" customFormat="1" ht="12">
      <c r="B228" s="214"/>
      <c r="C228" s="215"/>
      <c r="D228" s="194" t="s">
        <v>191</v>
      </c>
      <c r="E228" s="216" t="s">
        <v>19</v>
      </c>
      <c r="F228" s="217" t="s">
        <v>196</v>
      </c>
      <c r="G228" s="215"/>
      <c r="H228" s="218">
        <v>9.472</v>
      </c>
      <c r="I228" s="219"/>
      <c r="J228" s="215"/>
      <c r="K228" s="215"/>
      <c r="L228" s="220"/>
      <c r="M228" s="221"/>
      <c r="N228" s="222"/>
      <c r="O228" s="222"/>
      <c r="P228" s="222"/>
      <c r="Q228" s="222"/>
      <c r="R228" s="222"/>
      <c r="S228" s="222"/>
      <c r="T228" s="223"/>
      <c r="AT228" s="224" t="s">
        <v>191</v>
      </c>
      <c r="AU228" s="224" t="s">
        <v>81</v>
      </c>
      <c r="AV228" s="15" t="s">
        <v>189</v>
      </c>
      <c r="AW228" s="15" t="s">
        <v>32</v>
      </c>
      <c r="AX228" s="15" t="s">
        <v>79</v>
      </c>
      <c r="AY228" s="224" t="s">
        <v>181</v>
      </c>
    </row>
    <row r="229" spans="1:65" s="2" customFormat="1" ht="90" customHeight="1">
      <c r="A229" s="34"/>
      <c r="B229" s="35"/>
      <c r="C229" s="225" t="s">
        <v>448</v>
      </c>
      <c r="D229" s="225" t="s">
        <v>199</v>
      </c>
      <c r="E229" s="226" t="s">
        <v>326</v>
      </c>
      <c r="F229" s="227" t="s">
        <v>327</v>
      </c>
      <c r="G229" s="228" t="s">
        <v>186</v>
      </c>
      <c r="H229" s="229">
        <v>4.736</v>
      </c>
      <c r="I229" s="230"/>
      <c r="J229" s="231">
        <f>ROUND(I229*H229,2)</f>
        <v>0</v>
      </c>
      <c r="K229" s="227" t="s">
        <v>187</v>
      </c>
      <c r="L229" s="39"/>
      <c r="M229" s="232" t="s">
        <v>19</v>
      </c>
      <c r="N229" s="233" t="s">
        <v>42</v>
      </c>
      <c r="O229" s="64"/>
      <c r="P229" s="188">
        <f>O229*H229</f>
        <v>0</v>
      </c>
      <c r="Q229" s="188">
        <v>0</v>
      </c>
      <c r="R229" s="188">
        <f>Q229*H229</f>
        <v>0</v>
      </c>
      <c r="S229" s="188">
        <v>0</v>
      </c>
      <c r="T229" s="189">
        <f>S229*H229</f>
        <v>0</v>
      </c>
      <c r="U229" s="34"/>
      <c r="V229" s="34"/>
      <c r="W229" s="34"/>
      <c r="X229" s="34"/>
      <c r="Y229" s="34"/>
      <c r="Z229" s="34"/>
      <c r="AA229" s="34"/>
      <c r="AB229" s="34"/>
      <c r="AC229" s="34"/>
      <c r="AD229" s="34"/>
      <c r="AE229" s="34"/>
      <c r="AR229" s="190" t="s">
        <v>228</v>
      </c>
      <c r="AT229" s="190" t="s">
        <v>199</v>
      </c>
      <c r="AU229" s="190" t="s">
        <v>81</v>
      </c>
      <c r="AY229" s="17" t="s">
        <v>181</v>
      </c>
      <c r="BE229" s="191">
        <f>IF(N229="základní",J229,0)</f>
        <v>0</v>
      </c>
      <c r="BF229" s="191">
        <f>IF(N229="snížená",J229,0)</f>
        <v>0</v>
      </c>
      <c r="BG229" s="191">
        <f>IF(N229="zákl. přenesená",J229,0)</f>
        <v>0</v>
      </c>
      <c r="BH229" s="191">
        <f>IF(N229="sníž. přenesená",J229,0)</f>
        <v>0</v>
      </c>
      <c r="BI229" s="191">
        <f>IF(N229="nulová",J229,0)</f>
        <v>0</v>
      </c>
      <c r="BJ229" s="17" t="s">
        <v>79</v>
      </c>
      <c r="BK229" s="191">
        <f>ROUND(I229*H229,2)</f>
        <v>0</v>
      </c>
      <c r="BL229" s="17" t="s">
        <v>228</v>
      </c>
      <c r="BM229" s="190" t="s">
        <v>1922</v>
      </c>
    </row>
    <row r="230" spans="2:51" s="13" customFormat="1" ht="12">
      <c r="B230" s="192"/>
      <c r="C230" s="193"/>
      <c r="D230" s="194" t="s">
        <v>191</v>
      </c>
      <c r="E230" s="195" t="s">
        <v>19</v>
      </c>
      <c r="F230" s="196" t="s">
        <v>329</v>
      </c>
      <c r="G230" s="193"/>
      <c r="H230" s="195" t="s">
        <v>19</v>
      </c>
      <c r="I230" s="197"/>
      <c r="J230" s="193"/>
      <c r="K230" s="193"/>
      <c r="L230" s="198"/>
      <c r="M230" s="199"/>
      <c r="N230" s="200"/>
      <c r="O230" s="200"/>
      <c r="P230" s="200"/>
      <c r="Q230" s="200"/>
      <c r="R230" s="200"/>
      <c r="S230" s="200"/>
      <c r="T230" s="201"/>
      <c r="AT230" s="202" t="s">
        <v>191</v>
      </c>
      <c r="AU230" s="202" t="s">
        <v>81</v>
      </c>
      <c r="AV230" s="13" t="s">
        <v>79</v>
      </c>
      <c r="AW230" s="13" t="s">
        <v>32</v>
      </c>
      <c r="AX230" s="13" t="s">
        <v>71</v>
      </c>
      <c r="AY230" s="202" t="s">
        <v>181</v>
      </c>
    </row>
    <row r="231" spans="2:51" s="14" customFormat="1" ht="12">
      <c r="B231" s="203"/>
      <c r="C231" s="204"/>
      <c r="D231" s="194" t="s">
        <v>191</v>
      </c>
      <c r="E231" s="205" t="s">
        <v>19</v>
      </c>
      <c r="F231" s="206" t="s">
        <v>1923</v>
      </c>
      <c r="G231" s="204"/>
      <c r="H231" s="207">
        <v>4.736</v>
      </c>
      <c r="I231" s="208"/>
      <c r="J231" s="204"/>
      <c r="K231" s="204"/>
      <c r="L231" s="209"/>
      <c r="M231" s="210"/>
      <c r="N231" s="211"/>
      <c r="O231" s="211"/>
      <c r="P231" s="211"/>
      <c r="Q231" s="211"/>
      <c r="R231" s="211"/>
      <c r="S231" s="211"/>
      <c r="T231" s="212"/>
      <c r="AT231" s="213" t="s">
        <v>191</v>
      </c>
      <c r="AU231" s="213" t="s">
        <v>81</v>
      </c>
      <c r="AV231" s="14" t="s">
        <v>81</v>
      </c>
      <c r="AW231" s="14" t="s">
        <v>32</v>
      </c>
      <c r="AX231" s="14" t="s">
        <v>71</v>
      </c>
      <c r="AY231" s="213" t="s">
        <v>181</v>
      </c>
    </row>
    <row r="232" spans="2:51" s="15" customFormat="1" ht="12">
      <c r="B232" s="214"/>
      <c r="C232" s="215"/>
      <c r="D232" s="194" t="s">
        <v>191</v>
      </c>
      <c r="E232" s="216" t="s">
        <v>19</v>
      </c>
      <c r="F232" s="217" t="s">
        <v>196</v>
      </c>
      <c r="G232" s="215"/>
      <c r="H232" s="218">
        <v>4.736</v>
      </c>
      <c r="I232" s="219"/>
      <c r="J232" s="215"/>
      <c r="K232" s="215"/>
      <c r="L232" s="220"/>
      <c r="M232" s="238"/>
      <c r="N232" s="239"/>
      <c r="O232" s="239"/>
      <c r="P232" s="239"/>
      <c r="Q232" s="239"/>
      <c r="R232" s="239"/>
      <c r="S232" s="239"/>
      <c r="T232" s="240"/>
      <c r="AT232" s="224" t="s">
        <v>191</v>
      </c>
      <c r="AU232" s="224" t="s">
        <v>81</v>
      </c>
      <c r="AV232" s="15" t="s">
        <v>189</v>
      </c>
      <c r="AW232" s="15" t="s">
        <v>32</v>
      </c>
      <c r="AX232" s="15" t="s">
        <v>79</v>
      </c>
      <c r="AY232" s="224" t="s">
        <v>181</v>
      </c>
    </row>
    <row r="233" spans="1:31" s="2" customFormat="1" ht="6.9" customHeight="1">
      <c r="A233" s="34"/>
      <c r="B233" s="47"/>
      <c r="C233" s="48"/>
      <c r="D233" s="48"/>
      <c r="E233" s="48"/>
      <c r="F233" s="48"/>
      <c r="G233" s="48"/>
      <c r="H233" s="48"/>
      <c r="I233" s="48"/>
      <c r="J233" s="48"/>
      <c r="K233" s="48"/>
      <c r="L233" s="39"/>
      <c r="M233" s="34"/>
      <c r="O233" s="34"/>
      <c r="P233" s="34"/>
      <c r="Q233" s="34"/>
      <c r="R233" s="34"/>
      <c r="S233" s="34"/>
      <c r="T233" s="34"/>
      <c r="U233" s="34"/>
      <c r="V233" s="34"/>
      <c r="W233" s="34"/>
      <c r="X233" s="34"/>
      <c r="Y233" s="34"/>
      <c r="Z233" s="34"/>
      <c r="AA233" s="34"/>
      <c r="AB233" s="34"/>
      <c r="AC233" s="34"/>
      <c r="AD233" s="34"/>
      <c r="AE233" s="34"/>
    </row>
  </sheetData>
  <sheetProtection password="EC1B" sheet="1" objects="1" scenarios="1" formatColumns="0" formatRows="0" autoFilter="0"/>
  <autoFilter ref="C83:K232"/>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BM175"/>
  <sheetViews>
    <sheetView showGridLines="0" workbookViewId="0" topLeftCell="A82">
      <selection activeCell="H171" sqref="H171:I171"/>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50"/>
      <c r="M2" s="250"/>
      <c r="N2" s="250"/>
      <c r="O2" s="250"/>
      <c r="P2" s="250"/>
      <c r="Q2" s="250"/>
      <c r="R2" s="250"/>
      <c r="S2" s="250"/>
      <c r="T2" s="250"/>
      <c r="U2" s="250"/>
      <c r="V2" s="250"/>
      <c r="AT2" s="17" t="s">
        <v>121</v>
      </c>
    </row>
    <row r="3" spans="2:46" s="1" customFormat="1" ht="6.9" customHeight="1">
      <c r="B3" s="108"/>
      <c r="C3" s="109"/>
      <c r="D3" s="109"/>
      <c r="E3" s="109"/>
      <c r="F3" s="109"/>
      <c r="G3" s="109"/>
      <c r="H3" s="109"/>
      <c r="I3" s="109"/>
      <c r="J3" s="109"/>
      <c r="K3" s="109"/>
      <c r="L3" s="20"/>
      <c r="AT3" s="17" t="s">
        <v>81</v>
      </c>
    </row>
    <row r="4" spans="2:46" s="1" customFormat="1" ht="24.9" customHeight="1">
      <c r="B4" s="20"/>
      <c r="D4" s="110" t="s">
        <v>155</v>
      </c>
      <c r="L4" s="20"/>
      <c r="M4" s="111" t="s">
        <v>10</v>
      </c>
      <c r="AT4" s="17" t="s">
        <v>4</v>
      </c>
    </row>
    <row r="5" spans="2:12" s="1" customFormat="1" ht="6.9" customHeight="1">
      <c r="B5" s="20"/>
      <c r="L5" s="20"/>
    </row>
    <row r="6" spans="2:12" s="1" customFormat="1" ht="12" customHeight="1">
      <c r="B6" s="20"/>
      <c r="D6" s="112" t="s">
        <v>16</v>
      </c>
      <c r="L6" s="20"/>
    </row>
    <row r="7" spans="2:12" s="1" customFormat="1" ht="16.5" customHeight="1">
      <c r="B7" s="20"/>
      <c r="E7" s="290" t="str">
        <f>'Rekapitulace stavby'!K6</f>
        <v>Cyklická údržba trati v úseku Praha-Holešovice - Vraňany</v>
      </c>
      <c r="F7" s="291"/>
      <c r="G7" s="291"/>
      <c r="H7" s="291"/>
      <c r="L7" s="20"/>
    </row>
    <row r="8" spans="2:12" s="1" customFormat="1" ht="12" customHeight="1">
      <c r="B8" s="20"/>
      <c r="D8" s="112" t="s">
        <v>156</v>
      </c>
      <c r="L8" s="20"/>
    </row>
    <row r="9" spans="1:31" s="2" customFormat="1" ht="16.5" customHeight="1">
      <c r="A9" s="34"/>
      <c r="B9" s="39"/>
      <c r="C9" s="34"/>
      <c r="D9" s="34"/>
      <c r="E9" s="290" t="s">
        <v>1924</v>
      </c>
      <c r="F9" s="293"/>
      <c r="G9" s="293"/>
      <c r="H9" s="293"/>
      <c r="I9" s="34"/>
      <c r="J9" s="34"/>
      <c r="K9" s="34"/>
      <c r="L9" s="113"/>
      <c r="S9" s="34"/>
      <c r="T9" s="34"/>
      <c r="U9" s="34"/>
      <c r="V9" s="34"/>
      <c r="W9" s="34"/>
      <c r="X9" s="34"/>
      <c r="Y9" s="34"/>
      <c r="Z9" s="34"/>
      <c r="AA9" s="34"/>
      <c r="AB9" s="34"/>
      <c r="AC9" s="34"/>
      <c r="AD9" s="34"/>
      <c r="AE9" s="34"/>
    </row>
    <row r="10" spans="1:31" s="2" customFormat="1" ht="12" customHeight="1">
      <c r="A10" s="34"/>
      <c r="B10" s="39"/>
      <c r="C10" s="34"/>
      <c r="D10" s="112" t="s">
        <v>1925</v>
      </c>
      <c r="E10" s="34"/>
      <c r="F10" s="34"/>
      <c r="G10" s="34"/>
      <c r="H10" s="34"/>
      <c r="I10" s="34"/>
      <c r="J10" s="34"/>
      <c r="K10" s="34"/>
      <c r="L10" s="113"/>
      <c r="S10" s="34"/>
      <c r="T10" s="34"/>
      <c r="U10" s="34"/>
      <c r="V10" s="34"/>
      <c r="W10" s="34"/>
      <c r="X10" s="34"/>
      <c r="Y10" s="34"/>
      <c r="Z10" s="34"/>
      <c r="AA10" s="34"/>
      <c r="AB10" s="34"/>
      <c r="AC10" s="34"/>
      <c r="AD10" s="34"/>
      <c r="AE10" s="34"/>
    </row>
    <row r="11" spans="1:31" s="2" customFormat="1" ht="16.5" customHeight="1">
      <c r="A11" s="34"/>
      <c r="B11" s="39"/>
      <c r="C11" s="34"/>
      <c r="D11" s="34"/>
      <c r="E11" s="292" t="s">
        <v>1926</v>
      </c>
      <c r="F11" s="293"/>
      <c r="G11" s="293"/>
      <c r="H11" s="293"/>
      <c r="I11" s="34"/>
      <c r="J11" s="34"/>
      <c r="K11" s="34"/>
      <c r="L11" s="113"/>
      <c r="S11" s="34"/>
      <c r="T11" s="34"/>
      <c r="U11" s="34"/>
      <c r="V11" s="34"/>
      <c r="W11" s="34"/>
      <c r="X11" s="34"/>
      <c r="Y11" s="34"/>
      <c r="Z11" s="34"/>
      <c r="AA11" s="34"/>
      <c r="AB11" s="34"/>
      <c r="AC11" s="34"/>
      <c r="AD11" s="34"/>
      <c r="AE11" s="34"/>
    </row>
    <row r="12" spans="1:31" s="2" customFormat="1" ht="12">
      <c r="A12" s="34"/>
      <c r="B12" s="39"/>
      <c r="C12" s="34"/>
      <c r="D12" s="34"/>
      <c r="E12" s="34"/>
      <c r="F12" s="34"/>
      <c r="G12" s="34"/>
      <c r="H12" s="34"/>
      <c r="I12" s="34"/>
      <c r="J12" s="34"/>
      <c r="K12" s="34"/>
      <c r="L12" s="113"/>
      <c r="S12" s="34"/>
      <c r="T12" s="34"/>
      <c r="U12" s="34"/>
      <c r="V12" s="34"/>
      <c r="W12" s="34"/>
      <c r="X12" s="34"/>
      <c r="Y12" s="34"/>
      <c r="Z12" s="34"/>
      <c r="AA12" s="34"/>
      <c r="AB12" s="34"/>
      <c r="AC12" s="34"/>
      <c r="AD12" s="34"/>
      <c r="AE12" s="34"/>
    </row>
    <row r="13" spans="1:31" s="2" customFormat="1" ht="12" customHeight="1">
      <c r="A13" s="34"/>
      <c r="B13" s="39"/>
      <c r="C13" s="34"/>
      <c r="D13" s="112" t="s">
        <v>18</v>
      </c>
      <c r="E13" s="34"/>
      <c r="F13" s="103" t="s">
        <v>19</v>
      </c>
      <c r="G13" s="34"/>
      <c r="H13" s="34"/>
      <c r="I13" s="112" t="s">
        <v>20</v>
      </c>
      <c r="J13" s="103" t="s">
        <v>19</v>
      </c>
      <c r="K13" s="34"/>
      <c r="L13" s="113"/>
      <c r="S13" s="34"/>
      <c r="T13" s="34"/>
      <c r="U13" s="34"/>
      <c r="V13" s="34"/>
      <c r="W13" s="34"/>
      <c r="X13" s="34"/>
      <c r="Y13" s="34"/>
      <c r="Z13" s="34"/>
      <c r="AA13" s="34"/>
      <c r="AB13" s="34"/>
      <c r="AC13" s="34"/>
      <c r="AD13" s="34"/>
      <c r="AE13" s="34"/>
    </row>
    <row r="14" spans="1:31" s="2" customFormat="1" ht="12" customHeight="1">
      <c r="A14" s="34"/>
      <c r="B14" s="39"/>
      <c r="C14" s="34"/>
      <c r="D14" s="112" t="s">
        <v>21</v>
      </c>
      <c r="E14" s="34"/>
      <c r="F14" s="103" t="s">
        <v>22</v>
      </c>
      <c r="G14" s="34"/>
      <c r="H14" s="34"/>
      <c r="I14" s="112" t="s">
        <v>23</v>
      </c>
      <c r="J14" s="114" t="str">
        <f>'Rekapitulace stavby'!AN8</f>
        <v>24. 2. 2023</v>
      </c>
      <c r="K14" s="34"/>
      <c r="L14" s="113"/>
      <c r="S14" s="34"/>
      <c r="T14" s="34"/>
      <c r="U14" s="34"/>
      <c r="V14" s="34"/>
      <c r="W14" s="34"/>
      <c r="X14" s="34"/>
      <c r="Y14" s="34"/>
      <c r="Z14" s="34"/>
      <c r="AA14" s="34"/>
      <c r="AB14" s="34"/>
      <c r="AC14" s="34"/>
      <c r="AD14" s="34"/>
      <c r="AE14" s="34"/>
    </row>
    <row r="15" spans="1:31" s="2" customFormat="1" ht="10.8" customHeight="1">
      <c r="A15" s="34"/>
      <c r="B15" s="39"/>
      <c r="C15" s="34"/>
      <c r="D15" s="34"/>
      <c r="E15" s="34"/>
      <c r="F15" s="34"/>
      <c r="G15" s="34"/>
      <c r="H15" s="34"/>
      <c r="I15" s="34"/>
      <c r="J15" s="34"/>
      <c r="K15" s="34"/>
      <c r="L15" s="113"/>
      <c r="S15" s="34"/>
      <c r="T15" s="34"/>
      <c r="U15" s="34"/>
      <c r="V15" s="34"/>
      <c r="W15" s="34"/>
      <c r="X15" s="34"/>
      <c r="Y15" s="34"/>
      <c r="Z15" s="34"/>
      <c r="AA15" s="34"/>
      <c r="AB15" s="34"/>
      <c r="AC15" s="34"/>
      <c r="AD15" s="34"/>
      <c r="AE15" s="34"/>
    </row>
    <row r="16" spans="1:31" s="2" customFormat="1" ht="12" customHeight="1">
      <c r="A16" s="34"/>
      <c r="B16" s="39"/>
      <c r="C16" s="34"/>
      <c r="D16" s="112" t="s">
        <v>25</v>
      </c>
      <c r="E16" s="34"/>
      <c r="F16" s="34"/>
      <c r="G16" s="34"/>
      <c r="H16" s="34"/>
      <c r="I16" s="112" t="s">
        <v>26</v>
      </c>
      <c r="J16" s="103" t="s">
        <v>19</v>
      </c>
      <c r="K16" s="34"/>
      <c r="L16" s="113"/>
      <c r="S16" s="34"/>
      <c r="T16" s="34"/>
      <c r="U16" s="34"/>
      <c r="V16" s="34"/>
      <c r="W16" s="34"/>
      <c r="X16" s="34"/>
      <c r="Y16" s="34"/>
      <c r="Z16" s="34"/>
      <c r="AA16" s="34"/>
      <c r="AB16" s="34"/>
      <c r="AC16" s="34"/>
      <c r="AD16" s="34"/>
      <c r="AE16" s="34"/>
    </row>
    <row r="17" spans="1:31" s="2" customFormat="1" ht="18" customHeight="1">
      <c r="A17" s="34"/>
      <c r="B17" s="39"/>
      <c r="C17" s="34"/>
      <c r="D17" s="34"/>
      <c r="E17" s="103" t="s">
        <v>27</v>
      </c>
      <c r="F17" s="34"/>
      <c r="G17" s="34"/>
      <c r="H17" s="34"/>
      <c r="I17" s="112" t="s">
        <v>28</v>
      </c>
      <c r="J17" s="103" t="s">
        <v>19</v>
      </c>
      <c r="K17" s="34"/>
      <c r="L17" s="113"/>
      <c r="S17" s="34"/>
      <c r="T17" s="34"/>
      <c r="U17" s="34"/>
      <c r="V17" s="34"/>
      <c r="W17" s="34"/>
      <c r="X17" s="34"/>
      <c r="Y17" s="34"/>
      <c r="Z17" s="34"/>
      <c r="AA17" s="34"/>
      <c r="AB17" s="34"/>
      <c r="AC17" s="34"/>
      <c r="AD17" s="34"/>
      <c r="AE17" s="34"/>
    </row>
    <row r="18" spans="1:31" s="2" customFormat="1" ht="6.9" customHeight="1">
      <c r="A18" s="34"/>
      <c r="B18" s="39"/>
      <c r="C18" s="34"/>
      <c r="D18" s="34"/>
      <c r="E18" s="34"/>
      <c r="F18" s="34"/>
      <c r="G18" s="34"/>
      <c r="H18" s="34"/>
      <c r="I18" s="34"/>
      <c r="J18" s="34"/>
      <c r="K18" s="34"/>
      <c r="L18" s="113"/>
      <c r="S18" s="34"/>
      <c r="T18" s="34"/>
      <c r="U18" s="34"/>
      <c r="V18" s="34"/>
      <c r="W18" s="34"/>
      <c r="X18" s="34"/>
      <c r="Y18" s="34"/>
      <c r="Z18" s="34"/>
      <c r="AA18" s="34"/>
      <c r="AB18" s="34"/>
      <c r="AC18" s="34"/>
      <c r="AD18" s="34"/>
      <c r="AE18" s="34"/>
    </row>
    <row r="19" spans="1:31" s="2" customFormat="1" ht="12" customHeight="1">
      <c r="A19" s="34"/>
      <c r="B19" s="39"/>
      <c r="C19" s="34"/>
      <c r="D19" s="112" t="s">
        <v>29</v>
      </c>
      <c r="E19" s="34"/>
      <c r="F19" s="34"/>
      <c r="G19" s="34"/>
      <c r="H19" s="34"/>
      <c r="I19" s="112" t="s">
        <v>26</v>
      </c>
      <c r="J19" s="30" t="str">
        <f>'Rekapitulace stavby'!AN13</f>
        <v>Vyplň údaj</v>
      </c>
      <c r="K19" s="34"/>
      <c r="L19" s="113"/>
      <c r="S19" s="34"/>
      <c r="T19" s="34"/>
      <c r="U19" s="34"/>
      <c r="V19" s="34"/>
      <c r="W19" s="34"/>
      <c r="X19" s="34"/>
      <c r="Y19" s="34"/>
      <c r="Z19" s="34"/>
      <c r="AA19" s="34"/>
      <c r="AB19" s="34"/>
      <c r="AC19" s="34"/>
      <c r="AD19" s="34"/>
      <c r="AE19" s="34"/>
    </row>
    <row r="20" spans="1:31" s="2" customFormat="1" ht="18" customHeight="1">
      <c r="A20" s="34"/>
      <c r="B20" s="39"/>
      <c r="C20" s="34"/>
      <c r="D20" s="34"/>
      <c r="E20" s="294" t="str">
        <f>'Rekapitulace stavby'!E14</f>
        <v>Vyplň údaj</v>
      </c>
      <c r="F20" s="295"/>
      <c r="G20" s="295"/>
      <c r="H20" s="295"/>
      <c r="I20" s="112" t="s">
        <v>28</v>
      </c>
      <c r="J20" s="30" t="str">
        <f>'Rekapitulace stavby'!AN14</f>
        <v>Vyplň údaj</v>
      </c>
      <c r="K20" s="34"/>
      <c r="L20" s="113"/>
      <c r="S20" s="34"/>
      <c r="T20" s="34"/>
      <c r="U20" s="34"/>
      <c r="V20" s="34"/>
      <c r="W20" s="34"/>
      <c r="X20" s="34"/>
      <c r="Y20" s="34"/>
      <c r="Z20" s="34"/>
      <c r="AA20" s="34"/>
      <c r="AB20" s="34"/>
      <c r="AC20" s="34"/>
      <c r="AD20" s="34"/>
      <c r="AE20" s="34"/>
    </row>
    <row r="21" spans="1:31" s="2" customFormat="1" ht="6.9" customHeight="1">
      <c r="A21" s="34"/>
      <c r="B21" s="39"/>
      <c r="C21" s="34"/>
      <c r="D21" s="34"/>
      <c r="E21" s="34"/>
      <c r="F21" s="34"/>
      <c r="G21" s="34"/>
      <c r="H21" s="34"/>
      <c r="I21" s="34"/>
      <c r="J21" s="34"/>
      <c r="K21" s="34"/>
      <c r="L21" s="113"/>
      <c r="S21" s="34"/>
      <c r="T21" s="34"/>
      <c r="U21" s="34"/>
      <c r="V21" s="34"/>
      <c r="W21" s="34"/>
      <c r="X21" s="34"/>
      <c r="Y21" s="34"/>
      <c r="Z21" s="34"/>
      <c r="AA21" s="34"/>
      <c r="AB21" s="34"/>
      <c r="AC21" s="34"/>
      <c r="AD21" s="34"/>
      <c r="AE21" s="34"/>
    </row>
    <row r="22" spans="1:31" s="2" customFormat="1" ht="12" customHeight="1">
      <c r="A22" s="34"/>
      <c r="B22" s="39"/>
      <c r="C22" s="34"/>
      <c r="D22" s="112" t="s">
        <v>31</v>
      </c>
      <c r="E22" s="34"/>
      <c r="F22" s="34"/>
      <c r="G22" s="34"/>
      <c r="H22" s="34"/>
      <c r="I22" s="112" t="s">
        <v>26</v>
      </c>
      <c r="J22" s="103" t="str">
        <f>IF('Rekapitulace stavby'!AN16="","",'Rekapitulace stavby'!AN16)</f>
        <v/>
      </c>
      <c r="K22" s="34"/>
      <c r="L22" s="113"/>
      <c r="S22" s="34"/>
      <c r="T22" s="34"/>
      <c r="U22" s="34"/>
      <c r="V22" s="34"/>
      <c r="W22" s="34"/>
      <c r="X22" s="34"/>
      <c r="Y22" s="34"/>
      <c r="Z22" s="34"/>
      <c r="AA22" s="34"/>
      <c r="AB22" s="34"/>
      <c r="AC22" s="34"/>
      <c r="AD22" s="34"/>
      <c r="AE22" s="34"/>
    </row>
    <row r="23" spans="1:31" s="2" customFormat="1" ht="18" customHeight="1">
      <c r="A23" s="34"/>
      <c r="B23" s="39"/>
      <c r="C23" s="34"/>
      <c r="D23" s="34"/>
      <c r="E23" s="103" t="str">
        <f>IF('Rekapitulace stavby'!E17="","",'Rekapitulace stavby'!E17)</f>
        <v xml:space="preserve"> </v>
      </c>
      <c r="F23" s="34"/>
      <c r="G23" s="34"/>
      <c r="H23" s="34"/>
      <c r="I23" s="112" t="s">
        <v>28</v>
      </c>
      <c r="J23" s="103" t="str">
        <f>IF('Rekapitulace stavby'!AN17="","",'Rekapitulace stavby'!AN17)</f>
        <v/>
      </c>
      <c r="K23" s="34"/>
      <c r="L23" s="113"/>
      <c r="S23" s="34"/>
      <c r="T23" s="34"/>
      <c r="U23" s="34"/>
      <c r="V23" s="34"/>
      <c r="W23" s="34"/>
      <c r="X23" s="34"/>
      <c r="Y23" s="34"/>
      <c r="Z23" s="34"/>
      <c r="AA23" s="34"/>
      <c r="AB23" s="34"/>
      <c r="AC23" s="34"/>
      <c r="AD23" s="34"/>
      <c r="AE23" s="34"/>
    </row>
    <row r="24" spans="1:31" s="2" customFormat="1" ht="6.9" customHeight="1">
      <c r="A24" s="34"/>
      <c r="B24" s="39"/>
      <c r="C24" s="34"/>
      <c r="D24" s="34"/>
      <c r="E24" s="34"/>
      <c r="F24" s="34"/>
      <c r="G24" s="34"/>
      <c r="H24" s="34"/>
      <c r="I24" s="34"/>
      <c r="J24" s="34"/>
      <c r="K24" s="34"/>
      <c r="L24" s="113"/>
      <c r="S24" s="34"/>
      <c r="T24" s="34"/>
      <c r="U24" s="34"/>
      <c r="V24" s="34"/>
      <c r="W24" s="34"/>
      <c r="X24" s="34"/>
      <c r="Y24" s="34"/>
      <c r="Z24" s="34"/>
      <c r="AA24" s="34"/>
      <c r="AB24" s="34"/>
      <c r="AC24" s="34"/>
      <c r="AD24" s="34"/>
      <c r="AE24" s="34"/>
    </row>
    <row r="25" spans="1:31" s="2" customFormat="1" ht="12" customHeight="1">
      <c r="A25" s="34"/>
      <c r="B25" s="39"/>
      <c r="C25" s="34"/>
      <c r="D25" s="112" t="s">
        <v>33</v>
      </c>
      <c r="E25" s="34"/>
      <c r="F25" s="34"/>
      <c r="G25" s="34"/>
      <c r="H25" s="34"/>
      <c r="I25" s="112" t="s">
        <v>26</v>
      </c>
      <c r="J25" s="103" t="s">
        <v>19</v>
      </c>
      <c r="K25" s="34"/>
      <c r="L25" s="113"/>
      <c r="S25" s="34"/>
      <c r="T25" s="34"/>
      <c r="U25" s="34"/>
      <c r="V25" s="34"/>
      <c r="W25" s="34"/>
      <c r="X25" s="34"/>
      <c r="Y25" s="34"/>
      <c r="Z25" s="34"/>
      <c r="AA25" s="34"/>
      <c r="AB25" s="34"/>
      <c r="AC25" s="34"/>
      <c r="AD25" s="34"/>
      <c r="AE25" s="34"/>
    </row>
    <row r="26" spans="1:31" s="2" customFormat="1" ht="18" customHeight="1">
      <c r="A26" s="34"/>
      <c r="B26" s="39"/>
      <c r="C26" s="34"/>
      <c r="D26" s="34"/>
      <c r="E26" s="103" t="s">
        <v>34</v>
      </c>
      <c r="F26" s="34"/>
      <c r="G26" s="34"/>
      <c r="H26" s="34"/>
      <c r="I26" s="112" t="s">
        <v>28</v>
      </c>
      <c r="J26" s="103" t="s">
        <v>19</v>
      </c>
      <c r="K26" s="34"/>
      <c r="L26" s="113"/>
      <c r="S26" s="34"/>
      <c r="T26" s="34"/>
      <c r="U26" s="34"/>
      <c r="V26" s="34"/>
      <c r="W26" s="34"/>
      <c r="X26" s="34"/>
      <c r="Y26" s="34"/>
      <c r="Z26" s="34"/>
      <c r="AA26" s="34"/>
      <c r="AB26" s="34"/>
      <c r="AC26" s="34"/>
      <c r="AD26" s="34"/>
      <c r="AE26" s="34"/>
    </row>
    <row r="27" spans="1:31" s="2" customFormat="1" ht="6.9" customHeight="1">
      <c r="A27" s="34"/>
      <c r="B27" s="39"/>
      <c r="C27" s="34"/>
      <c r="D27" s="34"/>
      <c r="E27" s="34"/>
      <c r="F27" s="34"/>
      <c r="G27" s="34"/>
      <c r="H27" s="34"/>
      <c r="I27" s="34"/>
      <c r="J27" s="34"/>
      <c r="K27" s="34"/>
      <c r="L27" s="113"/>
      <c r="S27" s="34"/>
      <c r="T27" s="34"/>
      <c r="U27" s="34"/>
      <c r="V27" s="34"/>
      <c r="W27" s="34"/>
      <c r="X27" s="34"/>
      <c r="Y27" s="34"/>
      <c r="Z27" s="34"/>
      <c r="AA27" s="34"/>
      <c r="AB27" s="34"/>
      <c r="AC27" s="34"/>
      <c r="AD27" s="34"/>
      <c r="AE27" s="34"/>
    </row>
    <row r="28" spans="1:31" s="2" customFormat="1" ht="12" customHeight="1">
      <c r="A28" s="34"/>
      <c r="B28" s="39"/>
      <c r="C28" s="34"/>
      <c r="D28" s="112" t="s">
        <v>35</v>
      </c>
      <c r="E28" s="34"/>
      <c r="F28" s="34"/>
      <c r="G28" s="34"/>
      <c r="H28" s="34"/>
      <c r="I28" s="34"/>
      <c r="J28" s="34"/>
      <c r="K28" s="34"/>
      <c r="L28" s="113"/>
      <c r="S28" s="34"/>
      <c r="T28" s="34"/>
      <c r="U28" s="34"/>
      <c r="V28" s="34"/>
      <c r="W28" s="34"/>
      <c r="X28" s="34"/>
      <c r="Y28" s="34"/>
      <c r="Z28" s="34"/>
      <c r="AA28" s="34"/>
      <c r="AB28" s="34"/>
      <c r="AC28" s="34"/>
      <c r="AD28" s="34"/>
      <c r="AE28" s="34"/>
    </row>
    <row r="29" spans="1:31" s="8" customFormat="1" ht="59.25" customHeight="1">
      <c r="A29" s="115"/>
      <c r="B29" s="116"/>
      <c r="C29" s="115"/>
      <c r="D29" s="115"/>
      <c r="E29" s="296" t="s">
        <v>36</v>
      </c>
      <c r="F29" s="296"/>
      <c r="G29" s="296"/>
      <c r="H29" s="296"/>
      <c r="I29" s="115"/>
      <c r="J29" s="115"/>
      <c r="K29" s="115"/>
      <c r="L29" s="117"/>
      <c r="S29" s="115"/>
      <c r="T29" s="115"/>
      <c r="U29" s="115"/>
      <c r="V29" s="115"/>
      <c r="W29" s="115"/>
      <c r="X29" s="115"/>
      <c r="Y29" s="115"/>
      <c r="Z29" s="115"/>
      <c r="AA29" s="115"/>
      <c r="AB29" s="115"/>
      <c r="AC29" s="115"/>
      <c r="AD29" s="115"/>
      <c r="AE29" s="115"/>
    </row>
    <row r="30" spans="1:31" s="2" customFormat="1" ht="6.9" customHeight="1">
      <c r="A30" s="34"/>
      <c r="B30" s="39"/>
      <c r="C30" s="34"/>
      <c r="D30" s="34"/>
      <c r="E30" s="34"/>
      <c r="F30" s="34"/>
      <c r="G30" s="34"/>
      <c r="H30" s="34"/>
      <c r="I30" s="34"/>
      <c r="J30" s="34"/>
      <c r="K30" s="34"/>
      <c r="L30" s="113"/>
      <c r="S30" s="34"/>
      <c r="T30" s="34"/>
      <c r="U30" s="34"/>
      <c r="V30" s="34"/>
      <c r="W30" s="34"/>
      <c r="X30" s="34"/>
      <c r="Y30" s="34"/>
      <c r="Z30" s="34"/>
      <c r="AA30" s="34"/>
      <c r="AB30" s="34"/>
      <c r="AC30" s="34"/>
      <c r="AD30" s="34"/>
      <c r="AE30" s="34"/>
    </row>
    <row r="31" spans="1:31" s="2" customFormat="1" ht="6.9" customHeight="1">
      <c r="A31" s="34"/>
      <c r="B31" s="39"/>
      <c r="C31" s="34"/>
      <c r="D31" s="118"/>
      <c r="E31" s="118"/>
      <c r="F31" s="118"/>
      <c r="G31" s="118"/>
      <c r="H31" s="118"/>
      <c r="I31" s="118"/>
      <c r="J31" s="118"/>
      <c r="K31" s="118"/>
      <c r="L31" s="113"/>
      <c r="S31" s="34"/>
      <c r="T31" s="34"/>
      <c r="U31" s="34"/>
      <c r="V31" s="34"/>
      <c r="W31" s="34"/>
      <c r="X31" s="34"/>
      <c r="Y31" s="34"/>
      <c r="Z31" s="34"/>
      <c r="AA31" s="34"/>
      <c r="AB31" s="34"/>
      <c r="AC31" s="34"/>
      <c r="AD31" s="34"/>
      <c r="AE31" s="34"/>
    </row>
    <row r="32" spans="1:31" s="2" customFormat="1" ht="25.35" customHeight="1">
      <c r="A32" s="34"/>
      <c r="B32" s="39"/>
      <c r="C32" s="34"/>
      <c r="D32" s="119" t="s">
        <v>37</v>
      </c>
      <c r="E32" s="34"/>
      <c r="F32" s="34"/>
      <c r="G32" s="34"/>
      <c r="H32" s="34"/>
      <c r="I32" s="34"/>
      <c r="J32" s="120">
        <f>ROUND(J89,2)</f>
        <v>0</v>
      </c>
      <c r="K32" s="34"/>
      <c r="L32" s="113"/>
      <c r="S32" s="34"/>
      <c r="T32" s="34"/>
      <c r="U32" s="34"/>
      <c r="V32" s="34"/>
      <c r="W32" s="34"/>
      <c r="X32" s="34"/>
      <c r="Y32" s="34"/>
      <c r="Z32" s="34"/>
      <c r="AA32" s="34"/>
      <c r="AB32" s="34"/>
      <c r="AC32" s="34"/>
      <c r="AD32" s="34"/>
      <c r="AE32" s="34"/>
    </row>
    <row r="33" spans="1:31" s="2" customFormat="1" ht="6.9" customHeight="1">
      <c r="A33" s="34"/>
      <c r="B33" s="39"/>
      <c r="C33" s="34"/>
      <c r="D33" s="118"/>
      <c r="E33" s="118"/>
      <c r="F33" s="118"/>
      <c r="G33" s="118"/>
      <c r="H33" s="118"/>
      <c r="I33" s="118"/>
      <c r="J33" s="118"/>
      <c r="K33" s="118"/>
      <c r="L33" s="113"/>
      <c r="S33" s="34"/>
      <c r="T33" s="34"/>
      <c r="U33" s="34"/>
      <c r="V33" s="34"/>
      <c r="W33" s="34"/>
      <c r="X33" s="34"/>
      <c r="Y33" s="34"/>
      <c r="Z33" s="34"/>
      <c r="AA33" s="34"/>
      <c r="AB33" s="34"/>
      <c r="AC33" s="34"/>
      <c r="AD33" s="34"/>
      <c r="AE33" s="34"/>
    </row>
    <row r="34" spans="1:31" s="2" customFormat="1" ht="14.4" customHeight="1">
      <c r="A34" s="34"/>
      <c r="B34" s="39"/>
      <c r="C34" s="34"/>
      <c r="D34" s="34"/>
      <c r="E34" s="34"/>
      <c r="F34" s="121" t="s">
        <v>39</v>
      </c>
      <c r="G34" s="34"/>
      <c r="H34" s="34"/>
      <c r="I34" s="121" t="s">
        <v>38</v>
      </c>
      <c r="J34" s="121" t="s">
        <v>40</v>
      </c>
      <c r="K34" s="34"/>
      <c r="L34" s="113"/>
      <c r="S34" s="34"/>
      <c r="T34" s="34"/>
      <c r="U34" s="34"/>
      <c r="V34" s="34"/>
      <c r="W34" s="34"/>
      <c r="X34" s="34"/>
      <c r="Y34" s="34"/>
      <c r="Z34" s="34"/>
      <c r="AA34" s="34"/>
      <c r="AB34" s="34"/>
      <c r="AC34" s="34"/>
      <c r="AD34" s="34"/>
      <c r="AE34" s="34"/>
    </row>
    <row r="35" spans="1:31" s="2" customFormat="1" ht="14.4" customHeight="1">
      <c r="A35" s="34"/>
      <c r="B35" s="39"/>
      <c r="C35" s="34"/>
      <c r="D35" s="122" t="s">
        <v>41</v>
      </c>
      <c r="E35" s="112" t="s">
        <v>42</v>
      </c>
      <c r="F35" s="123">
        <f>ROUND((SUM(BE89:BE174)),2)</f>
        <v>0</v>
      </c>
      <c r="G35" s="34"/>
      <c r="H35" s="34"/>
      <c r="I35" s="124">
        <v>0.21</v>
      </c>
      <c r="J35" s="123">
        <f>ROUND(((SUM(BE89:BE174))*I35),2)</f>
        <v>0</v>
      </c>
      <c r="K35" s="34"/>
      <c r="L35" s="113"/>
      <c r="S35" s="34"/>
      <c r="T35" s="34"/>
      <c r="U35" s="34"/>
      <c r="V35" s="34"/>
      <c r="W35" s="34"/>
      <c r="X35" s="34"/>
      <c r="Y35" s="34"/>
      <c r="Z35" s="34"/>
      <c r="AA35" s="34"/>
      <c r="AB35" s="34"/>
      <c r="AC35" s="34"/>
      <c r="AD35" s="34"/>
      <c r="AE35" s="34"/>
    </row>
    <row r="36" spans="1:31" s="2" customFormat="1" ht="14.4" customHeight="1">
      <c r="A36" s="34"/>
      <c r="B36" s="39"/>
      <c r="C36" s="34"/>
      <c r="D36" s="34"/>
      <c r="E36" s="112" t="s">
        <v>43</v>
      </c>
      <c r="F36" s="123">
        <f>ROUND((SUM(BF89:BF174)),2)</f>
        <v>0</v>
      </c>
      <c r="G36" s="34"/>
      <c r="H36" s="34"/>
      <c r="I36" s="124">
        <v>0.15</v>
      </c>
      <c r="J36" s="123">
        <f>ROUND(((SUM(BF89:BF174))*I36),2)</f>
        <v>0</v>
      </c>
      <c r="K36" s="34"/>
      <c r="L36" s="113"/>
      <c r="S36" s="34"/>
      <c r="T36" s="34"/>
      <c r="U36" s="34"/>
      <c r="V36" s="34"/>
      <c r="W36" s="34"/>
      <c r="X36" s="34"/>
      <c r="Y36" s="34"/>
      <c r="Z36" s="34"/>
      <c r="AA36" s="34"/>
      <c r="AB36" s="34"/>
      <c r="AC36" s="34"/>
      <c r="AD36" s="34"/>
      <c r="AE36" s="34"/>
    </row>
    <row r="37" spans="1:31" s="2" customFormat="1" ht="14.4" customHeight="1" hidden="1">
      <c r="A37" s="34"/>
      <c r="B37" s="39"/>
      <c r="C37" s="34"/>
      <c r="D37" s="34"/>
      <c r="E37" s="112" t="s">
        <v>44</v>
      </c>
      <c r="F37" s="123">
        <f>ROUND((SUM(BG89:BG174)),2)</f>
        <v>0</v>
      </c>
      <c r="G37" s="34"/>
      <c r="H37" s="34"/>
      <c r="I37" s="124">
        <v>0.21</v>
      </c>
      <c r="J37" s="123">
        <f>0</f>
        <v>0</v>
      </c>
      <c r="K37" s="34"/>
      <c r="L37" s="113"/>
      <c r="S37" s="34"/>
      <c r="T37" s="34"/>
      <c r="U37" s="34"/>
      <c r="V37" s="34"/>
      <c r="W37" s="34"/>
      <c r="X37" s="34"/>
      <c r="Y37" s="34"/>
      <c r="Z37" s="34"/>
      <c r="AA37" s="34"/>
      <c r="AB37" s="34"/>
      <c r="AC37" s="34"/>
      <c r="AD37" s="34"/>
      <c r="AE37" s="34"/>
    </row>
    <row r="38" spans="1:31" s="2" customFormat="1" ht="14.4" customHeight="1" hidden="1">
      <c r="A38" s="34"/>
      <c r="B38" s="39"/>
      <c r="C38" s="34"/>
      <c r="D38" s="34"/>
      <c r="E38" s="112" t="s">
        <v>45</v>
      </c>
      <c r="F38" s="123">
        <f>ROUND((SUM(BH89:BH174)),2)</f>
        <v>0</v>
      </c>
      <c r="G38" s="34"/>
      <c r="H38" s="34"/>
      <c r="I38" s="124">
        <v>0.15</v>
      </c>
      <c r="J38" s="123">
        <f>0</f>
        <v>0</v>
      </c>
      <c r="K38" s="34"/>
      <c r="L38" s="113"/>
      <c r="S38" s="34"/>
      <c r="T38" s="34"/>
      <c r="U38" s="34"/>
      <c r="V38" s="34"/>
      <c r="W38" s="34"/>
      <c r="X38" s="34"/>
      <c r="Y38" s="34"/>
      <c r="Z38" s="34"/>
      <c r="AA38" s="34"/>
      <c r="AB38" s="34"/>
      <c r="AC38" s="34"/>
      <c r="AD38" s="34"/>
      <c r="AE38" s="34"/>
    </row>
    <row r="39" spans="1:31" s="2" customFormat="1" ht="14.4" customHeight="1" hidden="1">
      <c r="A39" s="34"/>
      <c r="B39" s="39"/>
      <c r="C39" s="34"/>
      <c r="D39" s="34"/>
      <c r="E39" s="112" t="s">
        <v>46</v>
      </c>
      <c r="F39" s="123">
        <f>ROUND((SUM(BI89:BI174)),2)</f>
        <v>0</v>
      </c>
      <c r="G39" s="34"/>
      <c r="H39" s="34"/>
      <c r="I39" s="124">
        <v>0</v>
      </c>
      <c r="J39" s="123">
        <f>0</f>
        <v>0</v>
      </c>
      <c r="K39" s="34"/>
      <c r="L39" s="113"/>
      <c r="S39" s="34"/>
      <c r="T39" s="34"/>
      <c r="U39" s="34"/>
      <c r="V39" s="34"/>
      <c r="W39" s="34"/>
      <c r="X39" s="34"/>
      <c r="Y39" s="34"/>
      <c r="Z39" s="34"/>
      <c r="AA39" s="34"/>
      <c r="AB39" s="34"/>
      <c r="AC39" s="34"/>
      <c r="AD39" s="34"/>
      <c r="AE39" s="34"/>
    </row>
    <row r="40" spans="1:31" s="2" customFormat="1" ht="6.9" customHeight="1">
      <c r="A40" s="34"/>
      <c r="B40" s="39"/>
      <c r="C40" s="34"/>
      <c r="D40" s="34"/>
      <c r="E40" s="34"/>
      <c r="F40" s="34"/>
      <c r="G40" s="34"/>
      <c r="H40" s="34"/>
      <c r="I40" s="34"/>
      <c r="J40" s="34"/>
      <c r="K40" s="34"/>
      <c r="L40" s="113"/>
      <c r="S40" s="34"/>
      <c r="T40" s="34"/>
      <c r="U40" s="34"/>
      <c r="V40" s="34"/>
      <c r="W40" s="34"/>
      <c r="X40" s="34"/>
      <c r="Y40" s="34"/>
      <c r="Z40" s="34"/>
      <c r="AA40" s="34"/>
      <c r="AB40" s="34"/>
      <c r="AC40" s="34"/>
      <c r="AD40" s="34"/>
      <c r="AE40" s="34"/>
    </row>
    <row r="41" spans="1:31" s="2" customFormat="1" ht="25.35" customHeight="1">
      <c r="A41" s="34"/>
      <c r="B41" s="39"/>
      <c r="C41" s="125"/>
      <c r="D41" s="126" t="s">
        <v>47</v>
      </c>
      <c r="E41" s="127"/>
      <c r="F41" s="127"/>
      <c r="G41" s="128" t="s">
        <v>48</v>
      </c>
      <c r="H41" s="129" t="s">
        <v>49</v>
      </c>
      <c r="I41" s="127"/>
      <c r="J41" s="130">
        <f>SUM(J32:J39)</f>
        <v>0</v>
      </c>
      <c r="K41" s="131"/>
      <c r="L41" s="113"/>
      <c r="S41" s="34"/>
      <c r="T41" s="34"/>
      <c r="U41" s="34"/>
      <c r="V41" s="34"/>
      <c r="W41" s="34"/>
      <c r="X41" s="34"/>
      <c r="Y41" s="34"/>
      <c r="Z41" s="34"/>
      <c r="AA41" s="34"/>
      <c r="AB41" s="34"/>
      <c r="AC41" s="34"/>
      <c r="AD41" s="34"/>
      <c r="AE41" s="34"/>
    </row>
    <row r="42" spans="1:31" s="2" customFormat="1" ht="14.4" customHeight="1">
      <c r="A42" s="34"/>
      <c r="B42" s="132"/>
      <c r="C42" s="133"/>
      <c r="D42" s="133"/>
      <c r="E42" s="133"/>
      <c r="F42" s="133"/>
      <c r="G42" s="133"/>
      <c r="H42" s="133"/>
      <c r="I42" s="133"/>
      <c r="J42" s="133"/>
      <c r="K42" s="133"/>
      <c r="L42" s="113"/>
      <c r="S42" s="34"/>
      <c r="T42" s="34"/>
      <c r="U42" s="34"/>
      <c r="V42" s="34"/>
      <c r="W42" s="34"/>
      <c r="X42" s="34"/>
      <c r="Y42" s="34"/>
      <c r="Z42" s="34"/>
      <c r="AA42" s="34"/>
      <c r="AB42" s="34"/>
      <c r="AC42" s="34"/>
      <c r="AD42" s="34"/>
      <c r="AE42" s="34"/>
    </row>
    <row r="46" spans="1:31" s="2" customFormat="1" ht="6.9" customHeight="1" hidden="1">
      <c r="A46" s="34"/>
      <c r="B46" s="134"/>
      <c r="C46" s="135"/>
      <c r="D46" s="135"/>
      <c r="E46" s="135"/>
      <c r="F46" s="135"/>
      <c r="G46" s="135"/>
      <c r="H46" s="135"/>
      <c r="I46" s="135"/>
      <c r="J46" s="135"/>
      <c r="K46" s="135"/>
      <c r="L46" s="113"/>
      <c r="S46" s="34"/>
      <c r="T46" s="34"/>
      <c r="U46" s="34"/>
      <c r="V46" s="34"/>
      <c r="W46" s="34"/>
      <c r="X46" s="34"/>
      <c r="Y46" s="34"/>
      <c r="Z46" s="34"/>
      <c r="AA46" s="34"/>
      <c r="AB46" s="34"/>
      <c r="AC46" s="34"/>
      <c r="AD46" s="34"/>
      <c r="AE46" s="34"/>
    </row>
    <row r="47" spans="1:31" s="2" customFormat="1" ht="24.9" customHeight="1" hidden="1">
      <c r="A47" s="34"/>
      <c r="B47" s="35"/>
      <c r="C47" s="23" t="s">
        <v>158</v>
      </c>
      <c r="D47" s="36"/>
      <c r="E47" s="36"/>
      <c r="F47" s="36"/>
      <c r="G47" s="36"/>
      <c r="H47" s="36"/>
      <c r="I47" s="36"/>
      <c r="J47" s="36"/>
      <c r="K47" s="36"/>
      <c r="L47" s="113"/>
      <c r="S47" s="34"/>
      <c r="T47" s="34"/>
      <c r="U47" s="34"/>
      <c r="V47" s="34"/>
      <c r="W47" s="34"/>
      <c r="X47" s="34"/>
      <c r="Y47" s="34"/>
      <c r="Z47" s="34"/>
      <c r="AA47" s="34"/>
      <c r="AB47" s="34"/>
      <c r="AC47" s="34"/>
      <c r="AD47" s="34"/>
      <c r="AE47" s="34"/>
    </row>
    <row r="48" spans="1:31" s="2" customFormat="1" ht="6.9" customHeight="1" hidden="1">
      <c r="A48" s="34"/>
      <c r="B48" s="35"/>
      <c r="C48" s="36"/>
      <c r="D48" s="36"/>
      <c r="E48" s="36"/>
      <c r="F48" s="36"/>
      <c r="G48" s="36"/>
      <c r="H48" s="36"/>
      <c r="I48" s="36"/>
      <c r="J48" s="36"/>
      <c r="K48" s="36"/>
      <c r="L48" s="113"/>
      <c r="S48" s="34"/>
      <c r="T48" s="34"/>
      <c r="U48" s="34"/>
      <c r="V48" s="34"/>
      <c r="W48" s="34"/>
      <c r="X48" s="34"/>
      <c r="Y48" s="34"/>
      <c r="Z48" s="34"/>
      <c r="AA48" s="34"/>
      <c r="AB48" s="34"/>
      <c r="AC48" s="34"/>
      <c r="AD48" s="34"/>
      <c r="AE48" s="34"/>
    </row>
    <row r="49" spans="1:31" s="2" customFormat="1" ht="12" customHeight="1" hidden="1">
      <c r="A49" s="34"/>
      <c r="B49" s="35"/>
      <c r="C49" s="29" t="s">
        <v>16</v>
      </c>
      <c r="D49" s="36"/>
      <c r="E49" s="36"/>
      <c r="F49" s="36"/>
      <c r="G49" s="36"/>
      <c r="H49" s="36"/>
      <c r="I49" s="36"/>
      <c r="J49" s="36"/>
      <c r="K49" s="36"/>
      <c r="L49" s="113"/>
      <c r="S49" s="34"/>
      <c r="T49" s="34"/>
      <c r="U49" s="34"/>
      <c r="V49" s="34"/>
      <c r="W49" s="34"/>
      <c r="X49" s="34"/>
      <c r="Y49" s="34"/>
      <c r="Z49" s="34"/>
      <c r="AA49" s="34"/>
      <c r="AB49" s="34"/>
      <c r="AC49" s="34"/>
      <c r="AD49" s="34"/>
      <c r="AE49" s="34"/>
    </row>
    <row r="50" spans="1:31" s="2" customFormat="1" ht="16.5" customHeight="1" hidden="1">
      <c r="A50" s="34"/>
      <c r="B50" s="35"/>
      <c r="C50" s="36"/>
      <c r="D50" s="36"/>
      <c r="E50" s="288" t="str">
        <f>E7</f>
        <v>Cyklická údržba trati v úseku Praha-Holešovice - Vraňany</v>
      </c>
      <c r="F50" s="289"/>
      <c r="G50" s="289"/>
      <c r="H50" s="289"/>
      <c r="I50" s="36"/>
      <c r="J50" s="36"/>
      <c r="K50" s="36"/>
      <c r="L50" s="113"/>
      <c r="S50" s="34"/>
      <c r="T50" s="34"/>
      <c r="U50" s="34"/>
      <c r="V50" s="34"/>
      <c r="W50" s="34"/>
      <c r="X50" s="34"/>
      <c r="Y50" s="34"/>
      <c r="Z50" s="34"/>
      <c r="AA50" s="34"/>
      <c r="AB50" s="34"/>
      <c r="AC50" s="34"/>
      <c r="AD50" s="34"/>
      <c r="AE50" s="34"/>
    </row>
    <row r="51" spans="2:12" s="1" customFormat="1" ht="12" customHeight="1" hidden="1">
      <c r="B51" s="21"/>
      <c r="C51" s="29" t="s">
        <v>156</v>
      </c>
      <c r="D51" s="22"/>
      <c r="E51" s="22"/>
      <c r="F51" s="22"/>
      <c r="G51" s="22"/>
      <c r="H51" s="22"/>
      <c r="I51" s="22"/>
      <c r="J51" s="22"/>
      <c r="K51" s="22"/>
      <c r="L51" s="20"/>
    </row>
    <row r="52" spans="1:31" s="2" customFormat="1" ht="16.5" customHeight="1" hidden="1">
      <c r="A52" s="34"/>
      <c r="B52" s="35"/>
      <c r="C52" s="36"/>
      <c r="D52" s="36"/>
      <c r="E52" s="288" t="s">
        <v>1924</v>
      </c>
      <c r="F52" s="287"/>
      <c r="G52" s="287"/>
      <c r="H52" s="287"/>
      <c r="I52" s="36"/>
      <c r="J52" s="36"/>
      <c r="K52" s="36"/>
      <c r="L52" s="113"/>
      <c r="S52" s="34"/>
      <c r="T52" s="34"/>
      <c r="U52" s="34"/>
      <c r="V52" s="34"/>
      <c r="W52" s="34"/>
      <c r="X52" s="34"/>
      <c r="Y52" s="34"/>
      <c r="Z52" s="34"/>
      <c r="AA52" s="34"/>
      <c r="AB52" s="34"/>
      <c r="AC52" s="34"/>
      <c r="AD52" s="34"/>
      <c r="AE52" s="34"/>
    </row>
    <row r="53" spans="1:31" s="2" customFormat="1" ht="12" customHeight="1" hidden="1">
      <c r="A53" s="34"/>
      <c r="B53" s="35"/>
      <c r="C53" s="29" t="s">
        <v>1925</v>
      </c>
      <c r="D53" s="36"/>
      <c r="E53" s="36"/>
      <c r="F53" s="36"/>
      <c r="G53" s="36"/>
      <c r="H53" s="36"/>
      <c r="I53" s="36"/>
      <c r="J53" s="36"/>
      <c r="K53" s="36"/>
      <c r="L53" s="113"/>
      <c r="S53" s="34"/>
      <c r="T53" s="34"/>
      <c r="U53" s="34"/>
      <c r="V53" s="34"/>
      <c r="W53" s="34"/>
      <c r="X53" s="34"/>
      <c r="Y53" s="34"/>
      <c r="Z53" s="34"/>
      <c r="AA53" s="34"/>
      <c r="AB53" s="34"/>
      <c r="AC53" s="34"/>
      <c r="AD53" s="34"/>
      <c r="AE53" s="34"/>
    </row>
    <row r="54" spans="1:31" s="2" customFormat="1" ht="16.5" customHeight="1" hidden="1">
      <c r="A54" s="34"/>
      <c r="B54" s="35"/>
      <c r="C54" s="36"/>
      <c r="D54" s="36"/>
      <c r="E54" s="280" t="str">
        <f>E11</f>
        <v>01 - P2396</v>
      </c>
      <c r="F54" s="287"/>
      <c r="G54" s="287"/>
      <c r="H54" s="287"/>
      <c r="I54" s="36"/>
      <c r="J54" s="36"/>
      <c r="K54" s="36"/>
      <c r="L54" s="113"/>
      <c r="S54" s="34"/>
      <c r="T54" s="34"/>
      <c r="U54" s="34"/>
      <c r="V54" s="34"/>
      <c r="W54" s="34"/>
      <c r="X54" s="34"/>
      <c r="Y54" s="34"/>
      <c r="Z54" s="34"/>
      <c r="AA54" s="34"/>
      <c r="AB54" s="34"/>
      <c r="AC54" s="34"/>
      <c r="AD54" s="34"/>
      <c r="AE54" s="34"/>
    </row>
    <row r="55" spans="1:31" s="2" customFormat="1" ht="6.9" customHeight="1" hidden="1">
      <c r="A55" s="34"/>
      <c r="B55" s="35"/>
      <c r="C55" s="36"/>
      <c r="D55" s="36"/>
      <c r="E55" s="36"/>
      <c r="F55" s="36"/>
      <c r="G55" s="36"/>
      <c r="H55" s="36"/>
      <c r="I55" s="36"/>
      <c r="J55" s="36"/>
      <c r="K55" s="36"/>
      <c r="L55" s="113"/>
      <c r="S55" s="34"/>
      <c r="T55" s="34"/>
      <c r="U55" s="34"/>
      <c r="V55" s="34"/>
      <c r="W55" s="34"/>
      <c r="X55" s="34"/>
      <c r="Y55" s="34"/>
      <c r="Z55" s="34"/>
      <c r="AA55" s="34"/>
      <c r="AB55" s="34"/>
      <c r="AC55" s="34"/>
      <c r="AD55" s="34"/>
      <c r="AE55" s="34"/>
    </row>
    <row r="56" spans="1:31" s="2" customFormat="1" ht="12" customHeight="1" hidden="1">
      <c r="A56" s="34"/>
      <c r="B56" s="35"/>
      <c r="C56" s="29" t="s">
        <v>21</v>
      </c>
      <c r="D56" s="36"/>
      <c r="E56" s="36"/>
      <c r="F56" s="27" t="str">
        <f>F14</f>
        <v xml:space="preserve"> </v>
      </c>
      <c r="G56" s="36"/>
      <c r="H56" s="36"/>
      <c r="I56" s="29" t="s">
        <v>23</v>
      </c>
      <c r="J56" s="59" t="str">
        <f>IF(J14="","",J14)</f>
        <v>24. 2. 2023</v>
      </c>
      <c r="K56" s="36"/>
      <c r="L56" s="113"/>
      <c r="S56" s="34"/>
      <c r="T56" s="34"/>
      <c r="U56" s="34"/>
      <c r="V56" s="34"/>
      <c r="W56" s="34"/>
      <c r="X56" s="34"/>
      <c r="Y56" s="34"/>
      <c r="Z56" s="34"/>
      <c r="AA56" s="34"/>
      <c r="AB56" s="34"/>
      <c r="AC56" s="34"/>
      <c r="AD56" s="34"/>
      <c r="AE56" s="34"/>
    </row>
    <row r="57" spans="1:31" s="2" customFormat="1" ht="6.9" customHeight="1" hidden="1">
      <c r="A57" s="34"/>
      <c r="B57" s="35"/>
      <c r="C57" s="36"/>
      <c r="D57" s="36"/>
      <c r="E57" s="36"/>
      <c r="F57" s="36"/>
      <c r="G57" s="36"/>
      <c r="H57" s="36"/>
      <c r="I57" s="36"/>
      <c r="J57" s="36"/>
      <c r="K57" s="36"/>
      <c r="L57" s="113"/>
      <c r="S57" s="34"/>
      <c r="T57" s="34"/>
      <c r="U57" s="34"/>
      <c r="V57" s="34"/>
      <c r="W57" s="34"/>
      <c r="X57" s="34"/>
      <c r="Y57" s="34"/>
      <c r="Z57" s="34"/>
      <c r="AA57" s="34"/>
      <c r="AB57" s="34"/>
      <c r="AC57" s="34"/>
      <c r="AD57" s="34"/>
      <c r="AE57" s="34"/>
    </row>
    <row r="58" spans="1:31" s="2" customFormat="1" ht="15.15" customHeight="1" hidden="1">
      <c r="A58" s="34"/>
      <c r="B58" s="35"/>
      <c r="C58" s="29" t="s">
        <v>25</v>
      </c>
      <c r="D58" s="36"/>
      <c r="E58" s="36"/>
      <c r="F58" s="27" t="str">
        <f>E17</f>
        <v>Ing. Aleš Bednář</v>
      </c>
      <c r="G58" s="36"/>
      <c r="H58" s="36"/>
      <c r="I58" s="29" t="s">
        <v>31</v>
      </c>
      <c r="J58" s="32" t="str">
        <f>E23</f>
        <v xml:space="preserve"> </v>
      </c>
      <c r="K58" s="36"/>
      <c r="L58" s="113"/>
      <c r="S58" s="34"/>
      <c r="T58" s="34"/>
      <c r="U58" s="34"/>
      <c r="V58" s="34"/>
      <c r="W58" s="34"/>
      <c r="X58" s="34"/>
      <c r="Y58" s="34"/>
      <c r="Z58" s="34"/>
      <c r="AA58" s="34"/>
      <c r="AB58" s="34"/>
      <c r="AC58" s="34"/>
      <c r="AD58" s="34"/>
      <c r="AE58" s="34"/>
    </row>
    <row r="59" spans="1:31" s="2" customFormat="1" ht="15.15" customHeight="1" hidden="1">
      <c r="A59" s="34"/>
      <c r="B59" s="35"/>
      <c r="C59" s="29" t="s">
        <v>29</v>
      </c>
      <c r="D59" s="36"/>
      <c r="E59" s="36"/>
      <c r="F59" s="27" t="str">
        <f>IF(E20="","",E20)</f>
        <v>Vyplň údaj</v>
      </c>
      <c r="G59" s="36"/>
      <c r="H59" s="36"/>
      <c r="I59" s="29" t="s">
        <v>33</v>
      </c>
      <c r="J59" s="32" t="str">
        <f>E26</f>
        <v>Lukáš Kot</v>
      </c>
      <c r="K59" s="36"/>
      <c r="L59" s="113"/>
      <c r="S59" s="34"/>
      <c r="T59" s="34"/>
      <c r="U59" s="34"/>
      <c r="V59" s="34"/>
      <c r="W59" s="34"/>
      <c r="X59" s="34"/>
      <c r="Y59" s="34"/>
      <c r="Z59" s="34"/>
      <c r="AA59" s="34"/>
      <c r="AB59" s="34"/>
      <c r="AC59" s="34"/>
      <c r="AD59" s="34"/>
      <c r="AE59" s="34"/>
    </row>
    <row r="60" spans="1:31" s="2" customFormat="1" ht="10.35" customHeight="1" hidden="1">
      <c r="A60" s="34"/>
      <c r="B60" s="35"/>
      <c r="C60" s="36"/>
      <c r="D60" s="36"/>
      <c r="E60" s="36"/>
      <c r="F60" s="36"/>
      <c r="G60" s="36"/>
      <c r="H60" s="36"/>
      <c r="I60" s="36"/>
      <c r="J60" s="36"/>
      <c r="K60" s="36"/>
      <c r="L60" s="113"/>
      <c r="S60" s="34"/>
      <c r="T60" s="34"/>
      <c r="U60" s="34"/>
      <c r="V60" s="34"/>
      <c r="W60" s="34"/>
      <c r="X60" s="34"/>
      <c r="Y60" s="34"/>
      <c r="Z60" s="34"/>
      <c r="AA60" s="34"/>
      <c r="AB60" s="34"/>
      <c r="AC60" s="34"/>
      <c r="AD60" s="34"/>
      <c r="AE60" s="34"/>
    </row>
    <row r="61" spans="1:31" s="2" customFormat="1" ht="29.25" customHeight="1" hidden="1">
      <c r="A61" s="34"/>
      <c r="B61" s="35"/>
      <c r="C61" s="136" t="s">
        <v>159</v>
      </c>
      <c r="D61" s="137"/>
      <c r="E61" s="137"/>
      <c r="F61" s="137"/>
      <c r="G61" s="137"/>
      <c r="H61" s="137"/>
      <c r="I61" s="137"/>
      <c r="J61" s="138" t="s">
        <v>160</v>
      </c>
      <c r="K61" s="137"/>
      <c r="L61" s="113"/>
      <c r="S61" s="34"/>
      <c r="T61" s="34"/>
      <c r="U61" s="34"/>
      <c r="V61" s="34"/>
      <c r="W61" s="34"/>
      <c r="X61" s="34"/>
      <c r="Y61" s="34"/>
      <c r="Z61" s="34"/>
      <c r="AA61" s="34"/>
      <c r="AB61" s="34"/>
      <c r="AC61" s="34"/>
      <c r="AD61" s="34"/>
      <c r="AE61" s="34"/>
    </row>
    <row r="62" spans="1:31" s="2" customFormat="1" ht="10.35" customHeight="1" hidden="1">
      <c r="A62" s="34"/>
      <c r="B62" s="35"/>
      <c r="C62" s="36"/>
      <c r="D62" s="36"/>
      <c r="E62" s="36"/>
      <c r="F62" s="36"/>
      <c r="G62" s="36"/>
      <c r="H62" s="36"/>
      <c r="I62" s="36"/>
      <c r="J62" s="36"/>
      <c r="K62" s="36"/>
      <c r="L62" s="113"/>
      <c r="S62" s="34"/>
      <c r="T62" s="34"/>
      <c r="U62" s="34"/>
      <c r="V62" s="34"/>
      <c r="W62" s="34"/>
      <c r="X62" s="34"/>
      <c r="Y62" s="34"/>
      <c r="Z62" s="34"/>
      <c r="AA62" s="34"/>
      <c r="AB62" s="34"/>
      <c r="AC62" s="34"/>
      <c r="AD62" s="34"/>
      <c r="AE62" s="34"/>
    </row>
    <row r="63" spans="1:47" s="2" customFormat="1" ht="22.8" customHeight="1" hidden="1">
      <c r="A63" s="34"/>
      <c r="B63" s="35"/>
      <c r="C63" s="139" t="s">
        <v>69</v>
      </c>
      <c r="D63" s="36"/>
      <c r="E63" s="36"/>
      <c r="F63" s="36"/>
      <c r="G63" s="36"/>
      <c r="H63" s="36"/>
      <c r="I63" s="36"/>
      <c r="J63" s="77">
        <f>J89</f>
        <v>0</v>
      </c>
      <c r="K63" s="36"/>
      <c r="L63" s="113"/>
      <c r="S63" s="34"/>
      <c r="T63" s="34"/>
      <c r="U63" s="34"/>
      <c r="V63" s="34"/>
      <c r="W63" s="34"/>
      <c r="X63" s="34"/>
      <c r="Y63" s="34"/>
      <c r="Z63" s="34"/>
      <c r="AA63" s="34"/>
      <c r="AB63" s="34"/>
      <c r="AC63" s="34"/>
      <c r="AD63" s="34"/>
      <c r="AE63" s="34"/>
      <c r="AU63" s="17" t="s">
        <v>161</v>
      </c>
    </row>
    <row r="64" spans="2:12" s="9" customFormat="1" ht="24.9" customHeight="1" hidden="1">
      <c r="B64" s="140"/>
      <c r="C64" s="141"/>
      <c r="D64" s="142" t="s">
        <v>162</v>
      </c>
      <c r="E64" s="143"/>
      <c r="F64" s="143"/>
      <c r="G64" s="143"/>
      <c r="H64" s="143"/>
      <c r="I64" s="143"/>
      <c r="J64" s="144">
        <f>J90</f>
        <v>0</v>
      </c>
      <c r="K64" s="141"/>
      <c r="L64" s="145"/>
    </row>
    <row r="65" spans="2:12" s="10" customFormat="1" ht="19.95" customHeight="1" hidden="1">
      <c r="B65" s="146"/>
      <c r="C65" s="97"/>
      <c r="D65" s="147" t="s">
        <v>163</v>
      </c>
      <c r="E65" s="148"/>
      <c r="F65" s="148"/>
      <c r="G65" s="148"/>
      <c r="H65" s="148"/>
      <c r="I65" s="148"/>
      <c r="J65" s="149">
        <f>J91</f>
        <v>0</v>
      </c>
      <c r="K65" s="97"/>
      <c r="L65" s="150"/>
    </row>
    <row r="66" spans="2:12" s="10" customFormat="1" ht="19.95" customHeight="1" hidden="1">
      <c r="B66" s="146"/>
      <c r="C66" s="97"/>
      <c r="D66" s="147" t="s">
        <v>164</v>
      </c>
      <c r="E66" s="148"/>
      <c r="F66" s="148"/>
      <c r="G66" s="148"/>
      <c r="H66" s="148"/>
      <c r="I66" s="148"/>
      <c r="J66" s="149">
        <f>J131</f>
        <v>0</v>
      </c>
      <c r="K66" s="97"/>
      <c r="L66" s="150"/>
    </row>
    <row r="67" spans="2:12" s="10" customFormat="1" ht="19.95" customHeight="1" hidden="1">
      <c r="B67" s="146"/>
      <c r="C67" s="97"/>
      <c r="D67" s="147" t="s">
        <v>165</v>
      </c>
      <c r="E67" s="148"/>
      <c r="F67" s="148"/>
      <c r="G67" s="148"/>
      <c r="H67" s="148"/>
      <c r="I67" s="148"/>
      <c r="J67" s="149">
        <f>J154</f>
        <v>0</v>
      </c>
      <c r="K67" s="97"/>
      <c r="L67" s="150"/>
    </row>
    <row r="68" spans="1:31" s="2" customFormat="1" ht="21.75" customHeight="1" hidden="1">
      <c r="A68" s="34"/>
      <c r="B68" s="35"/>
      <c r="C68" s="36"/>
      <c r="D68" s="36"/>
      <c r="E68" s="36"/>
      <c r="F68" s="36"/>
      <c r="G68" s="36"/>
      <c r="H68" s="36"/>
      <c r="I68" s="36"/>
      <c r="J68" s="36"/>
      <c r="K68" s="36"/>
      <c r="L68" s="113"/>
      <c r="S68" s="34"/>
      <c r="T68" s="34"/>
      <c r="U68" s="34"/>
      <c r="V68" s="34"/>
      <c r="W68" s="34"/>
      <c r="X68" s="34"/>
      <c r="Y68" s="34"/>
      <c r="Z68" s="34"/>
      <c r="AA68" s="34"/>
      <c r="AB68" s="34"/>
      <c r="AC68" s="34"/>
      <c r="AD68" s="34"/>
      <c r="AE68" s="34"/>
    </row>
    <row r="69" spans="1:31" s="2" customFormat="1" ht="6.9" customHeight="1" hidden="1">
      <c r="A69" s="34"/>
      <c r="B69" s="47"/>
      <c r="C69" s="48"/>
      <c r="D69" s="48"/>
      <c r="E69" s="48"/>
      <c r="F69" s="48"/>
      <c r="G69" s="48"/>
      <c r="H69" s="48"/>
      <c r="I69" s="48"/>
      <c r="J69" s="48"/>
      <c r="K69" s="48"/>
      <c r="L69" s="113"/>
      <c r="S69" s="34"/>
      <c r="T69" s="34"/>
      <c r="U69" s="34"/>
      <c r="V69" s="34"/>
      <c r="W69" s="34"/>
      <c r="X69" s="34"/>
      <c r="Y69" s="34"/>
      <c r="Z69" s="34"/>
      <c r="AA69" s="34"/>
      <c r="AB69" s="34"/>
      <c r="AC69" s="34"/>
      <c r="AD69" s="34"/>
      <c r="AE69" s="34"/>
    </row>
    <row r="70" ht="12" hidden="1"/>
    <row r="71" ht="12" hidden="1"/>
    <row r="72" ht="12" hidden="1"/>
    <row r="73" spans="1:31" s="2" customFormat="1" ht="6.9" customHeight="1">
      <c r="A73" s="34"/>
      <c r="B73" s="49"/>
      <c r="C73" s="50"/>
      <c r="D73" s="50"/>
      <c r="E73" s="50"/>
      <c r="F73" s="50"/>
      <c r="G73" s="50"/>
      <c r="H73" s="50"/>
      <c r="I73" s="50"/>
      <c r="J73" s="50"/>
      <c r="K73" s="50"/>
      <c r="L73" s="113"/>
      <c r="S73" s="34"/>
      <c r="T73" s="34"/>
      <c r="U73" s="34"/>
      <c r="V73" s="34"/>
      <c r="W73" s="34"/>
      <c r="X73" s="34"/>
      <c r="Y73" s="34"/>
      <c r="Z73" s="34"/>
      <c r="AA73" s="34"/>
      <c r="AB73" s="34"/>
      <c r="AC73" s="34"/>
      <c r="AD73" s="34"/>
      <c r="AE73" s="34"/>
    </row>
    <row r="74" spans="1:31" s="2" customFormat="1" ht="24.9" customHeight="1">
      <c r="A74" s="34"/>
      <c r="B74" s="35"/>
      <c r="C74" s="23" t="s">
        <v>166</v>
      </c>
      <c r="D74" s="36"/>
      <c r="E74" s="36"/>
      <c r="F74" s="36"/>
      <c r="G74" s="36"/>
      <c r="H74" s="36"/>
      <c r="I74" s="36"/>
      <c r="J74" s="36"/>
      <c r="K74" s="36"/>
      <c r="L74" s="113"/>
      <c r="S74" s="34"/>
      <c r="T74" s="34"/>
      <c r="U74" s="34"/>
      <c r="V74" s="34"/>
      <c r="W74" s="34"/>
      <c r="X74" s="34"/>
      <c r="Y74" s="34"/>
      <c r="Z74" s="34"/>
      <c r="AA74" s="34"/>
      <c r="AB74" s="34"/>
      <c r="AC74" s="34"/>
      <c r="AD74" s="34"/>
      <c r="AE74" s="34"/>
    </row>
    <row r="75" spans="1:31" s="2" customFormat="1" ht="6.9" customHeight="1">
      <c r="A75" s="34"/>
      <c r="B75" s="35"/>
      <c r="C75" s="36"/>
      <c r="D75" s="36"/>
      <c r="E75" s="36"/>
      <c r="F75" s="36"/>
      <c r="G75" s="36"/>
      <c r="H75" s="36"/>
      <c r="I75" s="36"/>
      <c r="J75" s="36"/>
      <c r="K75" s="36"/>
      <c r="L75" s="113"/>
      <c r="S75" s="34"/>
      <c r="T75" s="34"/>
      <c r="U75" s="34"/>
      <c r="V75" s="34"/>
      <c r="W75" s="34"/>
      <c r="X75" s="34"/>
      <c r="Y75" s="34"/>
      <c r="Z75" s="34"/>
      <c r="AA75" s="34"/>
      <c r="AB75" s="34"/>
      <c r="AC75" s="34"/>
      <c r="AD75" s="34"/>
      <c r="AE75" s="34"/>
    </row>
    <row r="76" spans="1:31" s="2" customFormat="1" ht="12" customHeight="1">
      <c r="A76" s="34"/>
      <c r="B76" s="35"/>
      <c r="C76" s="29" t="s">
        <v>16</v>
      </c>
      <c r="D76" s="36"/>
      <c r="E76" s="36"/>
      <c r="F76" s="36"/>
      <c r="G76" s="36"/>
      <c r="H76" s="36"/>
      <c r="I76" s="36"/>
      <c r="J76" s="36"/>
      <c r="K76" s="36"/>
      <c r="L76" s="113"/>
      <c r="S76" s="34"/>
      <c r="T76" s="34"/>
      <c r="U76" s="34"/>
      <c r="V76" s="34"/>
      <c r="W76" s="34"/>
      <c r="X76" s="34"/>
      <c r="Y76" s="34"/>
      <c r="Z76" s="34"/>
      <c r="AA76" s="34"/>
      <c r="AB76" s="34"/>
      <c r="AC76" s="34"/>
      <c r="AD76" s="34"/>
      <c r="AE76" s="34"/>
    </row>
    <row r="77" spans="1:31" s="2" customFormat="1" ht="16.5" customHeight="1">
      <c r="A77" s="34"/>
      <c r="B77" s="35"/>
      <c r="C77" s="36"/>
      <c r="D77" s="36"/>
      <c r="E77" s="288" t="str">
        <f>E7</f>
        <v>Cyklická údržba trati v úseku Praha-Holešovice - Vraňany</v>
      </c>
      <c r="F77" s="289"/>
      <c r="G77" s="289"/>
      <c r="H77" s="289"/>
      <c r="I77" s="36"/>
      <c r="J77" s="36"/>
      <c r="K77" s="36"/>
      <c r="L77" s="113"/>
      <c r="S77" s="34"/>
      <c r="T77" s="34"/>
      <c r="U77" s="34"/>
      <c r="V77" s="34"/>
      <c r="W77" s="34"/>
      <c r="X77" s="34"/>
      <c r="Y77" s="34"/>
      <c r="Z77" s="34"/>
      <c r="AA77" s="34"/>
      <c r="AB77" s="34"/>
      <c r="AC77" s="34"/>
      <c r="AD77" s="34"/>
      <c r="AE77" s="34"/>
    </row>
    <row r="78" spans="2:12" s="1" customFormat="1" ht="12" customHeight="1">
      <c r="B78" s="21"/>
      <c r="C78" s="29" t="s">
        <v>156</v>
      </c>
      <c r="D78" s="22"/>
      <c r="E78" s="22"/>
      <c r="F78" s="22"/>
      <c r="G78" s="22"/>
      <c r="H78" s="22"/>
      <c r="I78" s="22"/>
      <c r="J78" s="22"/>
      <c r="K78" s="22"/>
      <c r="L78" s="20"/>
    </row>
    <row r="79" spans="1:31" s="2" customFormat="1" ht="16.5" customHeight="1">
      <c r="A79" s="34"/>
      <c r="B79" s="35"/>
      <c r="C79" s="36"/>
      <c r="D79" s="36"/>
      <c r="E79" s="288" t="s">
        <v>1924</v>
      </c>
      <c r="F79" s="287"/>
      <c r="G79" s="287"/>
      <c r="H79" s="287"/>
      <c r="I79" s="36"/>
      <c r="J79" s="36"/>
      <c r="K79" s="36"/>
      <c r="L79" s="113"/>
      <c r="S79" s="34"/>
      <c r="T79" s="34"/>
      <c r="U79" s="34"/>
      <c r="V79" s="34"/>
      <c r="W79" s="34"/>
      <c r="X79" s="34"/>
      <c r="Y79" s="34"/>
      <c r="Z79" s="34"/>
      <c r="AA79" s="34"/>
      <c r="AB79" s="34"/>
      <c r="AC79" s="34"/>
      <c r="AD79" s="34"/>
      <c r="AE79" s="34"/>
    </row>
    <row r="80" spans="1:31" s="2" customFormat="1" ht="12" customHeight="1">
      <c r="A80" s="34"/>
      <c r="B80" s="35"/>
      <c r="C80" s="29" t="s">
        <v>1925</v>
      </c>
      <c r="D80" s="36"/>
      <c r="E80" s="36"/>
      <c r="F80" s="36"/>
      <c r="G80" s="36"/>
      <c r="H80" s="36"/>
      <c r="I80" s="36"/>
      <c r="J80" s="36"/>
      <c r="K80" s="36"/>
      <c r="L80" s="113"/>
      <c r="S80" s="34"/>
      <c r="T80" s="34"/>
      <c r="U80" s="34"/>
      <c r="V80" s="34"/>
      <c r="W80" s="34"/>
      <c r="X80" s="34"/>
      <c r="Y80" s="34"/>
      <c r="Z80" s="34"/>
      <c r="AA80" s="34"/>
      <c r="AB80" s="34"/>
      <c r="AC80" s="34"/>
      <c r="AD80" s="34"/>
      <c r="AE80" s="34"/>
    </row>
    <row r="81" spans="1:31" s="2" customFormat="1" ht="16.5" customHeight="1">
      <c r="A81" s="34"/>
      <c r="B81" s="35"/>
      <c r="C81" s="36"/>
      <c r="D81" s="36"/>
      <c r="E81" s="280" t="str">
        <f>E11</f>
        <v>01 - P2396</v>
      </c>
      <c r="F81" s="287"/>
      <c r="G81" s="287"/>
      <c r="H81" s="287"/>
      <c r="I81" s="36"/>
      <c r="J81" s="36"/>
      <c r="K81" s="36"/>
      <c r="L81" s="113"/>
      <c r="S81" s="34"/>
      <c r="T81" s="34"/>
      <c r="U81" s="34"/>
      <c r="V81" s="34"/>
      <c r="W81" s="34"/>
      <c r="X81" s="34"/>
      <c r="Y81" s="34"/>
      <c r="Z81" s="34"/>
      <c r="AA81" s="34"/>
      <c r="AB81" s="34"/>
      <c r="AC81" s="34"/>
      <c r="AD81" s="34"/>
      <c r="AE81" s="34"/>
    </row>
    <row r="82" spans="1:31" s="2" customFormat="1" ht="6.9" customHeight="1">
      <c r="A82" s="34"/>
      <c r="B82" s="35"/>
      <c r="C82" s="36"/>
      <c r="D82" s="36"/>
      <c r="E82" s="36"/>
      <c r="F82" s="36"/>
      <c r="G82" s="36"/>
      <c r="H82" s="36"/>
      <c r="I82" s="36"/>
      <c r="J82" s="36"/>
      <c r="K82" s="36"/>
      <c r="L82" s="113"/>
      <c r="S82" s="34"/>
      <c r="T82" s="34"/>
      <c r="U82" s="34"/>
      <c r="V82" s="34"/>
      <c r="W82" s="34"/>
      <c r="X82" s="34"/>
      <c r="Y82" s="34"/>
      <c r="Z82" s="34"/>
      <c r="AA82" s="34"/>
      <c r="AB82" s="34"/>
      <c r="AC82" s="34"/>
      <c r="AD82" s="34"/>
      <c r="AE82" s="34"/>
    </row>
    <row r="83" spans="1:31" s="2" customFormat="1" ht="12" customHeight="1">
      <c r="A83" s="34"/>
      <c r="B83" s="35"/>
      <c r="C83" s="29" t="s">
        <v>21</v>
      </c>
      <c r="D83" s="36"/>
      <c r="E83" s="36"/>
      <c r="F83" s="27" t="str">
        <f>F14</f>
        <v xml:space="preserve"> </v>
      </c>
      <c r="G83" s="36"/>
      <c r="H83" s="36"/>
      <c r="I83" s="29" t="s">
        <v>23</v>
      </c>
      <c r="J83" s="59" t="str">
        <f>IF(J14="","",J14)</f>
        <v>24. 2. 2023</v>
      </c>
      <c r="K83" s="36"/>
      <c r="L83" s="113"/>
      <c r="S83" s="34"/>
      <c r="T83" s="34"/>
      <c r="U83" s="34"/>
      <c r="V83" s="34"/>
      <c r="W83" s="34"/>
      <c r="X83" s="34"/>
      <c r="Y83" s="34"/>
      <c r="Z83" s="34"/>
      <c r="AA83" s="34"/>
      <c r="AB83" s="34"/>
      <c r="AC83" s="34"/>
      <c r="AD83" s="34"/>
      <c r="AE83" s="34"/>
    </row>
    <row r="84" spans="1:31" s="2" customFormat="1" ht="6.9" customHeight="1">
      <c r="A84" s="34"/>
      <c r="B84" s="35"/>
      <c r="C84" s="36"/>
      <c r="D84" s="36"/>
      <c r="E84" s="36"/>
      <c r="F84" s="36"/>
      <c r="G84" s="36"/>
      <c r="H84" s="36"/>
      <c r="I84" s="36"/>
      <c r="J84" s="36"/>
      <c r="K84" s="36"/>
      <c r="L84" s="113"/>
      <c r="S84" s="34"/>
      <c r="T84" s="34"/>
      <c r="U84" s="34"/>
      <c r="V84" s="34"/>
      <c r="W84" s="34"/>
      <c r="X84" s="34"/>
      <c r="Y84" s="34"/>
      <c r="Z84" s="34"/>
      <c r="AA84" s="34"/>
      <c r="AB84" s="34"/>
      <c r="AC84" s="34"/>
      <c r="AD84" s="34"/>
      <c r="AE84" s="34"/>
    </row>
    <row r="85" spans="1:31" s="2" customFormat="1" ht="15.15" customHeight="1">
      <c r="A85" s="34"/>
      <c r="B85" s="35"/>
      <c r="C85" s="29" t="s">
        <v>25</v>
      </c>
      <c r="D85" s="36"/>
      <c r="E85" s="36"/>
      <c r="F85" s="27" t="str">
        <f>E17</f>
        <v>Ing. Aleš Bednář</v>
      </c>
      <c r="G85" s="36"/>
      <c r="H85" s="36"/>
      <c r="I85" s="29" t="s">
        <v>31</v>
      </c>
      <c r="J85" s="32" t="str">
        <f>E23</f>
        <v xml:space="preserve"> </v>
      </c>
      <c r="K85" s="36"/>
      <c r="L85" s="113"/>
      <c r="S85" s="34"/>
      <c r="T85" s="34"/>
      <c r="U85" s="34"/>
      <c r="V85" s="34"/>
      <c r="W85" s="34"/>
      <c r="X85" s="34"/>
      <c r="Y85" s="34"/>
      <c r="Z85" s="34"/>
      <c r="AA85" s="34"/>
      <c r="AB85" s="34"/>
      <c r="AC85" s="34"/>
      <c r="AD85" s="34"/>
      <c r="AE85" s="34"/>
    </row>
    <row r="86" spans="1:31" s="2" customFormat="1" ht="15.15" customHeight="1">
      <c r="A86" s="34"/>
      <c r="B86" s="35"/>
      <c r="C86" s="29" t="s">
        <v>29</v>
      </c>
      <c r="D86" s="36"/>
      <c r="E86" s="36"/>
      <c r="F86" s="27" t="str">
        <f>IF(E20="","",E20)</f>
        <v>Vyplň údaj</v>
      </c>
      <c r="G86" s="36"/>
      <c r="H86" s="36"/>
      <c r="I86" s="29" t="s">
        <v>33</v>
      </c>
      <c r="J86" s="32" t="str">
        <f>E26</f>
        <v>Lukáš Kot</v>
      </c>
      <c r="K86" s="36"/>
      <c r="L86" s="113"/>
      <c r="S86" s="34"/>
      <c r="T86" s="34"/>
      <c r="U86" s="34"/>
      <c r="V86" s="34"/>
      <c r="W86" s="34"/>
      <c r="X86" s="34"/>
      <c r="Y86" s="34"/>
      <c r="Z86" s="34"/>
      <c r="AA86" s="34"/>
      <c r="AB86" s="34"/>
      <c r="AC86" s="34"/>
      <c r="AD86" s="34"/>
      <c r="AE86" s="34"/>
    </row>
    <row r="87" spans="1:31" s="2" customFormat="1" ht="10.35" customHeight="1">
      <c r="A87" s="34"/>
      <c r="B87" s="35"/>
      <c r="C87" s="36"/>
      <c r="D87" s="36"/>
      <c r="E87" s="36"/>
      <c r="F87" s="36"/>
      <c r="G87" s="36"/>
      <c r="H87" s="36"/>
      <c r="I87" s="36"/>
      <c r="J87" s="36"/>
      <c r="K87" s="36"/>
      <c r="L87" s="113"/>
      <c r="S87" s="34"/>
      <c r="T87" s="34"/>
      <c r="U87" s="34"/>
      <c r="V87" s="34"/>
      <c r="W87" s="34"/>
      <c r="X87" s="34"/>
      <c r="Y87" s="34"/>
      <c r="Z87" s="34"/>
      <c r="AA87" s="34"/>
      <c r="AB87" s="34"/>
      <c r="AC87" s="34"/>
      <c r="AD87" s="34"/>
      <c r="AE87" s="34"/>
    </row>
    <row r="88" spans="1:31" s="11" customFormat="1" ht="29.25" customHeight="1">
      <c r="A88" s="151"/>
      <c r="B88" s="152"/>
      <c r="C88" s="153" t="s">
        <v>167</v>
      </c>
      <c r="D88" s="154" t="s">
        <v>56</v>
      </c>
      <c r="E88" s="154" t="s">
        <v>52</v>
      </c>
      <c r="F88" s="154" t="s">
        <v>53</v>
      </c>
      <c r="G88" s="154" t="s">
        <v>168</v>
      </c>
      <c r="H88" s="154" t="s">
        <v>169</v>
      </c>
      <c r="I88" s="154" t="s">
        <v>170</v>
      </c>
      <c r="J88" s="154" t="s">
        <v>160</v>
      </c>
      <c r="K88" s="155" t="s">
        <v>171</v>
      </c>
      <c r="L88" s="156"/>
      <c r="M88" s="68" t="s">
        <v>19</v>
      </c>
      <c r="N88" s="69" t="s">
        <v>41</v>
      </c>
      <c r="O88" s="69" t="s">
        <v>172</v>
      </c>
      <c r="P88" s="69" t="s">
        <v>173</v>
      </c>
      <c r="Q88" s="69" t="s">
        <v>174</v>
      </c>
      <c r="R88" s="69" t="s">
        <v>175</v>
      </c>
      <c r="S88" s="69" t="s">
        <v>176</v>
      </c>
      <c r="T88" s="70" t="s">
        <v>177</v>
      </c>
      <c r="U88" s="151"/>
      <c r="V88" s="151"/>
      <c r="W88" s="151"/>
      <c r="X88" s="151"/>
      <c r="Y88" s="151"/>
      <c r="Z88" s="151"/>
      <c r="AA88" s="151"/>
      <c r="AB88" s="151"/>
      <c r="AC88" s="151"/>
      <c r="AD88" s="151"/>
      <c r="AE88" s="151"/>
    </row>
    <row r="89" spans="1:63" s="2" customFormat="1" ht="22.8" customHeight="1">
      <c r="A89" s="34"/>
      <c r="B89" s="35"/>
      <c r="C89" s="75" t="s">
        <v>178</v>
      </c>
      <c r="D89" s="36"/>
      <c r="E89" s="36"/>
      <c r="F89" s="36"/>
      <c r="G89" s="36"/>
      <c r="H89" s="36"/>
      <c r="I89" s="36"/>
      <c r="J89" s="157">
        <f>BK89</f>
        <v>0</v>
      </c>
      <c r="K89" s="36"/>
      <c r="L89" s="39"/>
      <c r="M89" s="71"/>
      <c r="N89" s="158"/>
      <c r="O89" s="72"/>
      <c r="P89" s="159">
        <f>P90</f>
        <v>0</v>
      </c>
      <c r="Q89" s="72"/>
      <c r="R89" s="159">
        <f>R90</f>
        <v>30.9518</v>
      </c>
      <c r="S89" s="72"/>
      <c r="T89" s="160">
        <f>T90</f>
        <v>0</v>
      </c>
      <c r="U89" s="34"/>
      <c r="V89" s="34"/>
      <c r="W89" s="34"/>
      <c r="X89" s="34"/>
      <c r="Y89" s="34"/>
      <c r="Z89" s="34"/>
      <c r="AA89" s="34"/>
      <c r="AB89" s="34"/>
      <c r="AC89" s="34"/>
      <c r="AD89" s="34"/>
      <c r="AE89" s="34"/>
      <c r="AT89" s="17" t="s">
        <v>70</v>
      </c>
      <c r="AU89" s="17" t="s">
        <v>161</v>
      </c>
      <c r="BK89" s="161">
        <f>BK90</f>
        <v>0</v>
      </c>
    </row>
    <row r="90" spans="2:63" s="12" customFormat="1" ht="25.95" customHeight="1">
      <c r="B90" s="162"/>
      <c r="C90" s="163"/>
      <c r="D90" s="164" t="s">
        <v>70</v>
      </c>
      <c r="E90" s="165" t="s">
        <v>179</v>
      </c>
      <c r="F90" s="165" t="s">
        <v>180</v>
      </c>
      <c r="G90" s="163"/>
      <c r="H90" s="163"/>
      <c r="I90" s="166"/>
      <c r="J90" s="167">
        <f>BK90</f>
        <v>0</v>
      </c>
      <c r="K90" s="163"/>
      <c r="L90" s="168"/>
      <c r="M90" s="169"/>
      <c r="N90" s="170"/>
      <c r="O90" s="170"/>
      <c r="P90" s="171">
        <f>P91+P131+P154</f>
        <v>0</v>
      </c>
      <c r="Q90" s="170"/>
      <c r="R90" s="171">
        <f>R91+R131+R154</f>
        <v>30.9518</v>
      </c>
      <c r="S90" s="170"/>
      <c r="T90" s="172">
        <f>T91+T131+T154</f>
        <v>0</v>
      </c>
      <c r="AR90" s="173" t="s">
        <v>79</v>
      </c>
      <c r="AT90" s="174" t="s">
        <v>70</v>
      </c>
      <c r="AU90" s="174" t="s">
        <v>71</v>
      </c>
      <c r="AY90" s="173" t="s">
        <v>181</v>
      </c>
      <c r="BK90" s="175">
        <f>BK91+BK131+BK154</f>
        <v>0</v>
      </c>
    </row>
    <row r="91" spans="2:63" s="12" customFormat="1" ht="22.8" customHeight="1">
      <c r="B91" s="162"/>
      <c r="C91" s="163"/>
      <c r="D91" s="164" t="s">
        <v>70</v>
      </c>
      <c r="E91" s="176" t="s">
        <v>81</v>
      </c>
      <c r="F91" s="176" t="s">
        <v>182</v>
      </c>
      <c r="G91" s="163"/>
      <c r="H91" s="163"/>
      <c r="I91" s="166"/>
      <c r="J91" s="177">
        <f>BK91</f>
        <v>0</v>
      </c>
      <c r="K91" s="163"/>
      <c r="L91" s="168"/>
      <c r="M91" s="169"/>
      <c r="N91" s="170"/>
      <c r="O91" s="170"/>
      <c r="P91" s="171">
        <f>SUM(P92:P130)</f>
        <v>0</v>
      </c>
      <c r="Q91" s="170"/>
      <c r="R91" s="171">
        <f>SUM(R92:R130)</f>
        <v>30.9518</v>
      </c>
      <c r="S91" s="170"/>
      <c r="T91" s="172">
        <f>SUM(T92:T130)</f>
        <v>0</v>
      </c>
      <c r="AR91" s="173" t="s">
        <v>79</v>
      </c>
      <c r="AT91" s="174" t="s">
        <v>70</v>
      </c>
      <c r="AU91" s="174" t="s">
        <v>79</v>
      </c>
      <c r="AY91" s="173" t="s">
        <v>181</v>
      </c>
      <c r="BK91" s="175">
        <f>SUM(BK92:BK130)</f>
        <v>0</v>
      </c>
    </row>
    <row r="92" spans="1:65" s="2" customFormat="1" ht="21.75" customHeight="1">
      <c r="A92" s="34"/>
      <c r="B92" s="35"/>
      <c r="C92" s="178" t="s">
        <v>79</v>
      </c>
      <c r="D92" s="178" t="s">
        <v>183</v>
      </c>
      <c r="E92" s="179" t="s">
        <v>1927</v>
      </c>
      <c r="F92" s="180" t="s">
        <v>1928</v>
      </c>
      <c r="G92" s="181" t="s">
        <v>223</v>
      </c>
      <c r="H92" s="182">
        <v>32</v>
      </c>
      <c r="I92" s="183"/>
      <c r="J92" s="184">
        <f>ROUND(I92*H92,2)</f>
        <v>0</v>
      </c>
      <c r="K92" s="180" t="s">
        <v>187</v>
      </c>
      <c r="L92" s="185"/>
      <c r="M92" s="186" t="s">
        <v>19</v>
      </c>
      <c r="N92" s="187" t="s">
        <v>42</v>
      </c>
      <c r="O92" s="64"/>
      <c r="P92" s="188">
        <f>O92*H92</f>
        <v>0</v>
      </c>
      <c r="Q92" s="188">
        <v>0</v>
      </c>
      <c r="R92" s="188">
        <f>Q92*H92</f>
        <v>0</v>
      </c>
      <c r="S92" s="188">
        <v>0</v>
      </c>
      <c r="T92" s="189">
        <f>S92*H92</f>
        <v>0</v>
      </c>
      <c r="U92" s="34"/>
      <c r="V92" s="34"/>
      <c r="W92" s="34"/>
      <c r="X92" s="34"/>
      <c r="Y92" s="34"/>
      <c r="Z92" s="34"/>
      <c r="AA92" s="34"/>
      <c r="AB92" s="34"/>
      <c r="AC92" s="34"/>
      <c r="AD92" s="34"/>
      <c r="AE92" s="34"/>
      <c r="AR92" s="190" t="s">
        <v>188</v>
      </c>
      <c r="AT92" s="190" t="s">
        <v>183</v>
      </c>
      <c r="AU92" s="190" t="s">
        <v>81</v>
      </c>
      <c r="AY92" s="17" t="s">
        <v>181</v>
      </c>
      <c r="BE92" s="191">
        <f>IF(N92="základní",J92,0)</f>
        <v>0</v>
      </c>
      <c r="BF92" s="191">
        <f>IF(N92="snížená",J92,0)</f>
        <v>0</v>
      </c>
      <c r="BG92" s="191">
        <f>IF(N92="zákl. přenesená",J92,0)</f>
        <v>0</v>
      </c>
      <c r="BH92" s="191">
        <f>IF(N92="sníž. přenesená",J92,0)</f>
        <v>0</v>
      </c>
      <c r="BI92" s="191">
        <f>IF(N92="nulová",J92,0)</f>
        <v>0</v>
      </c>
      <c r="BJ92" s="17" t="s">
        <v>79</v>
      </c>
      <c r="BK92" s="191">
        <f>ROUND(I92*H92,2)</f>
        <v>0</v>
      </c>
      <c r="BL92" s="17" t="s">
        <v>189</v>
      </c>
      <c r="BM92" s="190" t="s">
        <v>1929</v>
      </c>
    </row>
    <row r="93" spans="2:51" s="14" customFormat="1" ht="12">
      <c r="B93" s="203"/>
      <c r="C93" s="204"/>
      <c r="D93" s="194" t="s">
        <v>191</v>
      </c>
      <c r="E93" s="205" t="s">
        <v>19</v>
      </c>
      <c r="F93" s="206" t="s">
        <v>1930</v>
      </c>
      <c r="G93" s="204"/>
      <c r="H93" s="207">
        <v>32</v>
      </c>
      <c r="I93" s="208"/>
      <c r="J93" s="204"/>
      <c r="K93" s="204"/>
      <c r="L93" s="209"/>
      <c r="M93" s="210"/>
      <c r="N93" s="211"/>
      <c r="O93" s="211"/>
      <c r="P93" s="211"/>
      <c r="Q93" s="211"/>
      <c r="R93" s="211"/>
      <c r="S93" s="211"/>
      <c r="T93" s="212"/>
      <c r="AT93" s="213" t="s">
        <v>191</v>
      </c>
      <c r="AU93" s="213" t="s">
        <v>81</v>
      </c>
      <c r="AV93" s="14" t="s">
        <v>81</v>
      </c>
      <c r="AW93" s="14" t="s">
        <v>32</v>
      </c>
      <c r="AX93" s="14" t="s">
        <v>71</v>
      </c>
      <c r="AY93" s="213" t="s">
        <v>181</v>
      </c>
    </row>
    <row r="94" spans="2:51" s="15" customFormat="1" ht="12">
      <c r="B94" s="214"/>
      <c r="C94" s="215"/>
      <c r="D94" s="194" t="s">
        <v>191</v>
      </c>
      <c r="E94" s="216" t="s">
        <v>19</v>
      </c>
      <c r="F94" s="217" t="s">
        <v>196</v>
      </c>
      <c r="G94" s="215"/>
      <c r="H94" s="218">
        <v>32</v>
      </c>
      <c r="I94" s="219"/>
      <c r="J94" s="215"/>
      <c r="K94" s="215"/>
      <c r="L94" s="220"/>
      <c r="M94" s="221"/>
      <c r="N94" s="222"/>
      <c r="O94" s="222"/>
      <c r="P94" s="222"/>
      <c r="Q94" s="222"/>
      <c r="R94" s="222"/>
      <c r="S94" s="222"/>
      <c r="T94" s="223"/>
      <c r="AT94" s="224" t="s">
        <v>191</v>
      </c>
      <c r="AU94" s="224" t="s">
        <v>81</v>
      </c>
      <c r="AV94" s="15" t="s">
        <v>189</v>
      </c>
      <c r="AW94" s="15" t="s">
        <v>32</v>
      </c>
      <c r="AX94" s="15" t="s">
        <v>79</v>
      </c>
      <c r="AY94" s="224" t="s">
        <v>181</v>
      </c>
    </row>
    <row r="95" spans="1:65" s="2" customFormat="1" ht="16.5" customHeight="1">
      <c r="A95" s="34"/>
      <c r="B95" s="35"/>
      <c r="C95" s="178" t="s">
        <v>81</v>
      </c>
      <c r="D95" s="178" t="s">
        <v>183</v>
      </c>
      <c r="E95" s="179" t="s">
        <v>1931</v>
      </c>
      <c r="F95" s="180" t="s">
        <v>1932</v>
      </c>
      <c r="G95" s="181" t="s">
        <v>262</v>
      </c>
      <c r="H95" s="182">
        <v>48</v>
      </c>
      <c r="I95" s="183"/>
      <c r="J95" s="184">
        <f>ROUND(I95*H95,2)</f>
        <v>0</v>
      </c>
      <c r="K95" s="180" t="s">
        <v>187</v>
      </c>
      <c r="L95" s="185"/>
      <c r="M95" s="186" t="s">
        <v>19</v>
      </c>
      <c r="N95" s="187" t="s">
        <v>42</v>
      </c>
      <c r="O95" s="64"/>
      <c r="P95" s="188">
        <f>O95*H95</f>
        <v>0</v>
      </c>
      <c r="Q95" s="188">
        <v>0</v>
      </c>
      <c r="R95" s="188">
        <f>Q95*H95</f>
        <v>0</v>
      </c>
      <c r="S95" s="188">
        <v>0</v>
      </c>
      <c r="T95" s="189">
        <f>S95*H95</f>
        <v>0</v>
      </c>
      <c r="U95" s="34"/>
      <c r="V95" s="34"/>
      <c r="W95" s="34"/>
      <c r="X95" s="34"/>
      <c r="Y95" s="34"/>
      <c r="Z95" s="34"/>
      <c r="AA95" s="34"/>
      <c r="AB95" s="34"/>
      <c r="AC95" s="34"/>
      <c r="AD95" s="34"/>
      <c r="AE95" s="34"/>
      <c r="AR95" s="190" t="s">
        <v>188</v>
      </c>
      <c r="AT95" s="190" t="s">
        <v>183</v>
      </c>
      <c r="AU95" s="190" t="s">
        <v>81</v>
      </c>
      <c r="AY95" s="17" t="s">
        <v>181</v>
      </c>
      <c r="BE95" s="191">
        <f>IF(N95="základní",J95,0)</f>
        <v>0</v>
      </c>
      <c r="BF95" s="191">
        <f>IF(N95="snížená",J95,0)</f>
        <v>0</v>
      </c>
      <c r="BG95" s="191">
        <f>IF(N95="zákl. přenesená",J95,0)</f>
        <v>0</v>
      </c>
      <c r="BH95" s="191">
        <f>IF(N95="sníž. přenesená",J95,0)</f>
        <v>0</v>
      </c>
      <c r="BI95" s="191">
        <f>IF(N95="nulová",J95,0)</f>
        <v>0</v>
      </c>
      <c r="BJ95" s="17" t="s">
        <v>79</v>
      </c>
      <c r="BK95" s="191">
        <f>ROUND(I95*H95,2)</f>
        <v>0</v>
      </c>
      <c r="BL95" s="17" t="s">
        <v>189</v>
      </c>
      <c r="BM95" s="190" t="s">
        <v>1933</v>
      </c>
    </row>
    <row r="96" spans="2:51" s="14" customFormat="1" ht="12">
      <c r="B96" s="203"/>
      <c r="C96" s="204"/>
      <c r="D96" s="194" t="s">
        <v>191</v>
      </c>
      <c r="E96" s="205" t="s">
        <v>19</v>
      </c>
      <c r="F96" s="206" t="s">
        <v>1173</v>
      </c>
      <c r="G96" s="204"/>
      <c r="H96" s="207">
        <v>48</v>
      </c>
      <c r="I96" s="208"/>
      <c r="J96" s="204"/>
      <c r="K96" s="204"/>
      <c r="L96" s="209"/>
      <c r="M96" s="210"/>
      <c r="N96" s="211"/>
      <c r="O96" s="211"/>
      <c r="P96" s="211"/>
      <c r="Q96" s="211"/>
      <c r="R96" s="211"/>
      <c r="S96" s="211"/>
      <c r="T96" s="212"/>
      <c r="AT96" s="213" t="s">
        <v>191</v>
      </c>
      <c r="AU96" s="213" t="s">
        <v>81</v>
      </c>
      <c r="AV96" s="14" t="s">
        <v>81</v>
      </c>
      <c r="AW96" s="14" t="s">
        <v>32</v>
      </c>
      <c r="AX96" s="14" t="s">
        <v>71</v>
      </c>
      <c r="AY96" s="213" t="s">
        <v>181</v>
      </c>
    </row>
    <row r="97" spans="2:51" s="15" customFormat="1" ht="12">
      <c r="B97" s="214"/>
      <c r="C97" s="215"/>
      <c r="D97" s="194" t="s">
        <v>191</v>
      </c>
      <c r="E97" s="216" t="s">
        <v>19</v>
      </c>
      <c r="F97" s="217" t="s">
        <v>196</v>
      </c>
      <c r="G97" s="215"/>
      <c r="H97" s="218">
        <v>48</v>
      </c>
      <c r="I97" s="219"/>
      <c r="J97" s="215"/>
      <c r="K97" s="215"/>
      <c r="L97" s="220"/>
      <c r="M97" s="221"/>
      <c r="N97" s="222"/>
      <c r="O97" s="222"/>
      <c r="P97" s="222"/>
      <c r="Q97" s="222"/>
      <c r="R97" s="222"/>
      <c r="S97" s="222"/>
      <c r="T97" s="223"/>
      <c r="AT97" s="224" t="s">
        <v>191</v>
      </c>
      <c r="AU97" s="224" t="s">
        <v>81</v>
      </c>
      <c r="AV97" s="15" t="s">
        <v>189</v>
      </c>
      <c r="AW97" s="15" t="s">
        <v>32</v>
      </c>
      <c r="AX97" s="15" t="s">
        <v>79</v>
      </c>
      <c r="AY97" s="224" t="s">
        <v>181</v>
      </c>
    </row>
    <row r="98" spans="1:65" s="2" customFormat="1" ht="21.75" customHeight="1">
      <c r="A98" s="34"/>
      <c r="B98" s="35"/>
      <c r="C98" s="178" t="s">
        <v>208</v>
      </c>
      <c r="D98" s="178" t="s">
        <v>183</v>
      </c>
      <c r="E98" s="179" t="s">
        <v>1934</v>
      </c>
      <c r="F98" s="180" t="s">
        <v>1935</v>
      </c>
      <c r="G98" s="181" t="s">
        <v>211</v>
      </c>
      <c r="H98" s="182">
        <v>1.5</v>
      </c>
      <c r="I98" s="183"/>
      <c r="J98" s="184">
        <f>ROUND(I98*H98,2)</f>
        <v>0</v>
      </c>
      <c r="K98" s="180" t="s">
        <v>187</v>
      </c>
      <c r="L98" s="185"/>
      <c r="M98" s="186" t="s">
        <v>19</v>
      </c>
      <c r="N98" s="187" t="s">
        <v>42</v>
      </c>
      <c r="O98" s="64"/>
      <c r="P98" s="188">
        <f>O98*H98</f>
        <v>0</v>
      </c>
      <c r="Q98" s="188">
        <v>2.234</v>
      </c>
      <c r="R98" s="188">
        <f>Q98*H98</f>
        <v>3.351</v>
      </c>
      <c r="S98" s="188">
        <v>0</v>
      </c>
      <c r="T98" s="189">
        <f>S98*H98</f>
        <v>0</v>
      </c>
      <c r="U98" s="34"/>
      <c r="V98" s="34"/>
      <c r="W98" s="34"/>
      <c r="X98" s="34"/>
      <c r="Y98" s="34"/>
      <c r="Z98" s="34"/>
      <c r="AA98" s="34"/>
      <c r="AB98" s="34"/>
      <c r="AC98" s="34"/>
      <c r="AD98" s="34"/>
      <c r="AE98" s="34"/>
      <c r="AR98" s="190" t="s">
        <v>188</v>
      </c>
      <c r="AT98" s="190" t="s">
        <v>183</v>
      </c>
      <c r="AU98" s="190" t="s">
        <v>81</v>
      </c>
      <c r="AY98" s="17" t="s">
        <v>181</v>
      </c>
      <c r="BE98" s="191">
        <f>IF(N98="základní",J98,0)</f>
        <v>0</v>
      </c>
      <c r="BF98" s="191">
        <f>IF(N98="snížená",J98,0)</f>
        <v>0</v>
      </c>
      <c r="BG98" s="191">
        <f>IF(N98="zákl. přenesená",J98,0)</f>
        <v>0</v>
      </c>
      <c r="BH98" s="191">
        <f>IF(N98="sníž. přenesená",J98,0)</f>
        <v>0</v>
      </c>
      <c r="BI98" s="191">
        <f>IF(N98="nulová",J98,0)</f>
        <v>0</v>
      </c>
      <c r="BJ98" s="17" t="s">
        <v>79</v>
      </c>
      <c r="BK98" s="191">
        <f>ROUND(I98*H98,2)</f>
        <v>0</v>
      </c>
      <c r="BL98" s="17" t="s">
        <v>189</v>
      </c>
      <c r="BM98" s="190" t="s">
        <v>1936</v>
      </c>
    </row>
    <row r="99" spans="2:51" s="14" customFormat="1" ht="12">
      <c r="B99" s="203"/>
      <c r="C99" s="204"/>
      <c r="D99" s="194" t="s">
        <v>191</v>
      </c>
      <c r="E99" s="205" t="s">
        <v>19</v>
      </c>
      <c r="F99" s="206" t="s">
        <v>1937</v>
      </c>
      <c r="G99" s="204"/>
      <c r="H99" s="207">
        <v>1.5</v>
      </c>
      <c r="I99" s="208"/>
      <c r="J99" s="204"/>
      <c r="K99" s="204"/>
      <c r="L99" s="209"/>
      <c r="M99" s="210"/>
      <c r="N99" s="211"/>
      <c r="O99" s="211"/>
      <c r="P99" s="211"/>
      <c r="Q99" s="211"/>
      <c r="R99" s="211"/>
      <c r="S99" s="211"/>
      <c r="T99" s="212"/>
      <c r="AT99" s="213" t="s">
        <v>191</v>
      </c>
      <c r="AU99" s="213" t="s">
        <v>81</v>
      </c>
      <c r="AV99" s="14" t="s">
        <v>81</v>
      </c>
      <c r="AW99" s="14" t="s">
        <v>32</v>
      </c>
      <c r="AX99" s="14" t="s">
        <v>71</v>
      </c>
      <c r="AY99" s="213" t="s">
        <v>181</v>
      </c>
    </row>
    <row r="100" spans="2:51" s="15" customFormat="1" ht="12">
      <c r="B100" s="214"/>
      <c r="C100" s="215"/>
      <c r="D100" s="194" t="s">
        <v>191</v>
      </c>
      <c r="E100" s="216" t="s">
        <v>19</v>
      </c>
      <c r="F100" s="217" t="s">
        <v>196</v>
      </c>
      <c r="G100" s="215"/>
      <c r="H100" s="218">
        <v>1.5</v>
      </c>
      <c r="I100" s="219"/>
      <c r="J100" s="215"/>
      <c r="K100" s="215"/>
      <c r="L100" s="220"/>
      <c r="M100" s="221"/>
      <c r="N100" s="222"/>
      <c r="O100" s="222"/>
      <c r="P100" s="222"/>
      <c r="Q100" s="222"/>
      <c r="R100" s="222"/>
      <c r="S100" s="222"/>
      <c r="T100" s="223"/>
      <c r="AT100" s="224" t="s">
        <v>191</v>
      </c>
      <c r="AU100" s="224" t="s">
        <v>81</v>
      </c>
      <c r="AV100" s="15" t="s">
        <v>189</v>
      </c>
      <c r="AW100" s="15" t="s">
        <v>32</v>
      </c>
      <c r="AX100" s="15" t="s">
        <v>79</v>
      </c>
      <c r="AY100" s="224" t="s">
        <v>181</v>
      </c>
    </row>
    <row r="101" spans="1:65" s="2" customFormat="1" ht="24.15" customHeight="1">
      <c r="A101" s="34"/>
      <c r="B101" s="35"/>
      <c r="C101" s="178" t="s">
        <v>189</v>
      </c>
      <c r="D101" s="178" t="s">
        <v>183</v>
      </c>
      <c r="E101" s="179" t="s">
        <v>1938</v>
      </c>
      <c r="F101" s="180" t="s">
        <v>1939</v>
      </c>
      <c r="G101" s="181" t="s">
        <v>223</v>
      </c>
      <c r="H101" s="182">
        <v>8</v>
      </c>
      <c r="I101" s="183"/>
      <c r="J101" s="184">
        <f>ROUND(I101*H101,2)</f>
        <v>0</v>
      </c>
      <c r="K101" s="180" t="s">
        <v>187</v>
      </c>
      <c r="L101" s="185"/>
      <c r="M101" s="186" t="s">
        <v>19</v>
      </c>
      <c r="N101" s="187" t="s">
        <v>42</v>
      </c>
      <c r="O101" s="64"/>
      <c r="P101" s="188">
        <f>O101*H101</f>
        <v>0</v>
      </c>
      <c r="Q101" s="188">
        <v>0</v>
      </c>
      <c r="R101" s="188">
        <f>Q101*H101</f>
        <v>0</v>
      </c>
      <c r="S101" s="188">
        <v>0</v>
      </c>
      <c r="T101" s="189">
        <f>S101*H101</f>
        <v>0</v>
      </c>
      <c r="U101" s="34"/>
      <c r="V101" s="34"/>
      <c r="W101" s="34"/>
      <c r="X101" s="34"/>
      <c r="Y101" s="34"/>
      <c r="Z101" s="34"/>
      <c r="AA101" s="34"/>
      <c r="AB101" s="34"/>
      <c r="AC101" s="34"/>
      <c r="AD101" s="34"/>
      <c r="AE101" s="34"/>
      <c r="AR101" s="190" t="s">
        <v>188</v>
      </c>
      <c r="AT101" s="190" t="s">
        <v>183</v>
      </c>
      <c r="AU101" s="190" t="s">
        <v>81</v>
      </c>
      <c r="AY101" s="17" t="s">
        <v>181</v>
      </c>
      <c r="BE101" s="191">
        <f>IF(N101="základní",J101,0)</f>
        <v>0</v>
      </c>
      <c r="BF101" s="191">
        <f>IF(N101="snížená",J101,0)</f>
        <v>0</v>
      </c>
      <c r="BG101" s="191">
        <f>IF(N101="zákl. přenesená",J101,0)</f>
        <v>0</v>
      </c>
      <c r="BH101" s="191">
        <f>IF(N101="sníž. přenesená",J101,0)</f>
        <v>0</v>
      </c>
      <c r="BI101" s="191">
        <f>IF(N101="nulová",J101,0)</f>
        <v>0</v>
      </c>
      <c r="BJ101" s="17" t="s">
        <v>79</v>
      </c>
      <c r="BK101" s="191">
        <f>ROUND(I101*H101,2)</f>
        <v>0</v>
      </c>
      <c r="BL101" s="17" t="s">
        <v>189</v>
      </c>
      <c r="BM101" s="190" t="s">
        <v>1940</v>
      </c>
    </row>
    <row r="102" spans="2:51" s="14" customFormat="1" ht="12">
      <c r="B102" s="203"/>
      <c r="C102" s="204"/>
      <c r="D102" s="194" t="s">
        <v>191</v>
      </c>
      <c r="E102" s="205" t="s">
        <v>19</v>
      </c>
      <c r="F102" s="206" t="s">
        <v>235</v>
      </c>
      <c r="G102" s="204"/>
      <c r="H102" s="207">
        <v>8</v>
      </c>
      <c r="I102" s="208"/>
      <c r="J102" s="204"/>
      <c r="K102" s="204"/>
      <c r="L102" s="209"/>
      <c r="M102" s="210"/>
      <c r="N102" s="211"/>
      <c r="O102" s="211"/>
      <c r="P102" s="211"/>
      <c r="Q102" s="211"/>
      <c r="R102" s="211"/>
      <c r="S102" s="211"/>
      <c r="T102" s="212"/>
      <c r="AT102" s="213" t="s">
        <v>191</v>
      </c>
      <c r="AU102" s="213" t="s">
        <v>81</v>
      </c>
      <c r="AV102" s="14" t="s">
        <v>81</v>
      </c>
      <c r="AW102" s="14" t="s">
        <v>32</v>
      </c>
      <c r="AX102" s="14" t="s">
        <v>71</v>
      </c>
      <c r="AY102" s="213" t="s">
        <v>181</v>
      </c>
    </row>
    <row r="103" spans="2:51" s="15" customFormat="1" ht="12">
      <c r="B103" s="214"/>
      <c r="C103" s="215"/>
      <c r="D103" s="194" t="s">
        <v>191</v>
      </c>
      <c r="E103" s="216" t="s">
        <v>19</v>
      </c>
      <c r="F103" s="217" t="s">
        <v>196</v>
      </c>
      <c r="G103" s="215"/>
      <c r="H103" s="218">
        <v>8</v>
      </c>
      <c r="I103" s="219"/>
      <c r="J103" s="215"/>
      <c r="K103" s="215"/>
      <c r="L103" s="220"/>
      <c r="M103" s="221"/>
      <c r="N103" s="222"/>
      <c r="O103" s="222"/>
      <c r="P103" s="222"/>
      <c r="Q103" s="222"/>
      <c r="R103" s="222"/>
      <c r="S103" s="222"/>
      <c r="T103" s="223"/>
      <c r="AT103" s="224" t="s">
        <v>191</v>
      </c>
      <c r="AU103" s="224" t="s">
        <v>81</v>
      </c>
      <c r="AV103" s="15" t="s">
        <v>189</v>
      </c>
      <c r="AW103" s="15" t="s">
        <v>32</v>
      </c>
      <c r="AX103" s="15" t="s">
        <v>79</v>
      </c>
      <c r="AY103" s="224" t="s">
        <v>181</v>
      </c>
    </row>
    <row r="104" spans="1:65" s="2" customFormat="1" ht="16.5" customHeight="1">
      <c r="A104" s="34"/>
      <c r="B104" s="35"/>
      <c r="C104" s="178" t="s">
        <v>197</v>
      </c>
      <c r="D104" s="178" t="s">
        <v>183</v>
      </c>
      <c r="E104" s="179" t="s">
        <v>1941</v>
      </c>
      <c r="F104" s="180" t="s">
        <v>1942</v>
      </c>
      <c r="G104" s="181" t="s">
        <v>223</v>
      </c>
      <c r="H104" s="182">
        <v>2</v>
      </c>
      <c r="I104" s="183"/>
      <c r="J104" s="184">
        <f>ROUND(I104*H104,2)</f>
        <v>0</v>
      </c>
      <c r="K104" s="180" t="s">
        <v>187</v>
      </c>
      <c r="L104" s="185"/>
      <c r="M104" s="186" t="s">
        <v>19</v>
      </c>
      <c r="N104" s="187" t="s">
        <v>42</v>
      </c>
      <c r="O104" s="64"/>
      <c r="P104" s="188">
        <f>O104*H104</f>
        <v>0</v>
      </c>
      <c r="Q104" s="188">
        <v>0</v>
      </c>
      <c r="R104" s="188">
        <f>Q104*H104</f>
        <v>0</v>
      </c>
      <c r="S104" s="188">
        <v>0</v>
      </c>
      <c r="T104" s="189">
        <f>S104*H104</f>
        <v>0</v>
      </c>
      <c r="U104" s="34"/>
      <c r="V104" s="34"/>
      <c r="W104" s="34"/>
      <c r="X104" s="34"/>
      <c r="Y104" s="34"/>
      <c r="Z104" s="34"/>
      <c r="AA104" s="34"/>
      <c r="AB104" s="34"/>
      <c r="AC104" s="34"/>
      <c r="AD104" s="34"/>
      <c r="AE104" s="34"/>
      <c r="AR104" s="190" t="s">
        <v>188</v>
      </c>
      <c r="AT104" s="190" t="s">
        <v>183</v>
      </c>
      <c r="AU104" s="190" t="s">
        <v>81</v>
      </c>
      <c r="AY104" s="17" t="s">
        <v>181</v>
      </c>
      <c r="BE104" s="191">
        <f>IF(N104="základní",J104,0)</f>
        <v>0</v>
      </c>
      <c r="BF104" s="191">
        <f>IF(N104="snížená",J104,0)</f>
        <v>0</v>
      </c>
      <c r="BG104" s="191">
        <f>IF(N104="zákl. přenesená",J104,0)</f>
        <v>0</v>
      </c>
      <c r="BH104" s="191">
        <f>IF(N104="sníž. přenesená",J104,0)</f>
        <v>0</v>
      </c>
      <c r="BI104" s="191">
        <f>IF(N104="nulová",J104,0)</f>
        <v>0</v>
      </c>
      <c r="BJ104" s="17" t="s">
        <v>79</v>
      </c>
      <c r="BK104" s="191">
        <f>ROUND(I104*H104,2)</f>
        <v>0</v>
      </c>
      <c r="BL104" s="17" t="s">
        <v>189</v>
      </c>
      <c r="BM104" s="190" t="s">
        <v>1943</v>
      </c>
    </row>
    <row r="105" spans="2:51" s="14" customFormat="1" ht="12">
      <c r="B105" s="203"/>
      <c r="C105" s="204"/>
      <c r="D105" s="194" t="s">
        <v>191</v>
      </c>
      <c r="E105" s="205" t="s">
        <v>19</v>
      </c>
      <c r="F105" s="206" t="s">
        <v>1944</v>
      </c>
      <c r="G105" s="204"/>
      <c r="H105" s="207">
        <v>2</v>
      </c>
      <c r="I105" s="208"/>
      <c r="J105" s="204"/>
      <c r="K105" s="204"/>
      <c r="L105" s="209"/>
      <c r="M105" s="210"/>
      <c r="N105" s="211"/>
      <c r="O105" s="211"/>
      <c r="P105" s="211"/>
      <c r="Q105" s="211"/>
      <c r="R105" s="211"/>
      <c r="S105" s="211"/>
      <c r="T105" s="212"/>
      <c r="AT105" s="213" t="s">
        <v>191</v>
      </c>
      <c r="AU105" s="213" t="s">
        <v>81</v>
      </c>
      <c r="AV105" s="14" t="s">
        <v>81</v>
      </c>
      <c r="AW105" s="14" t="s">
        <v>32</v>
      </c>
      <c r="AX105" s="14" t="s">
        <v>71</v>
      </c>
      <c r="AY105" s="213" t="s">
        <v>181</v>
      </c>
    </row>
    <row r="106" spans="2:51" s="15" customFormat="1" ht="12">
      <c r="B106" s="214"/>
      <c r="C106" s="215"/>
      <c r="D106" s="194" t="s">
        <v>191</v>
      </c>
      <c r="E106" s="216" t="s">
        <v>19</v>
      </c>
      <c r="F106" s="217" t="s">
        <v>196</v>
      </c>
      <c r="G106" s="215"/>
      <c r="H106" s="218">
        <v>2</v>
      </c>
      <c r="I106" s="219"/>
      <c r="J106" s="215"/>
      <c r="K106" s="215"/>
      <c r="L106" s="220"/>
      <c r="M106" s="221"/>
      <c r="N106" s="222"/>
      <c r="O106" s="222"/>
      <c r="P106" s="222"/>
      <c r="Q106" s="222"/>
      <c r="R106" s="222"/>
      <c r="S106" s="222"/>
      <c r="T106" s="223"/>
      <c r="AT106" s="224" t="s">
        <v>191</v>
      </c>
      <c r="AU106" s="224" t="s">
        <v>81</v>
      </c>
      <c r="AV106" s="15" t="s">
        <v>189</v>
      </c>
      <c r="AW106" s="15" t="s">
        <v>32</v>
      </c>
      <c r="AX106" s="15" t="s">
        <v>79</v>
      </c>
      <c r="AY106" s="224" t="s">
        <v>181</v>
      </c>
    </row>
    <row r="107" spans="1:65" s="2" customFormat="1" ht="16.5" customHeight="1">
      <c r="A107" s="34"/>
      <c r="B107" s="35"/>
      <c r="C107" s="178" t="s">
        <v>225</v>
      </c>
      <c r="D107" s="178" t="s">
        <v>183</v>
      </c>
      <c r="E107" s="179" t="s">
        <v>1945</v>
      </c>
      <c r="F107" s="180" t="s">
        <v>1946</v>
      </c>
      <c r="G107" s="181" t="s">
        <v>223</v>
      </c>
      <c r="H107" s="182">
        <v>4</v>
      </c>
      <c r="I107" s="183"/>
      <c r="J107" s="184">
        <f>ROUND(I107*H107,2)</f>
        <v>0</v>
      </c>
      <c r="K107" s="180" t="s">
        <v>187</v>
      </c>
      <c r="L107" s="185"/>
      <c r="M107" s="186" t="s">
        <v>19</v>
      </c>
      <c r="N107" s="187" t="s">
        <v>42</v>
      </c>
      <c r="O107" s="64"/>
      <c r="P107" s="188">
        <f>O107*H107</f>
        <v>0</v>
      </c>
      <c r="Q107" s="188">
        <v>0</v>
      </c>
      <c r="R107" s="188">
        <f>Q107*H107</f>
        <v>0</v>
      </c>
      <c r="S107" s="188">
        <v>0</v>
      </c>
      <c r="T107" s="189">
        <f>S107*H107</f>
        <v>0</v>
      </c>
      <c r="U107" s="34"/>
      <c r="V107" s="34"/>
      <c r="W107" s="34"/>
      <c r="X107" s="34"/>
      <c r="Y107" s="34"/>
      <c r="Z107" s="34"/>
      <c r="AA107" s="34"/>
      <c r="AB107" s="34"/>
      <c r="AC107" s="34"/>
      <c r="AD107" s="34"/>
      <c r="AE107" s="34"/>
      <c r="AR107" s="190" t="s">
        <v>188</v>
      </c>
      <c r="AT107" s="190" t="s">
        <v>183</v>
      </c>
      <c r="AU107" s="190" t="s">
        <v>81</v>
      </c>
      <c r="AY107" s="17" t="s">
        <v>181</v>
      </c>
      <c r="BE107" s="191">
        <f>IF(N107="základní",J107,0)</f>
        <v>0</v>
      </c>
      <c r="BF107" s="191">
        <f>IF(N107="snížená",J107,0)</f>
        <v>0</v>
      </c>
      <c r="BG107" s="191">
        <f>IF(N107="zákl. přenesená",J107,0)</f>
        <v>0</v>
      </c>
      <c r="BH107" s="191">
        <f>IF(N107="sníž. přenesená",J107,0)</f>
        <v>0</v>
      </c>
      <c r="BI107" s="191">
        <f>IF(N107="nulová",J107,0)</f>
        <v>0</v>
      </c>
      <c r="BJ107" s="17" t="s">
        <v>79</v>
      </c>
      <c r="BK107" s="191">
        <f>ROUND(I107*H107,2)</f>
        <v>0</v>
      </c>
      <c r="BL107" s="17" t="s">
        <v>189</v>
      </c>
      <c r="BM107" s="190" t="s">
        <v>1947</v>
      </c>
    </row>
    <row r="108" spans="2:51" s="14" customFormat="1" ht="12">
      <c r="B108" s="203"/>
      <c r="C108" s="204"/>
      <c r="D108" s="194" t="s">
        <v>191</v>
      </c>
      <c r="E108" s="205" t="s">
        <v>19</v>
      </c>
      <c r="F108" s="206" t="s">
        <v>529</v>
      </c>
      <c r="G108" s="204"/>
      <c r="H108" s="207">
        <v>4</v>
      </c>
      <c r="I108" s="208"/>
      <c r="J108" s="204"/>
      <c r="K108" s="204"/>
      <c r="L108" s="209"/>
      <c r="M108" s="210"/>
      <c r="N108" s="211"/>
      <c r="O108" s="211"/>
      <c r="P108" s="211"/>
      <c r="Q108" s="211"/>
      <c r="R108" s="211"/>
      <c r="S108" s="211"/>
      <c r="T108" s="212"/>
      <c r="AT108" s="213" t="s">
        <v>191</v>
      </c>
      <c r="AU108" s="213" t="s">
        <v>81</v>
      </c>
      <c r="AV108" s="14" t="s">
        <v>81</v>
      </c>
      <c r="AW108" s="14" t="s">
        <v>32</v>
      </c>
      <c r="AX108" s="14" t="s">
        <v>71</v>
      </c>
      <c r="AY108" s="213" t="s">
        <v>181</v>
      </c>
    </row>
    <row r="109" spans="2:51" s="15" customFormat="1" ht="12">
      <c r="B109" s="214"/>
      <c r="C109" s="215"/>
      <c r="D109" s="194" t="s">
        <v>191</v>
      </c>
      <c r="E109" s="216" t="s">
        <v>19</v>
      </c>
      <c r="F109" s="217" t="s">
        <v>196</v>
      </c>
      <c r="G109" s="215"/>
      <c r="H109" s="218">
        <v>4</v>
      </c>
      <c r="I109" s="219"/>
      <c r="J109" s="215"/>
      <c r="K109" s="215"/>
      <c r="L109" s="220"/>
      <c r="M109" s="221"/>
      <c r="N109" s="222"/>
      <c r="O109" s="222"/>
      <c r="P109" s="222"/>
      <c r="Q109" s="222"/>
      <c r="R109" s="222"/>
      <c r="S109" s="222"/>
      <c r="T109" s="223"/>
      <c r="AT109" s="224" t="s">
        <v>191</v>
      </c>
      <c r="AU109" s="224" t="s">
        <v>81</v>
      </c>
      <c r="AV109" s="15" t="s">
        <v>189</v>
      </c>
      <c r="AW109" s="15" t="s">
        <v>32</v>
      </c>
      <c r="AX109" s="15" t="s">
        <v>79</v>
      </c>
      <c r="AY109" s="224" t="s">
        <v>181</v>
      </c>
    </row>
    <row r="110" spans="1:65" s="2" customFormat="1" ht="16.5" customHeight="1">
      <c r="A110" s="34"/>
      <c r="B110" s="35"/>
      <c r="C110" s="178" t="s">
        <v>230</v>
      </c>
      <c r="D110" s="178" t="s">
        <v>183</v>
      </c>
      <c r="E110" s="179" t="s">
        <v>1948</v>
      </c>
      <c r="F110" s="180" t="s">
        <v>1949</v>
      </c>
      <c r="G110" s="181" t="s">
        <v>223</v>
      </c>
      <c r="H110" s="182">
        <v>40</v>
      </c>
      <c r="I110" s="183"/>
      <c r="J110" s="184">
        <f>ROUND(I110*H110,2)</f>
        <v>0</v>
      </c>
      <c r="K110" s="180" t="s">
        <v>187</v>
      </c>
      <c r="L110" s="185"/>
      <c r="M110" s="186" t="s">
        <v>19</v>
      </c>
      <c r="N110" s="187" t="s">
        <v>42</v>
      </c>
      <c r="O110" s="64"/>
      <c r="P110" s="188">
        <f>O110*H110</f>
        <v>0</v>
      </c>
      <c r="Q110" s="188">
        <v>0</v>
      </c>
      <c r="R110" s="188">
        <f>Q110*H110</f>
        <v>0</v>
      </c>
      <c r="S110" s="188">
        <v>0</v>
      </c>
      <c r="T110" s="189">
        <f>S110*H110</f>
        <v>0</v>
      </c>
      <c r="U110" s="34"/>
      <c r="V110" s="34"/>
      <c r="W110" s="34"/>
      <c r="X110" s="34"/>
      <c r="Y110" s="34"/>
      <c r="Z110" s="34"/>
      <c r="AA110" s="34"/>
      <c r="AB110" s="34"/>
      <c r="AC110" s="34"/>
      <c r="AD110" s="34"/>
      <c r="AE110" s="34"/>
      <c r="AR110" s="190" t="s">
        <v>188</v>
      </c>
      <c r="AT110" s="190" t="s">
        <v>183</v>
      </c>
      <c r="AU110" s="190" t="s">
        <v>81</v>
      </c>
      <c r="AY110" s="17" t="s">
        <v>181</v>
      </c>
      <c r="BE110" s="191">
        <f>IF(N110="základní",J110,0)</f>
        <v>0</v>
      </c>
      <c r="BF110" s="191">
        <f>IF(N110="snížená",J110,0)</f>
        <v>0</v>
      </c>
      <c r="BG110" s="191">
        <f>IF(N110="zákl. přenesená",J110,0)</f>
        <v>0</v>
      </c>
      <c r="BH110" s="191">
        <f>IF(N110="sníž. přenesená",J110,0)</f>
        <v>0</v>
      </c>
      <c r="BI110" s="191">
        <f>IF(N110="nulová",J110,0)</f>
        <v>0</v>
      </c>
      <c r="BJ110" s="17" t="s">
        <v>79</v>
      </c>
      <c r="BK110" s="191">
        <f>ROUND(I110*H110,2)</f>
        <v>0</v>
      </c>
      <c r="BL110" s="17" t="s">
        <v>189</v>
      </c>
      <c r="BM110" s="190" t="s">
        <v>1950</v>
      </c>
    </row>
    <row r="111" spans="2:51" s="14" customFormat="1" ht="12">
      <c r="B111" s="203"/>
      <c r="C111" s="204"/>
      <c r="D111" s="194" t="s">
        <v>191</v>
      </c>
      <c r="E111" s="205" t="s">
        <v>19</v>
      </c>
      <c r="F111" s="206" t="s">
        <v>1951</v>
      </c>
      <c r="G111" s="204"/>
      <c r="H111" s="207">
        <v>40</v>
      </c>
      <c r="I111" s="208"/>
      <c r="J111" s="204"/>
      <c r="K111" s="204"/>
      <c r="L111" s="209"/>
      <c r="M111" s="210"/>
      <c r="N111" s="211"/>
      <c r="O111" s="211"/>
      <c r="P111" s="211"/>
      <c r="Q111" s="211"/>
      <c r="R111" s="211"/>
      <c r="S111" s="211"/>
      <c r="T111" s="212"/>
      <c r="AT111" s="213" t="s">
        <v>191</v>
      </c>
      <c r="AU111" s="213" t="s">
        <v>81</v>
      </c>
      <c r="AV111" s="14" t="s">
        <v>81</v>
      </c>
      <c r="AW111" s="14" t="s">
        <v>32</v>
      </c>
      <c r="AX111" s="14" t="s">
        <v>71</v>
      </c>
      <c r="AY111" s="213" t="s">
        <v>181</v>
      </c>
    </row>
    <row r="112" spans="2:51" s="15" customFormat="1" ht="12">
      <c r="B112" s="214"/>
      <c r="C112" s="215"/>
      <c r="D112" s="194" t="s">
        <v>191</v>
      </c>
      <c r="E112" s="216" t="s">
        <v>19</v>
      </c>
      <c r="F112" s="217" t="s">
        <v>196</v>
      </c>
      <c r="G112" s="215"/>
      <c r="H112" s="218">
        <v>40</v>
      </c>
      <c r="I112" s="219"/>
      <c r="J112" s="215"/>
      <c r="K112" s="215"/>
      <c r="L112" s="220"/>
      <c r="M112" s="221"/>
      <c r="N112" s="222"/>
      <c r="O112" s="222"/>
      <c r="P112" s="222"/>
      <c r="Q112" s="222"/>
      <c r="R112" s="222"/>
      <c r="S112" s="222"/>
      <c r="T112" s="223"/>
      <c r="AT112" s="224" t="s">
        <v>191</v>
      </c>
      <c r="AU112" s="224" t="s">
        <v>81</v>
      </c>
      <c r="AV112" s="15" t="s">
        <v>189</v>
      </c>
      <c r="AW112" s="15" t="s">
        <v>32</v>
      </c>
      <c r="AX112" s="15" t="s">
        <v>79</v>
      </c>
      <c r="AY112" s="224" t="s">
        <v>181</v>
      </c>
    </row>
    <row r="113" spans="1:65" s="2" customFormat="1" ht="24.15" customHeight="1">
      <c r="A113" s="34"/>
      <c r="B113" s="35"/>
      <c r="C113" s="178" t="s">
        <v>188</v>
      </c>
      <c r="D113" s="178" t="s">
        <v>183</v>
      </c>
      <c r="E113" s="179" t="s">
        <v>1952</v>
      </c>
      <c r="F113" s="180" t="s">
        <v>1953</v>
      </c>
      <c r="G113" s="181" t="s">
        <v>223</v>
      </c>
      <c r="H113" s="182">
        <v>20</v>
      </c>
      <c r="I113" s="183"/>
      <c r="J113" s="184">
        <f>ROUND(I113*H113,2)</f>
        <v>0</v>
      </c>
      <c r="K113" s="180" t="s">
        <v>187</v>
      </c>
      <c r="L113" s="185"/>
      <c r="M113" s="186" t="s">
        <v>19</v>
      </c>
      <c r="N113" s="187" t="s">
        <v>42</v>
      </c>
      <c r="O113" s="64"/>
      <c r="P113" s="188">
        <f>O113*H113</f>
        <v>0</v>
      </c>
      <c r="Q113" s="188">
        <v>0</v>
      </c>
      <c r="R113" s="188">
        <f>Q113*H113</f>
        <v>0</v>
      </c>
      <c r="S113" s="188">
        <v>0</v>
      </c>
      <c r="T113" s="189">
        <f>S113*H113</f>
        <v>0</v>
      </c>
      <c r="U113" s="34"/>
      <c r="V113" s="34"/>
      <c r="W113" s="34"/>
      <c r="X113" s="34"/>
      <c r="Y113" s="34"/>
      <c r="Z113" s="34"/>
      <c r="AA113" s="34"/>
      <c r="AB113" s="34"/>
      <c r="AC113" s="34"/>
      <c r="AD113" s="34"/>
      <c r="AE113" s="34"/>
      <c r="AR113" s="190" t="s">
        <v>188</v>
      </c>
      <c r="AT113" s="190" t="s">
        <v>183</v>
      </c>
      <c r="AU113" s="190" t="s">
        <v>81</v>
      </c>
      <c r="AY113" s="17" t="s">
        <v>181</v>
      </c>
      <c r="BE113" s="191">
        <f>IF(N113="základní",J113,0)</f>
        <v>0</v>
      </c>
      <c r="BF113" s="191">
        <f>IF(N113="snížená",J113,0)</f>
        <v>0</v>
      </c>
      <c r="BG113" s="191">
        <f>IF(N113="zákl. přenesená",J113,0)</f>
        <v>0</v>
      </c>
      <c r="BH113" s="191">
        <f>IF(N113="sníž. přenesená",J113,0)</f>
        <v>0</v>
      </c>
      <c r="BI113" s="191">
        <f>IF(N113="nulová",J113,0)</f>
        <v>0</v>
      </c>
      <c r="BJ113" s="17" t="s">
        <v>79</v>
      </c>
      <c r="BK113" s="191">
        <f>ROUND(I113*H113,2)</f>
        <v>0</v>
      </c>
      <c r="BL113" s="17" t="s">
        <v>189</v>
      </c>
      <c r="BM113" s="190" t="s">
        <v>1954</v>
      </c>
    </row>
    <row r="114" spans="2:51" s="14" customFormat="1" ht="12">
      <c r="B114" s="203"/>
      <c r="C114" s="204"/>
      <c r="D114" s="194" t="s">
        <v>191</v>
      </c>
      <c r="E114" s="205" t="s">
        <v>19</v>
      </c>
      <c r="F114" s="206" t="s">
        <v>1955</v>
      </c>
      <c r="G114" s="204"/>
      <c r="H114" s="207">
        <v>20</v>
      </c>
      <c r="I114" s="208"/>
      <c r="J114" s="204"/>
      <c r="K114" s="204"/>
      <c r="L114" s="209"/>
      <c r="M114" s="210"/>
      <c r="N114" s="211"/>
      <c r="O114" s="211"/>
      <c r="P114" s="211"/>
      <c r="Q114" s="211"/>
      <c r="R114" s="211"/>
      <c r="S114" s="211"/>
      <c r="T114" s="212"/>
      <c r="AT114" s="213" t="s">
        <v>191</v>
      </c>
      <c r="AU114" s="213" t="s">
        <v>81</v>
      </c>
      <c r="AV114" s="14" t="s">
        <v>81</v>
      </c>
      <c r="AW114" s="14" t="s">
        <v>32</v>
      </c>
      <c r="AX114" s="14" t="s">
        <v>71</v>
      </c>
      <c r="AY114" s="213" t="s">
        <v>181</v>
      </c>
    </row>
    <row r="115" spans="2:51" s="15" customFormat="1" ht="12">
      <c r="B115" s="214"/>
      <c r="C115" s="215"/>
      <c r="D115" s="194" t="s">
        <v>191</v>
      </c>
      <c r="E115" s="216" t="s">
        <v>19</v>
      </c>
      <c r="F115" s="217" t="s">
        <v>196</v>
      </c>
      <c r="G115" s="215"/>
      <c r="H115" s="218">
        <v>20</v>
      </c>
      <c r="I115" s="219"/>
      <c r="J115" s="215"/>
      <c r="K115" s="215"/>
      <c r="L115" s="220"/>
      <c r="M115" s="221"/>
      <c r="N115" s="222"/>
      <c r="O115" s="222"/>
      <c r="P115" s="222"/>
      <c r="Q115" s="222"/>
      <c r="R115" s="222"/>
      <c r="S115" s="222"/>
      <c r="T115" s="223"/>
      <c r="AT115" s="224" t="s">
        <v>191</v>
      </c>
      <c r="AU115" s="224" t="s">
        <v>81</v>
      </c>
      <c r="AV115" s="15" t="s">
        <v>189</v>
      </c>
      <c r="AW115" s="15" t="s">
        <v>32</v>
      </c>
      <c r="AX115" s="15" t="s">
        <v>79</v>
      </c>
      <c r="AY115" s="224" t="s">
        <v>181</v>
      </c>
    </row>
    <row r="116" spans="1:65" s="2" customFormat="1" ht="24.15" customHeight="1">
      <c r="A116" s="34"/>
      <c r="B116" s="35"/>
      <c r="C116" s="178" t="s">
        <v>240</v>
      </c>
      <c r="D116" s="178" t="s">
        <v>183</v>
      </c>
      <c r="E116" s="179" t="s">
        <v>1956</v>
      </c>
      <c r="F116" s="180" t="s">
        <v>1957</v>
      </c>
      <c r="G116" s="181" t="s">
        <v>223</v>
      </c>
      <c r="H116" s="182">
        <v>16</v>
      </c>
      <c r="I116" s="183"/>
      <c r="J116" s="184">
        <f>ROUND(I116*H116,2)</f>
        <v>0</v>
      </c>
      <c r="K116" s="180" t="s">
        <v>187</v>
      </c>
      <c r="L116" s="185"/>
      <c r="M116" s="186" t="s">
        <v>19</v>
      </c>
      <c r="N116" s="187" t="s">
        <v>42</v>
      </c>
      <c r="O116" s="64"/>
      <c r="P116" s="188">
        <f>O116*H116</f>
        <v>0</v>
      </c>
      <c r="Q116" s="188">
        <v>0</v>
      </c>
      <c r="R116" s="188">
        <f>Q116*H116</f>
        <v>0</v>
      </c>
      <c r="S116" s="188">
        <v>0</v>
      </c>
      <c r="T116" s="189">
        <f>S116*H116</f>
        <v>0</v>
      </c>
      <c r="U116" s="34"/>
      <c r="V116" s="34"/>
      <c r="W116" s="34"/>
      <c r="X116" s="34"/>
      <c r="Y116" s="34"/>
      <c r="Z116" s="34"/>
      <c r="AA116" s="34"/>
      <c r="AB116" s="34"/>
      <c r="AC116" s="34"/>
      <c r="AD116" s="34"/>
      <c r="AE116" s="34"/>
      <c r="AR116" s="190" t="s">
        <v>188</v>
      </c>
      <c r="AT116" s="190" t="s">
        <v>183</v>
      </c>
      <c r="AU116" s="190" t="s">
        <v>81</v>
      </c>
      <c r="AY116" s="17" t="s">
        <v>181</v>
      </c>
      <c r="BE116" s="191">
        <f>IF(N116="základní",J116,0)</f>
        <v>0</v>
      </c>
      <c r="BF116" s="191">
        <f>IF(N116="snížená",J116,0)</f>
        <v>0</v>
      </c>
      <c r="BG116" s="191">
        <f>IF(N116="zákl. přenesená",J116,0)</f>
        <v>0</v>
      </c>
      <c r="BH116" s="191">
        <f>IF(N116="sníž. přenesená",J116,0)</f>
        <v>0</v>
      </c>
      <c r="BI116" s="191">
        <f>IF(N116="nulová",J116,0)</f>
        <v>0</v>
      </c>
      <c r="BJ116" s="17" t="s">
        <v>79</v>
      </c>
      <c r="BK116" s="191">
        <f>ROUND(I116*H116,2)</f>
        <v>0</v>
      </c>
      <c r="BL116" s="17" t="s">
        <v>189</v>
      </c>
      <c r="BM116" s="190" t="s">
        <v>1958</v>
      </c>
    </row>
    <row r="117" spans="2:51" s="14" customFormat="1" ht="12">
      <c r="B117" s="203"/>
      <c r="C117" s="204"/>
      <c r="D117" s="194" t="s">
        <v>191</v>
      </c>
      <c r="E117" s="205" t="s">
        <v>19</v>
      </c>
      <c r="F117" s="206" t="s">
        <v>445</v>
      </c>
      <c r="G117" s="204"/>
      <c r="H117" s="207">
        <v>16</v>
      </c>
      <c r="I117" s="208"/>
      <c r="J117" s="204"/>
      <c r="K117" s="204"/>
      <c r="L117" s="209"/>
      <c r="M117" s="210"/>
      <c r="N117" s="211"/>
      <c r="O117" s="211"/>
      <c r="P117" s="211"/>
      <c r="Q117" s="211"/>
      <c r="R117" s="211"/>
      <c r="S117" s="211"/>
      <c r="T117" s="212"/>
      <c r="AT117" s="213" t="s">
        <v>191</v>
      </c>
      <c r="AU117" s="213" t="s">
        <v>81</v>
      </c>
      <c r="AV117" s="14" t="s">
        <v>81</v>
      </c>
      <c r="AW117" s="14" t="s">
        <v>32</v>
      </c>
      <c r="AX117" s="14" t="s">
        <v>71</v>
      </c>
      <c r="AY117" s="213" t="s">
        <v>181</v>
      </c>
    </row>
    <row r="118" spans="2:51" s="15" customFormat="1" ht="12">
      <c r="B118" s="214"/>
      <c r="C118" s="215"/>
      <c r="D118" s="194" t="s">
        <v>191</v>
      </c>
      <c r="E118" s="216" t="s">
        <v>19</v>
      </c>
      <c r="F118" s="217" t="s">
        <v>196</v>
      </c>
      <c r="G118" s="215"/>
      <c r="H118" s="218">
        <v>16</v>
      </c>
      <c r="I118" s="219"/>
      <c r="J118" s="215"/>
      <c r="K118" s="215"/>
      <c r="L118" s="220"/>
      <c r="M118" s="221"/>
      <c r="N118" s="222"/>
      <c r="O118" s="222"/>
      <c r="P118" s="222"/>
      <c r="Q118" s="222"/>
      <c r="R118" s="222"/>
      <c r="S118" s="222"/>
      <c r="T118" s="223"/>
      <c r="AT118" s="224" t="s">
        <v>191</v>
      </c>
      <c r="AU118" s="224" t="s">
        <v>81</v>
      </c>
      <c r="AV118" s="15" t="s">
        <v>189</v>
      </c>
      <c r="AW118" s="15" t="s">
        <v>32</v>
      </c>
      <c r="AX118" s="15" t="s">
        <v>79</v>
      </c>
      <c r="AY118" s="224" t="s">
        <v>181</v>
      </c>
    </row>
    <row r="119" spans="1:65" s="2" customFormat="1" ht="24.15" customHeight="1">
      <c r="A119" s="34"/>
      <c r="B119" s="35"/>
      <c r="C119" s="178" t="s">
        <v>284</v>
      </c>
      <c r="D119" s="178" t="s">
        <v>183</v>
      </c>
      <c r="E119" s="179" t="s">
        <v>1959</v>
      </c>
      <c r="F119" s="180" t="s">
        <v>1960</v>
      </c>
      <c r="G119" s="181" t="s">
        <v>186</v>
      </c>
      <c r="H119" s="182">
        <v>5.5</v>
      </c>
      <c r="I119" s="183"/>
      <c r="J119" s="184">
        <f>ROUND(I119*H119,2)</f>
        <v>0</v>
      </c>
      <c r="K119" s="180" t="s">
        <v>187</v>
      </c>
      <c r="L119" s="185"/>
      <c r="M119" s="186" t="s">
        <v>19</v>
      </c>
      <c r="N119" s="187" t="s">
        <v>42</v>
      </c>
      <c r="O119" s="64"/>
      <c r="P119" s="188">
        <f>O119*H119</f>
        <v>0</v>
      </c>
      <c r="Q119" s="188">
        <v>1</v>
      </c>
      <c r="R119" s="188">
        <f>Q119*H119</f>
        <v>5.5</v>
      </c>
      <c r="S119" s="188">
        <v>0</v>
      </c>
      <c r="T119" s="189">
        <f>S119*H119</f>
        <v>0</v>
      </c>
      <c r="U119" s="34"/>
      <c r="V119" s="34"/>
      <c r="W119" s="34"/>
      <c r="X119" s="34"/>
      <c r="Y119" s="34"/>
      <c r="Z119" s="34"/>
      <c r="AA119" s="34"/>
      <c r="AB119" s="34"/>
      <c r="AC119" s="34"/>
      <c r="AD119" s="34"/>
      <c r="AE119" s="34"/>
      <c r="AR119" s="190" t="s">
        <v>188</v>
      </c>
      <c r="AT119" s="190" t="s">
        <v>183</v>
      </c>
      <c r="AU119" s="190" t="s">
        <v>81</v>
      </c>
      <c r="AY119" s="17" t="s">
        <v>181</v>
      </c>
      <c r="BE119" s="191">
        <f>IF(N119="základní",J119,0)</f>
        <v>0</v>
      </c>
      <c r="BF119" s="191">
        <f>IF(N119="snížená",J119,0)</f>
        <v>0</v>
      </c>
      <c r="BG119" s="191">
        <f>IF(N119="zákl. přenesená",J119,0)</f>
        <v>0</v>
      </c>
      <c r="BH119" s="191">
        <f>IF(N119="sníž. přenesená",J119,0)</f>
        <v>0</v>
      </c>
      <c r="BI119" s="191">
        <f>IF(N119="nulová",J119,0)</f>
        <v>0</v>
      </c>
      <c r="BJ119" s="17" t="s">
        <v>79</v>
      </c>
      <c r="BK119" s="191">
        <f>ROUND(I119*H119,2)</f>
        <v>0</v>
      </c>
      <c r="BL119" s="17" t="s">
        <v>189</v>
      </c>
      <c r="BM119" s="190" t="s">
        <v>1961</v>
      </c>
    </row>
    <row r="120" spans="2:51" s="14" customFormat="1" ht="12">
      <c r="B120" s="203"/>
      <c r="C120" s="204"/>
      <c r="D120" s="194" t="s">
        <v>191</v>
      </c>
      <c r="E120" s="205" t="s">
        <v>19</v>
      </c>
      <c r="F120" s="206" t="s">
        <v>1962</v>
      </c>
      <c r="G120" s="204"/>
      <c r="H120" s="207">
        <v>5.5</v>
      </c>
      <c r="I120" s="208"/>
      <c r="J120" s="204"/>
      <c r="K120" s="204"/>
      <c r="L120" s="209"/>
      <c r="M120" s="210"/>
      <c r="N120" s="211"/>
      <c r="O120" s="211"/>
      <c r="P120" s="211"/>
      <c r="Q120" s="211"/>
      <c r="R120" s="211"/>
      <c r="S120" s="211"/>
      <c r="T120" s="212"/>
      <c r="AT120" s="213" t="s">
        <v>191</v>
      </c>
      <c r="AU120" s="213" t="s">
        <v>81</v>
      </c>
      <c r="AV120" s="14" t="s">
        <v>81</v>
      </c>
      <c r="AW120" s="14" t="s">
        <v>32</v>
      </c>
      <c r="AX120" s="14" t="s">
        <v>71</v>
      </c>
      <c r="AY120" s="213" t="s">
        <v>181</v>
      </c>
    </row>
    <row r="121" spans="2:51" s="15" customFormat="1" ht="12">
      <c r="B121" s="214"/>
      <c r="C121" s="215"/>
      <c r="D121" s="194" t="s">
        <v>191</v>
      </c>
      <c r="E121" s="216" t="s">
        <v>19</v>
      </c>
      <c r="F121" s="217" t="s">
        <v>196</v>
      </c>
      <c r="G121" s="215"/>
      <c r="H121" s="218">
        <v>5.5</v>
      </c>
      <c r="I121" s="219"/>
      <c r="J121" s="215"/>
      <c r="K121" s="215"/>
      <c r="L121" s="220"/>
      <c r="M121" s="221"/>
      <c r="N121" s="222"/>
      <c r="O121" s="222"/>
      <c r="P121" s="222"/>
      <c r="Q121" s="222"/>
      <c r="R121" s="222"/>
      <c r="S121" s="222"/>
      <c r="T121" s="223"/>
      <c r="AT121" s="224" t="s">
        <v>191</v>
      </c>
      <c r="AU121" s="224" t="s">
        <v>81</v>
      </c>
      <c r="AV121" s="15" t="s">
        <v>189</v>
      </c>
      <c r="AW121" s="15" t="s">
        <v>32</v>
      </c>
      <c r="AX121" s="15" t="s">
        <v>79</v>
      </c>
      <c r="AY121" s="224" t="s">
        <v>181</v>
      </c>
    </row>
    <row r="122" spans="1:65" s="2" customFormat="1" ht="21.75" customHeight="1">
      <c r="A122" s="34"/>
      <c r="B122" s="35"/>
      <c r="C122" s="178" t="s">
        <v>289</v>
      </c>
      <c r="D122" s="178" t="s">
        <v>183</v>
      </c>
      <c r="E122" s="179" t="s">
        <v>1963</v>
      </c>
      <c r="F122" s="180" t="s">
        <v>1964</v>
      </c>
      <c r="G122" s="181" t="s">
        <v>186</v>
      </c>
      <c r="H122" s="182">
        <v>11</v>
      </c>
      <c r="I122" s="183"/>
      <c r="J122" s="184">
        <f>ROUND(I122*H122,2)</f>
        <v>0</v>
      </c>
      <c r="K122" s="180" t="s">
        <v>187</v>
      </c>
      <c r="L122" s="185"/>
      <c r="M122" s="186" t="s">
        <v>19</v>
      </c>
      <c r="N122" s="187" t="s">
        <v>42</v>
      </c>
      <c r="O122" s="64"/>
      <c r="P122" s="188">
        <f>O122*H122</f>
        <v>0</v>
      </c>
      <c r="Q122" s="188">
        <v>1</v>
      </c>
      <c r="R122" s="188">
        <f>Q122*H122</f>
        <v>11</v>
      </c>
      <c r="S122" s="188">
        <v>0</v>
      </c>
      <c r="T122" s="189">
        <f>S122*H122</f>
        <v>0</v>
      </c>
      <c r="U122" s="34"/>
      <c r="V122" s="34"/>
      <c r="W122" s="34"/>
      <c r="X122" s="34"/>
      <c r="Y122" s="34"/>
      <c r="Z122" s="34"/>
      <c r="AA122" s="34"/>
      <c r="AB122" s="34"/>
      <c r="AC122" s="34"/>
      <c r="AD122" s="34"/>
      <c r="AE122" s="34"/>
      <c r="AR122" s="190" t="s">
        <v>188</v>
      </c>
      <c r="AT122" s="190" t="s">
        <v>183</v>
      </c>
      <c r="AU122" s="190" t="s">
        <v>81</v>
      </c>
      <c r="AY122" s="17" t="s">
        <v>181</v>
      </c>
      <c r="BE122" s="191">
        <f>IF(N122="základní",J122,0)</f>
        <v>0</v>
      </c>
      <c r="BF122" s="191">
        <f>IF(N122="snížená",J122,0)</f>
        <v>0</v>
      </c>
      <c r="BG122" s="191">
        <f>IF(N122="zákl. přenesená",J122,0)</f>
        <v>0</v>
      </c>
      <c r="BH122" s="191">
        <f>IF(N122="sníž. přenesená",J122,0)</f>
        <v>0</v>
      </c>
      <c r="BI122" s="191">
        <f>IF(N122="nulová",J122,0)</f>
        <v>0</v>
      </c>
      <c r="BJ122" s="17" t="s">
        <v>79</v>
      </c>
      <c r="BK122" s="191">
        <f>ROUND(I122*H122,2)</f>
        <v>0</v>
      </c>
      <c r="BL122" s="17" t="s">
        <v>189</v>
      </c>
      <c r="BM122" s="190" t="s">
        <v>1965</v>
      </c>
    </row>
    <row r="123" spans="2:51" s="14" customFormat="1" ht="12">
      <c r="B123" s="203"/>
      <c r="C123" s="204"/>
      <c r="D123" s="194" t="s">
        <v>191</v>
      </c>
      <c r="E123" s="205" t="s">
        <v>19</v>
      </c>
      <c r="F123" s="206" t="s">
        <v>1966</v>
      </c>
      <c r="G123" s="204"/>
      <c r="H123" s="207">
        <v>11</v>
      </c>
      <c r="I123" s="208"/>
      <c r="J123" s="204"/>
      <c r="K123" s="204"/>
      <c r="L123" s="209"/>
      <c r="M123" s="210"/>
      <c r="N123" s="211"/>
      <c r="O123" s="211"/>
      <c r="P123" s="211"/>
      <c r="Q123" s="211"/>
      <c r="R123" s="211"/>
      <c r="S123" s="211"/>
      <c r="T123" s="212"/>
      <c r="AT123" s="213" t="s">
        <v>191</v>
      </c>
      <c r="AU123" s="213" t="s">
        <v>81</v>
      </c>
      <c r="AV123" s="14" t="s">
        <v>81</v>
      </c>
      <c r="AW123" s="14" t="s">
        <v>32</v>
      </c>
      <c r="AX123" s="14" t="s">
        <v>71</v>
      </c>
      <c r="AY123" s="213" t="s">
        <v>181</v>
      </c>
    </row>
    <row r="124" spans="2:51" s="15" customFormat="1" ht="12">
      <c r="B124" s="214"/>
      <c r="C124" s="215"/>
      <c r="D124" s="194" t="s">
        <v>191</v>
      </c>
      <c r="E124" s="216" t="s">
        <v>19</v>
      </c>
      <c r="F124" s="217" t="s">
        <v>196</v>
      </c>
      <c r="G124" s="215"/>
      <c r="H124" s="218">
        <v>11</v>
      </c>
      <c r="I124" s="219"/>
      <c r="J124" s="215"/>
      <c r="K124" s="215"/>
      <c r="L124" s="220"/>
      <c r="M124" s="221"/>
      <c r="N124" s="222"/>
      <c r="O124" s="222"/>
      <c r="P124" s="222"/>
      <c r="Q124" s="222"/>
      <c r="R124" s="222"/>
      <c r="S124" s="222"/>
      <c r="T124" s="223"/>
      <c r="AT124" s="224" t="s">
        <v>191</v>
      </c>
      <c r="AU124" s="224" t="s">
        <v>81</v>
      </c>
      <c r="AV124" s="15" t="s">
        <v>189</v>
      </c>
      <c r="AW124" s="15" t="s">
        <v>32</v>
      </c>
      <c r="AX124" s="15" t="s">
        <v>79</v>
      </c>
      <c r="AY124" s="224" t="s">
        <v>181</v>
      </c>
    </row>
    <row r="125" spans="1:65" s="2" customFormat="1" ht="24.15" customHeight="1">
      <c r="A125" s="34"/>
      <c r="B125" s="35"/>
      <c r="C125" s="178" t="s">
        <v>294</v>
      </c>
      <c r="D125" s="178" t="s">
        <v>183</v>
      </c>
      <c r="E125" s="179" t="s">
        <v>1967</v>
      </c>
      <c r="F125" s="180" t="s">
        <v>1968</v>
      </c>
      <c r="G125" s="181" t="s">
        <v>186</v>
      </c>
      <c r="H125" s="182">
        <v>11</v>
      </c>
      <c r="I125" s="183"/>
      <c r="J125" s="184">
        <f>ROUND(I125*H125,2)</f>
        <v>0</v>
      </c>
      <c r="K125" s="180" t="s">
        <v>187</v>
      </c>
      <c r="L125" s="185"/>
      <c r="M125" s="186" t="s">
        <v>19</v>
      </c>
      <c r="N125" s="187" t="s">
        <v>42</v>
      </c>
      <c r="O125" s="64"/>
      <c r="P125" s="188">
        <f>O125*H125</f>
        <v>0</v>
      </c>
      <c r="Q125" s="188">
        <v>1</v>
      </c>
      <c r="R125" s="188">
        <f>Q125*H125</f>
        <v>11</v>
      </c>
      <c r="S125" s="188">
        <v>0</v>
      </c>
      <c r="T125" s="189">
        <f>S125*H125</f>
        <v>0</v>
      </c>
      <c r="U125" s="34"/>
      <c r="V125" s="34"/>
      <c r="W125" s="34"/>
      <c r="X125" s="34"/>
      <c r="Y125" s="34"/>
      <c r="Z125" s="34"/>
      <c r="AA125" s="34"/>
      <c r="AB125" s="34"/>
      <c r="AC125" s="34"/>
      <c r="AD125" s="34"/>
      <c r="AE125" s="34"/>
      <c r="AR125" s="190" t="s">
        <v>188</v>
      </c>
      <c r="AT125" s="190" t="s">
        <v>183</v>
      </c>
      <c r="AU125" s="190" t="s">
        <v>81</v>
      </c>
      <c r="AY125" s="17" t="s">
        <v>181</v>
      </c>
      <c r="BE125" s="191">
        <f>IF(N125="základní",J125,0)</f>
        <v>0</v>
      </c>
      <c r="BF125" s="191">
        <f>IF(N125="snížená",J125,0)</f>
        <v>0</v>
      </c>
      <c r="BG125" s="191">
        <f>IF(N125="zákl. přenesená",J125,0)</f>
        <v>0</v>
      </c>
      <c r="BH125" s="191">
        <f>IF(N125="sníž. přenesená",J125,0)</f>
        <v>0</v>
      </c>
      <c r="BI125" s="191">
        <f>IF(N125="nulová",J125,0)</f>
        <v>0</v>
      </c>
      <c r="BJ125" s="17" t="s">
        <v>79</v>
      </c>
      <c r="BK125" s="191">
        <f>ROUND(I125*H125,2)</f>
        <v>0</v>
      </c>
      <c r="BL125" s="17" t="s">
        <v>189</v>
      </c>
      <c r="BM125" s="190" t="s">
        <v>1969</v>
      </c>
    </row>
    <row r="126" spans="2:51" s="14" customFormat="1" ht="12">
      <c r="B126" s="203"/>
      <c r="C126" s="204"/>
      <c r="D126" s="194" t="s">
        <v>191</v>
      </c>
      <c r="E126" s="205" t="s">
        <v>19</v>
      </c>
      <c r="F126" s="206" t="s">
        <v>1966</v>
      </c>
      <c r="G126" s="204"/>
      <c r="H126" s="207">
        <v>11</v>
      </c>
      <c r="I126" s="208"/>
      <c r="J126" s="204"/>
      <c r="K126" s="204"/>
      <c r="L126" s="209"/>
      <c r="M126" s="210"/>
      <c r="N126" s="211"/>
      <c r="O126" s="211"/>
      <c r="P126" s="211"/>
      <c r="Q126" s="211"/>
      <c r="R126" s="211"/>
      <c r="S126" s="211"/>
      <c r="T126" s="212"/>
      <c r="AT126" s="213" t="s">
        <v>191</v>
      </c>
      <c r="AU126" s="213" t="s">
        <v>81</v>
      </c>
      <c r="AV126" s="14" t="s">
        <v>81</v>
      </c>
      <c r="AW126" s="14" t="s">
        <v>32</v>
      </c>
      <c r="AX126" s="14" t="s">
        <v>71</v>
      </c>
      <c r="AY126" s="213" t="s">
        <v>181</v>
      </c>
    </row>
    <row r="127" spans="2:51" s="15" customFormat="1" ht="12">
      <c r="B127" s="214"/>
      <c r="C127" s="215"/>
      <c r="D127" s="194" t="s">
        <v>191</v>
      </c>
      <c r="E127" s="216" t="s">
        <v>19</v>
      </c>
      <c r="F127" s="217" t="s">
        <v>196</v>
      </c>
      <c r="G127" s="215"/>
      <c r="H127" s="218">
        <v>11</v>
      </c>
      <c r="I127" s="219"/>
      <c r="J127" s="215"/>
      <c r="K127" s="215"/>
      <c r="L127" s="220"/>
      <c r="M127" s="221"/>
      <c r="N127" s="222"/>
      <c r="O127" s="222"/>
      <c r="P127" s="222"/>
      <c r="Q127" s="222"/>
      <c r="R127" s="222"/>
      <c r="S127" s="222"/>
      <c r="T127" s="223"/>
      <c r="AT127" s="224" t="s">
        <v>191</v>
      </c>
      <c r="AU127" s="224" t="s">
        <v>81</v>
      </c>
      <c r="AV127" s="15" t="s">
        <v>189</v>
      </c>
      <c r="AW127" s="15" t="s">
        <v>32</v>
      </c>
      <c r="AX127" s="15" t="s">
        <v>79</v>
      </c>
      <c r="AY127" s="224" t="s">
        <v>181</v>
      </c>
    </row>
    <row r="128" spans="1:65" s="2" customFormat="1" ht="24.15" customHeight="1">
      <c r="A128" s="34"/>
      <c r="B128" s="35"/>
      <c r="C128" s="178" t="s">
        <v>300</v>
      </c>
      <c r="D128" s="178" t="s">
        <v>183</v>
      </c>
      <c r="E128" s="179" t="s">
        <v>1970</v>
      </c>
      <c r="F128" s="180" t="s">
        <v>1971</v>
      </c>
      <c r="G128" s="181" t="s">
        <v>223</v>
      </c>
      <c r="H128" s="182">
        <v>96</v>
      </c>
      <c r="I128" s="183"/>
      <c r="J128" s="184">
        <f>ROUND(I128*H128,2)</f>
        <v>0</v>
      </c>
      <c r="K128" s="180" t="s">
        <v>187</v>
      </c>
      <c r="L128" s="185"/>
      <c r="M128" s="186" t="s">
        <v>19</v>
      </c>
      <c r="N128" s="187" t="s">
        <v>42</v>
      </c>
      <c r="O128" s="64"/>
      <c r="P128" s="188">
        <f>O128*H128</f>
        <v>0</v>
      </c>
      <c r="Q128" s="188">
        <v>0.00105</v>
      </c>
      <c r="R128" s="188">
        <f>Q128*H128</f>
        <v>0.1008</v>
      </c>
      <c r="S128" s="188">
        <v>0</v>
      </c>
      <c r="T128" s="189">
        <f>S128*H128</f>
        <v>0</v>
      </c>
      <c r="U128" s="34"/>
      <c r="V128" s="34"/>
      <c r="W128" s="34"/>
      <c r="X128" s="34"/>
      <c r="Y128" s="34"/>
      <c r="Z128" s="34"/>
      <c r="AA128" s="34"/>
      <c r="AB128" s="34"/>
      <c r="AC128" s="34"/>
      <c r="AD128" s="34"/>
      <c r="AE128" s="34"/>
      <c r="AR128" s="190" t="s">
        <v>188</v>
      </c>
      <c r="AT128" s="190" t="s">
        <v>183</v>
      </c>
      <c r="AU128" s="190" t="s">
        <v>81</v>
      </c>
      <c r="AY128" s="17" t="s">
        <v>181</v>
      </c>
      <c r="BE128" s="191">
        <f>IF(N128="základní",J128,0)</f>
        <v>0</v>
      </c>
      <c r="BF128" s="191">
        <f>IF(N128="snížená",J128,0)</f>
        <v>0</v>
      </c>
      <c r="BG128" s="191">
        <f>IF(N128="zákl. přenesená",J128,0)</f>
        <v>0</v>
      </c>
      <c r="BH128" s="191">
        <f>IF(N128="sníž. přenesená",J128,0)</f>
        <v>0</v>
      </c>
      <c r="BI128" s="191">
        <f>IF(N128="nulová",J128,0)</f>
        <v>0</v>
      </c>
      <c r="BJ128" s="17" t="s">
        <v>79</v>
      </c>
      <c r="BK128" s="191">
        <f>ROUND(I128*H128,2)</f>
        <v>0</v>
      </c>
      <c r="BL128" s="17" t="s">
        <v>189</v>
      </c>
      <c r="BM128" s="190" t="s">
        <v>1972</v>
      </c>
    </row>
    <row r="129" spans="2:51" s="14" customFormat="1" ht="12">
      <c r="B129" s="203"/>
      <c r="C129" s="204"/>
      <c r="D129" s="194" t="s">
        <v>191</v>
      </c>
      <c r="E129" s="205" t="s">
        <v>19</v>
      </c>
      <c r="F129" s="206" t="s">
        <v>1973</v>
      </c>
      <c r="G129" s="204"/>
      <c r="H129" s="207">
        <v>96</v>
      </c>
      <c r="I129" s="208"/>
      <c r="J129" s="204"/>
      <c r="K129" s="204"/>
      <c r="L129" s="209"/>
      <c r="M129" s="210"/>
      <c r="N129" s="211"/>
      <c r="O129" s="211"/>
      <c r="P129" s="211"/>
      <c r="Q129" s="211"/>
      <c r="R129" s="211"/>
      <c r="S129" s="211"/>
      <c r="T129" s="212"/>
      <c r="AT129" s="213" t="s">
        <v>191</v>
      </c>
      <c r="AU129" s="213" t="s">
        <v>81</v>
      </c>
      <c r="AV129" s="14" t="s">
        <v>81</v>
      </c>
      <c r="AW129" s="14" t="s">
        <v>32</v>
      </c>
      <c r="AX129" s="14" t="s">
        <v>71</v>
      </c>
      <c r="AY129" s="213" t="s">
        <v>181</v>
      </c>
    </row>
    <row r="130" spans="2:51" s="15" customFormat="1" ht="12">
      <c r="B130" s="214"/>
      <c r="C130" s="215"/>
      <c r="D130" s="194" t="s">
        <v>191</v>
      </c>
      <c r="E130" s="216" t="s">
        <v>19</v>
      </c>
      <c r="F130" s="217" t="s">
        <v>196</v>
      </c>
      <c r="G130" s="215"/>
      <c r="H130" s="218">
        <v>96</v>
      </c>
      <c r="I130" s="219"/>
      <c r="J130" s="215"/>
      <c r="K130" s="215"/>
      <c r="L130" s="220"/>
      <c r="M130" s="221"/>
      <c r="N130" s="222"/>
      <c r="O130" s="222"/>
      <c r="P130" s="222"/>
      <c r="Q130" s="222"/>
      <c r="R130" s="222"/>
      <c r="S130" s="222"/>
      <c r="T130" s="223"/>
      <c r="AT130" s="224" t="s">
        <v>191</v>
      </c>
      <c r="AU130" s="224" t="s">
        <v>81</v>
      </c>
      <c r="AV130" s="15" t="s">
        <v>189</v>
      </c>
      <c r="AW130" s="15" t="s">
        <v>32</v>
      </c>
      <c r="AX130" s="15" t="s">
        <v>79</v>
      </c>
      <c r="AY130" s="224" t="s">
        <v>181</v>
      </c>
    </row>
    <row r="131" spans="2:63" s="12" customFormat="1" ht="22.8" customHeight="1">
      <c r="B131" s="162"/>
      <c r="C131" s="163"/>
      <c r="D131" s="164" t="s">
        <v>70</v>
      </c>
      <c r="E131" s="176" t="s">
        <v>197</v>
      </c>
      <c r="F131" s="176" t="s">
        <v>198</v>
      </c>
      <c r="G131" s="163"/>
      <c r="H131" s="163"/>
      <c r="I131" s="166"/>
      <c r="J131" s="177">
        <f>BK131</f>
        <v>0</v>
      </c>
      <c r="K131" s="163"/>
      <c r="L131" s="168"/>
      <c r="M131" s="169"/>
      <c r="N131" s="170"/>
      <c r="O131" s="170"/>
      <c r="P131" s="171">
        <f>SUM(P132:P153)</f>
        <v>0</v>
      </c>
      <c r="Q131" s="170"/>
      <c r="R131" s="171">
        <f>SUM(R132:R153)</f>
        <v>0</v>
      </c>
      <c r="S131" s="170"/>
      <c r="T131" s="172">
        <f>SUM(T132:T153)</f>
        <v>0</v>
      </c>
      <c r="AR131" s="173" t="s">
        <v>79</v>
      </c>
      <c r="AT131" s="174" t="s">
        <v>70</v>
      </c>
      <c r="AU131" s="174" t="s">
        <v>79</v>
      </c>
      <c r="AY131" s="173" t="s">
        <v>181</v>
      </c>
      <c r="BK131" s="175">
        <f>SUM(BK132:BK153)</f>
        <v>0</v>
      </c>
    </row>
    <row r="132" spans="1:65" s="2" customFormat="1" ht="78" customHeight="1">
      <c r="A132" s="34"/>
      <c r="B132" s="35"/>
      <c r="C132" s="225" t="s">
        <v>304</v>
      </c>
      <c r="D132" s="225" t="s">
        <v>199</v>
      </c>
      <c r="E132" s="226" t="s">
        <v>1974</v>
      </c>
      <c r="F132" s="227" t="s">
        <v>1975</v>
      </c>
      <c r="G132" s="228" t="s">
        <v>1425</v>
      </c>
      <c r="H132" s="229">
        <v>48</v>
      </c>
      <c r="I132" s="230"/>
      <c r="J132" s="231">
        <f>ROUND(I132*H132,2)</f>
        <v>0</v>
      </c>
      <c r="K132" s="227" t="s">
        <v>187</v>
      </c>
      <c r="L132" s="39"/>
      <c r="M132" s="232" t="s">
        <v>19</v>
      </c>
      <c r="N132" s="233" t="s">
        <v>42</v>
      </c>
      <c r="O132" s="64"/>
      <c r="P132" s="188">
        <f>O132*H132</f>
        <v>0</v>
      </c>
      <c r="Q132" s="188">
        <v>0</v>
      </c>
      <c r="R132" s="188">
        <f>Q132*H132</f>
        <v>0</v>
      </c>
      <c r="S132" s="188">
        <v>0</v>
      </c>
      <c r="T132" s="189">
        <f>S132*H132</f>
        <v>0</v>
      </c>
      <c r="U132" s="34"/>
      <c r="V132" s="34"/>
      <c r="W132" s="34"/>
      <c r="X132" s="34"/>
      <c r="Y132" s="34"/>
      <c r="Z132" s="34"/>
      <c r="AA132" s="34"/>
      <c r="AB132" s="34"/>
      <c r="AC132" s="34"/>
      <c r="AD132" s="34"/>
      <c r="AE132" s="34"/>
      <c r="AR132" s="190" t="s">
        <v>189</v>
      </c>
      <c r="AT132" s="190" t="s">
        <v>199</v>
      </c>
      <c r="AU132" s="190" t="s">
        <v>81</v>
      </c>
      <c r="AY132" s="17" t="s">
        <v>181</v>
      </c>
      <c r="BE132" s="191">
        <f>IF(N132="základní",J132,0)</f>
        <v>0</v>
      </c>
      <c r="BF132" s="191">
        <f>IF(N132="snížená",J132,0)</f>
        <v>0</v>
      </c>
      <c r="BG132" s="191">
        <f>IF(N132="zákl. přenesená",J132,0)</f>
        <v>0</v>
      </c>
      <c r="BH132" s="191">
        <f>IF(N132="sníž. přenesená",J132,0)</f>
        <v>0</v>
      </c>
      <c r="BI132" s="191">
        <f>IF(N132="nulová",J132,0)</f>
        <v>0</v>
      </c>
      <c r="BJ132" s="17" t="s">
        <v>79</v>
      </c>
      <c r="BK132" s="191">
        <f>ROUND(I132*H132,2)</f>
        <v>0</v>
      </c>
      <c r="BL132" s="17" t="s">
        <v>189</v>
      </c>
      <c r="BM132" s="190" t="s">
        <v>1976</v>
      </c>
    </row>
    <row r="133" spans="2:51" s="14" customFormat="1" ht="12">
      <c r="B133" s="203"/>
      <c r="C133" s="204"/>
      <c r="D133" s="194" t="s">
        <v>191</v>
      </c>
      <c r="E133" s="205" t="s">
        <v>19</v>
      </c>
      <c r="F133" s="206" t="s">
        <v>1977</v>
      </c>
      <c r="G133" s="204"/>
      <c r="H133" s="207">
        <v>48</v>
      </c>
      <c r="I133" s="208"/>
      <c r="J133" s="204"/>
      <c r="K133" s="204"/>
      <c r="L133" s="209"/>
      <c r="M133" s="210"/>
      <c r="N133" s="211"/>
      <c r="O133" s="211"/>
      <c r="P133" s="211"/>
      <c r="Q133" s="211"/>
      <c r="R133" s="211"/>
      <c r="S133" s="211"/>
      <c r="T133" s="212"/>
      <c r="AT133" s="213" t="s">
        <v>191</v>
      </c>
      <c r="AU133" s="213" t="s">
        <v>81</v>
      </c>
      <c r="AV133" s="14" t="s">
        <v>81</v>
      </c>
      <c r="AW133" s="14" t="s">
        <v>32</v>
      </c>
      <c r="AX133" s="14" t="s">
        <v>71</v>
      </c>
      <c r="AY133" s="213" t="s">
        <v>181</v>
      </c>
    </row>
    <row r="134" spans="2:51" s="15" customFormat="1" ht="12">
      <c r="B134" s="214"/>
      <c r="C134" s="215"/>
      <c r="D134" s="194" t="s">
        <v>191</v>
      </c>
      <c r="E134" s="216" t="s">
        <v>19</v>
      </c>
      <c r="F134" s="217" t="s">
        <v>196</v>
      </c>
      <c r="G134" s="215"/>
      <c r="H134" s="218">
        <v>48</v>
      </c>
      <c r="I134" s="219"/>
      <c r="J134" s="215"/>
      <c r="K134" s="215"/>
      <c r="L134" s="220"/>
      <c r="M134" s="221"/>
      <c r="N134" s="222"/>
      <c r="O134" s="222"/>
      <c r="P134" s="222"/>
      <c r="Q134" s="222"/>
      <c r="R134" s="222"/>
      <c r="S134" s="222"/>
      <c r="T134" s="223"/>
      <c r="AT134" s="224" t="s">
        <v>191</v>
      </c>
      <c r="AU134" s="224" t="s">
        <v>81</v>
      </c>
      <c r="AV134" s="15" t="s">
        <v>189</v>
      </c>
      <c r="AW134" s="15" t="s">
        <v>32</v>
      </c>
      <c r="AX134" s="15" t="s">
        <v>79</v>
      </c>
      <c r="AY134" s="224" t="s">
        <v>181</v>
      </c>
    </row>
    <row r="135" spans="1:65" s="2" customFormat="1" ht="62.7" customHeight="1">
      <c r="A135" s="34"/>
      <c r="B135" s="35"/>
      <c r="C135" s="225" t="s">
        <v>8</v>
      </c>
      <c r="D135" s="225" t="s">
        <v>199</v>
      </c>
      <c r="E135" s="226" t="s">
        <v>1978</v>
      </c>
      <c r="F135" s="227" t="s">
        <v>1979</v>
      </c>
      <c r="G135" s="228" t="s">
        <v>262</v>
      </c>
      <c r="H135" s="229">
        <v>12</v>
      </c>
      <c r="I135" s="230"/>
      <c r="J135" s="231">
        <f>ROUND(I135*H135,2)</f>
        <v>0</v>
      </c>
      <c r="K135" s="227" t="s">
        <v>187</v>
      </c>
      <c r="L135" s="39"/>
      <c r="M135" s="232" t="s">
        <v>19</v>
      </c>
      <c r="N135" s="233" t="s">
        <v>42</v>
      </c>
      <c r="O135" s="64"/>
      <c r="P135" s="188">
        <f>O135*H135</f>
        <v>0</v>
      </c>
      <c r="Q135" s="188">
        <v>0</v>
      </c>
      <c r="R135" s="188">
        <f>Q135*H135</f>
        <v>0</v>
      </c>
      <c r="S135" s="188">
        <v>0</v>
      </c>
      <c r="T135" s="189">
        <f>S135*H135</f>
        <v>0</v>
      </c>
      <c r="U135" s="34"/>
      <c r="V135" s="34"/>
      <c r="W135" s="34"/>
      <c r="X135" s="34"/>
      <c r="Y135" s="34"/>
      <c r="Z135" s="34"/>
      <c r="AA135" s="34"/>
      <c r="AB135" s="34"/>
      <c r="AC135" s="34"/>
      <c r="AD135" s="34"/>
      <c r="AE135" s="34"/>
      <c r="AR135" s="190" t="s">
        <v>189</v>
      </c>
      <c r="AT135" s="190" t="s">
        <v>199</v>
      </c>
      <c r="AU135" s="190" t="s">
        <v>81</v>
      </c>
      <c r="AY135" s="17" t="s">
        <v>181</v>
      </c>
      <c r="BE135" s="191">
        <f>IF(N135="základní",J135,0)</f>
        <v>0</v>
      </c>
      <c r="BF135" s="191">
        <f>IF(N135="snížená",J135,0)</f>
        <v>0</v>
      </c>
      <c r="BG135" s="191">
        <f>IF(N135="zákl. přenesená",J135,0)</f>
        <v>0</v>
      </c>
      <c r="BH135" s="191">
        <f>IF(N135="sníž. přenesená",J135,0)</f>
        <v>0</v>
      </c>
      <c r="BI135" s="191">
        <f>IF(N135="nulová",J135,0)</f>
        <v>0</v>
      </c>
      <c r="BJ135" s="17" t="s">
        <v>79</v>
      </c>
      <c r="BK135" s="191">
        <f>ROUND(I135*H135,2)</f>
        <v>0</v>
      </c>
      <c r="BL135" s="17" t="s">
        <v>189</v>
      </c>
      <c r="BM135" s="190" t="s">
        <v>1980</v>
      </c>
    </row>
    <row r="136" spans="2:51" s="14" customFormat="1" ht="12">
      <c r="B136" s="203"/>
      <c r="C136" s="204"/>
      <c r="D136" s="194" t="s">
        <v>191</v>
      </c>
      <c r="E136" s="205" t="s">
        <v>19</v>
      </c>
      <c r="F136" s="206" t="s">
        <v>806</v>
      </c>
      <c r="G136" s="204"/>
      <c r="H136" s="207">
        <v>12</v>
      </c>
      <c r="I136" s="208"/>
      <c r="J136" s="204"/>
      <c r="K136" s="204"/>
      <c r="L136" s="209"/>
      <c r="M136" s="210"/>
      <c r="N136" s="211"/>
      <c r="O136" s="211"/>
      <c r="P136" s="211"/>
      <c r="Q136" s="211"/>
      <c r="R136" s="211"/>
      <c r="S136" s="211"/>
      <c r="T136" s="212"/>
      <c r="AT136" s="213" t="s">
        <v>191</v>
      </c>
      <c r="AU136" s="213" t="s">
        <v>81</v>
      </c>
      <c r="AV136" s="14" t="s">
        <v>81</v>
      </c>
      <c r="AW136" s="14" t="s">
        <v>32</v>
      </c>
      <c r="AX136" s="14" t="s">
        <v>71</v>
      </c>
      <c r="AY136" s="213" t="s">
        <v>181</v>
      </c>
    </row>
    <row r="137" spans="2:51" s="15" customFormat="1" ht="12">
      <c r="B137" s="214"/>
      <c r="C137" s="215"/>
      <c r="D137" s="194" t="s">
        <v>191</v>
      </c>
      <c r="E137" s="216" t="s">
        <v>19</v>
      </c>
      <c r="F137" s="217" t="s">
        <v>196</v>
      </c>
      <c r="G137" s="215"/>
      <c r="H137" s="218">
        <v>12</v>
      </c>
      <c r="I137" s="219"/>
      <c r="J137" s="215"/>
      <c r="K137" s="215"/>
      <c r="L137" s="220"/>
      <c r="M137" s="221"/>
      <c r="N137" s="222"/>
      <c r="O137" s="222"/>
      <c r="P137" s="222"/>
      <c r="Q137" s="222"/>
      <c r="R137" s="222"/>
      <c r="S137" s="222"/>
      <c r="T137" s="223"/>
      <c r="AT137" s="224" t="s">
        <v>191</v>
      </c>
      <c r="AU137" s="224" t="s">
        <v>81</v>
      </c>
      <c r="AV137" s="15" t="s">
        <v>189</v>
      </c>
      <c r="AW137" s="15" t="s">
        <v>32</v>
      </c>
      <c r="AX137" s="15" t="s">
        <v>79</v>
      </c>
      <c r="AY137" s="224" t="s">
        <v>181</v>
      </c>
    </row>
    <row r="138" spans="1:65" s="2" customFormat="1" ht="66.75" customHeight="1">
      <c r="A138" s="34"/>
      <c r="B138" s="35"/>
      <c r="C138" s="225" t="s">
        <v>310</v>
      </c>
      <c r="D138" s="225" t="s">
        <v>199</v>
      </c>
      <c r="E138" s="226" t="s">
        <v>1981</v>
      </c>
      <c r="F138" s="227" t="s">
        <v>1982</v>
      </c>
      <c r="G138" s="228" t="s">
        <v>262</v>
      </c>
      <c r="H138" s="229">
        <v>12</v>
      </c>
      <c r="I138" s="230"/>
      <c r="J138" s="231">
        <f>ROUND(I138*H138,2)</f>
        <v>0</v>
      </c>
      <c r="K138" s="227" t="s">
        <v>187</v>
      </c>
      <c r="L138" s="39"/>
      <c r="M138" s="232" t="s">
        <v>19</v>
      </c>
      <c r="N138" s="233" t="s">
        <v>42</v>
      </c>
      <c r="O138" s="64"/>
      <c r="P138" s="188">
        <f>O138*H138</f>
        <v>0</v>
      </c>
      <c r="Q138" s="188">
        <v>0</v>
      </c>
      <c r="R138" s="188">
        <f>Q138*H138</f>
        <v>0</v>
      </c>
      <c r="S138" s="188">
        <v>0</v>
      </c>
      <c r="T138" s="189">
        <f>S138*H138</f>
        <v>0</v>
      </c>
      <c r="U138" s="34"/>
      <c r="V138" s="34"/>
      <c r="W138" s="34"/>
      <c r="X138" s="34"/>
      <c r="Y138" s="34"/>
      <c r="Z138" s="34"/>
      <c r="AA138" s="34"/>
      <c r="AB138" s="34"/>
      <c r="AC138" s="34"/>
      <c r="AD138" s="34"/>
      <c r="AE138" s="34"/>
      <c r="AR138" s="190" t="s">
        <v>189</v>
      </c>
      <c r="AT138" s="190" t="s">
        <v>199</v>
      </c>
      <c r="AU138" s="190" t="s">
        <v>81</v>
      </c>
      <c r="AY138" s="17" t="s">
        <v>181</v>
      </c>
      <c r="BE138" s="191">
        <f>IF(N138="základní",J138,0)</f>
        <v>0</v>
      </c>
      <c r="BF138" s="191">
        <f>IF(N138="snížená",J138,0)</f>
        <v>0</v>
      </c>
      <c r="BG138" s="191">
        <f>IF(N138="zákl. přenesená",J138,0)</f>
        <v>0</v>
      </c>
      <c r="BH138" s="191">
        <f>IF(N138="sníž. přenesená",J138,0)</f>
        <v>0</v>
      </c>
      <c r="BI138" s="191">
        <f>IF(N138="nulová",J138,0)</f>
        <v>0</v>
      </c>
      <c r="BJ138" s="17" t="s">
        <v>79</v>
      </c>
      <c r="BK138" s="191">
        <f>ROUND(I138*H138,2)</f>
        <v>0</v>
      </c>
      <c r="BL138" s="17" t="s">
        <v>189</v>
      </c>
      <c r="BM138" s="190" t="s">
        <v>1983</v>
      </c>
    </row>
    <row r="139" spans="2:51" s="14" customFormat="1" ht="12">
      <c r="B139" s="203"/>
      <c r="C139" s="204"/>
      <c r="D139" s="194" t="s">
        <v>191</v>
      </c>
      <c r="E139" s="205" t="s">
        <v>19</v>
      </c>
      <c r="F139" s="206" t="s">
        <v>806</v>
      </c>
      <c r="G139" s="204"/>
      <c r="H139" s="207">
        <v>12</v>
      </c>
      <c r="I139" s="208"/>
      <c r="J139" s="204"/>
      <c r="K139" s="204"/>
      <c r="L139" s="209"/>
      <c r="M139" s="210"/>
      <c r="N139" s="211"/>
      <c r="O139" s="211"/>
      <c r="P139" s="211"/>
      <c r="Q139" s="211"/>
      <c r="R139" s="211"/>
      <c r="S139" s="211"/>
      <c r="T139" s="212"/>
      <c r="AT139" s="213" t="s">
        <v>191</v>
      </c>
      <c r="AU139" s="213" t="s">
        <v>81</v>
      </c>
      <c r="AV139" s="14" t="s">
        <v>81</v>
      </c>
      <c r="AW139" s="14" t="s">
        <v>32</v>
      </c>
      <c r="AX139" s="14" t="s">
        <v>71</v>
      </c>
      <c r="AY139" s="213" t="s">
        <v>181</v>
      </c>
    </row>
    <row r="140" spans="2:51" s="15" customFormat="1" ht="12">
      <c r="B140" s="214"/>
      <c r="C140" s="215"/>
      <c r="D140" s="194" t="s">
        <v>191</v>
      </c>
      <c r="E140" s="216" t="s">
        <v>19</v>
      </c>
      <c r="F140" s="217" t="s">
        <v>196</v>
      </c>
      <c r="G140" s="215"/>
      <c r="H140" s="218">
        <v>12</v>
      </c>
      <c r="I140" s="219"/>
      <c r="J140" s="215"/>
      <c r="K140" s="215"/>
      <c r="L140" s="220"/>
      <c r="M140" s="221"/>
      <c r="N140" s="222"/>
      <c r="O140" s="222"/>
      <c r="P140" s="222"/>
      <c r="Q140" s="222"/>
      <c r="R140" s="222"/>
      <c r="S140" s="222"/>
      <c r="T140" s="223"/>
      <c r="AT140" s="224" t="s">
        <v>191</v>
      </c>
      <c r="AU140" s="224" t="s">
        <v>81</v>
      </c>
      <c r="AV140" s="15" t="s">
        <v>189</v>
      </c>
      <c r="AW140" s="15" t="s">
        <v>32</v>
      </c>
      <c r="AX140" s="15" t="s">
        <v>79</v>
      </c>
      <c r="AY140" s="224" t="s">
        <v>181</v>
      </c>
    </row>
    <row r="141" spans="1:65" s="2" customFormat="1" ht="37.8" customHeight="1">
      <c r="A141" s="34"/>
      <c r="B141" s="35"/>
      <c r="C141" s="225" t="s">
        <v>312</v>
      </c>
      <c r="D141" s="225" t="s">
        <v>199</v>
      </c>
      <c r="E141" s="226" t="s">
        <v>1984</v>
      </c>
      <c r="F141" s="227" t="s">
        <v>1985</v>
      </c>
      <c r="G141" s="228" t="s">
        <v>262</v>
      </c>
      <c r="H141" s="229">
        <v>12</v>
      </c>
      <c r="I141" s="230"/>
      <c r="J141" s="231">
        <f>ROUND(I141*H141,2)</f>
        <v>0</v>
      </c>
      <c r="K141" s="227" t="s">
        <v>187</v>
      </c>
      <c r="L141" s="39"/>
      <c r="M141" s="232" t="s">
        <v>19</v>
      </c>
      <c r="N141" s="233" t="s">
        <v>42</v>
      </c>
      <c r="O141" s="64"/>
      <c r="P141" s="188">
        <f>O141*H141</f>
        <v>0</v>
      </c>
      <c r="Q141" s="188">
        <v>0</v>
      </c>
      <c r="R141" s="188">
        <f>Q141*H141</f>
        <v>0</v>
      </c>
      <c r="S141" s="188">
        <v>0</v>
      </c>
      <c r="T141" s="189">
        <f>S141*H141</f>
        <v>0</v>
      </c>
      <c r="U141" s="34"/>
      <c r="V141" s="34"/>
      <c r="W141" s="34"/>
      <c r="X141" s="34"/>
      <c r="Y141" s="34"/>
      <c r="Z141" s="34"/>
      <c r="AA141" s="34"/>
      <c r="AB141" s="34"/>
      <c r="AC141" s="34"/>
      <c r="AD141" s="34"/>
      <c r="AE141" s="34"/>
      <c r="AR141" s="190" t="s">
        <v>189</v>
      </c>
      <c r="AT141" s="190" t="s">
        <v>199</v>
      </c>
      <c r="AU141" s="190" t="s">
        <v>81</v>
      </c>
      <c r="AY141" s="17" t="s">
        <v>181</v>
      </c>
      <c r="BE141" s="191">
        <f>IF(N141="základní",J141,0)</f>
        <v>0</v>
      </c>
      <c r="BF141" s="191">
        <f>IF(N141="snížená",J141,0)</f>
        <v>0</v>
      </c>
      <c r="BG141" s="191">
        <f>IF(N141="zákl. přenesená",J141,0)</f>
        <v>0</v>
      </c>
      <c r="BH141" s="191">
        <f>IF(N141="sníž. přenesená",J141,0)</f>
        <v>0</v>
      </c>
      <c r="BI141" s="191">
        <f>IF(N141="nulová",J141,0)</f>
        <v>0</v>
      </c>
      <c r="BJ141" s="17" t="s">
        <v>79</v>
      </c>
      <c r="BK141" s="191">
        <f>ROUND(I141*H141,2)</f>
        <v>0</v>
      </c>
      <c r="BL141" s="17" t="s">
        <v>189</v>
      </c>
      <c r="BM141" s="190" t="s">
        <v>1986</v>
      </c>
    </row>
    <row r="142" spans="2:51" s="14" customFormat="1" ht="12">
      <c r="B142" s="203"/>
      <c r="C142" s="204"/>
      <c r="D142" s="194" t="s">
        <v>191</v>
      </c>
      <c r="E142" s="205" t="s">
        <v>19</v>
      </c>
      <c r="F142" s="206" t="s">
        <v>1987</v>
      </c>
      <c r="G142" s="204"/>
      <c r="H142" s="207">
        <v>12</v>
      </c>
      <c r="I142" s="208"/>
      <c r="J142" s="204"/>
      <c r="K142" s="204"/>
      <c r="L142" s="209"/>
      <c r="M142" s="210"/>
      <c r="N142" s="211"/>
      <c r="O142" s="211"/>
      <c r="P142" s="211"/>
      <c r="Q142" s="211"/>
      <c r="R142" s="211"/>
      <c r="S142" s="211"/>
      <c r="T142" s="212"/>
      <c r="AT142" s="213" t="s">
        <v>191</v>
      </c>
      <c r="AU142" s="213" t="s">
        <v>81</v>
      </c>
      <c r="AV142" s="14" t="s">
        <v>81</v>
      </c>
      <c r="AW142" s="14" t="s">
        <v>32</v>
      </c>
      <c r="AX142" s="14" t="s">
        <v>71</v>
      </c>
      <c r="AY142" s="213" t="s">
        <v>181</v>
      </c>
    </row>
    <row r="143" spans="2:51" s="15" customFormat="1" ht="12">
      <c r="B143" s="214"/>
      <c r="C143" s="215"/>
      <c r="D143" s="194" t="s">
        <v>191</v>
      </c>
      <c r="E143" s="216" t="s">
        <v>19</v>
      </c>
      <c r="F143" s="217" t="s">
        <v>196</v>
      </c>
      <c r="G143" s="215"/>
      <c r="H143" s="218">
        <v>12</v>
      </c>
      <c r="I143" s="219"/>
      <c r="J143" s="215"/>
      <c r="K143" s="215"/>
      <c r="L143" s="220"/>
      <c r="M143" s="221"/>
      <c r="N143" s="222"/>
      <c r="O143" s="222"/>
      <c r="P143" s="222"/>
      <c r="Q143" s="222"/>
      <c r="R143" s="222"/>
      <c r="S143" s="222"/>
      <c r="T143" s="223"/>
      <c r="AT143" s="224" t="s">
        <v>191</v>
      </c>
      <c r="AU143" s="224" t="s">
        <v>81</v>
      </c>
      <c r="AV143" s="15" t="s">
        <v>189</v>
      </c>
      <c r="AW143" s="15" t="s">
        <v>32</v>
      </c>
      <c r="AX143" s="15" t="s">
        <v>79</v>
      </c>
      <c r="AY143" s="224" t="s">
        <v>181</v>
      </c>
    </row>
    <row r="144" spans="1:65" s="2" customFormat="1" ht="55.5" customHeight="1">
      <c r="A144" s="34"/>
      <c r="B144" s="35"/>
      <c r="C144" s="225" t="s">
        <v>315</v>
      </c>
      <c r="D144" s="225" t="s">
        <v>199</v>
      </c>
      <c r="E144" s="226" t="s">
        <v>1988</v>
      </c>
      <c r="F144" s="227" t="s">
        <v>1989</v>
      </c>
      <c r="G144" s="228" t="s">
        <v>1294</v>
      </c>
      <c r="H144" s="229">
        <v>44</v>
      </c>
      <c r="I144" s="230"/>
      <c r="J144" s="231">
        <f>ROUND(I144*H144,2)</f>
        <v>0</v>
      </c>
      <c r="K144" s="227" t="s">
        <v>187</v>
      </c>
      <c r="L144" s="39"/>
      <c r="M144" s="232" t="s">
        <v>19</v>
      </c>
      <c r="N144" s="233" t="s">
        <v>42</v>
      </c>
      <c r="O144" s="64"/>
      <c r="P144" s="188">
        <f>O144*H144</f>
        <v>0</v>
      </c>
      <c r="Q144" s="188">
        <v>0</v>
      </c>
      <c r="R144" s="188">
        <f>Q144*H144</f>
        <v>0</v>
      </c>
      <c r="S144" s="188">
        <v>0</v>
      </c>
      <c r="T144" s="189">
        <f>S144*H144</f>
        <v>0</v>
      </c>
      <c r="U144" s="34"/>
      <c r="V144" s="34"/>
      <c r="W144" s="34"/>
      <c r="X144" s="34"/>
      <c r="Y144" s="34"/>
      <c r="Z144" s="34"/>
      <c r="AA144" s="34"/>
      <c r="AB144" s="34"/>
      <c r="AC144" s="34"/>
      <c r="AD144" s="34"/>
      <c r="AE144" s="34"/>
      <c r="AR144" s="190" t="s">
        <v>189</v>
      </c>
      <c r="AT144" s="190" t="s">
        <v>199</v>
      </c>
      <c r="AU144" s="190" t="s">
        <v>81</v>
      </c>
      <c r="AY144" s="17" t="s">
        <v>181</v>
      </c>
      <c r="BE144" s="191">
        <f>IF(N144="základní",J144,0)</f>
        <v>0</v>
      </c>
      <c r="BF144" s="191">
        <f>IF(N144="snížená",J144,0)</f>
        <v>0</v>
      </c>
      <c r="BG144" s="191">
        <f>IF(N144="zákl. přenesená",J144,0)</f>
        <v>0</v>
      </c>
      <c r="BH144" s="191">
        <f>IF(N144="sníž. přenesená",J144,0)</f>
        <v>0</v>
      </c>
      <c r="BI144" s="191">
        <f>IF(N144="nulová",J144,0)</f>
        <v>0</v>
      </c>
      <c r="BJ144" s="17" t="s">
        <v>79</v>
      </c>
      <c r="BK144" s="191">
        <f>ROUND(I144*H144,2)</f>
        <v>0</v>
      </c>
      <c r="BL144" s="17" t="s">
        <v>189</v>
      </c>
      <c r="BM144" s="190" t="s">
        <v>1990</v>
      </c>
    </row>
    <row r="145" spans="2:51" s="14" customFormat="1" ht="12">
      <c r="B145" s="203"/>
      <c r="C145" s="204"/>
      <c r="D145" s="194" t="s">
        <v>191</v>
      </c>
      <c r="E145" s="205" t="s">
        <v>19</v>
      </c>
      <c r="F145" s="206" t="s">
        <v>1991</v>
      </c>
      <c r="G145" s="204"/>
      <c r="H145" s="207">
        <v>44</v>
      </c>
      <c r="I145" s="208"/>
      <c r="J145" s="204"/>
      <c r="K145" s="204"/>
      <c r="L145" s="209"/>
      <c r="M145" s="210"/>
      <c r="N145" s="211"/>
      <c r="O145" s="211"/>
      <c r="P145" s="211"/>
      <c r="Q145" s="211"/>
      <c r="R145" s="211"/>
      <c r="S145" s="211"/>
      <c r="T145" s="212"/>
      <c r="AT145" s="213" t="s">
        <v>191</v>
      </c>
      <c r="AU145" s="213" t="s">
        <v>81</v>
      </c>
      <c r="AV145" s="14" t="s">
        <v>81</v>
      </c>
      <c r="AW145" s="14" t="s">
        <v>32</v>
      </c>
      <c r="AX145" s="14" t="s">
        <v>71</v>
      </c>
      <c r="AY145" s="213" t="s">
        <v>181</v>
      </c>
    </row>
    <row r="146" spans="2:51" s="15" customFormat="1" ht="12">
      <c r="B146" s="214"/>
      <c r="C146" s="215"/>
      <c r="D146" s="194" t="s">
        <v>191</v>
      </c>
      <c r="E146" s="216" t="s">
        <v>19</v>
      </c>
      <c r="F146" s="217" t="s">
        <v>196</v>
      </c>
      <c r="G146" s="215"/>
      <c r="H146" s="218">
        <v>44</v>
      </c>
      <c r="I146" s="219"/>
      <c r="J146" s="215"/>
      <c r="K146" s="215"/>
      <c r="L146" s="220"/>
      <c r="M146" s="221"/>
      <c r="N146" s="222"/>
      <c r="O146" s="222"/>
      <c r="P146" s="222"/>
      <c r="Q146" s="222"/>
      <c r="R146" s="222"/>
      <c r="S146" s="222"/>
      <c r="T146" s="223"/>
      <c r="AT146" s="224" t="s">
        <v>191</v>
      </c>
      <c r="AU146" s="224" t="s">
        <v>81</v>
      </c>
      <c r="AV146" s="15" t="s">
        <v>189</v>
      </c>
      <c r="AW146" s="15" t="s">
        <v>32</v>
      </c>
      <c r="AX146" s="15" t="s">
        <v>79</v>
      </c>
      <c r="AY146" s="224" t="s">
        <v>181</v>
      </c>
    </row>
    <row r="147" spans="1:65" s="2" customFormat="1" ht="90" customHeight="1">
      <c r="A147" s="34"/>
      <c r="B147" s="35"/>
      <c r="C147" s="225" t="s">
        <v>317</v>
      </c>
      <c r="D147" s="225" t="s">
        <v>199</v>
      </c>
      <c r="E147" s="226" t="s">
        <v>1992</v>
      </c>
      <c r="F147" s="227" t="s">
        <v>1993</v>
      </c>
      <c r="G147" s="228" t="s">
        <v>1294</v>
      </c>
      <c r="H147" s="229">
        <v>44</v>
      </c>
      <c r="I147" s="230"/>
      <c r="J147" s="231">
        <f>ROUND(I147*H147,2)</f>
        <v>0</v>
      </c>
      <c r="K147" s="227" t="s">
        <v>187</v>
      </c>
      <c r="L147" s="39"/>
      <c r="M147" s="232" t="s">
        <v>19</v>
      </c>
      <c r="N147" s="233" t="s">
        <v>42</v>
      </c>
      <c r="O147" s="64"/>
      <c r="P147" s="188">
        <f>O147*H147</f>
        <v>0</v>
      </c>
      <c r="Q147" s="188">
        <v>0</v>
      </c>
      <c r="R147" s="188">
        <f>Q147*H147</f>
        <v>0</v>
      </c>
      <c r="S147" s="188">
        <v>0</v>
      </c>
      <c r="T147" s="189">
        <f>S147*H147</f>
        <v>0</v>
      </c>
      <c r="U147" s="34"/>
      <c r="V147" s="34"/>
      <c r="W147" s="34"/>
      <c r="X147" s="34"/>
      <c r="Y147" s="34"/>
      <c r="Z147" s="34"/>
      <c r="AA147" s="34"/>
      <c r="AB147" s="34"/>
      <c r="AC147" s="34"/>
      <c r="AD147" s="34"/>
      <c r="AE147" s="34"/>
      <c r="AR147" s="190" t="s">
        <v>189</v>
      </c>
      <c r="AT147" s="190" t="s">
        <v>199</v>
      </c>
      <c r="AU147" s="190" t="s">
        <v>81</v>
      </c>
      <c r="AY147" s="17" t="s">
        <v>181</v>
      </c>
      <c r="BE147" s="191">
        <f>IF(N147="základní",J147,0)</f>
        <v>0</v>
      </c>
      <c r="BF147" s="191">
        <f>IF(N147="snížená",J147,0)</f>
        <v>0</v>
      </c>
      <c r="BG147" s="191">
        <f>IF(N147="zákl. přenesená",J147,0)</f>
        <v>0</v>
      </c>
      <c r="BH147" s="191">
        <f>IF(N147="sníž. přenesená",J147,0)</f>
        <v>0</v>
      </c>
      <c r="BI147" s="191">
        <f>IF(N147="nulová",J147,0)</f>
        <v>0</v>
      </c>
      <c r="BJ147" s="17" t="s">
        <v>79</v>
      </c>
      <c r="BK147" s="191">
        <f>ROUND(I147*H147,2)</f>
        <v>0</v>
      </c>
      <c r="BL147" s="17" t="s">
        <v>189</v>
      </c>
      <c r="BM147" s="190" t="s">
        <v>1994</v>
      </c>
    </row>
    <row r="148" spans="2:51" s="14" customFormat="1" ht="12">
      <c r="B148" s="203"/>
      <c r="C148" s="204"/>
      <c r="D148" s="194" t="s">
        <v>191</v>
      </c>
      <c r="E148" s="205" t="s">
        <v>19</v>
      </c>
      <c r="F148" s="206" t="s">
        <v>1991</v>
      </c>
      <c r="G148" s="204"/>
      <c r="H148" s="207">
        <v>44</v>
      </c>
      <c r="I148" s="208"/>
      <c r="J148" s="204"/>
      <c r="K148" s="204"/>
      <c r="L148" s="209"/>
      <c r="M148" s="210"/>
      <c r="N148" s="211"/>
      <c r="O148" s="211"/>
      <c r="P148" s="211"/>
      <c r="Q148" s="211"/>
      <c r="R148" s="211"/>
      <c r="S148" s="211"/>
      <c r="T148" s="212"/>
      <c r="AT148" s="213" t="s">
        <v>191</v>
      </c>
      <c r="AU148" s="213" t="s">
        <v>81</v>
      </c>
      <c r="AV148" s="14" t="s">
        <v>81</v>
      </c>
      <c r="AW148" s="14" t="s">
        <v>32</v>
      </c>
      <c r="AX148" s="14" t="s">
        <v>71</v>
      </c>
      <c r="AY148" s="213" t="s">
        <v>181</v>
      </c>
    </row>
    <row r="149" spans="2:51" s="15" customFormat="1" ht="12">
      <c r="B149" s="214"/>
      <c r="C149" s="215"/>
      <c r="D149" s="194" t="s">
        <v>191</v>
      </c>
      <c r="E149" s="216" t="s">
        <v>19</v>
      </c>
      <c r="F149" s="217" t="s">
        <v>196</v>
      </c>
      <c r="G149" s="215"/>
      <c r="H149" s="218">
        <v>44</v>
      </c>
      <c r="I149" s="219"/>
      <c r="J149" s="215"/>
      <c r="K149" s="215"/>
      <c r="L149" s="220"/>
      <c r="M149" s="221"/>
      <c r="N149" s="222"/>
      <c r="O149" s="222"/>
      <c r="P149" s="222"/>
      <c r="Q149" s="222"/>
      <c r="R149" s="222"/>
      <c r="S149" s="222"/>
      <c r="T149" s="223"/>
      <c r="AT149" s="224" t="s">
        <v>191</v>
      </c>
      <c r="AU149" s="224" t="s">
        <v>81</v>
      </c>
      <c r="AV149" s="15" t="s">
        <v>189</v>
      </c>
      <c r="AW149" s="15" t="s">
        <v>32</v>
      </c>
      <c r="AX149" s="15" t="s">
        <v>79</v>
      </c>
      <c r="AY149" s="224" t="s">
        <v>181</v>
      </c>
    </row>
    <row r="150" spans="1:65" s="2" customFormat="1" ht="76.35" customHeight="1">
      <c r="A150" s="34"/>
      <c r="B150" s="35"/>
      <c r="C150" s="225" t="s">
        <v>320</v>
      </c>
      <c r="D150" s="225" t="s">
        <v>199</v>
      </c>
      <c r="E150" s="226" t="s">
        <v>1995</v>
      </c>
      <c r="F150" s="227" t="s">
        <v>1996</v>
      </c>
      <c r="G150" s="228" t="s">
        <v>262</v>
      </c>
      <c r="H150" s="229">
        <v>48</v>
      </c>
      <c r="I150" s="230"/>
      <c r="J150" s="231">
        <f>ROUND(I150*H150,2)</f>
        <v>0</v>
      </c>
      <c r="K150" s="227" t="s">
        <v>187</v>
      </c>
      <c r="L150" s="39"/>
      <c r="M150" s="232" t="s">
        <v>19</v>
      </c>
      <c r="N150" s="233" t="s">
        <v>42</v>
      </c>
      <c r="O150" s="64"/>
      <c r="P150" s="188">
        <f>O150*H150</f>
        <v>0</v>
      </c>
      <c r="Q150" s="188">
        <v>0</v>
      </c>
      <c r="R150" s="188">
        <f>Q150*H150</f>
        <v>0</v>
      </c>
      <c r="S150" s="188">
        <v>0</v>
      </c>
      <c r="T150" s="189">
        <f>S150*H150</f>
        <v>0</v>
      </c>
      <c r="U150" s="34"/>
      <c r="V150" s="34"/>
      <c r="W150" s="34"/>
      <c r="X150" s="34"/>
      <c r="Y150" s="34"/>
      <c r="Z150" s="34"/>
      <c r="AA150" s="34"/>
      <c r="AB150" s="34"/>
      <c r="AC150" s="34"/>
      <c r="AD150" s="34"/>
      <c r="AE150" s="34"/>
      <c r="AR150" s="190" t="s">
        <v>189</v>
      </c>
      <c r="AT150" s="190" t="s">
        <v>199</v>
      </c>
      <c r="AU150" s="190" t="s">
        <v>81</v>
      </c>
      <c r="AY150" s="17" t="s">
        <v>181</v>
      </c>
      <c r="BE150" s="191">
        <f>IF(N150="základní",J150,0)</f>
        <v>0</v>
      </c>
      <c r="BF150" s="191">
        <f>IF(N150="snížená",J150,0)</f>
        <v>0</v>
      </c>
      <c r="BG150" s="191">
        <f>IF(N150="zákl. přenesená",J150,0)</f>
        <v>0</v>
      </c>
      <c r="BH150" s="191">
        <f>IF(N150="sníž. přenesená",J150,0)</f>
        <v>0</v>
      </c>
      <c r="BI150" s="191">
        <f>IF(N150="nulová",J150,0)</f>
        <v>0</v>
      </c>
      <c r="BJ150" s="17" t="s">
        <v>79</v>
      </c>
      <c r="BK150" s="191">
        <f>ROUND(I150*H150,2)</f>
        <v>0</v>
      </c>
      <c r="BL150" s="17" t="s">
        <v>189</v>
      </c>
      <c r="BM150" s="190" t="s">
        <v>1997</v>
      </c>
    </row>
    <row r="151" spans="2:51" s="13" customFormat="1" ht="12">
      <c r="B151" s="192"/>
      <c r="C151" s="193"/>
      <c r="D151" s="194" t="s">
        <v>191</v>
      </c>
      <c r="E151" s="195" t="s">
        <v>19</v>
      </c>
      <c r="F151" s="196" t="s">
        <v>1998</v>
      </c>
      <c r="G151" s="193"/>
      <c r="H151" s="195" t="s">
        <v>19</v>
      </c>
      <c r="I151" s="197"/>
      <c r="J151" s="193"/>
      <c r="K151" s="193"/>
      <c r="L151" s="198"/>
      <c r="M151" s="199"/>
      <c r="N151" s="200"/>
      <c r="O151" s="200"/>
      <c r="P151" s="200"/>
      <c r="Q151" s="200"/>
      <c r="R151" s="200"/>
      <c r="S151" s="200"/>
      <c r="T151" s="201"/>
      <c r="AT151" s="202" t="s">
        <v>191</v>
      </c>
      <c r="AU151" s="202" t="s">
        <v>81</v>
      </c>
      <c r="AV151" s="13" t="s">
        <v>79</v>
      </c>
      <c r="AW151" s="13" t="s">
        <v>32</v>
      </c>
      <c r="AX151" s="13" t="s">
        <v>71</v>
      </c>
      <c r="AY151" s="202" t="s">
        <v>181</v>
      </c>
    </row>
    <row r="152" spans="2:51" s="14" customFormat="1" ht="12">
      <c r="B152" s="203"/>
      <c r="C152" s="204"/>
      <c r="D152" s="194" t="s">
        <v>191</v>
      </c>
      <c r="E152" s="205" t="s">
        <v>19</v>
      </c>
      <c r="F152" s="206" t="s">
        <v>1173</v>
      </c>
      <c r="G152" s="204"/>
      <c r="H152" s="207">
        <v>48</v>
      </c>
      <c r="I152" s="208"/>
      <c r="J152" s="204"/>
      <c r="K152" s="204"/>
      <c r="L152" s="209"/>
      <c r="M152" s="210"/>
      <c r="N152" s="211"/>
      <c r="O152" s="211"/>
      <c r="P152" s="211"/>
      <c r="Q152" s="211"/>
      <c r="R152" s="211"/>
      <c r="S152" s="211"/>
      <c r="T152" s="212"/>
      <c r="AT152" s="213" t="s">
        <v>191</v>
      </c>
      <c r="AU152" s="213" t="s">
        <v>81</v>
      </c>
      <c r="AV152" s="14" t="s">
        <v>81</v>
      </c>
      <c r="AW152" s="14" t="s">
        <v>32</v>
      </c>
      <c r="AX152" s="14" t="s">
        <v>71</v>
      </c>
      <c r="AY152" s="213" t="s">
        <v>181</v>
      </c>
    </row>
    <row r="153" spans="2:51" s="15" customFormat="1" ht="12">
      <c r="B153" s="214"/>
      <c r="C153" s="215"/>
      <c r="D153" s="194" t="s">
        <v>191</v>
      </c>
      <c r="E153" s="216" t="s">
        <v>19</v>
      </c>
      <c r="F153" s="217" t="s">
        <v>196</v>
      </c>
      <c r="G153" s="215"/>
      <c r="H153" s="218">
        <v>48</v>
      </c>
      <c r="I153" s="219"/>
      <c r="J153" s="215"/>
      <c r="K153" s="215"/>
      <c r="L153" s="220"/>
      <c r="M153" s="221"/>
      <c r="N153" s="222"/>
      <c r="O153" s="222"/>
      <c r="P153" s="222"/>
      <c r="Q153" s="222"/>
      <c r="R153" s="222"/>
      <c r="S153" s="222"/>
      <c r="T153" s="223"/>
      <c r="AT153" s="224" t="s">
        <v>191</v>
      </c>
      <c r="AU153" s="224" t="s">
        <v>81</v>
      </c>
      <c r="AV153" s="15" t="s">
        <v>189</v>
      </c>
      <c r="AW153" s="15" t="s">
        <v>32</v>
      </c>
      <c r="AX153" s="15" t="s">
        <v>79</v>
      </c>
      <c r="AY153" s="224" t="s">
        <v>181</v>
      </c>
    </row>
    <row r="154" spans="2:63" s="12" customFormat="1" ht="22.8" customHeight="1">
      <c r="B154" s="162"/>
      <c r="C154" s="163"/>
      <c r="D154" s="164" t="s">
        <v>70</v>
      </c>
      <c r="E154" s="176" t="s">
        <v>219</v>
      </c>
      <c r="F154" s="176" t="s">
        <v>220</v>
      </c>
      <c r="G154" s="163"/>
      <c r="H154" s="163"/>
      <c r="I154" s="166"/>
      <c r="J154" s="177">
        <f>BK154</f>
        <v>0</v>
      </c>
      <c r="K154" s="163"/>
      <c r="L154" s="168"/>
      <c r="M154" s="169"/>
      <c r="N154" s="170"/>
      <c r="O154" s="170"/>
      <c r="P154" s="171">
        <f>SUM(P155:P174)</f>
        <v>0</v>
      </c>
      <c r="Q154" s="170"/>
      <c r="R154" s="171">
        <f>SUM(R155:R174)</f>
        <v>0</v>
      </c>
      <c r="S154" s="170"/>
      <c r="T154" s="172">
        <f>SUM(T155:T174)</f>
        <v>0</v>
      </c>
      <c r="AR154" s="173" t="s">
        <v>189</v>
      </c>
      <c r="AT154" s="174" t="s">
        <v>70</v>
      </c>
      <c r="AU154" s="174" t="s">
        <v>79</v>
      </c>
      <c r="AY154" s="173" t="s">
        <v>181</v>
      </c>
      <c r="BK154" s="175">
        <f>SUM(BK155:BK174)</f>
        <v>0</v>
      </c>
    </row>
    <row r="155" spans="1:65" s="2" customFormat="1" ht="114.9" customHeight="1">
      <c r="A155" s="34"/>
      <c r="B155" s="35"/>
      <c r="C155" s="225" t="s">
        <v>7</v>
      </c>
      <c r="D155" s="225" t="s">
        <v>199</v>
      </c>
      <c r="E155" s="226" t="s">
        <v>1999</v>
      </c>
      <c r="F155" s="227" t="s">
        <v>2000</v>
      </c>
      <c r="G155" s="228" t="s">
        <v>223</v>
      </c>
      <c r="H155" s="229">
        <v>1</v>
      </c>
      <c r="I155" s="230"/>
      <c r="J155" s="231">
        <f>ROUND(I155*H155,2)</f>
        <v>0</v>
      </c>
      <c r="K155" s="227" t="s">
        <v>187</v>
      </c>
      <c r="L155" s="39"/>
      <c r="M155" s="232" t="s">
        <v>19</v>
      </c>
      <c r="N155" s="233" t="s">
        <v>42</v>
      </c>
      <c r="O155" s="64"/>
      <c r="P155" s="188">
        <f>O155*H155</f>
        <v>0</v>
      </c>
      <c r="Q155" s="188">
        <v>0</v>
      </c>
      <c r="R155" s="188">
        <f>Q155*H155</f>
        <v>0</v>
      </c>
      <c r="S155" s="188">
        <v>0</v>
      </c>
      <c r="T155" s="189">
        <f>S155*H155</f>
        <v>0</v>
      </c>
      <c r="U155" s="34"/>
      <c r="V155" s="34"/>
      <c r="W155" s="34"/>
      <c r="X155" s="34"/>
      <c r="Y155" s="34"/>
      <c r="Z155" s="34"/>
      <c r="AA155" s="34"/>
      <c r="AB155" s="34"/>
      <c r="AC155" s="34"/>
      <c r="AD155" s="34"/>
      <c r="AE155" s="34"/>
      <c r="AR155" s="190" t="s">
        <v>228</v>
      </c>
      <c r="AT155" s="190" t="s">
        <v>199</v>
      </c>
      <c r="AU155" s="190" t="s">
        <v>81</v>
      </c>
      <c r="AY155" s="17" t="s">
        <v>181</v>
      </c>
      <c r="BE155" s="191">
        <f>IF(N155="základní",J155,0)</f>
        <v>0</v>
      </c>
      <c r="BF155" s="191">
        <f>IF(N155="snížená",J155,0)</f>
        <v>0</v>
      </c>
      <c r="BG155" s="191">
        <f>IF(N155="zákl. přenesená",J155,0)</f>
        <v>0</v>
      </c>
      <c r="BH155" s="191">
        <f>IF(N155="sníž. přenesená",J155,0)</f>
        <v>0</v>
      </c>
      <c r="BI155" s="191">
        <f>IF(N155="nulová",J155,0)</f>
        <v>0</v>
      </c>
      <c r="BJ155" s="17" t="s">
        <v>79</v>
      </c>
      <c r="BK155" s="191">
        <f>ROUND(I155*H155,2)</f>
        <v>0</v>
      </c>
      <c r="BL155" s="17" t="s">
        <v>228</v>
      </c>
      <c r="BM155" s="190" t="s">
        <v>2001</v>
      </c>
    </row>
    <row r="156" spans="2:51" s="13" customFormat="1" ht="12">
      <c r="B156" s="192"/>
      <c r="C156" s="193"/>
      <c r="D156" s="194" t="s">
        <v>191</v>
      </c>
      <c r="E156" s="195" t="s">
        <v>19</v>
      </c>
      <c r="F156" s="196" t="s">
        <v>2002</v>
      </c>
      <c r="G156" s="193"/>
      <c r="H156" s="195" t="s">
        <v>19</v>
      </c>
      <c r="I156" s="197"/>
      <c r="J156" s="193"/>
      <c r="K156" s="193"/>
      <c r="L156" s="198"/>
      <c r="M156" s="199"/>
      <c r="N156" s="200"/>
      <c r="O156" s="200"/>
      <c r="P156" s="200"/>
      <c r="Q156" s="200"/>
      <c r="R156" s="200"/>
      <c r="S156" s="200"/>
      <c r="T156" s="201"/>
      <c r="AT156" s="202" t="s">
        <v>191</v>
      </c>
      <c r="AU156" s="202" t="s">
        <v>81</v>
      </c>
      <c r="AV156" s="13" t="s">
        <v>79</v>
      </c>
      <c r="AW156" s="13" t="s">
        <v>32</v>
      </c>
      <c r="AX156" s="13" t="s">
        <v>71</v>
      </c>
      <c r="AY156" s="202" t="s">
        <v>181</v>
      </c>
    </row>
    <row r="157" spans="2:51" s="14" customFormat="1" ht="12">
      <c r="B157" s="203"/>
      <c r="C157" s="204"/>
      <c r="D157" s="194" t="s">
        <v>191</v>
      </c>
      <c r="E157" s="205" t="s">
        <v>19</v>
      </c>
      <c r="F157" s="206" t="s">
        <v>79</v>
      </c>
      <c r="G157" s="204"/>
      <c r="H157" s="207">
        <v>1</v>
      </c>
      <c r="I157" s="208"/>
      <c r="J157" s="204"/>
      <c r="K157" s="204"/>
      <c r="L157" s="209"/>
      <c r="M157" s="210"/>
      <c r="N157" s="211"/>
      <c r="O157" s="211"/>
      <c r="P157" s="211"/>
      <c r="Q157" s="211"/>
      <c r="R157" s="211"/>
      <c r="S157" s="211"/>
      <c r="T157" s="212"/>
      <c r="AT157" s="213" t="s">
        <v>191</v>
      </c>
      <c r="AU157" s="213" t="s">
        <v>81</v>
      </c>
      <c r="AV157" s="14" t="s">
        <v>81</v>
      </c>
      <c r="AW157" s="14" t="s">
        <v>32</v>
      </c>
      <c r="AX157" s="14" t="s">
        <v>71</v>
      </c>
      <c r="AY157" s="213" t="s">
        <v>181</v>
      </c>
    </row>
    <row r="158" spans="2:51" s="15" customFormat="1" ht="12">
      <c r="B158" s="214"/>
      <c r="C158" s="215"/>
      <c r="D158" s="194" t="s">
        <v>191</v>
      </c>
      <c r="E158" s="216" t="s">
        <v>19</v>
      </c>
      <c r="F158" s="217" t="s">
        <v>196</v>
      </c>
      <c r="G158" s="215"/>
      <c r="H158" s="218">
        <v>1</v>
      </c>
      <c r="I158" s="219"/>
      <c r="J158" s="215"/>
      <c r="K158" s="215"/>
      <c r="L158" s="220"/>
      <c r="M158" s="221"/>
      <c r="N158" s="222"/>
      <c r="O158" s="222"/>
      <c r="P158" s="222"/>
      <c r="Q158" s="222"/>
      <c r="R158" s="222"/>
      <c r="S158" s="222"/>
      <c r="T158" s="223"/>
      <c r="AT158" s="224" t="s">
        <v>191</v>
      </c>
      <c r="AU158" s="224" t="s">
        <v>81</v>
      </c>
      <c r="AV158" s="15" t="s">
        <v>189</v>
      </c>
      <c r="AW158" s="15" t="s">
        <v>32</v>
      </c>
      <c r="AX158" s="15" t="s">
        <v>79</v>
      </c>
      <c r="AY158" s="224" t="s">
        <v>181</v>
      </c>
    </row>
    <row r="159" spans="1:65" s="2" customFormat="1" ht="101.25" customHeight="1">
      <c r="A159" s="34"/>
      <c r="B159" s="35"/>
      <c r="C159" s="225" t="s">
        <v>429</v>
      </c>
      <c r="D159" s="225" t="s">
        <v>199</v>
      </c>
      <c r="E159" s="226" t="s">
        <v>2003</v>
      </c>
      <c r="F159" s="227" t="s">
        <v>2004</v>
      </c>
      <c r="G159" s="228" t="s">
        <v>186</v>
      </c>
      <c r="H159" s="229">
        <v>70.091</v>
      </c>
      <c r="I159" s="230"/>
      <c r="J159" s="231">
        <f>ROUND(I159*H159,2)</f>
        <v>0</v>
      </c>
      <c r="K159" s="227" t="s">
        <v>187</v>
      </c>
      <c r="L159" s="39"/>
      <c r="M159" s="232" t="s">
        <v>19</v>
      </c>
      <c r="N159" s="233" t="s">
        <v>42</v>
      </c>
      <c r="O159" s="64"/>
      <c r="P159" s="188">
        <f>O159*H159</f>
        <v>0</v>
      </c>
      <c r="Q159" s="188">
        <v>0</v>
      </c>
      <c r="R159" s="188">
        <f>Q159*H159</f>
        <v>0</v>
      </c>
      <c r="S159" s="188">
        <v>0</v>
      </c>
      <c r="T159" s="189">
        <f>S159*H159</f>
        <v>0</v>
      </c>
      <c r="U159" s="34"/>
      <c r="V159" s="34"/>
      <c r="W159" s="34"/>
      <c r="X159" s="34"/>
      <c r="Y159" s="34"/>
      <c r="Z159" s="34"/>
      <c r="AA159" s="34"/>
      <c r="AB159" s="34"/>
      <c r="AC159" s="34"/>
      <c r="AD159" s="34"/>
      <c r="AE159" s="34"/>
      <c r="AR159" s="190" t="s">
        <v>228</v>
      </c>
      <c r="AT159" s="190" t="s">
        <v>199</v>
      </c>
      <c r="AU159" s="190" t="s">
        <v>81</v>
      </c>
      <c r="AY159" s="17" t="s">
        <v>181</v>
      </c>
      <c r="BE159" s="191">
        <f>IF(N159="základní",J159,0)</f>
        <v>0</v>
      </c>
      <c r="BF159" s="191">
        <f>IF(N159="snížená",J159,0)</f>
        <v>0</v>
      </c>
      <c r="BG159" s="191">
        <f>IF(N159="zákl. přenesená",J159,0)</f>
        <v>0</v>
      </c>
      <c r="BH159" s="191">
        <f>IF(N159="sníž. přenesená",J159,0)</f>
        <v>0</v>
      </c>
      <c r="BI159" s="191">
        <f>IF(N159="nulová",J159,0)</f>
        <v>0</v>
      </c>
      <c r="BJ159" s="17" t="s">
        <v>79</v>
      </c>
      <c r="BK159" s="191">
        <f>ROUND(I159*H159,2)</f>
        <v>0</v>
      </c>
      <c r="BL159" s="17" t="s">
        <v>228</v>
      </c>
      <c r="BM159" s="190" t="s">
        <v>2005</v>
      </c>
    </row>
    <row r="160" spans="2:51" s="13" customFormat="1" ht="12">
      <c r="B160" s="192"/>
      <c r="C160" s="193"/>
      <c r="D160" s="194" t="s">
        <v>191</v>
      </c>
      <c r="E160" s="195" t="s">
        <v>19</v>
      </c>
      <c r="F160" s="196" t="s">
        <v>2006</v>
      </c>
      <c r="G160" s="193"/>
      <c r="H160" s="195" t="s">
        <v>19</v>
      </c>
      <c r="I160" s="197"/>
      <c r="J160" s="193"/>
      <c r="K160" s="193"/>
      <c r="L160" s="198"/>
      <c r="M160" s="199"/>
      <c r="N160" s="200"/>
      <c r="O160" s="200"/>
      <c r="P160" s="200"/>
      <c r="Q160" s="200"/>
      <c r="R160" s="200"/>
      <c r="S160" s="200"/>
      <c r="T160" s="201"/>
      <c r="AT160" s="202" t="s">
        <v>191</v>
      </c>
      <c r="AU160" s="202" t="s">
        <v>81</v>
      </c>
      <c r="AV160" s="13" t="s">
        <v>79</v>
      </c>
      <c r="AW160" s="13" t="s">
        <v>32</v>
      </c>
      <c r="AX160" s="13" t="s">
        <v>71</v>
      </c>
      <c r="AY160" s="202" t="s">
        <v>181</v>
      </c>
    </row>
    <row r="161" spans="2:51" s="14" customFormat="1" ht="12">
      <c r="B161" s="203"/>
      <c r="C161" s="204"/>
      <c r="D161" s="194" t="s">
        <v>191</v>
      </c>
      <c r="E161" s="205" t="s">
        <v>19</v>
      </c>
      <c r="F161" s="206" t="s">
        <v>2007</v>
      </c>
      <c r="G161" s="204"/>
      <c r="H161" s="207">
        <v>30.851</v>
      </c>
      <c r="I161" s="208"/>
      <c r="J161" s="204"/>
      <c r="K161" s="204"/>
      <c r="L161" s="209"/>
      <c r="M161" s="210"/>
      <c r="N161" s="211"/>
      <c r="O161" s="211"/>
      <c r="P161" s="211"/>
      <c r="Q161" s="211"/>
      <c r="R161" s="211"/>
      <c r="S161" s="211"/>
      <c r="T161" s="212"/>
      <c r="AT161" s="213" t="s">
        <v>191</v>
      </c>
      <c r="AU161" s="213" t="s">
        <v>81</v>
      </c>
      <c r="AV161" s="14" t="s">
        <v>81</v>
      </c>
      <c r="AW161" s="14" t="s">
        <v>32</v>
      </c>
      <c r="AX161" s="14" t="s">
        <v>71</v>
      </c>
      <c r="AY161" s="213" t="s">
        <v>181</v>
      </c>
    </row>
    <row r="162" spans="2:51" s="13" customFormat="1" ht="12">
      <c r="B162" s="192"/>
      <c r="C162" s="193"/>
      <c r="D162" s="194" t="s">
        <v>191</v>
      </c>
      <c r="E162" s="195" t="s">
        <v>19</v>
      </c>
      <c r="F162" s="196" t="s">
        <v>2008</v>
      </c>
      <c r="G162" s="193"/>
      <c r="H162" s="195" t="s">
        <v>19</v>
      </c>
      <c r="I162" s="197"/>
      <c r="J162" s="193"/>
      <c r="K162" s="193"/>
      <c r="L162" s="198"/>
      <c r="M162" s="199"/>
      <c r="N162" s="200"/>
      <c r="O162" s="200"/>
      <c r="P162" s="200"/>
      <c r="Q162" s="200"/>
      <c r="R162" s="200"/>
      <c r="S162" s="200"/>
      <c r="T162" s="201"/>
      <c r="AT162" s="202" t="s">
        <v>191</v>
      </c>
      <c r="AU162" s="202" t="s">
        <v>81</v>
      </c>
      <c r="AV162" s="13" t="s">
        <v>79</v>
      </c>
      <c r="AW162" s="13" t="s">
        <v>32</v>
      </c>
      <c r="AX162" s="13" t="s">
        <v>71</v>
      </c>
      <c r="AY162" s="202" t="s">
        <v>181</v>
      </c>
    </row>
    <row r="163" spans="2:51" s="14" customFormat="1" ht="12">
      <c r="B163" s="203"/>
      <c r="C163" s="204"/>
      <c r="D163" s="194" t="s">
        <v>191</v>
      </c>
      <c r="E163" s="205" t="s">
        <v>19</v>
      </c>
      <c r="F163" s="206" t="s">
        <v>2009</v>
      </c>
      <c r="G163" s="204"/>
      <c r="H163" s="207">
        <v>27.5</v>
      </c>
      <c r="I163" s="208"/>
      <c r="J163" s="204"/>
      <c r="K163" s="204"/>
      <c r="L163" s="209"/>
      <c r="M163" s="210"/>
      <c r="N163" s="211"/>
      <c r="O163" s="211"/>
      <c r="P163" s="211"/>
      <c r="Q163" s="211"/>
      <c r="R163" s="211"/>
      <c r="S163" s="211"/>
      <c r="T163" s="212"/>
      <c r="AT163" s="213" t="s">
        <v>191</v>
      </c>
      <c r="AU163" s="213" t="s">
        <v>81</v>
      </c>
      <c r="AV163" s="14" t="s">
        <v>81</v>
      </c>
      <c r="AW163" s="14" t="s">
        <v>32</v>
      </c>
      <c r="AX163" s="14" t="s">
        <v>71</v>
      </c>
      <c r="AY163" s="213" t="s">
        <v>181</v>
      </c>
    </row>
    <row r="164" spans="2:51" s="13" customFormat="1" ht="20.4">
      <c r="B164" s="192"/>
      <c r="C164" s="193"/>
      <c r="D164" s="194" t="s">
        <v>191</v>
      </c>
      <c r="E164" s="195" t="s">
        <v>19</v>
      </c>
      <c r="F164" s="196" t="s">
        <v>2010</v>
      </c>
      <c r="G164" s="193"/>
      <c r="H164" s="195" t="s">
        <v>19</v>
      </c>
      <c r="I164" s="197"/>
      <c r="J164" s="193"/>
      <c r="K164" s="193"/>
      <c r="L164" s="198"/>
      <c r="M164" s="199"/>
      <c r="N164" s="200"/>
      <c r="O164" s="200"/>
      <c r="P164" s="200"/>
      <c r="Q164" s="200"/>
      <c r="R164" s="200"/>
      <c r="S164" s="200"/>
      <c r="T164" s="201"/>
      <c r="AT164" s="202" t="s">
        <v>191</v>
      </c>
      <c r="AU164" s="202" t="s">
        <v>81</v>
      </c>
      <c r="AV164" s="13" t="s">
        <v>79</v>
      </c>
      <c r="AW164" s="13" t="s">
        <v>32</v>
      </c>
      <c r="AX164" s="13" t="s">
        <v>71</v>
      </c>
      <c r="AY164" s="202" t="s">
        <v>181</v>
      </c>
    </row>
    <row r="165" spans="2:51" s="14" customFormat="1" ht="12">
      <c r="B165" s="203"/>
      <c r="C165" s="204"/>
      <c r="D165" s="194" t="s">
        <v>191</v>
      </c>
      <c r="E165" s="205" t="s">
        <v>19</v>
      </c>
      <c r="F165" s="206" t="s">
        <v>2011</v>
      </c>
      <c r="G165" s="204"/>
      <c r="H165" s="207">
        <v>11.74</v>
      </c>
      <c r="I165" s="208"/>
      <c r="J165" s="204"/>
      <c r="K165" s="204"/>
      <c r="L165" s="209"/>
      <c r="M165" s="210"/>
      <c r="N165" s="211"/>
      <c r="O165" s="211"/>
      <c r="P165" s="211"/>
      <c r="Q165" s="211"/>
      <c r="R165" s="211"/>
      <c r="S165" s="211"/>
      <c r="T165" s="212"/>
      <c r="AT165" s="213" t="s">
        <v>191</v>
      </c>
      <c r="AU165" s="213" t="s">
        <v>81</v>
      </c>
      <c r="AV165" s="14" t="s">
        <v>81</v>
      </c>
      <c r="AW165" s="14" t="s">
        <v>32</v>
      </c>
      <c r="AX165" s="14" t="s">
        <v>71</v>
      </c>
      <c r="AY165" s="213" t="s">
        <v>181</v>
      </c>
    </row>
    <row r="166" spans="2:51" s="15" customFormat="1" ht="12">
      <c r="B166" s="214"/>
      <c r="C166" s="215"/>
      <c r="D166" s="194" t="s">
        <v>191</v>
      </c>
      <c r="E166" s="216" t="s">
        <v>19</v>
      </c>
      <c r="F166" s="217" t="s">
        <v>196</v>
      </c>
      <c r="G166" s="215"/>
      <c r="H166" s="218">
        <v>70.091</v>
      </c>
      <c r="I166" s="219"/>
      <c r="J166" s="215"/>
      <c r="K166" s="215"/>
      <c r="L166" s="220"/>
      <c r="M166" s="221"/>
      <c r="N166" s="222"/>
      <c r="O166" s="222"/>
      <c r="P166" s="222"/>
      <c r="Q166" s="222"/>
      <c r="R166" s="222"/>
      <c r="S166" s="222"/>
      <c r="T166" s="223"/>
      <c r="AT166" s="224" t="s">
        <v>191</v>
      </c>
      <c r="AU166" s="224" t="s">
        <v>81</v>
      </c>
      <c r="AV166" s="15" t="s">
        <v>189</v>
      </c>
      <c r="AW166" s="15" t="s">
        <v>32</v>
      </c>
      <c r="AX166" s="15" t="s">
        <v>79</v>
      </c>
      <c r="AY166" s="224" t="s">
        <v>181</v>
      </c>
    </row>
    <row r="167" spans="1:65" s="2" customFormat="1" ht="101.25" customHeight="1">
      <c r="A167" s="34"/>
      <c r="B167" s="35"/>
      <c r="C167" s="225" t="s">
        <v>433</v>
      </c>
      <c r="D167" s="225" t="s">
        <v>199</v>
      </c>
      <c r="E167" s="226" t="s">
        <v>2012</v>
      </c>
      <c r="F167" s="227" t="s">
        <v>2013</v>
      </c>
      <c r="G167" s="228" t="s">
        <v>186</v>
      </c>
      <c r="H167" s="229">
        <v>27.5</v>
      </c>
      <c r="I167" s="230"/>
      <c r="J167" s="231">
        <f>ROUND(I167*H167,2)</f>
        <v>0</v>
      </c>
      <c r="K167" s="227" t="s">
        <v>187</v>
      </c>
      <c r="L167" s="39"/>
      <c r="M167" s="232" t="s">
        <v>19</v>
      </c>
      <c r="N167" s="233" t="s">
        <v>42</v>
      </c>
      <c r="O167" s="64"/>
      <c r="P167" s="188">
        <f>O167*H167</f>
        <v>0</v>
      </c>
      <c r="Q167" s="188">
        <v>0</v>
      </c>
      <c r="R167" s="188">
        <f>Q167*H167</f>
        <v>0</v>
      </c>
      <c r="S167" s="188">
        <v>0</v>
      </c>
      <c r="T167" s="189">
        <f>S167*H167</f>
        <v>0</v>
      </c>
      <c r="U167" s="34"/>
      <c r="V167" s="34"/>
      <c r="W167" s="34"/>
      <c r="X167" s="34"/>
      <c r="Y167" s="34"/>
      <c r="Z167" s="34"/>
      <c r="AA167" s="34"/>
      <c r="AB167" s="34"/>
      <c r="AC167" s="34"/>
      <c r="AD167" s="34"/>
      <c r="AE167" s="34"/>
      <c r="AR167" s="190" t="s">
        <v>228</v>
      </c>
      <c r="AT167" s="190" t="s">
        <v>199</v>
      </c>
      <c r="AU167" s="190" t="s">
        <v>81</v>
      </c>
      <c r="AY167" s="17" t="s">
        <v>181</v>
      </c>
      <c r="BE167" s="191">
        <f>IF(N167="základní",J167,0)</f>
        <v>0</v>
      </c>
      <c r="BF167" s="191">
        <f>IF(N167="snížená",J167,0)</f>
        <v>0</v>
      </c>
      <c r="BG167" s="191">
        <f>IF(N167="zákl. přenesená",J167,0)</f>
        <v>0</v>
      </c>
      <c r="BH167" s="191">
        <f>IF(N167="sníž. přenesená",J167,0)</f>
        <v>0</v>
      </c>
      <c r="BI167" s="191">
        <f>IF(N167="nulová",J167,0)</f>
        <v>0</v>
      </c>
      <c r="BJ167" s="17" t="s">
        <v>79</v>
      </c>
      <c r="BK167" s="191">
        <f>ROUND(I167*H167,2)</f>
        <v>0</v>
      </c>
      <c r="BL167" s="17" t="s">
        <v>228</v>
      </c>
      <c r="BM167" s="190" t="s">
        <v>2014</v>
      </c>
    </row>
    <row r="168" spans="2:51" s="13" customFormat="1" ht="12">
      <c r="B168" s="192"/>
      <c r="C168" s="193"/>
      <c r="D168" s="194" t="s">
        <v>191</v>
      </c>
      <c r="E168" s="195" t="s">
        <v>19</v>
      </c>
      <c r="F168" s="196" t="s">
        <v>2015</v>
      </c>
      <c r="G168" s="193"/>
      <c r="H168" s="195" t="s">
        <v>19</v>
      </c>
      <c r="I168" s="197"/>
      <c r="J168" s="193"/>
      <c r="K168" s="193"/>
      <c r="L168" s="198"/>
      <c r="M168" s="199"/>
      <c r="N168" s="200"/>
      <c r="O168" s="200"/>
      <c r="P168" s="200"/>
      <c r="Q168" s="200"/>
      <c r="R168" s="200"/>
      <c r="S168" s="200"/>
      <c r="T168" s="201"/>
      <c r="AT168" s="202" t="s">
        <v>191</v>
      </c>
      <c r="AU168" s="202" t="s">
        <v>81</v>
      </c>
      <c r="AV168" s="13" t="s">
        <v>79</v>
      </c>
      <c r="AW168" s="13" t="s">
        <v>32</v>
      </c>
      <c r="AX168" s="13" t="s">
        <v>71</v>
      </c>
      <c r="AY168" s="202" t="s">
        <v>181</v>
      </c>
    </row>
    <row r="169" spans="2:51" s="14" customFormat="1" ht="12">
      <c r="B169" s="203"/>
      <c r="C169" s="204"/>
      <c r="D169" s="194" t="s">
        <v>191</v>
      </c>
      <c r="E169" s="205" t="s">
        <v>19</v>
      </c>
      <c r="F169" s="206" t="s">
        <v>2009</v>
      </c>
      <c r="G169" s="204"/>
      <c r="H169" s="207">
        <v>27.5</v>
      </c>
      <c r="I169" s="208"/>
      <c r="J169" s="204"/>
      <c r="K169" s="204"/>
      <c r="L169" s="209"/>
      <c r="M169" s="210"/>
      <c r="N169" s="211"/>
      <c r="O169" s="211"/>
      <c r="P169" s="211"/>
      <c r="Q169" s="211"/>
      <c r="R169" s="211"/>
      <c r="S169" s="211"/>
      <c r="T169" s="212"/>
      <c r="AT169" s="213" t="s">
        <v>191</v>
      </c>
      <c r="AU169" s="213" t="s">
        <v>81</v>
      </c>
      <c r="AV169" s="14" t="s">
        <v>81</v>
      </c>
      <c r="AW169" s="14" t="s">
        <v>32</v>
      </c>
      <c r="AX169" s="14" t="s">
        <v>71</v>
      </c>
      <c r="AY169" s="213" t="s">
        <v>181</v>
      </c>
    </row>
    <row r="170" spans="2:51" s="15" customFormat="1" ht="12">
      <c r="B170" s="214"/>
      <c r="C170" s="215"/>
      <c r="D170" s="194" t="s">
        <v>191</v>
      </c>
      <c r="E170" s="216" t="s">
        <v>19</v>
      </c>
      <c r="F170" s="217" t="s">
        <v>196</v>
      </c>
      <c r="G170" s="215"/>
      <c r="H170" s="218">
        <v>27.5</v>
      </c>
      <c r="I170" s="219"/>
      <c r="J170" s="215"/>
      <c r="K170" s="215"/>
      <c r="L170" s="220"/>
      <c r="M170" s="221"/>
      <c r="N170" s="222"/>
      <c r="O170" s="222"/>
      <c r="P170" s="222"/>
      <c r="Q170" s="222"/>
      <c r="R170" s="222"/>
      <c r="S170" s="222"/>
      <c r="T170" s="223"/>
      <c r="AT170" s="224" t="s">
        <v>191</v>
      </c>
      <c r="AU170" s="224" t="s">
        <v>81</v>
      </c>
      <c r="AV170" s="15" t="s">
        <v>189</v>
      </c>
      <c r="AW170" s="15" t="s">
        <v>32</v>
      </c>
      <c r="AX170" s="15" t="s">
        <v>79</v>
      </c>
      <c r="AY170" s="224" t="s">
        <v>181</v>
      </c>
    </row>
    <row r="171" spans="1:65" s="2" customFormat="1" ht="90" customHeight="1">
      <c r="A171" s="34"/>
      <c r="B171" s="35"/>
      <c r="C171" s="225" t="s">
        <v>437</v>
      </c>
      <c r="D171" s="225" t="s">
        <v>199</v>
      </c>
      <c r="E171" s="226" t="s">
        <v>2016</v>
      </c>
      <c r="F171" s="227" t="s">
        <v>2017</v>
      </c>
      <c r="G171" s="228" t="s">
        <v>186</v>
      </c>
      <c r="H171" s="229">
        <v>11.74</v>
      </c>
      <c r="I171" s="230"/>
      <c r="J171" s="231">
        <f>ROUND(I171*H171,2)</f>
        <v>0</v>
      </c>
      <c r="K171" s="227" t="s">
        <v>187</v>
      </c>
      <c r="L171" s="39"/>
      <c r="M171" s="232" t="s">
        <v>19</v>
      </c>
      <c r="N171" s="233" t="s">
        <v>42</v>
      </c>
      <c r="O171" s="64"/>
      <c r="P171" s="188">
        <f>O171*H171</f>
        <v>0</v>
      </c>
      <c r="Q171" s="188">
        <v>0</v>
      </c>
      <c r="R171" s="188">
        <f>Q171*H171</f>
        <v>0</v>
      </c>
      <c r="S171" s="188">
        <v>0</v>
      </c>
      <c r="T171" s="189">
        <f>S171*H171</f>
        <v>0</v>
      </c>
      <c r="U171" s="34"/>
      <c r="V171" s="34"/>
      <c r="W171" s="34"/>
      <c r="X171" s="34"/>
      <c r="Y171" s="34"/>
      <c r="Z171" s="34"/>
      <c r="AA171" s="34"/>
      <c r="AB171" s="34"/>
      <c r="AC171" s="34"/>
      <c r="AD171" s="34"/>
      <c r="AE171" s="34"/>
      <c r="AR171" s="190" t="s">
        <v>228</v>
      </c>
      <c r="AT171" s="190" t="s">
        <v>199</v>
      </c>
      <c r="AU171" s="190" t="s">
        <v>81</v>
      </c>
      <c r="AY171" s="17" t="s">
        <v>181</v>
      </c>
      <c r="BE171" s="191">
        <f>IF(N171="základní",J171,0)</f>
        <v>0</v>
      </c>
      <c r="BF171" s="191">
        <f>IF(N171="snížená",J171,0)</f>
        <v>0</v>
      </c>
      <c r="BG171" s="191">
        <f>IF(N171="zákl. přenesená",J171,0)</f>
        <v>0</v>
      </c>
      <c r="BH171" s="191">
        <f>IF(N171="sníž. přenesená",J171,0)</f>
        <v>0</v>
      </c>
      <c r="BI171" s="191">
        <f>IF(N171="nulová",J171,0)</f>
        <v>0</v>
      </c>
      <c r="BJ171" s="17" t="s">
        <v>79</v>
      </c>
      <c r="BK171" s="191">
        <f>ROUND(I171*H171,2)</f>
        <v>0</v>
      </c>
      <c r="BL171" s="17" t="s">
        <v>228</v>
      </c>
      <c r="BM171" s="190" t="s">
        <v>2018</v>
      </c>
    </row>
    <row r="172" spans="2:51" s="13" customFormat="1" ht="20.4">
      <c r="B172" s="192"/>
      <c r="C172" s="193"/>
      <c r="D172" s="194" t="s">
        <v>191</v>
      </c>
      <c r="E172" s="195" t="s">
        <v>19</v>
      </c>
      <c r="F172" s="196" t="s">
        <v>2019</v>
      </c>
      <c r="G172" s="193"/>
      <c r="H172" s="195" t="s">
        <v>19</v>
      </c>
      <c r="I172" s="197"/>
      <c r="J172" s="193"/>
      <c r="K172" s="193"/>
      <c r="L172" s="198"/>
      <c r="M172" s="199"/>
      <c r="N172" s="200"/>
      <c r="O172" s="200"/>
      <c r="P172" s="200"/>
      <c r="Q172" s="200"/>
      <c r="R172" s="200"/>
      <c r="S172" s="200"/>
      <c r="T172" s="201"/>
      <c r="AT172" s="202" t="s">
        <v>191</v>
      </c>
      <c r="AU172" s="202" t="s">
        <v>81</v>
      </c>
      <c r="AV172" s="13" t="s">
        <v>79</v>
      </c>
      <c r="AW172" s="13" t="s">
        <v>32</v>
      </c>
      <c r="AX172" s="13" t="s">
        <v>71</v>
      </c>
      <c r="AY172" s="202" t="s">
        <v>181</v>
      </c>
    </row>
    <row r="173" spans="2:51" s="14" customFormat="1" ht="12">
      <c r="B173" s="203"/>
      <c r="C173" s="204"/>
      <c r="D173" s="194" t="s">
        <v>191</v>
      </c>
      <c r="E173" s="205" t="s">
        <v>19</v>
      </c>
      <c r="F173" s="206" t="s">
        <v>2011</v>
      </c>
      <c r="G173" s="204"/>
      <c r="H173" s="207">
        <v>11.74</v>
      </c>
      <c r="I173" s="208"/>
      <c r="J173" s="204"/>
      <c r="K173" s="204"/>
      <c r="L173" s="209"/>
      <c r="M173" s="210"/>
      <c r="N173" s="211"/>
      <c r="O173" s="211"/>
      <c r="P173" s="211"/>
      <c r="Q173" s="211"/>
      <c r="R173" s="211"/>
      <c r="S173" s="211"/>
      <c r="T173" s="212"/>
      <c r="AT173" s="213" t="s">
        <v>191</v>
      </c>
      <c r="AU173" s="213" t="s">
        <v>81</v>
      </c>
      <c r="AV173" s="14" t="s">
        <v>81</v>
      </c>
      <c r="AW173" s="14" t="s">
        <v>32</v>
      </c>
      <c r="AX173" s="14" t="s">
        <v>71</v>
      </c>
      <c r="AY173" s="213" t="s">
        <v>181</v>
      </c>
    </row>
    <row r="174" spans="2:51" s="15" customFormat="1" ht="12">
      <c r="B174" s="214"/>
      <c r="C174" s="215"/>
      <c r="D174" s="194" t="s">
        <v>191</v>
      </c>
      <c r="E174" s="216" t="s">
        <v>19</v>
      </c>
      <c r="F174" s="217" t="s">
        <v>196</v>
      </c>
      <c r="G174" s="215"/>
      <c r="H174" s="218">
        <v>11.74</v>
      </c>
      <c r="I174" s="219"/>
      <c r="J174" s="215"/>
      <c r="K174" s="215"/>
      <c r="L174" s="220"/>
      <c r="M174" s="238"/>
      <c r="N174" s="239"/>
      <c r="O174" s="239"/>
      <c r="P174" s="239"/>
      <c r="Q174" s="239"/>
      <c r="R174" s="239"/>
      <c r="S174" s="239"/>
      <c r="T174" s="240"/>
      <c r="AT174" s="224" t="s">
        <v>191</v>
      </c>
      <c r="AU174" s="224" t="s">
        <v>81</v>
      </c>
      <c r="AV174" s="15" t="s">
        <v>189</v>
      </c>
      <c r="AW174" s="15" t="s">
        <v>32</v>
      </c>
      <c r="AX174" s="15" t="s">
        <v>79</v>
      </c>
      <c r="AY174" s="224" t="s">
        <v>181</v>
      </c>
    </row>
    <row r="175" spans="1:31" s="2" customFormat="1" ht="6.9" customHeight="1">
      <c r="A175" s="34"/>
      <c r="B175" s="47"/>
      <c r="C175" s="48"/>
      <c r="D175" s="48"/>
      <c r="E175" s="48"/>
      <c r="F175" s="48"/>
      <c r="G175" s="48"/>
      <c r="H175" s="48"/>
      <c r="I175" s="48"/>
      <c r="J175" s="48"/>
      <c r="K175" s="48"/>
      <c r="L175" s="39"/>
      <c r="M175" s="34"/>
      <c r="O175" s="34"/>
      <c r="P175" s="34"/>
      <c r="Q175" s="34"/>
      <c r="R175" s="34"/>
      <c r="S175" s="34"/>
      <c r="T175" s="34"/>
      <c r="U175" s="34"/>
      <c r="V175" s="34"/>
      <c r="W175" s="34"/>
      <c r="X175" s="34"/>
      <c r="Y175" s="34"/>
      <c r="Z175" s="34"/>
      <c r="AA175" s="34"/>
      <c r="AB175" s="34"/>
      <c r="AC175" s="34"/>
      <c r="AD175" s="34"/>
      <c r="AE175" s="34"/>
    </row>
  </sheetData>
  <sheetProtection algorithmName="SHA-512" hashValue="x+sFPWaOM6BX0bjBBl0WewJ4vyiqhWLpFKCrvvbBIV5TuK/Icb0CKUsj/s++OuRsM0qb8q1EEdjsabwC1ume4w==" saltValue="uE7DNzQckfoMfVV+9LWThd4C0x9yGmb9jby5H5FgJ2+B6prpfVy1hTh8mfS1+mQ6/c8UfnTxGmDRL6Okt2TBaw==" spinCount="100000" sheet="1" objects="1" scenarios="1" formatColumns="0" formatRows="0" autoFilter="0"/>
  <autoFilter ref="C88:K174"/>
  <mergeCells count="12">
    <mergeCell ref="E81:H81"/>
    <mergeCell ref="L2:V2"/>
    <mergeCell ref="E50:H50"/>
    <mergeCell ref="E52:H52"/>
    <mergeCell ref="E54:H54"/>
    <mergeCell ref="E77:H77"/>
    <mergeCell ref="E79:H79"/>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2:BM175"/>
  <sheetViews>
    <sheetView showGridLines="0" workbookViewId="0" topLeftCell="A163"/>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50"/>
      <c r="M2" s="250"/>
      <c r="N2" s="250"/>
      <c r="O2" s="250"/>
      <c r="P2" s="250"/>
      <c r="Q2" s="250"/>
      <c r="R2" s="250"/>
      <c r="S2" s="250"/>
      <c r="T2" s="250"/>
      <c r="U2" s="250"/>
      <c r="V2" s="250"/>
      <c r="AT2" s="17" t="s">
        <v>124</v>
      </c>
    </row>
    <row r="3" spans="2:46" s="1" customFormat="1" ht="6.9" customHeight="1">
      <c r="B3" s="108"/>
      <c r="C3" s="109"/>
      <c r="D3" s="109"/>
      <c r="E3" s="109"/>
      <c r="F3" s="109"/>
      <c r="G3" s="109"/>
      <c r="H3" s="109"/>
      <c r="I3" s="109"/>
      <c r="J3" s="109"/>
      <c r="K3" s="109"/>
      <c r="L3" s="20"/>
      <c r="AT3" s="17" t="s">
        <v>81</v>
      </c>
    </row>
    <row r="4" spans="2:46" s="1" customFormat="1" ht="24.9" customHeight="1">
      <c r="B4" s="20"/>
      <c r="D4" s="110" t="s">
        <v>155</v>
      </c>
      <c r="L4" s="20"/>
      <c r="M4" s="111" t="s">
        <v>10</v>
      </c>
      <c r="AT4" s="17" t="s">
        <v>4</v>
      </c>
    </row>
    <row r="5" spans="2:12" s="1" customFormat="1" ht="6.9" customHeight="1">
      <c r="B5" s="20"/>
      <c r="L5" s="20"/>
    </row>
    <row r="6" spans="2:12" s="1" customFormat="1" ht="12" customHeight="1">
      <c r="B6" s="20"/>
      <c r="D6" s="112" t="s">
        <v>16</v>
      </c>
      <c r="L6" s="20"/>
    </row>
    <row r="7" spans="2:12" s="1" customFormat="1" ht="16.5" customHeight="1">
      <c r="B7" s="20"/>
      <c r="E7" s="290" t="str">
        <f>'Rekapitulace stavby'!K6</f>
        <v>Cyklická údržba trati v úseku Praha-Holešovice - Vraňany</v>
      </c>
      <c r="F7" s="291"/>
      <c r="G7" s="291"/>
      <c r="H7" s="291"/>
      <c r="L7" s="20"/>
    </row>
    <row r="8" spans="2:12" s="1" customFormat="1" ht="12" customHeight="1">
      <c r="B8" s="20"/>
      <c r="D8" s="112" t="s">
        <v>156</v>
      </c>
      <c r="L8" s="20"/>
    </row>
    <row r="9" spans="1:31" s="2" customFormat="1" ht="16.5" customHeight="1">
      <c r="A9" s="34"/>
      <c r="B9" s="39"/>
      <c r="C9" s="34"/>
      <c r="D9" s="34"/>
      <c r="E9" s="290" t="s">
        <v>1924</v>
      </c>
      <c r="F9" s="293"/>
      <c r="G9" s="293"/>
      <c r="H9" s="293"/>
      <c r="I9" s="34"/>
      <c r="J9" s="34"/>
      <c r="K9" s="34"/>
      <c r="L9" s="113"/>
      <c r="S9" s="34"/>
      <c r="T9" s="34"/>
      <c r="U9" s="34"/>
      <c r="V9" s="34"/>
      <c r="W9" s="34"/>
      <c r="X9" s="34"/>
      <c r="Y9" s="34"/>
      <c r="Z9" s="34"/>
      <c r="AA9" s="34"/>
      <c r="AB9" s="34"/>
      <c r="AC9" s="34"/>
      <c r="AD9" s="34"/>
      <c r="AE9" s="34"/>
    </row>
    <row r="10" spans="1:31" s="2" customFormat="1" ht="12" customHeight="1">
      <c r="A10" s="34"/>
      <c r="B10" s="39"/>
      <c r="C10" s="34"/>
      <c r="D10" s="112" t="s">
        <v>1925</v>
      </c>
      <c r="E10" s="34"/>
      <c r="F10" s="34"/>
      <c r="G10" s="34"/>
      <c r="H10" s="34"/>
      <c r="I10" s="34"/>
      <c r="J10" s="34"/>
      <c r="K10" s="34"/>
      <c r="L10" s="113"/>
      <c r="S10" s="34"/>
      <c r="T10" s="34"/>
      <c r="U10" s="34"/>
      <c r="V10" s="34"/>
      <c r="W10" s="34"/>
      <c r="X10" s="34"/>
      <c r="Y10" s="34"/>
      <c r="Z10" s="34"/>
      <c r="AA10" s="34"/>
      <c r="AB10" s="34"/>
      <c r="AC10" s="34"/>
      <c r="AD10" s="34"/>
      <c r="AE10" s="34"/>
    </row>
    <row r="11" spans="1:31" s="2" customFormat="1" ht="16.5" customHeight="1">
      <c r="A11" s="34"/>
      <c r="B11" s="39"/>
      <c r="C11" s="34"/>
      <c r="D11" s="34"/>
      <c r="E11" s="292" t="s">
        <v>2020</v>
      </c>
      <c r="F11" s="293"/>
      <c r="G11" s="293"/>
      <c r="H11" s="293"/>
      <c r="I11" s="34"/>
      <c r="J11" s="34"/>
      <c r="K11" s="34"/>
      <c r="L11" s="113"/>
      <c r="S11" s="34"/>
      <c r="T11" s="34"/>
      <c r="U11" s="34"/>
      <c r="V11" s="34"/>
      <c r="W11" s="34"/>
      <c r="X11" s="34"/>
      <c r="Y11" s="34"/>
      <c r="Z11" s="34"/>
      <c r="AA11" s="34"/>
      <c r="AB11" s="34"/>
      <c r="AC11" s="34"/>
      <c r="AD11" s="34"/>
      <c r="AE11" s="34"/>
    </row>
    <row r="12" spans="1:31" s="2" customFormat="1" ht="12">
      <c r="A12" s="34"/>
      <c r="B12" s="39"/>
      <c r="C12" s="34"/>
      <c r="D12" s="34"/>
      <c r="E12" s="34"/>
      <c r="F12" s="34"/>
      <c r="G12" s="34"/>
      <c r="H12" s="34"/>
      <c r="I12" s="34"/>
      <c r="J12" s="34"/>
      <c r="K12" s="34"/>
      <c r="L12" s="113"/>
      <c r="S12" s="34"/>
      <c r="T12" s="34"/>
      <c r="U12" s="34"/>
      <c r="V12" s="34"/>
      <c r="W12" s="34"/>
      <c r="X12" s="34"/>
      <c r="Y12" s="34"/>
      <c r="Z12" s="34"/>
      <c r="AA12" s="34"/>
      <c r="AB12" s="34"/>
      <c r="AC12" s="34"/>
      <c r="AD12" s="34"/>
      <c r="AE12" s="34"/>
    </row>
    <row r="13" spans="1:31" s="2" customFormat="1" ht="12" customHeight="1">
      <c r="A13" s="34"/>
      <c r="B13" s="39"/>
      <c r="C13" s="34"/>
      <c r="D13" s="112" t="s">
        <v>18</v>
      </c>
      <c r="E13" s="34"/>
      <c r="F13" s="103" t="s">
        <v>19</v>
      </c>
      <c r="G13" s="34"/>
      <c r="H13" s="34"/>
      <c r="I13" s="112" t="s">
        <v>20</v>
      </c>
      <c r="J13" s="103" t="s">
        <v>19</v>
      </c>
      <c r="K13" s="34"/>
      <c r="L13" s="113"/>
      <c r="S13" s="34"/>
      <c r="T13" s="34"/>
      <c r="U13" s="34"/>
      <c r="V13" s="34"/>
      <c r="W13" s="34"/>
      <c r="X13" s="34"/>
      <c r="Y13" s="34"/>
      <c r="Z13" s="34"/>
      <c r="AA13" s="34"/>
      <c r="AB13" s="34"/>
      <c r="AC13" s="34"/>
      <c r="AD13" s="34"/>
      <c r="AE13" s="34"/>
    </row>
    <row r="14" spans="1:31" s="2" customFormat="1" ht="12" customHeight="1">
      <c r="A14" s="34"/>
      <c r="B14" s="39"/>
      <c r="C14" s="34"/>
      <c r="D14" s="112" t="s">
        <v>21</v>
      </c>
      <c r="E14" s="34"/>
      <c r="F14" s="103" t="s">
        <v>22</v>
      </c>
      <c r="G14" s="34"/>
      <c r="H14" s="34"/>
      <c r="I14" s="112" t="s">
        <v>23</v>
      </c>
      <c r="J14" s="114" t="str">
        <f>'Rekapitulace stavby'!AN8</f>
        <v>24. 2. 2023</v>
      </c>
      <c r="K14" s="34"/>
      <c r="L14" s="113"/>
      <c r="S14" s="34"/>
      <c r="T14" s="34"/>
      <c r="U14" s="34"/>
      <c r="V14" s="34"/>
      <c r="W14" s="34"/>
      <c r="X14" s="34"/>
      <c r="Y14" s="34"/>
      <c r="Z14" s="34"/>
      <c r="AA14" s="34"/>
      <c r="AB14" s="34"/>
      <c r="AC14" s="34"/>
      <c r="AD14" s="34"/>
      <c r="AE14" s="34"/>
    </row>
    <row r="15" spans="1:31" s="2" customFormat="1" ht="10.8" customHeight="1">
      <c r="A15" s="34"/>
      <c r="B15" s="39"/>
      <c r="C15" s="34"/>
      <c r="D15" s="34"/>
      <c r="E15" s="34"/>
      <c r="F15" s="34"/>
      <c r="G15" s="34"/>
      <c r="H15" s="34"/>
      <c r="I15" s="34"/>
      <c r="J15" s="34"/>
      <c r="K15" s="34"/>
      <c r="L15" s="113"/>
      <c r="S15" s="34"/>
      <c r="T15" s="34"/>
      <c r="U15" s="34"/>
      <c r="V15" s="34"/>
      <c r="W15" s="34"/>
      <c r="X15" s="34"/>
      <c r="Y15" s="34"/>
      <c r="Z15" s="34"/>
      <c r="AA15" s="34"/>
      <c r="AB15" s="34"/>
      <c r="AC15" s="34"/>
      <c r="AD15" s="34"/>
      <c r="AE15" s="34"/>
    </row>
    <row r="16" spans="1:31" s="2" customFormat="1" ht="12" customHeight="1">
      <c r="A16" s="34"/>
      <c r="B16" s="39"/>
      <c r="C16" s="34"/>
      <c r="D16" s="112" t="s">
        <v>25</v>
      </c>
      <c r="E16" s="34"/>
      <c r="F16" s="34"/>
      <c r="G16" s="34"/>
      <c r="H16" s="34"/>
      <c r="I16" s="112" t="s">
        <v>26</v>
      </c>
      <c r="J16" s="103" t="s">
        <v>19</v>
      </c>
      <c r="K16" s="34"/>
      <c r="L16" s="113"/>
      <c r="S16" s="34"/>
      <c r="T16" s="34"/>
      <c r="U16" s="34"/>
      <c r="V16" s="34"/>
      <c r="W16" s="34"/>
      <c r="X16" s="34"/>
      <c r="Y16" s="34"/>
      <c r="Z16" s="34"/>
      <c r="AA16" s="34"/>
      <c r="AB16" s="34"/>
      <c r="AC16" s="34"/>
      <c r="AD16" s="34"/>
      <c r="AE16" s="34"/>
    </row>
    <row r="17" spans="1:31" s="2" customFormat="1" ht="18" customHeight="1">
      <c r="A17" s="34"/>
      <c r="B17" s="39"/>
      <c r="C17" s="34"/>
      <c r="D17" s="34"/>
      <c r="E17" s="103" t="s">
        <v>27</v>
      </c>
      <c r="F17" s="34"/>
      <c r="G17" s="34"/>
      <c r="H17" s="34"/>
      <c r="I17" s="112" t="s">
        <v>28</v>
      </c>
      <c r="J17" s="103" t="s">
        <v>19</v>
      </c>
      <c r="K17" s="34"/>
      <c r="L17" s="113"/>
      <c r="S17" s="34"/>
      <c r="T17" s="34"/>
      <c r="U17" s="34"/>
      <c r="V17" s="34"/>
      <c r="W17" s="34"/>
      <c r="X17" s="34"/>
      <c r="Y17" s="34"/>
      <c r="Z17" s="34"/>
      <c r="AA17" s="34"/>
      <c r="AB17" s="34"/>
      <c r="AC17" s="34"/>
      <c r="AD17" s="34"/>
      <c r="AE17" s="34"/>
    </row>
    <row r="18" spans="1:31" s="2" customFormat="1" ht="6.9" customHeight="1">
      <c r="A18" s="34"/>
      <c r="B18" s="39"/>
      <c r="C18" s="34"/>
      <c r="D18" s="34"/>
      <c r="E18" s="34"/>
      <c r="F18" s="34"/>
      <c r="G18" s="34"/>
      <c r="H18" s="34"/>
      <c r="I18" s="34"/>
      <c r="J18" s="34"/>
      <c r="K18" s="34"/>
      <c r="L18" s="113"/>
      <c r="S18" s="34"/>
      <c r="T18" s="34"/>
      <c r="U18" s="34"/>
      <c r="V18" s="34"/>
      <c r="W18" s="34"/>
      <c r="X18" s="34"/>
      <c r="Y18" s="34"/>
      <c r="Z18" s="34"/>
      <c r="AA18" s="34"/>
      <c r="AB18" s="34"/>
      <c r="AC18" s="34"/>
      <c r="AD18" s="34"/>
      <c r="AE18" s="34"/>
    </row>
    <row r="19" spans="1:31" s="2" customFormat="1" ht="12" customHeight="1">
      <c r="A19" s="34"/>
      <c r="B19" s="39"/>
      <c r="C19" s="34"/>
      <c r="D19" s="112" t="s">
        <v>29</v>
      </c>
      <c r="E19" s="34"/>
      <c r="F19" s="34"/>
      <c r="G19" s="34"/>
      <c r="H19" s="34"/>
      <c r="I19" s="112" t="s">
        <v>26</v>
      </c>
      <c r="J19" s="30" t="str">
        <f>'Rekapitulace stavby'!AN13</f>
        <v>Vyplň údaj</v>
      </c>
      <c r="K19" s="34"/>
      <c r="L19" s="113"/>
      <c r="S19" s="34"/>
      <c r="T19" s="34"/>
      <c r="U19" s="34"/>
      <c r="V19" s="34"/>
      <c r="W19" s="34"/>
      <c r="X19" s="34"/>
      <c r="Y19" s="34"/>
      <c r="Z19" s="34"/>
      <c r="AA19" s="34"/>
      <c r="AB19" s="34"/>
      <c r="AC19" s="34"/>
      <c r="AD19" s="34"/>
      <c r="AE19" s="34"/>
    </row>
    <row r="20" spans="1:31" s="2" customFormat="1" ht="18" customHeight="1">
      <c r="A20" s="34"/>
      <c r="B20" s="39"/>
      <c r="C20" s="34"/>
      <c r="D20" s="34"/>
      <c r="E20" s="294" t="str">
        <f>'Rekapitulace stavby'!E14</f>
        <v>Vyplň údaj</v>
      </c>
      <c r="F20" s="295"/>
      <c r="G20" s="295"/>
      <c r="H20" s="295"/>
      <c r="I20" s="112" t="s">
        <v>28</v>
      </c>
      <c r="J20" s="30" t="str">
        <f>'Rekapitulace stavby'!AN14</f>
        <v>Vyplň údaj</v>
      </c>
      <c r="K20" s="34"/>
      <c r="L20" s="113"/>
      <c r="S20" s="34"/>
      <c r="T20" s="34"/>
      <c r="U20" s="34"/>
      <c r="V20" s="34"/>
      <c r="W20" s="34"/>
      <c r="X20" s="34"/>
      <c r="Y20" s="34"/>
      <c r="Z20" s="34"/>
      <c r="AA20" s="34"/>
      <c r="AB20" s="34"/>
      <c r="AC20" s="34"/>
      <c r="AD20" s="34"/>
      <c r="AE20" s="34"/>
    </row>
    <row r="21" spans="1:31" s="2" customFormat="1" ht="6.9" customHeight="1">
      <c r="A21" s="34"/>
      <c r="B21" s="39"/>
      <c r="C21" s="34"/>
      <c r="D21" s="34"/>
      <c r="E21" s="34"/>
      <c r="F21" s="34"/>
      <c r="G21" s="34"/>
      <c r="H21" s="34"/>
      <c r="I21" s="34"/>
      <c r="J21" s="34"/>
      <c r="K21" s="34"/>
      <c r="L21" s="113"/>
      <c r="S21" s="34"/>
      <c r="T21" s="34"/>
      <c r="U21" s="34"/>
      <c r="V21" s="34"/>
      <c r="W21" s="34"/>
      <c r="X21" s="34"/>
      <c r="Y21" s="34"/>
      <c r="Z21" s="34"/>
      <c r="AA21" s="34"/>
      <c r="AB21" s="34"/>
      <c r="AC21" s="34"/>
      <c r="AD21" s="34"/>
      <c r="AE21" s="34"/>
    </row>
    <row r="22" spans="1:31" s="2" customFormat="1" ht="12" customHeight="1">
      <c r="A22" s="34"/>
      <c r="B22" s="39"/>
      <c r="C22" s="34"/>
      <c r="D22" s="112" t="s">
        <v>31</v>
      </c>
      <c r="E22" s="34"/>
      <c r="F22" s="34"/>
      <c r="G22" s="34"/>
      <c r="H22" s="34"/>
      <c r="I22" s="112" t="s">
        <v>26</v>
      </c>
      <c r="J22" s="103" t="str">
        <f>IF('Rekapitulace stavby'!AN16="","",'Rekapitulace stavby'!AN16)</f>
        <v/>
      </c>
      <c r="K22" s="34"/>
      <c r="L22" s="113"/>
      <c r="S22" s="34"/>
      <c r="T22" s="34"/>
      <c r="U22" s="34"/>
      <c r="V22" s="34"/>
      <c r="W22" s="34"/>
      <c r="X22" s="34"/>
      <c r="Y22" s="34"/>
      <c r="Z22" s="34"/>
      <c r="AA22" s="34"/>
      <c r="AB22" s="34"/>
      <c r="AC22" s="34"/>
      <c r="AD22" s="34"/>
      <c r="AE22" s="34"/>
    </row>
    <row r="23" spans="1:31" s="2" customFormat="1" ht="18" customHeight="1">
      <c r="A23" s="34"/>
      <c r="B23" s="39"/>
      <c r="C23" s="34"/>
      <c r="D23" s="34"/>
      <c r="E23" s="103" t="str">
        <f>IF('Rekapitulace stavby'!E17="","",'Rekapitulace stavby'!E17)</f>
        <v xml:space="preserve"> </v>
      </c>
      <c r="F23" s="34"/>
      <c r="G23" s="34"/>
      <c r="H23" s="34"/>
      <c r="I23" s="112" t="s">
        <v>28</v>
      </c>
      <c r="J23" s="103" t="str">
        <f>IF('Rekapitulace stavby'!AN17="","",'Rekapitulace stavby'!AN17)</f>
        <v/>
      </c>
      <c r="K23" s="34"/>
      <c r="L23" s="113"/>
      <c r="S23" s="34"/>
      <c r="T23" s="34"/>
      <c r="U23" s="34"/>
      <c r="V23" s="34"/>
      <c r="W23" s="34"/>
      <c r="X23" s="34"/>
      <c r="Y23" s="34"/>
      <c r="Z23" s="34"/>
      <c r="AA23" s="34"/>
      <c r="AB23" s="34"/>
      <c r="AC23" s="34"/>
      <c r="AD23" s="34"/>
      <c r="AE23" s="34"/>
    </row>
    <row r="24" spans="1:31" s="2" customFormat="1" ht="6.9" customHeight="1">
      <c r="A24" s="34"/>
      <c r="B24" s="39"/>
      <c r="C24" s="34"/>
      <c r="D24" s="34"/>
      <c r="E24" s="34"/>
      <c r="F24" s="34"/>
      <c r="G24" s="34"/>
      <c r="H24" s="34"/>
      <c r="I24" s="34"/>
      <c r="J24" s="34"/>
      <c r="K24" s="34"/>
      <c r="L24" s="113"/>
      <c r="S24" s="34"/>
      <c r="T24" s="34"/>
      <c r="U24" s="34"/>
      <c r="V24" s="34"/>
      <c r="W24" s="34"/>
      <c r="X24" s="34"/>
      <c r="Y24" s="34"/>
      <c r="Z24" s="34"/>
      <c r="AA24" s="34"/>
      <c r="AB24" s="34"/>
      <c r="AC24" s="34"/>
      <c r="AD24" s="34"/>
      <c r="AE24" s="34"/>
    </row>
    <row r="25" spans="1:31" s="2" customFormat="1" ht="12" customHeight="1">
      <c r="A25" s="34"/>
      <c r="B25" s="39"/>
      <c r="C25" s="34"/>
      <c r="D25" s="112" t="s">
        <v>33</v>
      </c>
      <c r="E25" s="34"/>
      <c r="F25" s="34"/>
      <c r="G25" s="34"/>
      <c r="H25" s="34"/>
      <c r="I25" s="112" t="s">
        <v>26</v>
      </c>
      <c r="J25" s="103" t="s">
        <v>19</v>
      </c>
      <c r="K25" s="34"/>
      <c r="L25" s="113"/>
      <c r="S25" s="34"/>
      <c r="T25" s="34"/>
      <c r="U25" s="34"/>
      <c r="V25" s="34"/>
      <c r="W25" s="34"/>
      <c r="X25" s="34"/>
      <c r="Y25" s="34"/>
      <c r="Z25" s="34"/>
      <c r="AA25" s="34"/>
      <c r="AB25" s="34"/>
      <c r="AC25" s="34"/>
      <c r="AD25" s="34"/>
      <c r="AE25" s="34"/>
    </row>
    <row r="26" spans="1:31" s="2" customFormat="1" ht="18" customHeight="1">
      <c r="A26" s="34"/>
      <c r="B26" s="39"/>
      <c r="C26" s="34"/>
      <c r="D26" s="34"/>
      <c r="E26" s="103" t="s">
        <v>34</v>
      </c>
      <c r="F26" s="34"/>
      <c r="G26" s="34"/>
      <c r="H26" s="34"/>
      <c r="I26" s="112" t="s">
        <v>28</v>
      </c>
      <c r="J26" s="103" t="s">
        <v>19</v>
      </c>
      <c r="K26" s="34"/>
      <c r="L26" s="113"/>
      <c r="S26" s="34"/>
      <c r="T26" s="34"/>
      <c r="U26" s="34"/>
      <c r="V26" s="34"/>
      <c r="W26" s="34"/>
      <c r="X26" s="34"/>
      <c r="Y26" s="34"/>
      <c r="Z26" s="34"/>
      <c r="AA26" s="34"/>
      <c r="AB26" s="34"/>
      <c r="AC26" s="34"/>
      <c r="AD26" s="34"/>
      <c r="AE26" s="34"/>
    </row>
    <row r="27" spans="1:31" s="2" customFormat="1" ht="6.9" customHeight="1">
      <c r="A27" s="34"/>
      <c r="B27" s="39"/>
      <c r="C27" s="34"/>
      <c r="D27" s="34"/>
      <c r="E27" s="34"/>
      <c r="F27" s="34"/>
      <c r="G27" s="34"/>
      <c r="H27" s="34"/>
      <c r="I27" s="34"/>
      <c r="J27" s="34"/>
      <c r="K27" s="34"/>
      <c r="L27" s="113"/>
      <c r="S27" s="34"/>
      <c r="T27" s="34"/>
      <c r="U27" s="34"/>
      <c r="V27" s="34"/>
      <c r="W27" s="34"/>
      <c r="X27" s="34"/>
      <c r="Y27" s="34"/>
      <c r="Z27" s="34"/>
      <c r="AA27" s="34"/>
      <c r="AB27" s="34"/>
      <c r="AC27" s="34"/>
      <c r="AD27" s="34"/>
      <c r="AE27" s="34"/>
    </row>
    <row r="28" spans="1:31" s="2" customFormat="1" ht="12" customHeight="1">
      <c r="A28" s="34"/>
      <c r="B28" s="39"/>
      <c r="C28" s="34"/>
      <c r="D28" s="112" t="s">
        <v>35</v>
      </c>
      <c r="E28" s="34"/>
      <c r="F28" s="34"/>
      <c r="G28" s="34"/>
      <c r="H28" s="34"/>
      <c r="I28" s="34"/>
      <c r="J28" s="34"/>
      <c r="K28" s="34"/>
      <c r="L28" s="113"/>
      <c r="S28" s="34"/>
      <c r="T28" s="34"/>
      <c r="U28" s="34"/>
      <c r="V28" s="34"/>
      <c r="W28" s="34"/>
      <c r="X28" s="34"/>
      <c r="Y28" s="34"/>
      <c r="Z28" s="34"/>
      <c r="AA28" s="34"/>
      <c r="AB28" s="34"/>
      <c r="AC28" s="34"/>
      <c r="AD28" s="34"/>
      <c r="AE28" s="34"/>
    </row>
    <row r="29" spans="1:31" s="8" customFormat="1" ht="59.25" customHeight="1">
      <c r="A29" s="115"/>
      <c r="B29" s="116"/>
      <c r="C29" s="115"/>
      <c r="D29" s="115"/>
      <c r="E29" s="296" t="s">
        <v>36</v>
      </c>
      <c r="F29" s="296"/>
      <c r="G29" s="296"/>
      <c r="H29" s="296"/>
      <c r="I29" s="115"/>
      <c r="J29" s="115"/>
      <c r="K29" s="115"/>
      <c r="L29" s="117"/>
      <c r="S29" s="115"/>
      <c r="T29" s="115"/>
      <c r="U29" s="115"/>
      <c r="V29" s="115"/>
      <c r="W29" s="115"/>
      <c r="X29" s="115"/>
      <c r="Y29" s="115"/>
      <c r="Z29" s="115"/>
      <c r="AA29" s="115"/>
      <c r="AB29" s="115"/>
      <c r="AC29" s="115"/>
      <c r="AD29" s="115"/>
      <c r="AE29" s="115"/>
    </row>
    <row r="30" spans="1:31" s="2" customFormat="1" ht="6.9" customHeight="1">
      <c r="A30" s="34"/>
      <c r="B30" s="39"/>
      <c r="C30" s="34"/>
      <c r="D30" s="34"/>
      <c r="E30" s="34"/>
      <c r="F30" s="34"/>
      <c r="G30" s="34"/>
      <c r="H30" s="34"/>
      <c r="I30" s="34"/>
      <c r="J30" s="34"/>
      <c r="K30" s="34"/>
      <c r="L30" s="113"/>
      <c r="S30" s="34"/>
      <c r="T30" s="34"/>
      <c r="U30" s="34"/>
      <c r="V30" s="34"/>
      <c r="W30" s="34"/>
      <c r="X30" s="34"/>
      <c r="Y30" s="34"/>
      <c r="Z30" s="34"/>
      <c r="AA30" s="34"/>
      <c r="AB30" s="34"/>
      <c r="AC30" s="34"/>
      <c r="AD30" s="34"/>
      <c r="AE30" s="34"/>
    </row>
    <row r="31" spans="1:31" s="2" customFormat="1" ht="6.9" customHeight="1">
      <c r="A31" s="34"/>
      <c r="B31" s="39"/>
      <c r="C31" s="34"/>
      <c r="D31" s="118"/>
      <c r="E31" s="118"/>
      <c r="F31" s="118"/>
      <c r="G31" s="118"/>
      <c r="H31" s="118"/>
      <c r="I31" s="118"/>
      <c r="J31" s="118"/>
      <c r="K31" s="118"/>
      <c r="L31" s="113"/>
      <c r="S31" s="34"/>
      <c r="T31" s="34"/>
      <c r="U31" s="34"/>
      <c r="V31" s="34"/>
      <c r="W31" s="34"/>
      <c r="X31" s="34"/>
      <c r="Y31" s="34"/>
      <c r="Z31" s="34"/>
      <c r="AA31" s="34"/>
      <c r="AB31" s="34"/>
      <c r="AC31" s="34"/>
      <c r="AD31" s="34"/>
      <c r="AE31" s="34"/>
    </row>
    <row r="32" spans="1:31" s="2" customFormat="1" ht="25.35" customHeight="1">
      <c r="A32" s="34"/>
      <c r="B32" s="39"/>
      <c r="C32" s="34"/>
      <c r="D32" s="119" t="s">
        <v>37</v>
      </c>
      <c r="E32" s="34"/>
      <c r="F32" s="34"/>
      <c r="G32" s="34"/>
      <c r="H32" s="34"/>
      <c r="I32" s="34"/>
      <c r="J32" s="120">
        <f>ROUND(J89,2)</f>
        <v>0</v>
      </c>
      <c r="K32" s="34"/>
      <c r="L32" s="113"/>
      <c r="S32" s="34"/>
      <c r="T32" s="34"/>
      <c r="U32" s="34"/>
      <c r="V32" s="34"/>
      <c r="W32" s="34"/>
      <c r="X32" s="34"/>
      <c r="Y32" s="34"/>
      <c r="Z32" s="34"/>
      <c r="AA32" s="34"/>
      <c r="AB32" s="34"/>
      <c r="AC32" s="34"/>
      <c r="AD32" s="34"/>
      <c r="AE32" s="34"/>
    </row>
    <row r="33" spans="1:31" s="2" customFormat="1" ht="6.9" customHeight="1">
      <c r="A33" s="34"/>
      <c r="B33" s="39"/>
      <c r="C33" s="34"/>
      <c r="D33" s="118"/>
      <c r="E33" s="118"/>
      <c r="F33" s="118"/>
      <c r="G33" s="118"/>
      <c r="H33" s="118"/>
      <c r="I33" s="118"/>
      <c r="J33" s="118"/>
      <c r="K33" s="118"/>
      <c r="L33" s="113"/>
      <c r="S33" s="34"/>
      <c r="T33" s="34"/>
      <c r="U33" s="34"/>
      <c r="V33" s="34"/>
      <c r="W33" s="34"/>
      <c r="X33" s="34"/>
      <c r="Y33" s="34"/>
      <c r="Z33" s="34"/>
      <c r="AA33" s="34"/>
      <c r="AB33" s="34"/>
      <c r="AC33" s="34"/>
      <c r="AD33" s="34"/>
      <c r="AE33" s="34"/>
    </row>
    <row r="34" spans="1:31" s="2" customFormat="1" ht="14.4" customHeight="1">
      <c r="A34" s="34"/>
      <c r="B34" s="39"/>
      <c r="C34" s="34"/>
      <c r="D34" s="34"/>
      <c r="E34" s="34"/>
      <c r="F34" s="121" t="s">
        <v>39</v>
      </c>
      <c r="G34" s="34"/>
      <c r="H34" s="34"/>
      <c r="I34" s="121" t="s">
        <v>38</v>
      </c>
      <c r="J34" s="121" t="s">
        <v>40</v>
      </c>
      <c r="K34" s="34"/>
      <c r="L34" s="113"/>
      <c r="S34" s="34"/>
      <c r="T34" s="34"/>
      <c r="U34" s="34"/>
      <c r="V34" s="34"/>
      <c r="W34" s="34"/>
      <c r="X34" s="34"/>
      <c r="Y34" s="34"/>
      <c r="Z34" s="34"/>
      <c r="AA34" s="34"/>
      <c r="AB34" s="34"/>
      <c r="AC34" s="34"/>
      <c r="AD34" s="34"/>
      <c r="AE34" s="34"/>
    </row>
    <row r="35" spans="1:31" s="2" customFormat="1" ht="14.4" customHeight="1">
      <c r="A35" s="34"/>
      <c r="B35" s="39"/>
      <c r="C35" s="34"/>
      <c r="D35" s="122" t="s">
        <v>41</v>
      </c>
      <c r="E35" s="112" t="s">
        <v>42</v>
      </c>
      <c r="F35" s="123">
        <f>ROUND((SUM(BE89:BE174)),2)</f>
        <v>0</v>
      </c>
      <c r="G35" s="34"/>
      <c r="H35" s="34"/>
      <c r="I35" s="124">
        <v>0.21</v>
      </c>
      <c r="J35" s="123">
        <f>ROUND(((SUM(BE89:BE174))*I35),2)</f>
        <v>0</v>
      </c>
      <c r="K35" s="34"/>
      <c r="L35" s="113"/>
      <c r="S35" s="34"/>
      <c r="T35" s="34"/>
      <c r="U35" s="34"/>
      <c r="V35" s="34"/>
      <c r="W35" s="34"/>
      <c r="X35" s="34"/>
      <c r="Y35" s="34"/>
      <c r="Z35" s="34"/>
      <c r="AA35" s="34"/>
      <c r="AB35" s="34"/>
      <c r="AC35" s="34"/>
      <c r="AD35" s="34"/>
      <c r="AE35" s="34"/>
    </row>
    <row r="36" spans="1:31" s="2" customFormat="1" ht="14.4" customHeight="1">
      <c r="A36" s="34"/>
      <c r="B36" s="39"/>
      <c r="C36" s="34"/>
      <c r="D36" s="34"/>
      <c r="E36" s="112" t="s">
        <v>43</v>
      </c>
      <c r="F36" s="123">
        <f>ROUND((SUM(BF89:BF174)),2)</f>
        <v>0</v>
      </c>
      <c r="G36" s="34"/>
      <c r="H36" s="34"/>
      <c r="I36" s="124">
        <v>0.15</v>
      </c>
      <c r="J36" s="123">
        <f>ROUND(((SUM(BF89:BF174))*I36),2)</f>
        <v>0</v>
      </c>
      <c r="K36" s="34"/>
      <c r="L36" s="113"/>
      <c r="S36" s="34"/>
      <c r="T36" s="34"/>
      <c r="U36" s="34"/>
      <c r="V36" s="34"/>
      <c r="W36" s="34"/>
      <c r="X36" s="34"/>
      <c r="Y36" s="34"/>
      <c r="Z36" s="34"/>
      <c r="AA36" s="34"/>
      <c r="AB36" s="34"/>
      <c r="AC36" s="34"/>
      <c r="AD36" s="34"/>
      <c r="AE36" s="34"/>
    </row>
    <row r="37" spans="1:31" s="2" customFormat="1" ht="14.4" customHeight="1" hidden="1">
      <c r="A37" s="34"/>
      <c r="B37" s="39"/>
      <c r="C37" s="34"/>
      <c r="D37" s="34"/>
      <c r="E37" s="112" t="s">
        <v>44</v>
      </c>
      <c r="F37" s="123">
        <f>ROUND((SUM(BG89:BG174)),2)</f>
        <v>0</v>
      </c>
      <c r="G37" s="34"/>
      <c r="H37" s="34"/>
      <c r="I37" s="124">
        <v>0.21</v>
      </c>
      <c r="J37" s="123">
        <f>0</f>
        <v>0</v>
      </c>
      <c r="K37" s="34"/>
      <c r="L37" s="113"/>
      <c r="S37" s="34"/>
      <c r="T37" s="34"/>
      <c r="U37" s="34"/>
      <c r="V37" s="34"/>
      <c r="W37" s="34"/>
      <c r="X37" s="34"/>
      <c r="Y37" s="34"/>
      <c r="Z37" s="34"/>
      <c r="AA37" s="34"/>
      <c r="AB37" s="34"/>
      <c r="AC37" s="34"/>
      <c r="AD37" s="34"/>
      <c r="AE37" s="34"/>
    </row>
    <row r="38" spans="1:31" s="2" customFormat="1" ht="14.4" customHeight="1" hidden="1">
      <c r="A38" s="34"/>
      <c r="B38" s="39"/>
      <c r="C38" s="34"/>
      <c r="D38" s="34"/>
      <c r="E38" s="112" t="s">
        <v>45</v>
      </c>
      <c r="F38" s="123">
        <f>ROUND((SUM(BH89:BH174)),2)</f>
        <v>0</v>
      </c>
      <c r="G38" s="34"/>
      <c r="H38" s="34"/>
      <c r="I38" s="124">
        <v>0.15</v>
      </c>
      <c r="J38" s="123">
        <f>0</f>
        <v>0</v>
      </c>
      <c r="K38" s="34"/>
      <c r="L38" s="113"/>
      <c r="S38" s="34"/>
      <c r="T38" s="34"/>
      <c r="U38" s="34"/>
      <c r="V38" s="34"/>
      <c r="W38" s="34"/>
      <c r="X38" s="34"/>
      <c r="Y38" s="34"/>
      <c r="Z38" s="34"/>
      <c r="AA38" s="34"/>
      <c r="AB38" s="34"/>
      <c r="AC38" s="34"/>
      <c r="AD38" s="34"/>
      <c r="AE38" s="34"/>
    </row>
    <row r="39" spans="1:31" s="2" customFormat="1" ht="14.4" customHeight="1" hidden="1">
      <c r="A39" s="34"/>
      <c r="B39" s="39"/>
      <c r="C39" s="34"/>
      <c r="D39" s="34"/>
      <c r="E39" s="112" t="s">
        <v>46</v>
      </c>
      <c r="F39" s="123">
        <f>ROUND((SUM(BI89:BI174)),2)</f>
        <v>0</v>
      </c>
      <c r="G39" s="34"/>
      <c r="H39" s="34"/>
      <c r="I39" s="124">
        <v>0</v>
      </c>
      <c r="J39" s="123">
        <f>0</f>
        <v>0</v>
      </c>
      <c r="K39" s="34"/>
      <c r="L39" s="113"/>
      <c r="S39" s="34"/>
      <c r="T39" s="34"/>
      <c r="U39" s="34"/>
      <c r="V39" s="34"/>
      <c r="W39" s="34"/>
      <c r="X39" s="34"/>
      <c r="Y39" s="34"/>
      <c r="Z39" s="34"/>
      <c r="AA39" s="34"/>
      <c r="AB39" s="34"/>
      <c r="AC39" s="34"/>
      <c r="AD39" s="34"/>
      <c r="AE39" s="34"/>
    </row>
    <row r="40" spans="1:31" s="2" customFormat="1" ht="6.9" customHeight="1">
      <c r="A40" s="34"/>
      <c r="B40" s="39"/>
      <c r="C40" s="34"/>
      <c r="D40" s="34"/>
      <c r="E40" s="34"/>
      <c r="F40" s="34"/>
      <c r="G40" s="34"/>
      <c r="H40" s="34"/>
      <c r="I40" s="34"/>
      <c r="J40" s="34"/>
      <c r="K40" s="34"/>
      <c r="L40" s="113"/>
      <c r="S40" s="34"/>
      <c r="T40" s="34"/>
      <c r="U40" s="34"/>
      <c r="V40" s="34"/>
      <c r="W40" s="34"/>
      <c r="X40" s="34"/>
      <c r="Y40" s="34"/>
      <c r="Z40" s="34"/>
      <c r="AA40" s="34"/>
      <c r="AB40" s="34"/>
      <c r="AC40" s="34"/>
      <c r="AD40" s="34"/>
      <c r="AE40" s="34"/>
    </row>
    <row r="41" spans="1:31" s="2" customFormat="1" ht="25.35" customHeight="1">
      <c r="A41" s="34"/>
      <c r="B41" s="39"/>
      <c r="C41" s="125"/>
      <c r="D41" s="126" t="s">
        <v>47</v>
      </c>
      <c r="E41" s="127"/>
      <c r="F41" s="127"/>
      <c r="G41" s="128" t="s">
        <v>48</v>
      </c>
      <c r="H41" s="129" t="s">
        <v>49</v>
      </c>
      <c r="I41" s="127"/>
      <c r="J41" s="130">
        <f>SUM(J32:J39)</f>
        <v>0</v>
      </c>
      <c r="K41" s="131"/>
      <c r="L41" s="113"/>
      <c r="S41" s="34"/>
      <c r="T41" s="34"/>
      <c r="U41" s="34"/>
      <c r="V41" s="34"/>
      <c r="W41" s="34"/>
      <c r="X41" s="34"/>
      <c r="Y41" s="34"/>
      <c r="Z41" s="34"/>
      <c r="AA41" s="34"/>
      <c r="AB41" s="34"/>
      <c r="AC41" s="34"/>
      <c r="AD41" s="34"/>
      <c r="AE41" s="34"/>
    </row>
    <row r="42" spans="1:31" s="2" customFormat="1" ht="14.4" customHeight="1">
      <c r="A42" s="34"/>
      <c r="B42" s="132"/>
      <c r="C42" s="133"/>
      <c r="D42" s="133"/>
      <c r="E42" s="133"/>
      <c r="F42" s="133"/>
      <c r="G42" s="133"/>
      <c r="H42" s="133"/>
      <c r="I42" s="133"/>
      <c r="J42" s="133"/>
      <c r="K42" s="133"/>
      <c r="L42" s="113"/>
      <c r="S42" s="34"/>
      <c r="T42" s="34"/>
      <c r="U42" s="34"/>
      <c r="V42" s="34"/>
      <c r="W42" s="34"/>
      <c r="X42" s="34"/>
      <c r="Y42" s="34"/>
      <c r="Z42" s="34"/>
      <c r="AA42" s="34"/>
      <c r="AB42" s="34"/>
      <c r="AC42" s="34"/>
      <c r="AD42" s="34"/>
      <c r="AE42" s="34"/>
    </row>
    <row r="46" spans="1:31" s="2" customFormat="1" ht="6.9" customHeight="1" hidden="1">
      <c r="A46" s="34"/>
      <c r="B46" s="134"/>
      <c r="C46" s="135"/>
      <c r="D46" s="135"/>
      <c r="E46" s="135"/>
      <c r="F46" s="135"/>
      <c r="G46" s="135"/>
      <c r="H46" s="135"/>
      <c r="I46" s="135"/>
      <c r="J46" s="135"/>
      <c r="K46" s="135"/>
      <c r="L46" s="113"/>
      <c r="S46" s="34"/>
      <c r="T46" s="34"/>
      <c r="U46" s="34"/>
      <c r="V46" s="34"/>
      <c r="W46" s="34"/>
      <c r="X46" s="34"/>
      <c r="Y46" s="34"/>
      <c r="Z46" s="34"/>
      <c r="AA46" s="34"/>
      <c r="AB46" s="34"/>
      <c r="AC46" s="34"/>
      <c r="AD46" s="34"/>
      <c r="AE46" s="34"/>
    </row>
    <row r="47" spans="1:31" s="2" customFormat="1" ht="24.9" customHeight="1" hidden="1">
      <c r="A47" s="34"/>
      <c r="B47" s="35"/>
      <c r="C47" s="23" t="s">
        <v>158</v>
      </c>
      <c r="D47" s="36"/>
      <c r="E47" s="36"/>
      <c r="F47" s="36"/>
      <c r="G47" s="36"/>
      <c r="H47" s="36"/>
      <c r="I47" s="36"/>
      <c r="J47" s="36"/>
      <c r="K47" s="36"/>
      <c r="L47" s="113"/>
      <c r="S47" s="34"/>
      <c r="T47" s="34"/>
      <c r="U47" s="34"/>
      <c r="V47" s="34"/>
      <c r="W47" s="34"/>
      <c r="X47" s="34"/>
      <c r="Y47" s="34"/>
      <c r="Z47" s="34"/>
      <c r="AA47" s="34"/>
      <c r="AB47" s="34"/>
      <c r="AC47" s="34"/>
      <c r="AD47" s="34"/>
      <c r="AE47" s="34"/>
    </row>
    <row r="48" spans="1:31" s="2" customFormat="1" ht="6.9" customHeight="1" hidden="1">
      <c r="A48" s="34"/>
      <c r="B48" s="35"/>
      <c r="C48" s="36"/>
      <c r="D48" s="36"/>
      <c r="E48" s="36"/>
      <c r="F48" s="36"/>
      <c r="G48" s="36"/>
      <c r="H48" s="36"/>
      <c r="I48" s="36"/>
      <c r="J48" s="36"/>
      <c r="K48" s="36"/>
      <c r="L48" s="113"/>
      <c r="S48" s="34"/>
      <c r="T48" s="34"/>
      <c r="U48" s="34"/>
      <c r="V48" s="34"/>
      <c r="W48" s="34"/>
      <c r="X48" s="34"/>
      <c r="Y48" s="34"/>
      <c r="Z48" s="34"/>
      <c r="AA48" s="34"/>
      <c r="AB48" s="34"/>
      <c r="AC48" s="34"/>
      <c r="AD48" s="34"/>
      <c r="AE48" s="34"/>
    </row>
    <row r="49" spans="1:31" s="2" customFormat="1" ht="12" customHeight="1" hidden="1">
      <c r="A49" s="34"/>
      <c r="B49" s="35"/>
      <c r="C49" s="29" t="s">
        <v>16</v>
      </c>
      <c r="D49" s="36"/>
      <c r="E49" s="36"/>
      <c r="F49" s="36"/>
      <c r="G49" s="36"/>
      <c r="H49" s="36"/>
      <c r="I49" s="36"/>
      <c r="J49" s="36"/>
      <c r="K49" s="36"/>
      <c r="L49" s="113"/>
      <c r="S49" s="34"/>
      <c r="T49" s="34"/>
      <c r="U49" s="34"/>
      <c r="V49" s="34"/>
      <c r="W49" s="34"/>
      <c r="X49" s="34"/>
      <c r="Y49" s="34"/>
      <c r="Z49" s="34"/>
      <c r="AA49" s="34"/>
      <c r="AB49" s="34"/>
      <c r="AC49" s="34"/>
      <c r="AD49" s="34"/>
      <c r="AE49" s="34"/>
    </row>
    <row r="50" spans="1:31" s="2" customFormat="1" ht="16.5" customHeight="1" hidden="1">
      <c r="A50" s="34"/>
      <c r="B50" s="35"/>
      <c r="C50" s="36"/>
      <c r="D50" s="36"/>
      <c r="E50" s="288" t="str">
        <f>E7</f>
        <v>Cyklická údržba trati v úseku Praha-Holešovice - Vraňany</v>
      </c>
      <c r="F50" s="289"/>
      <c r="G50" s="289"/>
      <c r="H50" s="289"/>
      <c r="I50" s="36"/>
      <c r="J50" s="36"/>
      <c r="K50" s="36"/>
      <c r="L50" s="113"/>
      <c r="S50" s="34"/>
      <c r="T50" s="34"/>
      <c r="U50" s="34"/>
      <c r="V50" s="34"/>
      <c r="W50" s="34"/>
      <c r="X50" s="34"/>
      <c r="Y50" s="34"/>
      <c r="Z50" s="34"/>
      <c r="AA50" s="34"/>
      <c r="AB50" s="34"/>
      <c r="AC50" s="34"/>
      <c r="AD50" s="34"/>
      <c r="AE50" s="34"/>
    </row>
    <row r="51" spans="2:12" s="1" customFormat="1" ht="12" customHeight="1" hidden="1">
      <c r="B51" s="21"/>
      <c r="C51" s="29" t="s">
        <v>156</v>
      </c>
      <c r="D51" s="22"/>
      <c r="E51" s="22"/>
      <c r="F51" s="22"/>
      <c r="G51" s="22"/>
      <c r="H51" s="22"/>
      <c r="I51" s="22"/>
      <c r="J51" s="22"/>
      <c r="K51" s="22"/>
      <c r="L51" s="20"/>
    </row>
    <row r="52" spans="1:31" s="2" customFormat="1" ht="16.5" customHeight="1" hidden="1">
      <c r="A52" s="34"/>
      <c r="B52" s="35"/>
      <c r="C52" s="36"/>
      <c r="D52" s="36"/>
      <c r="E52" s="288" t="s">
        <v>1924</v>
      </c>
      <c r="F52" s="287"/>
      <c r="G52" s="287"/>
      <c r="H52" s="287"/>
      <c r="I52" s="36"/>
      <c r="J52" s="36"/>
      <c r="K52" s="36"/>
      <c r="L52" s="113"/>
      <c r="S52" s="34"/>
      <c r="T52" s="34"/>
      <c r="U52" s="34"/>
      <c r="V52" s="34"/>
      <c r="W52" s="34"/>
      <c r="X52" s="34"/>
      <c r="Y52" s="34"/>
      <c r="Z52" s="34"/>
      <c r="AA52" s="34"/>
      <c r="AB52" s="34"/>
      <c r="AC52" s="34"/>
      <c r="AD52" s="34"/>
      <c r="AE52" s="34"/>
    </row>
    <row r="53" spans="1:31" s="2" customFormat="1" ht="12" customHeight="1" hidden="1">
      <c r="A53" s="34"/>
      <c r="B53" s="35"/>
      <c r="C53" s="29" t="s">
        <v>1925</v>
      </c>
      <c r="D53" s="36"/>
      <c r="E53" s="36"/>
      <c r="F53" s="36"/>
      <c r="G53" s="36"/>
      <c r="H53" s="36"/>
      <c r="I53" s="36"/>
      <c r="J53" s="36"/>
      <c r="K53" s="36"/>
      <c r="L53" s="113"/>
      <c r="S53" s="34"/>
      <c r="T53" s="34"/>
      <c r="U53" s="34"/>
      <c r="V53" s="34"/>
      <c r="W53" s="34"/>
      <c r="X53" s="34"/>
      <c r="Y53" s="34"/>
      <c r="Z53" s="34"/>
      <c r="AA53" s="34"/>
      <c r="AB53" s="34"/>
      <c r="AC53" s="34"/>
      <c r="AD53" s="34"/>
      <c r="AE53" s="34"/>
    </row>
    <row r="54" spans="1:31" s="2" customFormat="1" ht="16.5" customHeight="1" hidden="1">
      <c r="A54" s="34"/>
      <c r="B54" s="35"/>
      <c r="C54" s="36"/>
      <c r="D54" s="36"/>
      <c r="E54" s="280" t="str">
        <f>E11</f>
        <v>02 - P2397</v>
      </c>
      <c r="F54" s="287"/>
      <c r="G54" s="287"/>
      <c r="H54" s="287"/>
      <c r="I54" s="36"/>
      <c r="J54" s="36"/>
      <c r="K54" s="36"/>
      <c r="L54" s="113"/>
      <c r="S54" s="34"/>
      <c r="T54" s="34"/>
      <c r="U54" s="34"/>
      <c r="V54" s="34"/>
      <c r="W54" s="34"/>
      <c r="X54" s="34"/>
      <c r="Y54" s="34"/>
      <c r="Z54" s="34"/>
      <c r="AA54" s="34"/>
      <c r="AB54" s="34"/>
      <c r="AC54" s="34"/>
      <c r="AD54" s="34"/>
      <c r="AE54" s="34"/>
    </row>
    <row r="55" spans="1:31" s="2" customFormat="1" ht="6.9" customHeight="1" hidden="1">
      <c r="A55" s="34"/>
      <c r="B55" s="35"/>
      <c r="C55" s="36"/>
      <c r="D55" s="36"/>
      <c r="E55" s="36"/>
      <c r="F55" s="36"/>
      <c r="G55" s="36"/>
      <c r="H55" s="36"/>
      <c r="I55" s="36"/>
      <c r="J55" s="36"/>
      <c r="K55" s="36"/>
      <c r="L55" s="113"/>
      <c r="S55" s="34"/>
      <c r="T55" s="34"/>
      <c r="U55" s="34"/>
      <c r="V55" s="34"/>
      <c r="W55" s="34"/>
      <c r="X55" s="34"/>
      <c r="Y55" s="34"/>
      <c r="Z55" s="34"/>
      <c r="AA55" s="34"/>
      <c r="AB55" s="34"/>
      <c r="AC55" s="34"/>
      <c r="AD55" s="34"/>
      <c r="AE55" s="34"/>
    </row>
    <row r="56" spans="1:31" s="2" customFormat="1" ht="12" customHeight="1" hidden="1">
      <c r="A56" s="34"/>
      <c r="B56" s="35"/>
      <c r="C56" s="29" t="s">
        <v>21</v>
      </c>
      <c r="D56" s="36"/>
      <c r="E56" s="36"/>
      <c r="F56" s="27" t="str">
        <f>F14</f>
        <v xml:space="preserve"> </v>
      </c>
      <c r="G56" s="36"/>
      <c r="H56" s="36"/>
      <c r="I56" s="29" t="s">
        <v>23</v>
      </c>
      <c r="J56" s="59" t="str">
        <f>IF(J14="","",J14)</f>
        <v>24. 2. 2023</v>
      </c>
      <c r="K56" s="36"/>
      <c r="L56" s="113"/>
      <c r="S56" s="34"/>
      <c r="T56" s="34"/>
      <c r="U56" s="34"/>
      <c r="V56" s="34"/>
      <c r="W56" s="34"/>
      <c r="X56" s="34"/>
      <c r="Y56" s="34"/>
      <c r="Z56" s="34"/>
      <c r="AA56" s="34"/>
      <c r="AB56" s="34"/>
      <c r="AC56" s="34"/>
      <c r="AD56" s="34"/>
      <c r="AE56" s="34"/>
    </row>
    <row r="57" spans="1:31" s="2" customFormat="1" ht="6.9" customHeight="1" hidden="1">
      <c r="A57" s="34"/>
      <c r="B57" s="35"/>
      <c r="C57" s="36"/>
      <c r="D57" s="36"/>
      <c r="E57" s="36"/>
      <c r="F57" s="36"/>
      <c r="G57" s="36"/>
      <c r="H57" s="36"/>
      <c r="I57" s="36"/>
      <c r="J57" s="36"/>
      <c r="K57" s="36"/>
      <c r="L57" s="113"/>
      <c r="S57" s="34"/>
      <c r="T57" s="34"/>
      <c r="U57" s="34"/>
      <c r="V57" s="34"/>
      <c r="W57" s="34"/>
      <c r="X57" s="34"/>
      <c r="Y57" s="34"/>
      <c r="Z57" s="34"/>
      <c r="AA57" s="34"/>
      <c r="AB57" s="34"/>
      <c r="AC57" s="34"/>
      <c r="AD57" s="34"/>
      <c r="AE57" s="34"/>
    </row>
    <row r="58" spans="1:31" s="2" customFormat="1" ht="15.15" customHeight="1" hidden="1">
      <c r="A58" s="34"/>
      <c r="B58" s="35"/>
      <c r="C58" s="29" t="s">
        <v>25</v>
      </c>
      <c r="D58" s="36"/>
      <c r="E58" s="36"/>
      <c r="F58" s="27" t="str">
        <f>E17</f>
        <v>Ing. Aleš Bednář</v>
      </c>
      <c r="G58" s="36"/>
      <c r="H58" s="36"/>
      <c r="I58" s="29" t="s">
        <v>31</v>
      </c>
      <c r="J58" s="32" t="str">
        <f>E23</f>
        <v xml:space="preserve"> </v>
      </c>
      <c r="K58" s="36"/>
      <c r="L58" s="113"/>
      <c r="S58" s="34"/>
      <c r="T58" s="34"/>
      <c r="U58" s="34"/>
      <c r="V58" s="34"/>
      <c r="W58" s="34"/>
      <c r="X58" s="34"/>
      <c r="Y58" s="34"/>
      <c r="Z58" s="34"/>
      <c r="AA58" s="34"/>
      <c r="AB58" s="34"/>
      <c r="AC58" s="34"/>
      <c r="AD58" s="34"/>
      <c r="AE58" s="34"/>
    </row>
    <row r="59" spans="1:31" s="2" customFormat="1" ht="15.15" customHeight="1" hidden="1">
      <c r="A59" s="34"/>
      <c r="B59" s="35"/>
      <c r="C59" s="29" t="s">
        <v>29</v>
      </c>
      <c r="D59" s="36"/>
      <c r="E59" s="36"/>
      <c r="F59" s="27" t="str">
        <f>IF(E20="","",E20)</f>
        <v>Vyplň údaj</v>
      </c>
      <c r="G59" s="36"/>
      <c r="H59" s="36"/>
      <c r="I59" s="29" t="s">
        <v>33</v>
      </c>
      <c r="J59" s="32" t="str">
        <f>E26</f>
        <v>Lukáš Kot</v>
      </c>
      <c r="K59" s="36"/>
      <c r="L59" s="113"/>
      <c r="S59" s="34"/>
      <c r="T59" s="34"/>
      <c r="U59" s="34"/>
      <c r="V59" s="34"/>
      <c r="W59" s="34"/>
      <c r="X59" s="34"/>
      <c r="Y59" s="34"/>
      <c r="Z59" s="34"/>
      <c r="AA59" s="34"/>
      <c r="AB59" s="34"/>
      <c r="AC59" s="34"/>
      <c r="AD59" s="34"/>
      <c r="AE59" s="34"/>
    </row>
    <row r="60" spans="1:31" s="2" customFormat="1" ht="10.35" customHeight="1" hidden="1">
      <c r="A60" s="34"/>
      <c r="B60" s="35"/>
      <c r="C60" s="36"/>
      <c r="D60" s="36"/>
      <c r="E60" s="36"/>
      <c r="F60" s="36"/>
      <c r="G60" s="36"/>
      <c r="H60" s="36"/>
      <c r="I60" s="36"/>
      <c r="J60" s="36"/>
      <c r="K60" s="36"/>
      <c r="L60" s="113"/>
      <c r="S60" s="34"/>
      <c r="T60" s="34"/>
      <c r="U60" s="34"/>
      <c r="V60" s="34"/>
      <c r="W60" s="34"/>
      <c r="X60" s="34"/>
      <c r="Y60" s="34"/>
      <c r="Z60" s="34"/>
      <c r="AA60" s="34"/>
      <c r="AB60" s="34"/>
      <c r="AC60" s="34"/>
      <c r="AD60" s="34"/>
      <c r="AE60" s="34"/>
    </row>
    <row r="61" spans="1:31" s="2" customFormat="1" ht="29.25" customHeight="1" hidden="1">
      <c r="A61" s="34"/>
      <c r="B61" s="35"/>
      <c r="C61" s="136" t="s">
        <v>159</v>
      </c>
      <c r="D61" s="137"/>
      <c r="E61" s="137"/>
      <c r="F61" s="137"/>
      <c r="G61" s="137"/>
      <c r="H61" s="137"/>
      <c r="I61" s="137"/>
      <c r="J61" s="138" t="s">
        <v>160</v>
      </c>
      <c r="K61" s="137"/>
      <c r="L61" s="113"/>
      <c r="S61" s="34"/>
      <c r="T61" s="34"/>
      <c r="U61" s="34"/>
      <c r="V61" s="34"/>
      <c r="W61" s="34"/>
      <c r="X61" s="34"/>
      <c r="Y61" s="34"/>
      <c r="Z61" s="34"/>
      <c r="AA61" s="34"/>
      <c r="AB61" s="34"/>
      <c r="AC61" s="34"/>
      <c r="AD61" s="34"/>
      <c r="AE61" s="34"/>
    </row>
    <row r="62" spans="1:31" s="2" customFormat="1" ht="10.35" customHeight="1" hidden="1">
      <c r="A62" s="34"/>
      <c r="B62" s="35"/>
      <c r="C62" s="36"/>
      <c r="D62" s="36"/>
      <c r="E62" s="36"/>
      <c r="F62" s="36"/>
      <c r="G62" s="36"/>
      <c r="H62" s="36"/>
      <c r="I62" s="36"/>
      <c r="J62" s="36"/>
      <c r="K62" s="36"/>
      <c r="L62" s="113"/>
      <c r="S62" s="34"/>
      <c r="T62" s="34"/>
      <c r="U62" s="34"/>
      <c r="V62" s="34"/>
      <c r="W62" s="34"/>
      <c r="X62" s="34"/>
      <c r="Y62" s="34"/>
      <c r="Z62" s="34"/>
      <c r="AA62" s="34"/>
      <c r="AB62" s="34"/>
      <c r="AC62" s="34"/>
      <c r="AD62" s="34"/>
      <c r="AE62" s="34"/>
    </row>
    <row r="63" spans="1:47" s="2" customFormat="1" ht="22.8" customHeight="1" hidden="1">
      <c r="A63" s="34"/>
      <c r="B63" s="35"/>
      <c r="C63" s="139" t="s">
        <v>69</v>
      </c>
      <c r="D63" s="36"/>
      <c r="E63" s="36"/>
      <c r="F63" s="36"/>
      <c r="G63" s="36"/>
      <c r="H63" s="36"/>
      <c r="I63" s="36"/>
      <c r="J63" s="77">
        <f>J89</f>
        <v>0</v>
      </c>
      <c r="K63" s="36"/>
      <c r="L63" s="113"/>
      <c r="S63" s="34"/>
      <c r="T63" s="34"/>
      <c r="U63" s="34"/>
      <c r="V63" s="34"/>
      <c r="W63" s="34"/>
      <c r="X63" s="34"/>
      <c r="Y63" s="34"/>
      <c r="Z63" s="34"/>
      <c r="AA63" s="34"/>
      <c r="AB63" s="34"/>
      <c r="AC63" s="34"/>
      <c r="AD63" s="34"/>
      <c r="AE63" s="34"/>
      <c r="AU63" s="17" t="s">
        <v>161</v>
      </c>
    </row>
    <row r="64" spans="2:12" s="9" customFormat="1" ht="24.9" customHeight="1" hidden="1">
      <c r="B64" s="140"/>
      <c r="C64" s="141"/>
      <c r="D64" s="142" t="s">
        <v>162</v>
      </c>
      <c r="E64" s="143"/>
      <c r="F64" s="143"/>
      <c r="G64" s="143"/>
      <c r="H64" s="143"/>
      <c r="I64" s="143"/>
      <c r="J64" s="144">
        <f>J90</f>
        <v>0</v>
      </c>
      <c r="K64" s="141"/>
      <c r="L64" s="145"/>
    </row>
    <row r="65" spans="2:12" s="10" customFormat="1" ht="19.95" customHeight="1" hidden="1">
      <c r="B65" s="146"/>
      <c r="C65" s="97"/>
      <c r="D65" s="147" t="s">
        <v>163</v>
      </c>
      <c r="E65" s="148"/>
      <c r="F65" s="148"/>
      <c r="G65" s="148"/>
      <c r="H65" s="148"/>
      <c r="I65" s="148"/>
      <c r="J65" s="149">
        <f>J91</f>
        <v>0</v>
      </c>
      <c r="K65" s="97"/>
      <c r="L65" s="150"/>
    </row>
    <row r="66" spans="2:12" s="10" customFormat="1" ht="19.95" customHeight="1" hidden="1">
      <c r="B66" s="146"/>
      <c r="C66" s="97"/>
      <c r="D66" s="147" t="s">
        <v>164</v>
      </c>
      <c r="E66" s="148"/>
      <c r="F66" s="148"/>
      <c r="G66" s="148"/>
      <c r="H66" s="148"/>
      <c r="I66" s="148"/>
      <c r="J66" s="149">
        <f>J131</f>
        <v>0</v>
      </c>
      <c r="K66" s="97"/>
      <c r="L66" s="150"/>
    </row>
    <row r="67" spans="2:12" s="10" customFormat="1" ht="19.95" customHeight="1" hidden="1">
      <c r="B67" s="146"/>
      <c r="C67" s="97"/>
      <c r="D67" s="147" t="s">
        <v>165</v>
      </c>
      <c r="E67" s="148"/>
      <c r="F67" s="148"/>
      <c r="G67" s="148"/>
      <c r="H67" s="148"/>
      <c r="I67" s="148"/>
      <c r="J67" s="149">
        <f>J154</f>
        <v>0</v>
      </c>
      <c r="K67" s="97"/>
      <c r="L67" s="150"/>
    </row>
    <row r="68" spans="1:31" s="2" customFormat="1" ht="21.75" customHeight="1" hidden="1">
      <c r="A68" s="34"/>
      <c r="B68" s="35"/>
      <c r="C68" s="36"/>
      <c r="D68" s="36"/>
      <c r="E68" s="36"/>
      <c r="F68" s="36"/>
      <c r="G68" s="36"/>
      <c r="H68" s="36"/>
      <c r="I68" s="36"/>
      <c r="J68" s="36"/>
      <c r="K68" s="36"/>
      <c r="L68" s="113"/>
      <c r="S68" s="34"/>
      <c r="T68" s="34"/>
      <c r="U68" s="34"/>
      <c r="V68" s="34"/>
      <c r="W68" s="34"/>
      <c r="X68" s="34"/>
      <c r="Y68" s="34"/>
      <c r="Z68" s="34"/>
      <c r="AA68" s="34"/>
      <c r="AB68" s="34"/>
      <c r="AC68" s="34"/>
      <c r="AD68" s="34"/>
      <c r="AE68" s="34"/>
    </row>
    <row r="69" spans="1:31" s="2" customFormat="1" ht="6.9" customHeight="1" hidden="1">
      <c r="A69" s="34"/>
      <c r="B69" s="47"/>
      <c r="C69" s="48"/>
      <c r="D69" s="48"/>
      <c r="E69" s="48"/>
      <c r="F69" s="48"/>
      <c r="G69" s="48"/>
      <c r="H69" s="48"/>
      <c r="I69" s="48"/>
      <c r="J69" s="48"/>
      <c r="K69" s="48"/>
      <c r="L69" s="113"/>
      <c r="S69" s="34"/>
      <c r="T69" s="34"/>
      <c r="U69" s="34"/>
      <c r="V69" s="34"/>
      <c r="W69" s="34"/>
      <c r="X69" s="34"/>
      <c r="Y69" s="34"/>
      <c r="Z69" s="34"/>
      <c r="AA69" s="34"/>
      <c r="AB69" s="34"/>
      <c r="AC69" s="34"/>
      <c r="AD69" s="34"/>
      <c r="AE69" s="34"/>
    </row>
    <row r="70" ht="12" hidden="1"/>
    <row r="71" ht="12" hidden="1"/>
    <row r="72" ht="12" hidden="1"/>
    <row r="73" spans="1:31" s="2" customFormat="1" ht="6.9" customHeight="1">
      <c r="A73" s="34"/>
      <c r="B73" s="49"/>
      <c r="C73" s="50"/>
      <c r="D73" s="50"/>
      <c r="E73" s="50"/>
      <c r="F73" s="50"/>
      <c r="G73" s="50"/>
      <c r="H73" s="50"/>
      <c r="I73" s="50"/>
      <c r="J73" s="50"/>
      <c r="K73" s="50"/>
      <c r="L73" s="113"/>
      <c r="S73" s="34"/>
      <c r="T73" s="34"/>
      <c r="U73" s="34"/>
      <c r="V73" s="34"/>
      <c r="W73" s="34"/>
      <c r="X73" s="34"/>
      <c r="Y73" s="34"/>
      <c r="Z73" s="34"/>
      <c r="AA73" s="34"/>
      <c r="AB73" s="34"/>
      <c r="AC73" s="34"/>
      <c r="AD73" s="34"/>
      <c r="AE73" s="34"/>
    </row>
    <row r="74" spans="1:31" s="2" customFormat="1" ht="24.9" customHeight="1">
      <c r="A74" s="34"/>
      <c r="B74" s="35"/>
      <c r="C74" s="23" t="s">
        <v>166</v>
      </c>
      <c r="D74" s="36"/>
      <c r="E74" s="36"/>
      <c r="F74" s="36"/>
      <c r="G74" s="36"/>
      <c r="H74" s="36"/>
      <c r="I74" s="36"/>
      <c r="J74" s="36"/>
      <c r="K74" s="36"/>
      <c r="L74" s="113"/>
      <c r="S74" s="34"/>
      <c r="T74" s="34"/>
      <c r="U74" s="34"/>
      <c r="V74" s="34"/>
      <c r="W74" s="34"/>
      <c r="X74" s="34"/>
      <c r="Y74" s="34"/>
      <c r="Z74" s="34"/>
      <c r="AA74" s="34"/>
      <c r="AB74" s="34"/>
      <c r="AC74" s="34"/>
      <c r="AD74" s="34"/>
      <c r="AE74" s="34"/>
    </row>
    <row r="75" spans="1:31" s="2" customFormat="1" ht="6.9" customHeight="1">
      <c r="A75" s="34"/>
      <c r="B75" s="35"/>
      <c r="C75" s="36"/>
      <c r="D75" s="36"/>
      <c r="E75" s="36"/>
      <c r="F75" s="36"/>
      <c r="G75" s="36"/>
      <c r="H75" s="36"/>
      <c r="I75" s="36"/>
      <c r="J75" s="36"/>
      <c r="K75" s="36"/>
      <c r="L75" s="113"/>
      <c r="S75" s="34"/>
      <c r="T75" s="34"/>
      <c r="U75" s="34"/>
      <c r="V75" s="34"/>
      <c r="W75" s="34"/>
      <c r="X75" s="34"/>
      <c r="Y75" s="34"/>
      <c r="Z75" s="34"/>
      <c r="AA75" s="34"/>
      <c r="AB75" s="34"/>
      <c r="AC75" s="34"/>
      <c r="AD75" s="34"/>
      <c r="AE75" s="34"/>
    </row>
    <row r="76" spans="1:31" s="2" customFormat="1" ht="12" customHeight="1">
      <c r="A76" s="34"/>
      <c r="B76" s="35"/>
      <c r="C76" s="29" t="s">
        <v>16</v>
      </c>
      <c r="D76" s="36"/>
      <c r="E76" s="36"/>
      <c r="F76" s="36"/>
      <c r="G76" s="36"/>
      <c r="H76" s="36"/>
      <c r="I76" s="36"/>
      <c r="J76" s="36"/>
      <c r="K76" s="36"/>
      <c r="L76" s="113"/>
      <c r="S76" s="34"/>
      <c r="T76" s="34"/>
      <c r="U76" s="34"/>
      <c r="V76" s="34"/>
      <c r="W76" s="34"/>
      <c r="X76" s="34"/>
      <c r="Y76" s="34"/>
      <c r="Z76" s="34"/>
      <c r="AA76" s="34"/>
      <c r="AB76" s="34"/>
      <c r="AC76" s="34"/>
      <c r="AD76" s="34"/>
      <c r="AE76" s="34"/>
    </row>
    <row r="77" spans="1:31" s="2" customFormat="1" ht="16.5" customHeight="1">
      <c r="A77" s="34"/>
      <c r="B77" s="35"/>
      <c r="C77" s="36"/>
      <c r="D77" s="36"/>
      <c r="E77" s="288" t="str">
        <f>E7</f>
        <v>Cyklická údržba trati v úseku Praha-Holešovice - Vraňany</v>
      </c>
      <c r="F77" s="289"/>
      <c r="G77" s="289"/>
      <c r="H77" s="289"/>
      <c r="I77" s="36"/>
      <c r="J77" s="36"/>
      <c r="K77" s="36"/>
      <c r="L77" s="113"/>
      <c r="S77" s="34"/>
      <c r="T77" s="34"/>
      <c r="U77" s="34"/>
      <c r="V77" s="34"/>
      <c r="W77" s="34"/>
      <c r="X77" s="34"/>
      <c r="Y77" s="34"/>
      <c r="Z77" s="34"/>
      <c r="AA77" s="34"/>
      <c r="AB77" s="34"/>
      <c r="AC77" s="34"/>
      <c r="AD77" s="34"/>
      <c r="AE77" s="34"/>
    </row>
    <row r="78" spans="2:12" s="1" customFormat="1" ht="12" customHeight="1">
      <c r="B78" s="21"/>
      <c r="C78" s="29" t="s">
        <v>156</v>
      </c>
      <c r="D78" s="22"/>
      <c r="E78" s="22"/>
      <c r="F78" s="22"/>
      <c r="G78" s="22"/>
      <c r="H78" s="22"/>
      <c r="I78" s="22"/>
      <c r="J78" s="22"/>
      <c r="K78" s="22"/>
      <c r="L78" s="20"/>
    </row>
    <row r="79" spans="1:31" s="2" customFormat="1" ht="16.5" customHeight="1">
      <c r="A79" s="34"/>
      <c r="B79" s="35"/>
      <c r="C79" s="36"/>
      <c r="D79" s="36"/>
      <c r="E79" s="288" t="s">
        <v>1924</v>
      </c>
      <c r="F79" s="287"/>
      <c r="G79" s="287"/>
      <c r="H79" s="287"/>
      <c r="I79" s="36"/>
      <c r="J79" s="36"/>
      <c r="K79" s="36"/>
      <c r="L79" s="113"/>
      <c r="S79" s="34"/>
      <c r="T79" s="34"/>
      <c r="U79" s="34"/>
      <c r="V79" s="34"/>
      <c r="W79" s="34"/>
      <c r="X79" s="34"/>
      <c r="Y79" s="34"/>
      <c r="Z79" s="34"/>
      <c r="AA79" s="34"/>
      <c r="AB79" s="34"/>
      <c r="AC79" s="34"/>
      <c r="AD79" s="34"/>
      <c r="AE79" s="34"/>
    </row>
    <row r="80" spans="1:31" s="2" customFormat="1" ht="12" customHeight="1">
      <c r="A80" s="34"/>
      <c r="B80" s="35"/>
      <c r="C80" s="29" t="s">
        <v>1925</v>
      </c>
      <c r="D80" s="36"/>
      <c r="E80" s="36"/>
      <c r="F80" s="36"/>
      <c r="G80" s="36"/>
      <c r="H80" s="36"/>
      <c r="I80" s="36"/>
      <c r="J80" s="36"/>
      <c r="K80" s="36"/>
      <c r="L80" s="113"/>
      <c r="S80" s="34"/>
      <c r="T80" s="34"/>
      <c r="U80" s="34"/>
      <c r="V80" s="34"/>
      <c r="W80" s="34"/>
      <c r="X80" s="34"/>
      <c r="Y80" s="34"/>
      <c r="Z80" s="34"/>
      <c r="AA80" s="34"/>
      <c r="AB80" s="34"/>
      <c r="AC80" s="34"/>
      <c r="AD80" s="34"/>
      <c r="AE80" s="34"/>
    </row>
    <row r="81" spans="1:31" s="2" customFormat="1" ht="16.5" customHeight="1">
      <c r="A81" s="34"/>
      <c r="B81" s="35"/>
      <c r="C81" s="36"/>
      <c r="D81" s="36"/>
      <c r="E81" s="280" t="str">
        <f>E11</f>
        <v>02 - P2397</v>
      </c>
      <c r="F81" s="287"/>
      <c r="G81" s="287"/>
      <c r="H81" s="287"/>
      <c r="I81" s="36"/>
      <c r="J81" s="36"/>
      <c r="K81" s="36"/>
      <c r="L81" s="113"/>
      <c r="S81" s="34"/>
      <c r="T81" s="34"/>
      <c r="U81" s="34"/>
      <c r="V81" s="34"/>
      <c r="W81" s="34"/>
      <c r="X81" s="34"/>
      <c r="Y81" s="34"/>
      <c r="Z81" s="34"/>
      <c r="AA81" s="34"/>
      <c r="AB81" s="34"/>
      <c r="AC81" s="34"/>
      <c r="AD81" s="34"/>
      <c r="AE81" s="34"/>
    </row>
    <row r="82" spans="1:31" s="2" customFormat="1" ht="6.9" customHeight="1">
      <c r="A82" s="34"/>
      <c r="B82" s="35"/>
      <c r="C82" s="36"/>
      <c r="D82" s="36"/>
      <c r="E82" s="36"/>
      <c r="F82" s="36"/>
      <c r="G82" s="36"/>
      <c r="H82" s="36"/>
      <c r="I82" s="36"/>
      <c r="J82" s="36"/>
      <c r="K82" s="36"/>
      <c r="L82" s="113"/>
      <c r="S82" s="34"/>
      <c r="T82" s="34"/>
      <c r="U82" s="34"/>
      <c r="V82" s="34"/>
      <c r="W82" s="34"/>
      <c r="X82" s="34"/>
      <c r="Y82" s="34"/>
      <c r="Z82" s="34"/>
      <c r="AA82" s="34"/>
      <c r="AB82" s="34"/>
      <c r="AC82" s="34"/>
      <c r="AD82" s="34"/>
      <c r="AE82" s="34"/>
    </row>
    <row r="83" spans="1:31" s="2" customFormat="1" ht="12" customHeight="1">
      <c r="A83" s="34"/>
      <c r="B83" s="35"/>
      <c r="C83" s="29" t="s">
        <v>21</v>
      </c>
      <c r="D83" s="36"/>
      <c r="E83" s="36"/>
      <c r="F83" s="27" t="str">
        <f>F14</f>
        <v xml:space="preserve"> </v>
      </c>
      <c r="G83" s="36"/>
      <c r="H83" s="36"/>
      <c r="I83" s="29" t="s">
        <v>23</v>
      </c>
      <c r="J83" s="59" t="str">
        <f>IF(J14="","",J14)</f>
        <v>24. 2. 2023</v>
      </c>
      <c r="K83" s="36"/>
      <c r="L83" s="113"/>
      <c r="S83" s="34"/>
      <c r="T83" s="34"/>
      <c r="U83" s="34"/>
      <c r="V83" s="34"/>
      <c r="W83" s="34"/>
      <c r="X83" s="34"/>
      <c r="Y83" s="34"/>
      <c r="Z83" s="34"/>
      <c r="AA83" s="34"/>
      <c r="AB83" s="34"/>
      <c r="AC83" s="34"/>
      <c r="AD83" s="34"/>
      <c r="AE83" s="34"/>
    </row>
    <row r="84" spans="1:31" s="2" customFormat="1" ht="6.9" customHeight="1">
      <c r="A84" s="34"/>
      <c r="B84" s="35"/>
      <c r="C84" s="36"/>
      <c r="D84" s="36"/>
      <c r="E84" s="36"/>
      <c r="F84" s="36"/>
      <c r="G84" s="36"/>
      <c r="H84" s="36"/>
      <c r="I84" s="36"/>
      <c r="J84" s="36"/>
      <c r="K84" s="36"/>
      <c r="L84" s="113"/>
      <c r="S84" s="34"/>
      <c r="T84" s="34"/>
      <c r="U84" s="34"/>
      <c r="V84" s="34"/>
      <c r="W84" s="34"/>
      <c r="X84" s="34"/>
      <c r="Y84" s="34"/>
      <c r="Z84" s="34"/>
      <c r="AA84" s="34"/>
      <c r="AB84" s="34"/>
      <c r="AC84" s="34"/>
      <c r="AD84" s="34"/>
      <c r="AE84" s="34"/>
    </row>
    <row r="85" spans="1:31" s="2" customFormat="1" ht="15.15" customHeight="1">
      <c r="A85" s="34"/>
      <c r="B85" s="35"/>
      <c r="C85" s="29" t="s">
        <v>25</v>
      </c>
      <c r="D85" s="36"/>
      <c r="E85" s="36"/>
      <c r="F85" s="27" t="str">
        <f>E17</f>
        <v>Ing. Aleš Bednář</v>
      </c>
      <c r="G85" s="36"/>
      <c r="H85" s="36"/>
      <c r="I85" s="29" t="s">
        <v>31</v>
      </c>
      <c r="J85" s="32" t="str">
        <f>E23</f>
        <v xml:space="preserve"> </v>
      </c>
      <c r="K85" s="36"/>
      <c r="L85" s="113"/>
      <c r="S85" s="34"/>
      <c r="T85" s="34"/>
      <c r="U85" s="34"/>
      <c r="V85" s="34"/>
      <c r="W85" s="34"/>
      <c r="X85" s="34"/>
      <c r="Y85" s="34"/>
      <c r="Z85" s="34"/>
      <c r="AA85" s="34"/>
      <c r="AB85" s="34"/>
      <c r="AC85" s="34"/>
      <c r="AD85" s="34"/>
      <c r="AE85" s="34"/>
    </row>
    <row r="86" spans="1:31" s="2" customFormat="1" ht="15.15" customHeight="1">
      <c r="A86" s="34"/>
      <c r="B86" s="35"/>
      <c r="C86" s="29" t="s">
        <v>29</v>
      </c>
      <c r="D86" s="36"/>
      <c r="E86" s="36"/>
      <c r="F86" s="27" t="str">
        <f>IF(E20="","",E20)</f>
        <v>Vyplň údaj</v>
      </c>
      <c r="G86" s="36"/>
      <c r="H86" s="36"/>
      <c r="I86" s="29" t="s">
        <v>33</v>
      </c>
      <c r="J86" s="32" t="str">
        <f>E26</f>
        <v>Lukáš Kot</v>
      </c>
      <c r="K86" s="36"/>
      <c r="L86" s="113"/>
      <c r="S86" s="34"/>
      <c r="T86" s="34"/>
      <c r="U86" s="34"/>
      <c r="V86" s="34"/>
      <c r="W86" s="34"/>
      <c r="X86" s="34"/>
      <c r="Y86" s="34"/>
      <c r="Z86" s="34"/>
      <c r="AA86" s="34"/>
      <c r="AB86" s="34"/>
      <c r="AC86" s="34"/>
      <c r="AD86" s="34"/>
      <c r="AE86" s="34"/>
    </row>
    <row r="87" spans="1:31" s="2" customFormat="1" ht="10.35" customHeight="1">
      <c r="A87" s="34"/>
      <c r="B87" s="35"/>
      <c r="C87" s="36"/>
      <c r="D87" s="36"/>
      <c r="E87" s="36"/>
      <c r="F87" s="36"/>
      <c r="G87" s="36"/>
      <c r="H87" s="36"/>
      <c r="I87" s="36"/>
      <c r="J87" s="36"/>
      <c r="K87" s="36"/>
      <c r="L87" s="113"/>
      <c r="S87" s="34"/>
      <c r="T87" s="34"/>
      <c r="U87" s="34"/>
      <c r="V87" s="34"/>
      <c r="W87" s="34"/>
      <c r="X87" s="34"/>
      <c r="Y87" s="34"/>
      <c r="Z87" s="34"/>
      <c r="AA87" s="34"/>
      <c r="AB87" s="34"/>
      <c r="AC87" s="34"/>
      <c r="AD87" s="34"/>
      <c r="AE87" s="34"/>
    </row>
    <row r="88" spans="1:31" s="11" customFormat="1" ht="29.25" customHeight="1">
      <c r="A88" s="151"/>
      <c r="B88" s="152"/>
      <c r="C88" s="153" t="s">
        <v>167</v>
      </c>
      <c r="D88" s="154" t="s">
        <v>56</v>
      </c>
      <c r="E88" s="154" t="s">
        <v>52</v>
      </c>
      <c r="F88" s="154" t="s">
        <v>53</v>
      </c>
      <c r="G88" s="154" t="s">
        <v>168</v>
      </c>
      <c r="H88" s="154" t="s">
        <v>169</v>
      </c>
      <c r="I88" s="154" t="s">
        <v>170</v>
      </c>
      <c r="J88" s="154" t="s">
        <v>160</v>
      </c>
      <c r="K88" s="155" t="s">
        <v>171</v>
      </c>
      <c r="L88" s="156"/>
      <c r="M88" s="68" t="s">
        <v>19</v>
      </c>
      <c r="N88" s="69" t="s">
        <v>41</v>
      </c>
      <c r="O88" s="69" t="s">
        <v>172</v>
      </c>
      <c r="P88" s="69" t="s">
        <v>173</v>
      </c>
      <c r="Q88" s="69" t="s">
        <v>174</v>
      </c>
      <c r="R88" s="69" t="s">
        <v>175</v>
      </c>
      <c r="S88" s="69" t="s">
        <v>176</v>
      </c>
      <c r="T88" s="70" t="s">
        <v>177</v>
      </c>
      <c r="U88" s="151"/>
      <c r="V88" s="151"/>
      <c r="W88" s="151"/>
      <c r="X88" s="151"/>
      <c r="Y88" s="151"/>
      <c r="Z88" s="151"/>
      <c r="AA88" s="151"/>
      <c r="AB88" s="151"/>
      <c r="AC88" s="151"/>
      <c r="AD88" s="151"/>
      <c r="AE88" s="151"/>
    </row>
    <row r="89" spans="1:63" s="2" customFormat="1" ht="22.8" customHeight="1">
      <c r="A89" s="34"/>
      <c r="B89" s="35"/>
      <c r="C89" s="75" t="s">
        <v>178</v>
      </c>
      <c r="D89" s="36"/>
      <c r="E89" s="36"/>
      <c r="F89" s="36"/>
      <c r="G89" s="36"/>
      <c r="H89" s="36"/>
      <c r="I89" s="36"/>
      <c r="J89" s="157">
        <f>BK89</f>
        <v>0</v>
      </c>
      <c r="K89" s="36"/>
      <c r="L89" s="39"/>
      <c r="M89" s="71"/>
      <c r="N89" s="158"/>
      <c r="O89" s="72"/>
      <c r="P89" s="159">
        <f>P90</f>
        <v>0</v>
      </c>
      <c r="Q89" s="72"/>
      <c r="R89" s="159">
        <f>R90</f>
        <v>32.290400000000005</v>
      </c>
      <c r="S89" s="72"/>
      <c r="T89" s="160">
        <f>T90</f>
        <v>0</v>
      </c>
      <c r="U89" s="34"/>
      <c r="V89" s="34"/>
      <c r="W89" s="34"/>
      <c r="X89" s="34"/>
      <c r="Y89" s="34"/>
      <c r="Z89" s="34"/>
      <c r="AA89" s="34"/>
      <c r="AB89" s="34"/>
      <c r="AC89" s="34"/>
      <c r="AD89" s="34"/>
      <c r="AE89" s="34"/>
      <c r="AT89" s="17" t="s">
        <v>70</v>
      </c>
      <c r="AU89" s="17" t="s">
        <v>161</v>
      </c>
      <c r="BK89" s="161">
        <f>BK90</f>
        <v>0</v>
      </c>
    </row>
    <row r="90" spans="2:63" s="12" customFormat="1" ht="25.95" customHeight="1">
      <c r="B90" s="162"/>
      <c r="C90" s="163"/>
      <c r="D90" s="164" t="s">
        <v>70</v>
      </c>
      <c r="E90" s="165" t="s">
        <v>179</v>
      </c>
      <c r="F90" s="165" t="s">
        <v>180</v>
      </c>
      <c r="G90" s="163"/>
      <c r="H90" s="163"/>
      <c r="I90" s="166"/>
      <c r="J90" s="167">
        <f>BK90</f>
        <v>0</v>
      </c>
      <c r="K90" s="163"/>
      <c r="L90" s="168"/>
      <c r="M90" s="169"/>
      <c r="N90" s="170"/>
      <c r="O90" s="170"/>
      <c r="P90" s="171">
        <f>P91+P131+P154</f>
        <v>0</v>
      </c>
      <c r="Q90" s="170"/>
      <c r="R90" s="171">
        <f>R91+R131+R154</f>
        <v>32.290400000000005</v>
      </c>
      <c r="S90" s="170"/>
      <c r="T90" s="172">
        <f>T91+T131+T154</f>
        <v>0</v>
      </c>
      <c r="AR90" s="173" t="s">
        <v>79</v>
      </c>
      <c r="AT90" s="174" t="s">
        <v>70</v>
      </c>
      <c r="AU90" s="174" t="s">
        <v>71</v>
      </c>
      <c r="AY90" s="173" t="s">
        <v>181</v>
      </c>
      <c r="BK90" s="175">
        <f>BK91+BK131+BK154</f>
        <v>0</v>
      </c>
    </row>
    <row r="91" spans="2:63" s="12" customFormat="1" ht="22.8" customHeight="1">
      <c r="B91" s="162"/>
      <c r="C91" s="163"/>
      <c r="D91" s="164" t="s">
        <v>70</v>
      </c>
      <c r="E91" s="176" t="s">
        <v>81</v>
      </c>
      <c r="F91" s="176" t="s">
        <v>182</v>
      </c>
      <c r="G91" s="163"/>
      <c r="H91" s="163"/>
      <c r="I91" s="166"/>
      <c r="J91" s="177">
        <f>BK91</f>
        <v>0</v>
      </c>
      <c r="K91" s="163"/>
      <c r="L91" s="168"/>
      <c r="M91" s="169"/>
      <c r="N91" s="170"/>
      <c r="O91" s="170"/>
      <c r="P91" s="171">
        <f>SUM(P92:P130)</f>
        <v>0</v>
      </c>
      <c r="Q91" s="170"/>
      <c r="R91" s="171">
        <f>SUM(R92:R130)</f>
        <v>32.290400000000005</v>
      </c>
      <c r="S91" s="170"/>
      <c r="T91" s="172">
        <f>SUM(T92:T130)</f>
        <v>0</v>
      </c>
      <c r="AR91" s="173" t="s">
        <v>79</v>
      </c>
      <c r="AT91" s="174" t="s">
        <v>70</v>
      </c>
      <c r="AU91" s="174" t="s">
        <v>79</v>
      </c>
      <c r="AY91" s="173" t="s">
        <v>181</v>
      </c>
      <c r="BK91" s="175">
        <f>SUM(BK92:BK130)</f>
        <v>0</v>
      </c>
    </row>
    <row r="92" spans="1:65" s="2" customFormat="1" ht="21.75" customHeight="1">
      <c r="A92" s="34"/>
      <c r="B92" s="35"/>
      <c r="C92" s="178" t="s">
        <v>79</v>
      </c>
      <c r="D92" s="178" t="s">
        <v>183</v>
      </c>
      <c r="E92" s="179" t="s">
        <v>1927</v>
      </c>
      <c r="F92" s="180" t="s">
        <v>1928</v>
      </c>
      <c r="G92" s="181" t="s">
        <v>223</v>
      </c>
      <c r="H92" s="182">
        <v>40</v>
      </c>
      <c r="I92" s="183"/>
      <c r="J92" s="184">
        <f>ROUND(I92*H92,2)</f>
        <v>0</v>
      </c>
      <c r="K92" s="180" t="s">
        <v>187</v>
      </c>
      <c r="L92" s="185"/>
      <c r="M92" s="186" t="s">
        <v>19</v>
      </c>
      <c r="N92" s="187" t="s">
        <v>42</v>
      </c>
      <c r="O92" s="64"/>
      <c r="P92" s="188">
        <f>O92*H92</f>
        <v>0</v>
      </c>
      <c r="Q92" s="188">
        <v>0</v>
      </c>
      <c r="R92" s="188">
        <f>Q92*H92</f>
        <v>0</v>
      </c>
      <c r="S92" s="188">
        <v>0</v>
      </c>
      <c r="T92" s="189">
        <f>S92*H92</f>
        <v>0</v>
      </c>
      <c r="U92" s="34"/>
      <c r="V92" s="34"/>
      <c r="W92" s="34"/>
      <c r="X92" s="34"/>
      <c r="Y92" s="34"/>
      <c r="Z92" s="34"/>
      <c r="AA92" s="34"/>
      <c r="AB92" s="34"/>
      <c r="AC92" s="34"/>
      <c r="AD92" s="34"/>
      <c r="AE92" s="34"/>
      <c r="AR92" s="190" t="s">
        <v>188</v>
      </c>
      <c r="AT92" s="190" t="s">
        <v>183</v>
      </c>
      <c r="AU92" s="190" t="s">
        <v>81</v>
      </c>
      <c r="AY92" s="17" t="s">
        <v>181</v>
      </c>
      <c r="BE92" s="191">
        <f>IF(N92="základní",J92,0)</f>
        <v>0</v>
      </c>
      <c r="BF92" s="191">
        <f>IF(N92="snížená",J92,0)</f>
        <v>0</v>
      </c>
      <c r="BG92" s="191">
        <f>IF(N92="zákl. přenesená",J92,0)</f>
        <v>0</v>
      </c>
      <c r="BH92" s="191">
        <f>IF(N92="sníž. přenesená",J92,0)</f>
        <v>0</v>
      </c>
      <c r="BI92" s="191">
        <f>IF(N92="nulová",J92,0)</f>
        <v>0</v>
      </c>
      <c r="BJ92" s="17" t="s">
        <v>79</v>
      </c>
      <c r="BK92" s="191">
        <f>ROUND(I92*H92,2)</f>
        <v>0</v>
      </c>
      <c r="BL92" s="17" t="s">
        <v>189</v>
      </c>
      <c r="BM92" s="190" t="s">
        <v>2021</v>
      </c>
    </row>
    <row r="93" spans="2:51" s="14" customFormat="1" ht="12">
      <c r="B93" s="203"/>
      <c r="C93" s="204"/>
      <c r="D93" s="194" t="s">
        <v>191</v>
      </c>
      <c r="E93" s="205" t="s">
        <v>19</v>
      </c>
      <c r="F93" s="206" t="s">
        <v>1951</v>
      </c>
      <c r="G93" s="204"/>
      <c r="H93" s="207">
        <v>40</v>
      </c>
      <c r="I93" s="208"/>
      <c r="J93" s="204"/>
      <c r="K93" s="204"/>
      <c r="L93" s="209"/>
      <c r="M93" s="210"/>
      <c r="N93" s="211"/>
      <c r="O93" s="211"/>
      <c r="P93" s="211"/>
      <c r="Q93" s="211"/>
      <c r="R93" s="211"/>
      <c r="S93" s="211"/>
      <c r="T93" s="212"/>
      <c r="AT93" s="213" t="s">
        <v>191</v>
      </c>
      <c r="AU93" s="213" t="s">
        <v>81</v>
      </c>
      <c r="AV93" s="14" t="s">
        <v>81</v>
      </c>
      <c r="AW93" s="14" t="s">
        <v>32</v>
      </c>
      <c r="AX93" s="14" t="s">
        <v>71</v>
      </c>
      <c r="AY93" s="213" t="s">
        <v>181</v>
      </c>
    </row>
    <row r="94" spans="2:51" s="15" customFormat="1" ht="12">
      <c r="B94" s="214"/>
      <c r="C94" s="215"/>
      <c r="D94" s="194" t="s">
        <v>191</v>
      </c>
      <c r="E94" s="216" t="s">
        <v>19</v>
      </c>
      <c r="F94" s="217" t="s">
        <v>196</v>
      </c>
      <c r="G94" s="215"/>
      <c r="H94" s="218">
        <v>40</v>
      </c>
      <c r="I94" s="219"/>
      <c r="J94" s="215"/>
      <c r="K94" s="215"/>
      <c r="L94" s="220"/>
      <c r="M94" s="221"/>
      <c r="N94" s="222"/>
      <c r="O94" s="222"/>
      <c r="P94" s="222"/>
      <c r="Q94" s="222"/>
      <c r="R94" s="222"/>
      <c r="S94" s="222"/>
      <c r="T94" s="223"/>
      <c r="AT94" s="224" t="s">
        <v>191</v>
      </c>
      <c r="AU94" s="224" t="s">
        <v>81</v>
      </c>
      <c r="AV94" s="15" t="s">
        <v>189</v>
      </c>
      <c r="AW94" s="15" t="s">
        <v>32</v>
      </c>
      <c r="AX94" s="15" t="s">
        <v>79</v>
      </c>
      <c r="AY94" s="224" t="s">
        <v>181</v>
      </c>
    </row>
    <row r="95" spans="1:65" s="2" customFormat="1" ht="16.5" customHeight="1">
      <c r="A95" s="34"/>
      <c r="B95" s="35"/>
      <c r="C95" s="178" t="s">
        <v>81</v>
      </c>
      <c r="D95" s="178" t="s">
        <v>183</v>
      </c>
      <c r="E95" s="179" t="s">
        <v>1931</v>
      </c>
      <c r="F95" s="180" t="s">
        <v>1932</v>
      </c>
      <c r="G95" s="181" t="s">
        <v>262</v>
      </c>
      <c r="H95" s="182">
        <v>48</v>
      </c>
      <c r="I95" s="183"/>
      <c r="J95" s="184">
        <f>ROUND(I95*H95,2)</f>
        <v>0</v>
      </c>
      <c r="K95" s="180" t="s">
        <v>187</v>
      </c>
      <c r="L95" s="185"/>
      <c r="M95" s="186" t="s">
        <v>19</v>
      </c>
      <c r="N95" s="187" t="s">
        <v>42</v>
      </c>
      <c r="O95" s="64"/>
      <c r="P95" s="188">
        <f>O95*H95</f>
        <v>0</v>
      </c>
      <c r="Q95" s="188">
        <v>0</v>
      </c>
      <c r="R95" s="188">
        <f>Q95*H95</f>
        <v>0</v>
      </c>
      <c r="S95" s="188">
        <v>0</v>
      </c>
      <c r="T95" s="189">
        <f>S95*H95</f>
        <v>0</v>
      </c>
      <c r="U95" s="34"/>
      <c r="V95" s="34"/>
      <c r="W95" s="34"/>
      <c r="X95" s="34"/>
      <c r="Y95" s="34"/>
      <c r="Z95" s="34"/>
      <c r="AA95" s="34"/>
      <c r="AB95" s="34"/>
      <c r="AC95" s="34"/>
      <c r="AD95" s="34"/>
      <c r="AE95" s="34"/>
      <c r="AR95" s="190" t="s">
        <v>188</v>
      </c>
      <c r="AT95" s="190" t="s">
        <v>183</v>
      </c>
      <c r="AU95" s="190" t="s">
        <v>81</v>
      </c>
      <c r="AY95" s="17" t="s">
        <v>181</v>
      </c>
      <c r="BE95" s="191">
        <f>IF(N95="základní",J95,0)</f>
        <v>0</v>
      </c>
      <c r="BF95" s="191">
        <f>IF(N95="snížená",J95,0)</f>
        <v>0</v>
      </c>
      <c r="BG95" s="191">
        <f>IF(N95="zákl. přenesená",J95,0)</f>
        <v>0</v>
      </c>
      <c r="BH95" s="191">
        <f>IF(N95="sníž. přenesená",J95,0)</f>
        <v>0</v>
      </c>
      <c r="BI95" s="191">
        <f>IF(N95="nulová",J95,0)</f>
        <v>0</v>
      </c>
      <c r="BJ95" s="17" t="s">
        <v>79</v>
      </c>
      <c r="BK95" s="191">
        <f>ROUND(I95*H95,2)</f>
        <v>0</v>
      </c>
      <c r="BL95" s="17" t="s">
        <v>189</v>
      </c>
      <c r="BM95" s="190" t="s">
        <v>2022</v>
      </c>
    </row>
    <row r="96" spans="2:51" s="14" customFormat="1" ht="12">
      <c r="B96" s="203"/>
      <c r="C96" s="204"/>
      <c r="D96" s="194" t="s">
        <v>191</v>
      </c>
      <c r="E96" s="205" t="s">
        <v>19</v>
      </c>
      <c r="F96" s="206" t="s">
        <v>1173</v>
      </c>
      <c r="G96" s="204"/>
      <c r="H96" s="207">
        <v>48</v>
      </c>
      <c r="I96" s="208"/>
      <c r="J96" s="204"/>
      <c r="K96" s="204"/>
      <c r="L96" s="209"/>
      <c r="M96" s="210"/>
      <c r="N96" s="211"/>
      <c r="O96" s="211"/>
      <c r="P96" s="211"/>
      <c r="Q96" s="211"/>
      <c r="R96" s="211"/>
      <c r="S96" s="211"/>
      <c r="T96" s="212"/>
      <c r="AT96" s="213" t="s">
        <v>191</v>
      </c>
      <c r="AU96" s="213" t="s">
        <v>81</v>
      </c>
      <c r="AV96" s="14" t="s">
        <v>81</v>
      </c>
      <c r="AW96" s="14" t="s">
        <v>32</v>
      </c>
      <c r="AX96" s="14" t="s">
        <v>71</v>
      </c>
      <c r="AY96" s="213" t="s">
        <v>181</v>
      </c>
    </row>
    <row r="97" spans="2:51" s="15" customFormat="1" ht="12">
      <c r="B97" s="214"/>
      <c r="C97" s="215"/>
      <c r="D97" s="194" t="s">
        <v>191</v>
      </c>
      <c r="E97" s="216" t="s">
        <v>19</v>
      </c>
      <c r="F97" s="217" t="s">
        <v>196</v>
      </c>
      <c r="G97" s="215"/>
      <c r="H97" s="218">
        <v>48</v>
      </c>
      <c r="I97" s="219"/>
      <c r="J97" s="215"/>
      <c r="K97" s="215"/>
      <c r="L97" s="220"/>
      <c r="M97" s="221"/>
      <c r="N97" s="222"/>
      <c r="O97" s="222"/>
      <c r="P97" s="222"/>
      <c r="Q97" s="222"/>
      <c r="R97" s="222"/>
      <c r="S97" s="222"/>
      <c r="T97" s="223"/>
      <c r="AT97" s="224" t="s">
        <v>191</v>
      </c>
      <c r="AU97" s="224" t="s">
        <v>81</v>
      </c>
      <c r="AV97" s="15" t="s">
        <v>189</v>
      </c>
      <c r="AW97" s="15" t="s">
        <v>32</v>
      </c>
      <c r="AX97" s="15" t="s">
        <v>79</v>
      </c>
      <c r="AY97" s="224" t="s">
        <v>181</v>
      </c>
    </row>
    <row r="98" spans="1:65" s="2" customFormat="1" ht="21.75" customHeight="1">
      <c r="A98" s="34"/>
      <c r="B98" s="35"/>
      <c r="C98" s="178" t="s">
        <v>208</v>
      </c>
      <c r="D98" s="178" t="s">
        <v>183</v>
      </c>
      <c r="E98" s="179" t="s">
        <v>1934</v>
      </c>
      <c r="F98" s="180" t="s">
        <v>1935</v>
      </c>
      <c r="G98" s="181" t="s">
        <v>211</v>
      </c>
      <c r="H98" s="182">
        <v>1.7</v>
      </c>
      <c r="I98" s="183"/>
      <c r="J98" s="184">
        <f>ROUND(I98*H98,2)</f>
        <v>0</v>
      </c>
      <c r="K98" s="180" t="s">
        <v>187</v>
      </c>
      <c r="L98" s="185"/>
      <c r="M98" s="186" t="s">
        <v>19</v>
      </c>
      <c r="N98" s="187" t="s">
        <v>42</v>
      </c>
      <c r="O98" s="64"/>
      <c r="P98" s="188">
        <f>O98*H98</f>
        <v>0</v>
      </c>
      <c r="Q98" s="188">
        <v>2.234</v>
      </c>
      <c r="R98" s="188">
        <f>Q98*H98</f>
        <v>3.7978</v>
      </c>
      <c r="S98" s="188">
        <v>0</v>
      </c>
      <c r="T98" s="189">
        <f>S98*H98</f>
        <v>0</v>
      </c>
      <c r="U98" s="34"/>
      <c r="V98" s="34"/>
      <c r="W98" s="34"/>
      <c r="X98" s="34"/>
      <c r="Y98" s="34"/>
      <c r="Z98" s="34"/>
      <c r="AA98" s="34"/>
      <c r="AB98" s="34"/>
      <c r="AC98" s="34"/>
      <c r="AD98" s="34"/>
      <c r="AE98" s="34"/>
      <c r="AR98" s="190" t="s">
        <v>188</v>
      </c>
      <c r="AT98" s="190" t="s">
        <v>183</v>
      </c>
      <c r="AU98" s="190" t="s">
        <v>81</v>
      </c>
      <c r="AY98" s="17" t="s">
        <v>181</v>
      </c>
      <c r="BE98" s="191">
        <f>IF(N98="základní",J98,0)</f>
        <v>0</v>
      </c>
      <c r="BF98" s="191">
        <f>IF(N98="snížená",J98,0)</f>
        <v>0</v>
      </c>
      <c r="BG98" s="191">
        <f>IF(N98="zákl. přenesená",J98,0)</f>
        <v>0</v>
      </c>
      <c r="BH98" s="191">
        <f>IF(N98="sníž. přenesená",J98,0)</f>
        <v>0</v>
      </c>
      <c r="BI98" s="191">
        <f>IF(N98="nulová",J98,0)</f>
        <v>0</v>
      </c>
      <c r="BJ98" s="17" t="s">
        <v>79</v>
      </c>
      <c r="BK98" s="191">
        <f>ROUND(I98*H98,2)</f>
        <v>0</v>
      </c>
      <c r="BL98" s="17" t="s">
        <v>189</v>
      </c>
      <c r="BM98" s="190" t="s">
        <v>2023</v>
      </c>
    </row>
    <row r="99" spans="2:51" s="14" customFormat="1" ht="12">
      <c r="B99" s="203"/>
      <c r="C99" s="204"/>
      <c r="D99" s="194" t="s">
        <v>191</v>
      </c>
      <c r="E99" s="205" t="s">
        <v>19</v>
      </c>
      <c r="F99" s="206" t="s">
        <v>2024</v>
      </c>
      <c r="G99" s="204"/>
      <c r="H99" s="207">
        <v>1.7</v>
      </c>
      <c r="I99" s="208"/>
      <c r="J99" s="204"/>
      <c r="K99" s="204"/>
      <c r="L99" s="209"/>
      <c r="M99" s="210"/>
      <c r="N99" s="211"/>
      <c r="O99" s="211"/>
      <c r="P99" s="211"/>
      <c r="Q99" s="211"/>
      <c r="R99" s="211"/>
      <c r="S99" s="211"/>
      <c r="T99" s="212"/>
      <c r="AT99" s="213" t="s">
        <v>191</v>
      </c>
      <c r="AU99" s="213" t="s">
        <v>81</v>
      </c>
      <c r="AV99" s="14" t="s">
        <v>81</v>
      </c>
      <c r="AW99" s="14" t="s">
        <v>32</v>
      </c>
      <c r="AX99" s="14" t="s">
        <v>71</v>
      </c>
      <c r="AY99" s="213" t="s">
        <v>181</v>
      </c>
    </row>
    <row r="100" spans="2:51" s="15" customFormat="1" ht="12">
      <c r="B100" s="214"/>
      <c r="C100" s="215"/>
      <c r="D100" s="194" t="s">
        <v>191</v>
      </c>
      <c r="E100" s="216" t="s">
        <v>19</v>
      </c>
      <c r="F100" s="217" t="s">
        <v>196</v>
      </c>
      <c r="G100" s="215"/>
      <c r="H100" s="218">
        <v>1.7</v>
      </c>
      <c r="I100" s="219"/>
      <c r="J100" s="215"/>
      <c r="K100" s="215"/>
      <c r="L100" s="220"/>
      <c r="M100" s="221"/>
      <c r="N100" s="222"/>
      <c r="O100" s="222"/>
      <c r="P100" s="222"/>
      <c r="Q100" s="222"/>
      <c r="R100" s="222"/>
      <c r="S100" s="222"/>
      <c r="T100" s="223"/>
      <c r="AT100" s="224" t="s">
        <v>191</v>
      </c>
      <c r="AU100" s="224" t="s">
        <v>81</v>
      </c>
      <c r="AV100" s="15" t="s">
        <v>189</v>
      </c>
      <c r="AW100" s="15" t="s">
        <v>32</v>
      </c>
      <c r="AX100" s="15" t="s">
        <v>79</v>
      </c>
      <c r="AY100" s="224" t="s">
        <v>181</v>
      </c>
    </row>
    <row r="101" spans="1:65" s="2" customFormat="1" ht="24.15" customHeight="1">
      <c r="A101" s="34"/>
      <c r="B101" s="35"/>
      <c r="C101" s="178" t="s">
        <v>189</v>
      </c>
      <c r="D101" s="178" t="s">
        <v>183</v>
      </c>
      <c r="E101" s="179" t="s">
        <v>1938</v>
      </c>
      <c r="F101" s="180" t="s">
        <v>1939</v>
      </c>
      <c r="G101" s="181" t="s">
        <v>223</v>
      </c>
      <c r="H101" s="182">
        <v>8</v>
      </c>
      <c r="I101" s="183"/>
      <c r="J101" s="184">
        <f>ROUND(I101*H101,2)</f>
        <v>0</v>
      </c>
      <c r="K101" s="180" t="s">
        <v>187</v>
      </c>
      <c r="L101" s="185"/>
      <c r="M101" s="186" t="s">
        <v>19</v>
      </c>
      <c r="N101" s="187" t="s">
        <v>42</v>
      </c>
      <c r="O101" s="64"/>
      <c r="P101" s="188">
        <f>O101*H101</f>
        <v>0</v>
      </c>
      <c r="Q101" s="188">
        <v>0</v>
      </c>
      <c r="R101" s="188">
        <f>Q101*H101</f>
        <v>0</v>
      </c>
      <c r="S101" s="188">
        <v>0</v>
      </c>
      <c r="T101" s="189">
        <f>S101*H101</f>
        <v>0</v>
      </c>
      <c r="U101" s="34"/>
      <c r="V101" s="34"/>
      <c r="W101" s="34"/>
      <c r="X101" s="34"/>
      <c r="Y101" s="34"/>
      <c r="Z101" s="34"/>
      <c r="AA101" s="34"/>
      <c r="AB101" s="34"/>
      <c r="AC101" s="34"/>
      <c r="AD101" s="34"/>
      <c r="AE101" s="34"/>
      <c r="AR101" s="190" t="s">
        <v>188</v>
      </c>
      <c r="AT101" s="190" t="s">
        <v>183</v>
      </c>
      <c r="AU101" s="190" t="s">
        <v>81</v>
      </c>
      <c r="AY101" s="17" t="s">
        <v>181</v>
      </c>
      <c r="BE101" s="191">
        <f>IF(N101="základní",J101,0)</f>
        <v>0</v>
      </c>
      <c r="BF101" s="191">
        <f>IF(N101="snížená",J101,0)</f>
        <v>0</v>
      </c>
      <c r="BG101" s="191">
        <f>IF(N101="zákl. přenesená",J101,0)</f>
        <v>0</v>
      </c>
      <c r="BH101" s="191">
        <f>IF(N101="sníž. přenesená",J101,0)</f>
        <v>0</v>
      </c>
      <c r="BI101" s="191">
        <f>IF(N101="nulová",J101,0)</f>
        <v>0</v>
      </c>
      <c r="BJ101" s="17" t="s">
        <v>79</v>
      </c>
      <c r="BK101" s="191">
        <f>ROUND(I101*H101,2)</f>
        <v>0</v>
      </c>
      <c r="BL101" s="17" t="s">
        <v>189</v>
      </c>
      <c r="BM101" s="190" t="s">
        <v>2025</v>
      </c>
    </row>
    <row r="102" spans="2:51" s="14" customFormat="1" ht="12">
      <c r="B102" s="203"/>
      <c r="C102" s="204"/>
      <c r="D102" s="194" t="s">
        <v>191</v>
      </c>
      <c r="E102" s="205" t="s">
        <v>19</v>
      </c>
      <c r="F102" s="206" t="s">
        <v>235</v>
      </c>
      <c r="G102" s="204"/>
      <c r="H102" s="207">
        <v>8</v>
      </c>
      <c r="I102" s="208"/>
      <c r="J102" s="204"/>
      <c r="K102" s="204"/>
      <c r="L102" s="209"/>
      <c r="M102" s="210"/>
      <c r="N102" s="211"/>
      <c r="O102" s="211"/>
      <c r="P102" s="211"/>
      <c r="Q102" s="211"/>
      <c r="R102" s="211"/>
      <c r="S102" s="211"/>
      <c r="T102" s="212"/>
      <c r="AT102" s="213" t="s">
        <v>191</v>
      </c>
      <c r="AU102" s="213" t="s">
        <v>81</v>
      </c>
      <c r="AV102" s="14" t="s">
        <v>81</v>
      </c>
      <c r="AW102" s="14" t="s">
        <v>32</v>
      </c>
      <c r="AX102" s="14" t="s">
        <v>71</v>
      </c>
      <c r="AY102" s="213" t="s">
        <v>181</v>
      </c>
    </row>
    <row r="103" spans="2:51" s="15" customFormat="1" ht="12">
      <c r="B103" s="214"/>
      <c r="C103" s="215"/>
      <c r="D103" s="194" t="s">
        <v>191</v>
      </c>
      <c r="E103" s="216" t="s">
        <v>19</v>
      </c>
      <c r="F103" s="217" t="s">
        <v>196</v>
      </c>
      <c r="G103" s="215"/>
      <c r="H103" s="218">
        <v>8</v>
      </c>
      <c r="I103" s="219"/>
      <c r="J103" s="215"/>
      <c r="K103" s="215"/>
      <c r="L103" s="220"/>
      <c r="M103" s="221"/>
      <c r="N103" s="222"/>
      <c r="O103" s="222"/>
      <c r="P103" s="222"/>
      <c r="Q103" s="222"/>
      <c r="R103" s="222"/>
      <c r="S103" s="222"/>
      <c r="T103" s="223"/>
      <c r="AT103" s="224" t="s">
        <v>191</v>
      </c>
      <c r="AU103" s="224" t="s">
        <v>81</v>
      </c>
      <c r="AV103" s="15" t="s">
        <v>189</v>
      </c>
      <c r="AW103" s="15" t="s">
        <v>32</v>
      </c>
      <c r="AX103" s="15" t="s">
        <v>79</v>
      </c>
      <c r="AY103" s="224" t="s">
        <v>181</v>
      </c>
    </row>
    <row r="104" spans="1:65" s="2" customFormat="1" ht="16.5" customHeight="1">
      <c r="A104" s="34"/>
      <c r="B104" s="35"/>
      <c r="C104" s="178" t="s">
        <v>197</v>
      </c>
      <c r="D104" s="178" t="s">
        <v>183</v>
      </c>
      <c r="E104" s="179" t="s">
        <v>1941</v>
      </c>
      <c r="F104" s="180" t="s">
        <v>1942</v>
      </c>
      <c r="G104" s="181" t="s">
        <v>223</v>
      </c>
      <c r="H104" s="182">
        <v>2</v>
      </c>
      <c r="I104" s="183"/>
      <c r="J104" s="184">
        <f>ROUND(I104*H104,2)</f>
        <v>0</v>
      </c>
      <c r="K104" s="180" t="s">
        <v>187</v>
      </c>
      <c r="L104" s="185"/>
      <c r="M104" s="186" t="s">
        <v>19</v>
      </c>
      <c r="N104" s="187" t="s">
        <v>42</v>
      </c>
      <c r="O104" s="64"/>
      <c r="P104" s="188">
        <f>O104*H104</f>
        <v>0</v>
      </c>
      <c r="Q104" s="188">
        <v>0</v>
      </c>
      <c r="R104" s="188">
        <f>Q104*H104</f>
        <v>0</v>
      </c>
      <c r="S104" s="188">
        <v>0</v>
      </c>
      <c r="T104" s="189">
        <f>S104*H104</f>
        <v>0</v>
      </c>
      <c r="U104" s="34"/>
      <c r="V104" s="34"/>
      <c r="W104" s="34"/>
      <c r="X104" s="34"/>
      <c r="Y104" s="34"/>
      <c r="Z104" s="34"/>
      <c r="AA104" s="34"/>
      <c r="AB104" s="34"/>
      <c r="AC104" s="34"/>
      <c r="AD104" s="34"/>
      <c r="AE104" s="34"/>
      <c r="AR104" s="190" t="s">
        <v>188</v>
      </c>
      <c r="AT104" s="190" t="s">
        <v>183</v>
      </c>
      <c r="AU104" s="190" t="s">
        <v>81</v>
      </c>
      <c r="AY104" s="17" t="s">
        <v>181</v>
      </c>
      <c r="BE104" s="191">
        <f>IF(N104="základní",J104,0)</f>
        <v>0</v>
      </c>
      <c r="BF104" s="191">
        <f>IF(N104="snížená",J104,0)</f>
        <v>0</v>
      </c>
      <c r="BG104" s="191">
        <f>IF(N104="zákl. přenesená",J104,0)</f>
        <v>0</v>
      </c>
      <c r="BH104" s="191">
        <f>IF(N104="sníž. přenesená",J104,0)</f>
        <v>0</v>
      </c>
      <c r="BI104" s="191">
        <f>IF(N104="nulová",J104,0)</f>
        <v>0</v>
      </c>
      <c r="BJ104" s="17" t="s">
        <v>79</v>
      </c>
      <c r="BK104" s="191">
        <f>ROUND(I104*H104,2)</f>
        <v>0</v>
      </c>
      <c r="BL104" s="17" t="s">
        <v>189</v>
      </c>
      <c r="BM104" s="190" t="s">
        <v>2026</v>
      </c>
    </row>
    <row r="105" spans="2:51" s="14" customFormat="1" ht="12">
      <c r="B105" s="203"/>
      <c r="C105" s="204"/>
      <c r="D105" s="194" t="s">
        <v>191</v>
      </c>
      <c r="E105" s="205" t="s">
        <v>19</v>
      </c>
      <c r="F105" s="206" t="s">
        <v>1944</v>
      </c>
      <c r="G105" s="204"/>
      <c r="H105" s="207">
        <v>2</v>
      </c>
      <c r="I105" s="208"/>
      <c r="J105" s="204"/>
      <c r="K105" s="204"/>
      <c r="L105" s="209"/>
      <c r="M105" s="210"/>
      <c r="N105" s="211"/>
      <c r="O105" s="211"/>
      <c r="P105" s="211"/>
      <c r="Q105" s="211"/>
      <c r="R105" s="211"/>
      <c r="S105" s="211"/>
      <c r="T105" s="212"/>
      <c r="AT105" s="213" t="s">
        <v>191</v>
      </c>
      <c r="AU105" s="213" t="s">
        <v>81</v>
      </c>
      <c r="AV105" s="14" t="s">
        <v>81</v>
      </c>
      <c r="AW105" s="14" t="s">
        <v>32</v>
      </c>
      <c r="AX105" s="14" t="s">
        <v>71</v>
      </c>
      <c r="AY105" s="213" t="s">
        <v>181</v>
      </c>
    </row>
    <row r="106" spans="2:51" s="15" customFormat="1" ht="12">
      <c r="B106" s="214"/>
      <c r="C106" s="215"/>
      <c r="D106" s="194" t="s">
        <v>191</v>
      </c>
      <c r="E106" s="216" t="s">
        <v>19</v>
      </c>
      <c r="F106" s="217" t="s">
        <v>196</v>
      </c>
      <c r="G106" s="215"/>
      <c r="H106" s="218">
        <v>2</v>
      </c>
      <c r="I106" s="219"/>
      <c r="J106" s="215"/>
      <c r="K106" s="215"/>
      <c r="L106" s="220"/>
      <c r="M106" s="221"/>
      <c r="N106" s="222"/>
      <c r="O106" s="222"/>
      <c r="P106" s="222"/>
      <c r="Q106" s="222"/>
      <c r="R106" s="222"/>
      <c r="S106" s="222"/>
      <c r="T106" s="223"/>
      <c r="AT106" s="224" t="s">
        <v>191</v>
      </c>
      <c r="AU106" s="224" t="s">
        <v>81</v>
      </c>
      <c r="AV106" s="15" t="s">
        <v>189</v>
      </c>
      <c r="AW106" s="15" t="s">
        <v>32</v>
      </c>
      <c r="AX106" s="15" t="s">
        <v>79</v>
      </c>
      <c r="AY106" s="224" t="s">
        <v>181</v>
      </c>
    </row>
    <row r="107" spans="1:65" s="2" customFormat="1" ht="16.5" customHeight="1">
      <c r="A107" s="34"/>
      <c r="B107" s="35"/>
      <c r="C107" s="178" t="s">
        <v>225</v>
      </c>
      <c r="D107" s="178" t="s">
        <v>183</v>
      </c>
      <c r="E107" s="179" t="s">
        <v>1945</v>
      </c>
      <c r="F107" s="180" t="s">
        <v>1946</v>
      </c>
      <c r="G107" s="181" t="s">
        <v>223</v>
      </c>
      <c r="H107" s="182">
        <v>4</v>
      </c>
      <c r="I107" s="183"/>
      <c r="J107" s="184">
        <f>ROUND(I107*H107,2)</f>
        <v>0</v>
      </c>
      <c r="K107" s="180" t="s">
        <v>187</v>
      </c>
      <c r="L107" s="185"/>
      <c r="M107" s="186" t="s">
        <v>19</v>
      </c>
      <c r="N107" s="187" t="s">
        <v>42</v>
      </c>
      <c r="O107" s="64"/>
      <c r="P107" s="188">
        <f>O107*H107</f>
        <v>0</v>
      </c>
      <c r="Q107" s="188">
        <v>0</v>
      </c>
      <c r="R107" s="188">
        <f>Q107*H107</f>
        <v>0</v>
      </c>
      <c r="S107" s="188">
        <v>0</v>
      </c>
      <c r="T107" s="189">
        <f>S107*H107</f>
        <v>0</v>
      </c>
      <c r="U107" s="34"/>
      <c r="V107" s="34"/>
      <c r="W107" s="34"/>
      <c r="X107" s="34"/>
      <c r="Y107" s="34"/>
      <c r="Z107" s="34"/>
      <c r="AA107" s="34"/>
      <c r="AB107" s="34"/>
      <c r="AC107" s="34"/>
      <c r="AD107" s="34"/>
      <c r="AE107" s="34"/>
      <c r="AR107" s="190" t="s">
        <v>188</v>
      </c>
      <c r="AT107" s="190" t="s">
        <v>183</v>
      </c>
      <c r="AU107" s="190" t="s">
        <v>81</v>
      </c>
      <c r="AY107" s="17" t="s">
        <v>181</v>
      </c>
      <c r="BE107" s="191">
        <f>IF(N107="základní",J107,0)</f>
        <v>0</v>
      </c>
      <c r="BF107" s="191">
        <f>IF(N107="snížená",J107,0)</f>
        <v>0</v>
      </c>
      <c r="BG107" s="191">
        <f>IF(N107="zákl. přenesená",J107,0)</f>
        <v>0</v>
      </c>
      <c r="BH107" s="191">
        <f>IF(N107="sníž. přenesená",J107,0)</f>
        <v>0</v>
      </c>
      <c r="BI107" s="191">
        <f>IF(N107="nulová",J107,0)</f>
        <v>0</v>
      </c>
      <c r="BJ107" s="17" t="s">
        <v>79</v>
      </c>
      <c r="BK107" s="191">
        <f>ROUND(I107*H107,2)</f>
        <v>0</v>
      </c>
      <c r="BL107" s="17" t="s">
        <v>189</v>
      </c>
      <c r="BM107" s="190" t="s">
        <v>2027</v>
      </c>
    </row>
    <row r="108" spans="2:51" s="14" customFormat="1" ht="12">
      <c r="B108" s="203"/>
      <c r="C108" s="204"/>
      <c r="D108" s="194" t="s">
        <v>191</v>
      </c>
      <c r="E108" s="205" t="s">
        <v>19</v>
      </c>
      <c r="F108" s="206" t="s">
        <v>529</v>
      </c>
      <c r="G108" s="204"/>
      <c r="H108" s="207">
        <v>4</v>
      </c>
      <c r="I108" s="208"/>
      <c r="J108" s="204"/>
      <c r="K108" s="204"/>
      <c r="L108" s="209"/>
      <c r="M108" s="210"/>
      <c r="N108" s="211"/>
      <c r="O108" s="211"/>
      <c r="P108" s="211"/>
      <c r="Q108" s="211"/>
      <c r="R108" s="211"/>
      <c r="S108" s="211"/>
      <c r="T108" s="212"/>
      <c r="AT108" s="213" t="s">
        <v>191</v>
      </c>
      <c r="AU108" s="213" t="s">
        <v>81</v>
      </c>
      <c r="AV108" s="14" t="s">
        <v>81</v>
      </c>
      <c r="AW108" s="14" t="s">
        <v>32</v>
      </c>
      <c r="AX108" s="14" t="s">
        <v>71</v>
      </c>
      <c r="AY108" s="213" t="s">
        <v>181</v>
      </c>
    </row>
    <row r="109" spans="2:51" s="15" customFormat="1" ht="12">
      <c r="B109" s="214"/>
      <c r="C109" s="215"/>
      <c r="D109" s="194" t="s">
        <v>191</v>
      </c>
      <c r="E109" s="216" t="s">
        <v>19</v>
      </c>
      <c r="F109" s="217" t="s">
        <v>196</v>
      </c>
      <c r="G109" s="215"/>
      <c r="H109" s="218">
        <v>4</v>
      </c>
      <c r="I109" s="219"/>
      <c r="J109" s="215"/>
      <c r="K109" s="215"/>
      <c r="L109" s="220"/>
      <c r="M109" s="221"/>
      <c r="N109" s="222"/>
      <c r="O109" s="222"/>
      <c r="P109" s="222"/>
      <c r="Q109" s="222"/>
      <c r="R109" s="222"/>
      <c r="S109" s="222"/>
      <c r="T109" s="223"/>
      <c r="AT109" s="224" t="s">
        <v>191</v>
      </c>
      <c r="AU109" s="224" t="s">
        <v>81</v>
      </c>
      <c r="AV109" s="15" t="s">
        <v>189</v>
      </c>
      <c r="AW109" s="15" t="s">
        <v>32</v>
      </c>
      <c r="AX109" s="15" t="s">
        <v>79</v>
      </c>
      <c r="AY109" s="224" t="s">
        <v>181</v>
      </c>
    </row>
    <row r="110" spans="1:65" s="2" customFormat="1" ht="16.5" customHeight="1">
      <c r="A110" s="34"/>
      <c r="B110" s="35"/>
      <c r="C110" s="178" t="s">
        <v>230</v>
      </c>
      <c r="D110" s="178" t="s">
        <v>183</v>
      </c>
      <c r="E110" s="179" t="s">
        <v>1948</v>
      </c>
      <c r="F110" s="180" t="s">
        <v>1949</v>
      </c>
      <c r="G110" s="181" t="s">
        <v>223</v>
      </c>
      <c r="H110" s="182">
        <v>48</v>
      </c>
      <c r="I110" s="183"/>
      <c r="J110" s="184">
        <f>ROUND(I110*H110,2)</f>
        <v>0</v>
      </c>
      <c r="K110" s="180" t="s">
        <v>187</v>
      </c>
      <c r="L110" s="185"/>
      <c r="M110" s="186" t="s">
        <v>19</v>
      </c>
      <c r="N110" s="187" t="s">
        <v>42</v>
      </c>
      <c r="O110" s="64"/>
      <c r="P110" s="188">
        <f>O110*H110</f>
        <v>0</v>
      </c>
      <c r="Q110" s="188">
        <v>0</v>
      </c>
      <c r="R110" s="188">
        <f>Q110*H110</f>
        <v>0</v>
      </c>
      <c r="S110" s="188">
        <v>0</v>
      </c>
      <c r="T110" s="189">
        <f>S110*H110</f>
        <v>0</v>
      </c>
      <c r="U110" s="34"/>
      <c r="V110" s="34"/>
      <c r="W110" s="34"/>
      <c r="X110" s="34"/>
      <c r="Y110" s="34"/>
      <c r="Z110" s="34"/>
      <c r="AA110" s="34"/>
      <c r="AB110" s="34"/>
      <c r="AC110" s="34"/>
      <c r="AD110" s="34"/>
      <c r="AE110" s="34"/>
      <c r="AR110" s="190" t="s">
        <v>188</v>
      </c>
      <c r="AT110" s="190" t="s">
        <v>183</v>
      </c>
      <c r="AU110" s="190" t="s">
        <v>81</v>
      </c>
      <c r="AY110" s="17" t="s">
        <v>181</v>
      </c>
      <c r="BE110" s="191">
        <f>IF(N110="základní",J110,0)</f>
        <v>0</v>
      </c>
      <c r="BF110" s="191">
        <f>IF(N110="snížená",J110,0)</f>
        <v>0</v>
      </c>
      <c r="BG110" s="191">
        <f>IF(N110="zákl. přenesená",J110,0)</f>
        <v>0</v>
      </c>
      <c r="BH110" s="191">
        <f>IF(N110="sníž. přenesená",J110,0)</f>
        <v>0</v>
      </c>
      <c r="BI110" s="191">
        <f>IF(N110="nulová",J110,0)</f>
        <v>0</v>
      </c>
      <c r="BJ110" s="17" t="s">
        <v>79</v>
      </c>
      <c r="BK110" s="191">
        <f>ROUND(I110*H110,2)</f>
        <v>0</v>
      </c>
      <c r="BL110" s="17" t="s">
        <v>189</v>
      </c>
      <c r="BM110" s="190" t="s">
        <v>2028</v>
      </c>
    </row>
    <row r="111" spans="2:51" s="14" customFormat="1" ht="12">
      <c r="B111" s="203"/>
      <c r="C111" s="204"/>
      <c r="D111" s="194" t="s">
        <v>191</v>
      </c>
      <c r="E111" s="205" t="s">
        <v>19</v>
      </c>
      <c r="F111" s="206" t="s">
        <v>2029</v>
      </c>
      <c r="G111" s="204"/>
      <c r="H111" s="207">
        <v>48</v>
      </c>
      <c r="I111" s="208"/>
      <c r="J111" s="204"/>
      <c r="K111" s="204"/>
      <c r="L111" s="209"/>
      <c r="M111" s="210"/>
      <c r="N111" s="211"/>
      <c r="O111" s="211"/>
      <c r="P111" s="211"/>
      <c r="Q111" s="211"/>
      <c r="R111" s="211"/>
      <c r="S111" s="211"/>
      <c r="T111" s="212"/>
      <c r="AT111" s="213" t="s">
        <v>191</v>
      </c>
      <c r="AU111" s="213" t="s">
        <v>81</v>
      </c>
      <c r="AV111" s="14" t="s">
        <v>81</v>
      </c>
      <c r="AW111" s="14" t="s">
        <v>32</v>
      </c>
      <c r="AX111" s="14" t="s">
        <v>71</v>
      </c>
      <c r="AY111" s="213" t="s">
        <v>181</v>
      </c>
    </row>
    <row r="112" spans="2:51" s="15" customFormat="1" ht="12">
      <c r="B112" s="214"/>
      <c r="C112" s="215"/>
      <c r="D112" s="194" t="s">
        <v>191</v>
      </c>
      <c r="E112" s="216" t="s">
        <v>19</v>
      </c>
      <c r="F112" s="217" t="s">
        <v>196</v>
      </c>
      <c r="G112" s="215"/>
      <c r="H112" s="218">
        <v>48</v>
      </c>
      <c r="I112" s="219"/>
      <c r="J112" s="215"/>
      <c r="K112" s="215"/>
      <c r="L112" s="220"/>
      <c r="M112" s="221"/>
      <c r="N112" s="222"/>
      <c r="O112" s="222"/>
      <c r="P112" s="222"/>
      <c r="Q112" s="222"/>
      <c r="R112" s="222"/>
      <c r="S112" s="222"/>
      <c r="T112" s="223"/>
      <c r="AT112" s="224" t="s">
        <v>191</v>
      </c>
      <c r="AU112" s="224" t="s">
        <v>81</v>
      </c>
      <c r="AV112" s="15" t="s">
        <v>189</v>
      </c>
      <c r="AW112" s="15" t="s">
        <v>32</v>
      </c>
      <c r="AX112" s="15" t="s">
        <v>79</v>
      </c>
      <c r="AY112" s="224" t="s">
        <v>181</v>
      </c>
    </row>
    <row r="113" spans="1:65" s="2" customFormat="1" ht="24.15" customHeight="1">
      <c r="A113" s="34"/>
      <c r="B113" s="35"/>
      <c r="C113" s="178" t="s">
        <v>188</v>
      </c>
      <c r="D113" s="178" t="s">
        <v>183</v>
      </c>
      <c r="E113" s="179" t="s">
        <v>1952</v>
      </c>
      <c r="F113" s="180" t="s">
        <v>1953</v>
      </c>
      <c r="G113" s="181" t="s">
        <v>223</v>
      </c>
      <c r="H113" s="182">
        <v>24</v>
      </c>
      <c r="I113" s="183"/>
      <c r="J113" s="184">
        <f>ROUND(I113*H113,2)</f>
        <v>0</v>
      </c>
      <c r="K113" s="180" t="s">
        <v>187</v>
      </c>
      <c r="L113" s="185"/>
      <c r="M113" s="186" t="s">
        <v>19</v>
      </c>
      <c r="N113" s="187" t="s">
        <v>42</v>
      </c>
      <c r="O113" s="64"/>
      <c r="P113" s="188">
        <f>O113*H113</f>
        <v>0</v>
      </c>
      <c r="Q113" s="188">
        <v>0</v>
      </c>
      <c r="R113" s="188">
        <f>Q113*H113</f>
        <v>0</v>
      </c>
      <c r="S113" s="188">
        <v>0</v>
      </c>
      <c r="T113" s="189">
        <f>S113*H113</f>
        <v>0</v>
      </c>
      <c r="U113" s="34"/>
      <c r="V113" s="34"/>
      <c r="W113" s="34"/>
      <c r="X113" s="34"/>
      <c r="Y113" s="34"/>
      <c r="Z113" s="34"/>
      <c r="AA113" s="34"/>
      <c r="AB113" s="34"/>
      <c r="AC113" s="34"/>
      <c r="AD113" s="34"/>
      <c r="AE113" s="34"/>
      <c r="AR113" s="190" t="s">
        <v>188</v>
      </c>
      <c r="AT113" s="190" t="s">
        <v>183</v>
      </c>
      <c r="AU113" s="190" t="s">
        <v>81</v>
      </c>
      <c r="AY113" s="17" t="s">
        <v>181</v>
      </c>
      <c r="BE113" s="191">
        <f>IF(N113="základní",J113,0)</f>
        <v>0</v>
      </c>
      <c r="BF113" s="191">
        <f>IF(N113="snížená",J113,0)</f>
        <v>0</v>
      </c>
      <c r="BG113" s="191">
        <f>IF(N113="zákl. přenesená",J113,0)</f>
        <v>0</v>
      </c>
      <c r="BH113" s="191">
        <f>IF(N113="sníž. přenesená",J113,0)</f>
        <v>0</v>
      </c>
      <c r="BI113" s="191">
        <f>IF(N113="nulová",J113,0)</f>
        <v>0</v>
      </c>
      <c r="BJ113" s="17" t="s">
        <v>79</v>
      </c>
      <c r="BK113" s="191">
        <f>ROUND(I113*H113,2)</f>
        <v>0</v>
      </c>
      <c r="BL113" s="17" t="s">
        <v>189</v>
      </c>
      <c r="BM113" s="190" t="s">
        <v>2030</v>
      </c>
    </row>
    <row r="114" spans="2:51" s="14" customFormat="1" ht="12">
      <c r="B114" s="203"/>
      <c r="C114" s="204"/>
      <c r="D114" s="194" t="s">
        <v>191</v>
      </c>
      <c r="E114" s="205" t="s">
        <v>19</v>
      </c>
      <c r="F114" s="206" t="s">
        <v>1836</v>
      </c>
      <c r="G114" s="204"/>
      <c r="H114" s="207">
        <v>24</v>
      </c>
      <c r="I114" s="208"/>
      <c r="J114" s="204"/>
      <c r="K114" s="204"/>
      <c r="L114" s="209"/>
      <c r="M114" s="210"/>
      <c r="N114" s="211"/>
      <c r="O114" s="211"/>
      <c r="P114" s="211"/>
      <c r="Q114" s="211"/>
      <c r="R114" s="211"/>
      <c r="S114" s="211"/>
      <c r="T114" s="212"/>
      <c r="AT114" s="213" t="s">
        <v>191</v>
      </c>
      <c r="AU114" s="213" t="s">
        <v>81</v>
      </c>
      <c r="AV114" s="14" t="s">
        <v>81</v>
      </c>
      <c r="AW114" s="14" t="s">
        <v>32</v>
      </c>
      <c r="AX114" s="14" t="s">
        <v>71</v>
      </c>
      <c r="AY114" s="213" t="s">
        <v>181</v>
      </c>
    </row>
    <row r="115" spans="2:51" s="15" customFormat="1" ht="12">
      <c r="B115" s="214"/>
      <c r="C115" s="215"/>
      <c r="D115" s="194" t="s">
        <v>191</v>
      </c>
      <c r="E115" s="216" t="s">
        <v>19</v>
      </c>
      <c r="F115" s="217" t="s">
        <v>196</v>
      </c>
      <c r="G115" s="215"/>
      <c r="H115" s="218">
        <v>24</v>
      </c>
      <c r="I115" s="219"/>
      <c r="J115" s="215"/>
      <c r="K115" s="215"/>
      <c r="L115" s="220"/>
      <c r="M115" s="221"/>
      <c r="N115" s="222"/>
      <c r="O115" s="222"/>
      <c r="P115" s="222"/>
      <c r="Q115" s="222"/>
      <c r="R115" s="222"/>
      <c r="S115" s="222"/>
      <c r="T115" s="223"/>
      <c r="AT115" s="224" t="s">
        <v>191</v>
      </c>
      <c r="AU115" s="224" t="s">
        <v>81</v>
      </c>
      <c r="AV115" s="15" t="s">
        <v>189</v>
      </c>
      <c r="AW115" s="15" t="s">
        <v>32</v>
      </c>
      <c r="AX115" s="15" t="s">
        <v>79</v>
      </c>
      <c r="AY115" s="224" t="s">
        <v>181</v>
      </c>
    </row>
    <row r="116" spans="1:65" s="2" customFormat="1" ht="24.15" customHeight="1">
      <c r="A116" s="34"/>
      <c r="B116" s="35"/>
      <c r="C116" s="178" t="s">
        <v>240</v>
      </c>
      <c r="D116" s="178" t="s">
        <v>183</v>
      </c>
      <c r="E116" s="179" t="s">
        <v>1956</v>
      </c>
      <c r="F116" s="180" t="s">
        <v>1957</v>
      </c>
      <c r="G116" s="181" t="s">
        <v>223</v>
      </c>
      <c r="H116" s="182">
        <v>20</v>
      </c>
      <c r="I116" s="183"/>
      <c r="J116" s="184">
        <f>ROUND(I116*H116,2)</f>
        <v>0</v>
      </c>
      <c r="K116" s="180" t="s">
        <v>187</v>
      </c>
      <c r="L116" s="185"/>
      <c r="M116" s="186" t="s">
        <v>19</v>
      </c>
      <c r="N116" s="187" t="s">
        <v>42</v>
      </c>
      <c r="O116" s="64"/>
      <c r="P116" s="188">
        <f>O116*H116</f>
        <v>0</v>
      </c>
      <c r="Q116" s="188">
        <v>0</v>
      </c>
      <c r="R116" s="188">
        <f>Q116*H116</f>
        <v>0</v>
      </c>
      <c r="S116" s="188">
        <v>0</v>
      </c>
      <c r="T116" s="189">
        <f>S116*H116</f>
        <v>0</v>
      </c>
      <c r="U116" s="34"/>
      <c r="V116" s="34"/>
      <c r="W116" s="34"/>
      <c r="X116" s="34"/>
      <c r="Y116" s="34"/>
      <c r="Z116" s="34"/>
      <c r="AA116" s="34"/>
      <c r="AB116" s="34"/>
      <c r="AC116" s="34"/>
      <c r="AD116" s="34"/>
      <c r="AE116" s="34"/>
      <c r="AR116" s="190" t="s">
        <v>188</v>
      </c>
      <c r="AT116" s="190" t="s">
        <v>183</v>
      </c>
      <c r="AU116" s="190" t="s">
        <v>81</v>
      </c>
      <c r="AY116" s="17" t="s">
        <v>181</v>
      </c>
      <c r="BE116" s="191">
        <f>IF(N116="základní",J116,0)</f>
        <v>0</v>
      </c>
      <c r="BF116" s="191">
        <f>IF(N116="snížená",J116,0)</f>
        <v>0</v>
      </c>
      <c r="BG116" s="191">
        <f>IF(N116="zákl. přenesená",J116,0)</f>
        <v>0</v>
      </c>
      <c r="BH116" s="191">
        <f>IF(N116="sníž. přenesená",J116,0)</f>
        <v>0</v>
      </c>
      <c r="BI116" s="191">
        <f>IF(N116="nulová",J116,0)</f>
        <v>0</v>
      </c>
      <c r="BJ116" s="17" t="s">
        <v>79</v>
      </c>
      <c r="BK116" s="191">
        <f>ROUND(I116*H116,2)</f>
        <v>0</v>
      </c>
      <c r="BL116" s="17" t="s">
        <v>189</v>
      </c>
      <c r="BM116" s="190" t="s">
        <v>2031</v>
      </c>
    </row>
    <row r="117" spans="2:51" s="14" customFormat="1" ht="12">
      <c r="B117" s="203"/>
      <c r="C117" s="204"/>
      <c r="D117" s="194" t="s">
        <v>191</v>
      </c>
      <c r="E117" s="205" t="s">
        <v>19</v>
      </c>
      <c r="F117" s="206" t="s">
        <v>1955</v>
      </c>
      <c r="G117" s="204"/>
      <c r="H117" s="207">
        <v>20</v>
      </c>
      <c r="I117" s="208"/>
      <c r="J117" s="204"/>
      <c r="K117" s="204"/>
      <c r="L117" s="209"/>
      <c r="M117" s="210"/>
      <c r="N117" s="211"/>
      <c r="O117" s="211"/>
      <c r="P117" s="211"/>
      <c r="Q117" s="211"/>
      <c r="R117" s="211"/>
      <c r="S117" s="211"/>
      <c r="T117" s="212"/>
      <c r="AT117" s="213" t="s">
        <v>191</v>
      </c>
      <c r="AU117" s="213" t="s">
        <v>81</v>
      </c>
      <c r="AV117" s="14" t="s">
        <v>81</v>
      </c>
      <c r="AW117" s="14" t="s">
        <v>32</v>
      </c>
      <c r="AX117" s="14" t="s">
        <v>71</v>
      </c>
      <c r="AY117" s="213" t="s">
        <v>181</v>
      </c>
    </row>
    <row r="118" spans="2:51" s="15" customFormat="1" ht="12">
      <c r="B118" s="214"/>
      <c r="C118" s="215"/>
      <c r="D118" s="194" t="s">
        <v>191</v>
      </c>
      <c r="E118" s="216" t="s">
        <v>19</v>
      </c>
      <c r="F118" s="217" t="s">
        <v>196</v>
      </c>
      <c r="G118" s="215"/>
      <c r="H118" s="218">
        <v>20</v>
      </c>
      <c r="I118" s="219"/>
      <c r="J118" s="215"/>
      <c r="K118" s="215"/>
      <c r="L118" s="220"/>
      <c r="M118" s="221"/>
      <c r="N118" s="222"/>
      <c r="O118" s="222"/>
      <c r="P118" s="222"/>
      <c r="Q118" s="222"/>
      <c r="R118" s="222"/>
      <c r="S118" s="222"/>
      <c r="T118" s="223"/>
      <c r="AT118" s="224" t="s">
        <v>191</v>
      </c>
      <c r="AU118" s="224" t="s">
        <v>81</v>
      </c>
      <c r="AV118" s="15" t="s">
        <v>189</v>
      </c>
      <c r="AW118" s="15" t="s">
        <v>32</v>
      </c>
      <c r="AX118" s="15" t="s">
        <v>79</v>
      </c>
      <c r="AY118" s="224" t="s">
        <v>181</v>
      </c>
    </row>
    <row r="119" spans="1:65" s="2" customFormat="1" ht="24.15" customHeight="1">
      <c r="A119" s="34"/>
      <c r="B119" s="35"/>
      <c r="C119" s="178" t="s">
        <v>284</v>
      </c>
      <c r="D119" s="178" t="s">
        <v>183</v>
      </c>
      <c r="E119" s="179" t="s">
        <v>1959</v>
      </c>
      <c r="F119" s="180" t="s">
        <v>1960</v>
      </c>
      <c r="G119" s="181" t="s">
        <v>186</v>
      </c>
      <c r="H119" s="182">
        <v>5.675</v>
      </c>
      <c r="I119" s="183"/>
      <c r="J119" s="184">
        <f>ROUND(I119*H119,2)</f>
        <v>0</v>
      </c>
      <c r="K119" s="180" t="s">
        <v>187</v>
      </c>
      <c r="L119" s="185"/>
      <c r="M119" s="186" t="s">
        <v>19</v>
      </c>
      <c r="N119" s="187" t="s">
        <v>42</v>
      </c>
      <c r="O119" s="64"/>
      <c r="P119" s="188">
        <f>O119*H119</f>
        <v>0</v>
      </c>
      <c r="Q119" s="188">
        <v>1</v>
      </c>
      <c r="R119" s="188">
        <f>Q119*H119</f>
        <v>5.675</v>
      </c>
      <c r="S119" s="188">
        <v>0</v>
      </c>
      <c r="T119" s="189">
        <f>S119*H119</f>
        <v>0</v>
      </c>
      <c r="U119" s="34"/>
      <c r="V119" s="34"/>
      <c r="W119" s="34"/>
      <c r="X119" s="34"/>
      <c r="Y119" s="34"/>
      <c r="Z119" s="34"/>
      <c r="AA119" s="34"/>
      <c r="AB119" s="34"/>
      <c r="AC119" s="34"/>
      <c r="AD119" s="34"/>
      <c r="AE119" s="34"/>
      <c r="AR119" s="190" t="s">
        <v>188</v>
      </c>
      <c r="AT119" s="190" t="s">
        <v>183</v>
      </c>
      <c r="AU119" s="190" t="s">
        <v>81</v>
      </c>
      <c r="AY119" s="17" t="s">
        <v>181</v>
      </c>
      <c r="BE119" s="191">
        <f>IF(N119="základní",J119,0)</f>
        <v>0</v>
      </c>
      <c r="BF119" s="191">
        <f>IF(N119="snížená",J119,0)</f>
        <v>0</v>
      </c>
      <c r="BG119" s="191">
        <f>IF(N119="zákl. přenesená",J119,0)</f>
        <v>0</v>
      </c>
      <c r="BH119" s="191">
        <f>IF(N119="sníž. přenesená",J119,0)</f>
        <v>0</v>
      </c>
      <c r="BI119" s="191">
        <f>IF(N119="nulová",J119,0)</f>
        <v>0</v>
      </c>
      <c r="BJ119" s="17" t="s">
        <v>79</v>
      </c>
      <c r="BK119" s="191">
        <f>ROUND(I119*H119,2)</f>
        <v>0</v>
      </c>
      <c r="BL119" s="17" t="s">
        <v>189</v>
      </c>
      <c r="BM119" s="190" t="s">
        <v>2032</v>
      </c>
    </row>
    <row r="120" spans="2:51" s="14" customFormat="1" ht="12">
      <c r="B120" s="203"/>
      <c r="C120" s="204"/>
      <c r="D120" s="194" t="s">
        <v>191</v>
      </c>
      <c r="E120" s="205" t="s">
        <v>19</v>
      </c>
      <c r="F120" s="206" t="s">
        <v>2033</v>
      </c>
      <c r="G120" s="204"/>
      <c r="H120" s="207">
        <v>5.675</v>
      </c>
      <c r="I120" s="208"/>
      <c r="J120" s="204"/>
      <c r="K120" s="204"/>
      <c r="L120" s="209"/>
      <c r="M120" s="210"/>
      <c r="N120" s="211"/>
      <c r="O120" s="211"/>
      <c r="P120" s="211"/>
      <c r="Q120" s="211"/>
      <c r="R120" s="211"/>
      <c r="S120" s="211"/>
      <c r="T120" s="212"/>
      <c r="AT120" s="213" t="s">
        <v>191</v>
      </c>
      <c r="AU120" s="213" t="s">
        <v>81</v>
      </c>
      <c r="AV120" s="14" t="s">
        <v>81</v>
      </c>
      <c r="AW120" s="14" t="s">
        <v>32</v>
      </c>
      <c r="AX120" s="14" t="s">
        <v>71</v>
      </c>
      <c r="AY120" s="213" t="s">
        <v>181</v>
      </c>
    </row>
    <row r="121" spans="2:51" s="15" customFormat="1" ht="12">
      <c r="B121" s="214"/>
      <c r="C121" s="215"/>
      <c r="D121" s="194" t="s">
        <v>191</v>
      </c>
      <c r="E121" s="216" t="s">
        <v>19</v>
      </c>
      <c r="F121" s="217" t="s">
        <v>196</v>
      </c>
      <c r="G121" s="215"/>
      <c r="H121" s="218">
        <v>5.675</v>
      </c>
      <c r="I121" s="219"/>
      <c r="J121" s="215"/>
      <c r="K121" s="215"/>
      <c r="L121" s="220"/>
      <c r="M121" s="221"/>
      <c r="N121" s="222"/>
      <c r="O121" s="222"/>
      <c r="P121" s="222"/>
      <c r="Q121" s="222"/>
      <c r="R121" s="222"/>
      <c r="S121" s="222"/>
      <c r="T121" s="223"/>
      <c r="AT121" s="224" t="s">
        <v>191</v>
      </c>
      <c r="AU121" s="224" t="s">
        <v>81</v>
      </c>
      <c r="AV121" s="15" t="s">
        <v>189</v>
      </c>
      <c r="AW121" s="15" t="s">
        <v>32</v>
      </c>
      <c r="AX121" s="15" t="s">
        <v>79</v>
      </c>
      <c r="AY121" s="224" t="s">
        <v>181</v>
      </c>
    </row>
    <row r="122" spans="1:65" s="2" customFormat="1" ht="21.75" customHeight="1">
      <c r="A122" s="34"/>
      <c r="B122" s="35"/>
      <c r="C122" s="178" t="s">
        <v>289</v>
      </c>
      <c r="D122" s="178" t="s">
        <v>183</v>
      </c>
      <c r="E122" s="179" t="s">
        <v>1963</v>
      </c>
      <c r="F122" s="180" t="s">
        <v>1964</v>
      </c>
      <c r="G122" s="181" t="s">
        <v>186</v>
      </c>
      <c r="H122" s="182">
        <v>11.35</v>
      </c>
      <c r="I122" s="183"/>
      <c r="J122" s="184">
        <f>ROUND(I122*H122,2)</f>
        <v>0</v>
      </c>
      <c r="K122" s="180" t="s">
        <v>187</v>
      </c>
      <c r="L122" s="185"/>
      <c r="M122" s="186" t="s">
        <v>19</v>
      </c>
      <c r="N122" s="187" t="s">
        <v>42</v>
      </c>
      <c r="O122" s="64"/>
      <c r="P122" s="188">
        <f>O122*H122</f>
        <v>0</v>
      </c>
      <c r="Q122" s="188">
        <v>1</v>
      </c>
      <c r="R122" s="188">
        <f>Q122*H122</f>
        <v>11.35</v>
      </c>
      <c r="S122" s="188">
        <v>0</v>
      </c>
      <c r="T122" s="189">
        <f>S122*H122</f>
        <v>0</v>
      </c>
      <c r="U122" s="34"/>
      <c r="V122" s="34"/>
      <c r="W122" s="34"/>
      <c r="X122" s="34"/>
      <c r="Y122" s="34"/>
      <c r="Z122" s="34"/>
      <c r="AA122" s="34"/>
      <c r="AB122" s="34"/>
      <c r="AC122" s="34"/>
      <c r="AD122" s="34"/>
      <c r="AE122" s="34"/>
      <c r="AR122" s="190" t="s">
        <v>188</v>
      </c>
      <c r="AT122" s="190" t="s">
        <v>183</v>
      </c>
      <c r="AU122" s="190" t="s">
        <v>81</v>
      </c>
      <c r="AY122" s="17" t="s">
        <v>181</v>
      </c>
      <c r="BE122" s="191">
        <f>IF(N122="základní",J122,0)</f>
        <v>0</v>
      </c>
      <c r="BF122" s="191">
        <f>IF(N122="snížená",J122,0)</f>
        <v>0</v>
      </c>
      <c r="BG122" s="191">
        <f>IF(N122="zákl. přenesená",J122,0)</f>
        <v>0</v>
      </c>
      <c r="BH122" s="191">
        <f>IF(N122="sníž. přenesená",J122,0)</f>
        <v>0</v>
      </c>
      <c r="BI122" s="191">
        <f>IF(N122="nulová",J122,0)</f>
        <v>0</v>
      </c>
      <c r="BJ122" s="17" t="s">
        <v>79</v>
      </c>
      <c r="BK122" s="191">
        <f>ROUND(I122*H122,2)</f>
        <v>0</v>
      </c>
      <c r="BL122" s="17" t="s">
        <v>189</v>
      </c>
      <c r="BM122" s="190" t="s">
        <v>2034</v>
      </c>
    </row>
    <row r="123" spans="2:51" s="14" customFormat="1" ht="12">
      <c r="B123" s="203"/>
      <c r="C123" s="204"/>
      <c r="D123" s="194" t="s">
        <v>191</v>
      </c>
      <c r="E123" s="205" t="s">
        <v>19</v>
      </c>
      <c r="F123" s="206" t="s">
        <v>2035</v>
      </c>
      <c r="G123" s="204"/>
      <c r="H123" s="207">
        <v>11.35</v>
      </c>
      <c r="I123" s="208"/>
      <c r="J123" s="204"/>
      <c r="K123" s="204"/>
      <c r="L123" s="209"/>
      <c r="M123" s="210"/>
      <c r="N123" s="211"/>
      <c r="O123" s="211"/>
      <c r="P123" s="211"/>
      <c r="Q123" s="211"/>
      <c r="R123" s="211"/>
      <c r="S123" s="211"/>
      <c r="T123" s="212"/>
      <c r="AT123" s="213" t="s">
        <v>191</v>
      </c>
      <c r="AU123" s="213" t="s">
        <v>81</v>
      </c>
      <c r="AV123" s="14" t="s">
        <v>81</v>
      </c>
      <c r="AW123" s="14" t="s">
        <v>32</v>
      </c>
      <c r="AX123" s="14" t="s">
        <v>71</v>
      </c>
      <c r="AY123" s="213" t="s">
        <v>181</v>
      </c>
    </row>
    <row r="124" spans="2:51" s="15" customFormat="1" ht="12">
      <c r="B124" s="214"/>
      <c r="C124" s="215"/>
      <c r="D124" s="194" t="s">
        <v>191</v>
      </c>
      <c r="E124" s="216" t="s">
        <v>19</v>
      </c>
      <c r="F124" s="217" t="s">
        <v>196</v>
      </c>
      <c r="G124" s="215"/>
      <c r="H124" s="218">
        <v>11.35</v>
      </c>
      <c r="I124" s="219"/>
      <c r="J124" s="215"/>
      <c r="K124" s="215"/>
      <c r="L124" s="220"/>
      <c r="M124" s="221"/>
      <c r="N124" s="222"/>
      <c r="O124" s="222"/>
      <c r="P124" s="222"/>
      <c r="Q124" s="222"/>
      <c r="R124" s="222"/>
      <c r="S124" s="222"/>
      <c r="T124" s="223"/>
      <c r="AT124" s="224" t="s">
        <v>191</v>
      </c>
      <c r="AU124" s="224" t="s">
        <v>81</v>
      </c>
      <c r="AV124" s="15" t="s">
        <v>189</v>
      </c>
      <c r="AW124" s="15" t="s">
        <v>32</v>
      </c>
      <c r="AX124" s="15" t="s">
        <v>79</v>
      </c>
      <c r="AY124" s="224" t="s">
        <v>181</v>
      </c>
    </row>
    <row r="125" spans="1:65" s="2" customFormat="1" ht="24.15" customHeight="1">
      <c r="A125" s="34"/>
      <c r="B125" s="35"/>
      <c r="C125" s="178" t="s">
        <v>294</v>
      </c>
      <c r="D125" s="178" t="s">
        <v>183</v>
      </c>
      <c r="E125" s="179" t="s">
        <v>1967</v>
      </c>
      <c r="F125" s="180" t="s">
        <v>1968</v>
      </c>
      <c r="G125" s="181" t="s">
        <v>186</v>
      </c>
      <c r="H125" s="182">
        <v>11.35</v>
      </c>
      <c r="I125" s="183"/>
      <c r="J125" s="184">
        <f>ROUND(I125*H125,2)</f>
        <v>0</v>
      </c>
      <c r="K125" s="180" t="s">
        <v>187</v>
      </c>
      <c r="L125" s="185"/>
      <c r="M125" s="186" t="s">
        <v>19</v>
      </c>
      <c r="N125" s="187" t="s">
        <v>42</v>
      </c>
      <c r="O125" s="64"/>
      <c r="P125" s="188">
        <f>O125*H125</f>
        <v>0</v>
      </c>
      <c r="Q125" s="188">
        <v>1</v>
      </c>
      <c r="R125" s="188">
        <f>Q125*H125</f>
        <v>11.35</v>
      </c>
      <c r="S125" s="188">
        <v>0</v>
      </c>
      <c r="T125" s="189">
        <f>S125*H125</f>
        <v>0</v>
      </c>
      <c r="U125" s="34"/>
      <c r="V125" s="34"/>
      <c r="W125" s="34"/>
      <c r="X125" s="34"/>
      <c r="Y125" s="34"/>
      <c r="Z125" s="34"/>
      <c r="AA125" s="34"/>
      <c r="AB125" s="34"/>
      <c r="AC125" s="34"/>
      <c r="AD125" s="34"/>
      <c r="AE125" s="34"/>
      <c r="AR125" s="190" t="s">
        <v>188</v>
      </c>
      <c r="AT125" s="190" t="s">
        <v>183</v>
      </c>
      <c r="AU125" s="190" t="s">
        <v>81</v>
      </c>
      <c r="AY125" s="17" t="s">
        <v>181</v>
      </c>
      <c r="BE125" s="191">
        <f>IF(N125="základní",J125,0)</f>
        <v>0</v>
      </c>
      <c r="BF125" s="191">
        <f>IF(N125="snížená",J125,0)</f>
        <v>0</v>
      </c>
      <c r="BG125" s="191">
        <f>IF(N125="zákl. přenesená",J125,0)</f>
        <v>0</v>
      </c>
      <c r="BH125" s="191">
        <f>IF(N125="sníž. přenesená",J125,0)</f>
        <v>0</v>
      </c>
      <c r="BI125" s="191">
        <f>IF(N125="nulová",J125,0)</f>
        <v>0</v>
      </c>
      <c r="BJ125" s="17" t="s">
        <v>79</v>
      </c>
      <c r="BK125" s="191">
        <f>ROUND(I125*H125,2)</f>
        <v>0</v>
      </c>
      <c r="BL125" s="17" t="s">
        <v>189</v>
      </c>
      <c r="BM125" s="190" t="s">
        <v>2036</v>
      </c>
    </row>
    <row r="126" spans="2:51" s="14" customFormat="1" ht="12">
      <c r="B126" s="203"/>
      <c r="C126" s="204"/>
      <c r="D126" s="194" t="s">
        <v>191</v>
      </c>
      <c r="E126" s="205" t="s">
        <v>19</v>
      </c>
      <c r="F126" s="206" t="s">
        <v>2035</v>
      </c>
      <c r="G126" s="204"/>
      <c r="H126" s="207">
        <v>11.35</v>
      </c>
      <c r="I126" s="208"/>
      <c r="J126" s="204"/>
      <c r="K126" s="204"/>
      <c r="L126" s="209"/>
      <c r="M126" s="210"/>
      <c r="N126" s="211"/>
      <c r="O126" s="211"/>
      <c r="P126" s="211"/>
      <c r="Q126" s="211"/>
      <c r="R126" s="211"/>
      <c r="S126" s="211"/>
      <c r="T126" s="212"/>
      <c r="AT126" s="213" t="s">
        <v>191</v>
      </c>
      <c r="AU126" s="213" t="s">
        <v>81</v>
      </c>
      <c r="AV126" s="14" t="s">
        <v>81</v>
      </c>
      <c r="AW126" s="14" t="s">
        <v>32</v>
      </c>
      <c r="AX126" s="14" t="s">
        <v>71</v>
      </c>
      <c r="AY126" s="213" t="s">
        <v>181</v>
      </c>
    </row>
    <row r="127" spans="2:51" s="15" customFormat="1" ht="12">
      <c r="B127" s="214"/>
      <c r="C127" s="215"/>
      <c r="D127" s="194" t="s">
        <v>191</v>
      </c>
      <c r="E127" s="216" t="s">
        <v>19</v>
      </c>
      <c r="F127" s="217" t="s">
        <v>196</v>
      </c>
      <c r="G127" s="215"/>
      <c r="H127" s="218">
        <v>11.35</v>
      </c>
      <c r="I127" s="219"/>
      <c r="J127" s="215"/>
      <c r="K127" s="215"/>
      <c r="L127" s="220"/>
      <c r="M127" s="221"/>
      <c r="N127" s="222"/>
      <c r="O127" s="222"/>
      <c r="P127" s="222"/>
      <c r="Q127" s="222"/>
      <c r="R127" s="222"/>
      <c r="S127" s="222"/>
      <c r="T127" s="223"/>
      <c r="AT127" s="224" t="s">
        <v>191</v>
      </c>
      <c r="AU127" s="224" t="s">
        <v>81</v>
      </c>
      <c r="AV127" s="15" t="s">
        <v>189</v>
      </c>
      <c r="AW127" s="15" t="s">
        <v>32</v>
      </c>
      <c r="AX127" s="15" t="s">
        <v>79</v>
      </c>
      <c r="AY127" s="224" t="s">
        <v>181</v>
      </c>
    </row>
    <row r="128" spans="1:65" s="2" customFormat="1" ht="24.15" customHeight="1">
      <c r="A128" s="34"/>
      <c r="B128" s="35"/>
      <c r="C128" s="178" t="s">
        <v>300</v>
      </c>
      <c r="D128" s="178" t="s">
        <v>183</v>
      </c>
      <c r="E128" s="179" t="s">
        <v>1970</v>
      </c>
      <c r="F128" s="180" t="s">
        <v>1971</v>
      </c>
      <c r="G128" s="181" t="s">
        <v>223</v>
      </c>
      <c r="H128" s="182">
        <v>112</v>
      </c>
      <c r="I128" s="183"/>
      <c r="J128" s="184">
        <f>ROUND(I128*H128,2)</f>
        <v>0</v>
      </c>
      <c r="K128" s="180" t="s">
        <v>187</v>
      </c>
      <c r="L128" s="185"/>
      <c r="M128" s="186" t="s">
        <v>19</v>
      </c>
      <c r="N128" s="187" t="s">
        <v>42</v>
      </c>
      <c r="O128" s="64"/>
      <c r="P128" s="188">
        <f>O128*H128</f>
        <v>0</v>
      </c>
      <c r="Q128" s="188">
        <v>0.00105</v>
      </c>
      <c r="R128" s="188">
        <f>Q128*H128</f>
        <v>0.1176</v>
      </c>
      <c r="S128" s="188">
        <v>0</v>
      </c>
      <c r="T128" s="189">
        <f>S128*H128</f>
        <v>0</v>
      </c>
      <c r="U128" s="34"/>
      <c r="V128" s="34"/>
      <c r="W128" s="34"/>
      <c r="X128" s="34"/>
      <c r="Y128" s="34"/>
      <c r="Z128" s="34"/>
      <c r="AA128" s="34"/>
      <c r="AB128" s="34"/>
      <c r="AC128" s="34"/>
      <c r="AD128" s="34"/>
      <c r="AE128" s="34"/>
      <c r="AR128" s="190" t="s">
        <v>188</v>
      </c>
      <c r="AT128" s="190" t="s">
        <v>183</v>
      </c>
      <c r="AU128" s="190" t="s">
        <v>81</v>
      </c>
      <c r="AY128" s="17" t="s">
        <v>181</v>
      </c>
      <c r="BE128" s="191">
        <f>IF(N128="základní",J128,0)</f>
        <v>0</v>
      </c>
      <c r="BF128" s="191">
        <f>IF(N128="snížená",J128,0)</f>
        <v>0</v>
      </c>
      <c r="BG128" s="191">
        <f>IF(N128="zákl. přenesená",J128,0)</f>
        <v>0</v>
      </c>
      <c r="BH128" s="191">
        <f>IF(N128="sníž. přenesená",J128,0)</f>
        <v>0</v>
      </c>
      <c r="BI128" s="191">
        <f>IF(N128="nulová",J128,0)</f>
        <v>0</v>
      </c>
      <c r="BJ128" s="17" t="s">
        <v>79</v>
      </c>
      <c r="BK128" s="191">
        <f>ROUND(I128*H128,2)</f>
        <v>0</v>
      </c>
      <c r="BL128" s="17" t="s">
        <v>189</v>
      </c>
      <c r="BM128" s="190" t="s">
        <v>2037</v>
      </c>
    </row>
    <row r="129" spans="2:51" s="14" customFormat="1" ht="12">
      <c r="B129" s="203"/>
      <c r="C129" s="204"/>
      <c r="D129" s="194" t="s">
        <v>191</v>
      </c>
      <c r="E129" s="205" t="s">
        <v>19</v>
      </c>
      <c r="F129" s="206" t="s">
        <v>2038</v>
      </c>
      <c r="G129" s="204"/>
      <c r="H129" s="207">
        <v>112</v>
      </c>
      <c r="I129" s="208"/>
      <c r="J129" s="204"/>
      <c r="K129" s="204"/>
      <c r="L129" s="209"/>
      <c r="M129" s="210"/>
      <c r="N129" s="211"/>
      <c r="O129" s="211"/>
      <c r="P129" s="211"/>
      <c r="Q129" s="211"/>
      <c r="R129" s="211"/>
      <c r="S129" s="211"/>
      <c r="T129" s="212"/>
      <c r="AT129" s="213" t="s">
        <v>191</v>
      </c>
      <c r="AU129" s="213" t="s">
        <v>81</v>
      </c>
      <c r="AV129" s="14" t="s">
        <v>81</v>
      </c>
      <c r="AW129" s="14" t="s">
        <v>32</v>
      </c>
      <c r="AX129" s="14" t="s">
        <v>71</v>
      </c>
      <c r="AY129" s="213" t="s">
        <v>181</v>
      </c>
    </row>
    <row r="130" spans="2:51" s="15" customFormat="1" ht="12">
      <c r="B130" s="214"/>
      <c r="C130" s="215"/>
      <c r="D130" s="194" t="s">
        <v>191</v>
      </c>
      <c r="E130" s="216" t="s">
        <v>19</v>
      </c>
      <c r="F130" s="217" t="s">
        <v>196</v>
      </c>
      <c r="G130" s="215"/>
      <c r="H130" s="218">
        <v>112</v>
      </c>
      <c r="I130" s="219"/>
      <c r="J130" s="215"/>
      <c r="K130" s="215"/>
      <c r="L130" s="220"/>
      <c r="M130" s="221"/>
      <c r="N130" s="222"/>
      <c r="O130" s="222"/>
      <c r="P130" s="222"/>
      <c r="Q130" s="222"/>
      <c r="R130" s="222"/>
      <c r="S130" s="222"/>
      <c r="T130" s="223"/>
      <c r="AT130" s="224" t="s">
        <v>191</v>
      </c>
      <c r="AU130" s="224" t="s">
        <v>81</v>
      </c>
      <c r="AV130" s="15" t="s">
        <v>189</v>
      </c>
      <c r="AW130" s="15" t="s">
        <v>32</v>
      </c>
      <c r="AX130" s="15" t="s">
        <v>79</v>
      </c>
      <c r="AY130" s="224" t="s">
        <v>181</v>
      </c>
    </row>
    <row r="131" spans="2:63" s="12" customFormat="1" ht="22.8" customHeight="1">
      <c r="B131" s="162"/>
      <c r="C131" s="163"/>
      <c r="D131" s="164" t="s">
        <v>70</v>
      </c>
      <c r="E131" s="176" t="s">
        <v>197</v>
      </c>
      <c r="F131" s="176" t="s">
        <v>198</v>
      </c>
      <c r="G131" s="163"/>
      <c r="H131" s="163"/>
      <c r="I131" s="166"/>
      <c r="J131" s="177">
        <f>BK131</f>
        <v>0</v>
      </c>
      <c r="K131" s="163"/>
      <c r="L131" s="168"/>
      <c r="M131" s="169"/>
      <c r="N131" s="170"/>
      <c r="O131" s="170"/>
      <c r="P131" s="171">
        <f>SUM(P132:P153)</f>
        <v>0</v>
      </c>
      <c r="Q131" s="170"/>
      <c r="R131" s="171">
        <f>SUM(R132:R153)</f>
        <v>0</v>
      </c>
      <c r="S131" s="170"/>
      <c r="T131" s="172">
        <f>SUM(T132:T153)</f>
        <v>0</v>
      </c>
      <c r="AR131" s="173" t="s">
        <v>79</v>
      </c>
      <c r="AT131" s="174" t="s">
        <v>70</v>
      </c>
      <c r="AU131" s="174" t="s">
        <v>79</v>
      </c>
      <c r="AY131" s="173" t="s">
        <v>181</v>
      </c>
      <c r="BK131" s="175">
        <f>SUM(BK132:BK153)</f>
        <v>0</v>
      </c>
    </row>
    <row r="132" spans="1:65" s="2" customFormat="1" ht="78" customHeight="1">
      <c r="A132" s="34"/>
      <c r="B132" s="35"/>
      <c r="C132" s="225" t="s">
        <v>304</v>
      </c>
      <c r="D132" s="225" t="s">
        <v>199</v>
      </c>
      <c r="E132" s="226" t="s">
        <v>1974</v>
      </c>
      <c r="F132" s="227" t="s">
        <v>1975</v>
      </c>
      <c r="G132" s="228" t="s">
        <v>1425</v>
      </c>
      <c r="H132" s="229">
        <v>56</v>
      </c>
      <c r="I132" s="230"/>
      <c r="J132" s="231">
        <f>ROUND(I132*H132,2)</f>
        <v>0</v>
      </c>
      <c r="K132" s="227" t="s">
        <v>187</v>
      </c>
      <c r="L132" s="39"/>
      <c r="M132" s="232" t="s">
        <v>19</v>
      </c>
      <c r="N132" s="233" t="s">
        <v>42</v>
      </c>
      <c r="O132" s="64"/>
      <c r="P132" s="188">
        <f>O132*H132</f>
        <v>0</v>
      </c>
      <c r="Q132" s="188">
        <v>0</v>
      </c>
      <c r="R132" s="188">
        <f>Q132*H132</f>
        <v>0</v>
      </c>
      <c r="S132" s="188">
        <v>0</v>
      </c>
      <c r="T132" s="189">
        <f>S132*H132</f>
        <v>0</v>
      </c>
      <c r="U132" s="34"/>
      <c r="V132" s="34"/>
      <c r="W132" s="34"/>
      <c r="X132" s="34"/>
      <c r="Y132" s="34"/>
      <c r="Z132" s="34"/>
      <c r="AA132" s="34"/>
      <c r="AB132" s="34"/>
      <c r="AC132" s="34"/>
      <c r="AD132" s="34"/>
      <c r="AE132" s="34"/>
      <c r="AR132" s="190" t="s">
        <v>189</v>
      </c>
      <c r="AT132" s="190" t="s">
        <v>199</v>
      </c>
      <c r="AU132" s="190" t="s">
        <v>81</v>
      </c>
      <c r="AY132" s="17" t="s">
        <v>181</v>
      </c>
      <c r="BE132" s="191">
        <f>IF(N132="základní",J132,0)</f>
        <v>0</v>
      </c>
      <c r="BF132" s="191">
        <f>IF(N132="snížená",J132,0)</f>
        <v>0</v>
      </c>
      <c r="BG132" s="191">
        <f>IF(N132="zákl. přenesená",J132,0)</f>
        <v>0</v>
      </c>
      <c r="BH132" s="191">
        <f>IF(N132="sníž. přenesená",J132,0)</f>
        <v>0</v>
      </c>
      <c r="BI132" s="191">
        <f>IF(N132="nulová",J132,0)</f>
        <v>0</v>
      </c>
      <c r="BJ132" s="17" t="s">
        <v>79</v>
      </c>
      <c r="BK132" s="191">
        <f>ROUND(I132*H132,2)</f>
        <v>0</v>
      </c>
      <c r="BL132" s="17" t="s">
        <v>189</v>
      </c>
      <c r="BM132" s="190" t="s">
        <v>2039</v>
      </c>
    </row>
    <row r="133" spans="2:51" s="14" customFormat="1" ht="12">
      <c r="B133" s="203"/>
      <c r="C133" s="204"/>
      <c r="D133" s="194" t="s">
        <v>191</v>
      </c>
      <c r="E133" s="205" t="s">
        <v>19</v>
      </c>
      <c r="F133" s="206" t="s">
        <v>2040</v>
      </c>
      <c r="G133" s="204"/>
      <c r="H133" s="207">
        <v>56</v>
      </c>
      <c r="I133" s="208"/>
      <c r="J133" s="204"/>
      <c r="K133" s="204"/>
      <c r="L133" s="209"/>
      <c r="M133" s="210"/>
      <c r="N133" s="211"/>
      <c r="O133" s="211"/>
      <c r="P133" s="211"/>
      <c r="Q133" s="211"/>
      <c r="R133" s="211"/>
      <c r="S133" s="211"/>
      <c r="T133" s="212"/>
      <c r="AT133" s="213" t="s">
        <v>191</v>
      </c>
      <c r="AU133" s="213" t="s">
        <v>81</v>
      </c>
      <c r="AV133" s="14" t="s">
        <v>81</v>
      </c>
      <c r="AW133" s="14" t="s">
        <v>32</v>
      </c>
      <c r="AX133" s="14" t="s">
        <v>71</v>
      </c>
      <c r="AY133" s="213" t="s">
        <v>181</v>
      </c>
    </row>
    <row r="134" spans="2:51" s="15" customFormat="1" ht="12">
      <c r="B134" s="214"/>
      <c r="C134" s="215"/>
      <c r="D134" s="194" t="s">
        <v>191</v>
      </c>
      <c r="E134" s="216" t="s">
        <v>19</v>
      </c>
      <c r="F134" s="217" t="s">
        <v>196</v>
      </c>
      <c r="G134" s="215"/>
      <c r="H134" s="218">
        <v>56</v>
      </c>
      <c r="I134" s="219"/>
      <c r="J134" s="215"/>
      <c r="K134" s="215"/>
      <c r="L134" s="220"/>
      <c r="M134" s="221"/>
      <c r="N134" s="222"/>
      <c r="O134" s="222"/>
      <c r="P134" s="222"/>
      <c r="Q134" s="222"/>
      <c r="R134" s="222"/>
      <c r="S134" s="222"/>
      <c r="T134" s="223"/>
      <c r="AT134" s="224" t="s">
        <v>191</v>
      </c>
      <c r="AU134" s="224" t="s">
        <v>81</v>
      </c>
      <c r="AV134" s="15" t="s">
        <v>189</v>
      </c>
      <c r="AW134" s="15" t="s">
        <v>32</v>
      </c>
      <c r="AX134" s="15" t="s">
        <v>79</v>
      </c>
      <c r="AY134" s="224" t="s">
        <v>181</v>
      </c>
    </row>
    <row r="135" spans="1:65" s="2" customFormat="1" ht="62.7" customHeight="1">
      <c r="A135" s="34"/>
      <c r="B135" s="35"/>
      <c r="C135" s="225" t="s">
        <v>8</v>
      </c>
      <c r="D135" s="225" t="s">
        <v>199</v>
      </c>
      <c r="E135" s="226" t="s">
        <v>1978</v>
      </c>
      <c r="F135" s="227" t="s">
        <v>1979</v>
      </c>
      <c r="G135" s="228" t="s">
        <v>262</v>
      </c>
      <c r="H135" s="229">
        <v>14.4</v>
      </c>
      <c r="I135" s="230"/>
      <c r="J135" s="231">
        <f>ROUND(I135*H135,2)</f>
        <v>0</v>
      </c>
      <c r="K135" s="227" t="s">
        <v>187</v>
      </c>
      <c r="L135" s="39"/>
      <c r="M135" s="232" t="s">
        <v>19</v>
      </c>
      <c r="N135" s="233" t="s">
        <v>42</v>
      </c>
      <c r="O135" s="64"/>
      <c r="P135" s="188">
        <f>O135*H135</f>
        <v>0</v>
      </c>
      <c r="Q135" s="188">
        <v>0</v>
      </c>
      <c r="R135" s="188">
        <f>Q135*H135</f>
        <v>0</v>
      </c>
      <c r="S135" s="188">
        <v>0</v>
      </c>
      <c r="T135" s="189">
        <f>S135*H135</f>
        <v>0</v>
      </c>
      <c r="U135" s="34"/>
      <c r="V135" s="34"/>
      <c r="W135" s="34"/>
      <c r="X135" s="34"/>
      <c r="Y135" s="34"/>
      <c r="Z135" s="34"/>
      <c r="AA135" s="34"/>
      <c r="AB135" s="34"/>
      <c r="AC135" s="34"/>
      <c r="AD135" s="34"/>
      <c r="AE135" s="34"/>
      <c r="AR135" s="190" t="s">
        <v>189</v>
      </c>
      <c r="AT135" s="190" t="s">
        <v>199</v>
      </c>
      <c r="AU135" s="190" t="s">
        <v>81</v>
      </c>
      <c r="AY135" s="17" t="s">
        <v>181</v>
      </c>
      <c r="BE135" s="191">
        <f>IF(N135="základní",J135,0)</f>
        <v>0</v>
      </c>
      <c r="BF135" s="191">
        <f>IF(N135="snížená",J135,0)</f>
        <v>0</v>
      </c>
      <c r="BG135" s="191">
        <f>IF(N135="zákl. přenesená",J135,0)</f>
        <v>0</v>
      </c>
      <c r="BH135" s="191">
        <f>IF(N135="sníž. přenesená",J135,0)</f>
        <v>0</v>
      </c>
      <c r="BI135" s="191">
        <f>IF(N135="nulová",J135,0)</f>
        <v>0</v>
      </c>
      <c r="BJ135" s="17" t="s">
        <v>79</v>
      </c>
      <c r="BK135" s="191">
        <f>ROUND(I135*H135,2)</f>
        <v>0</v>
      </c>
      <c r="BL135" s="17" t="s">
        <v>189</v>
      </c>
      <c r="BM135" s="190" t="s">
        <v>2041</v>
      </c>
    </row>
    <row r="136" spans="2:51" s="14" customFormat="1" ht="12">
      <c r="B136" s="203"/>
      <c r="C136" s="204"/>
      <c r="D136" s="194" t="s">
        <v>191</v>
      </c>
      <c r="E136" s="205" t="s">
        <v>19</v>
      </c>
      <c r="F136" s="206" t="s">
        <v>2042</v>
      </c>
      <c r="G136" s="204"/>
      <c r="H136" s="207">
        <v>14.4</v>
      </c>
      <c r="I136" s="208"/>
      <c r="J136" s="204"/>
      <c r="K136" s="204"/>
      <c r="L136" s="209"/>
      <c r="M136" s="210"/>
      <c r="N136" s="211"/>
      <c r="O136" s="211"/>
      <c r="P136" s="211"/>
      <c r="Q136" s="211"/>
      <c r="R136" s="211"/>
      <c r="S136" s="211"/>
      <c r="T136" s="212"/>
      <c r="AT136" s="213" t="s">
        <v>191</v>
      </c>
      <c r="AU136" s="213" t="s">
        <v>81</v>
      </c>
      <c r="AV136" s="14" t="s">
        <v>81</v>
      </c>
      <c r="AW136" s="14" t="s">
        <v>32</v>
      </c>
      <c r="AX136" s="14" t="s">
        <v>71</v>
      </c>
      <c r="AY136" s="213" t="s">
        <v>181</v>
      </c>
    </row>
    <row r="137" spans="2:51" s="15" customFormat="1" ht="12">
      <c r="B137" s="214"/>
      <c r="C137" s="215"/>
      <c r="D137" s="194" t="s">
        <v>191</v>
      </c>
      <c r="E137" s="216" t="s">
        <v>19</v>
      </c>
      <c r="F137" s="217" t="s">
        <v>196</v>
      </c>
      <c r="G137" s="215"/>
      <c r="H137" s="218">
        <v>14.4</v>
      </c>
      <c r="I137" s="219"/>
      <c r="J137" s="215"/>
      <c r="K137" s="215"/>
      <c r="L137" s="220"/>
      <c r="M137" s="221"/>
      <c r="N137" s="222"/>
      <c r="O137" s="222"/>
      <c r="P137" s="222"/>
      <c r="Q137" s="222"/>
      <c r="R137" s="222"/>
      <c r="S137" s="222"/>
      <c r="T137" s="223"/>
      <c r="AT137" s="224" t="s">
        <v>191</v>
      </c>
      <c r="AU137" s="224" t="s">
        <v>81</v>
      </c>
      <c r="AV137" s="15" t="s">
        <v>189</v>
      </c>
      <c r="AW137" s="15" t="s">
        <v>32</v>
      </c>
      <c r="AX137" s="15" t="s">
        <v>79</v>
      </c>
      <c r="AY137" s="224" t="s">
        <v>181</v>
      </c>
    </row>
    <row r="138" spans="1:65" s="2" customFormat="1" ht="66.75" customHeight="1">
      <c r="A138" s="34"/>
      <c r="B138" s="35"/>
      <c r="C138" s="225" t="s">
        <v>310</v>
      </c>
      <c r="D138" s="225" t="s">
        <v>199</v>
      </c>
      <c r="E138" s="226" t="s">
        <v>1981</v>
      </c>
      <c r="F138" s="227" t="s">
        <v>1982</v>
      </c>
      <c r="G138" s="228" t="s">
        <v>262</v>
      </c>
      <c r="H138" s="229">
        <v>14.4</v>
      </c>
      <c r="I138" s="230"/>
      <c r="J138" s="231">
        <f>ROUND(I138*H138,2)</f>
        <v>0</v>
      </c>
      <c r="K138" s="227" t="s">
        <v>187</v>
      </c>
      <c r="L138" s="39"/>
      <c r="M138" s="232" t="s">
        <v>19</v>
      </c>
      <c r="N138" s="233" t="s">
        <v>42</v>
      </c>
      <c r="O138" s="64"/>
      <c r="P138" s="188">
        <f>O138*H138</f>
        <v>0</v>
      </c>
      <c r="Q138" s="188">
        <v>0</v>
      </c>
      <c r="R138" s="188">
        <f>Q138*H138</f>
        <v>0</v>
      </c>
      <c r="S138" s="188">
        <v>0</v>
      </c>
      <c r="T138" s="189">
        <f>S138*H138</f>
        <v>0</v>
      </c>
      <c r="U138" s="34"/>
      <c r="V138" s="34"/>
      <c r="W138" s="34"/>
      <c r="X138" s="34"/>
      <c r="Y138" s="34"/>
      <c r="Z138" s="34"/>
      <c r="AA138" s="34"/>
      <c r="AB138" s="34"/>
      <c r="AC138" s="34"/>
      <c r="AD138" s="34"/>
      <c r="AE138" s="34"/>
      <c r="AR138" s="190" t="s">
        <v>189</v>
      </c>
      <c r="AT138" s="190" t="s">
        <v>199</v>
      </c>
      <c r="AU138" s="190" t="s">
        <v>81</v>
      </c>
      <c r="AY138" s="17" t="s">
        <v>181</v>
      </c>
      <c r="BE138" s="191">
        <f>IF(N138="základní",J138,0)</f>
        <v>0</v>
      </c>
      <c r="BF138" s="191">
        <f>IF(N138="snížená",J138,0)</f>
        <v>0</v>
      </c>
      <c r="BG138" s="191">
        <f>IF(N138="zákl. přenesená",J138,0)</f>
        <v>0</v>
      </c>
      <c r="BH138" s="191">
        <f>IF(N138="sníž. přenesená",J138,0)</f>
        <v>0</v>
      </c>
      <c r="BI138" s="191">
        <f>IF(N138="nulová",J138,0)</f>
        <v>0</v>
      </c>
      <c r="BJ138" s="17" t="s">
        <v>79</v>
      </c>
      <c r="BK138" s="191">
        <f>ROUND(I138*H138,2)</f>
        <v>0</v>
      </c>
      <c r="BL138" s="17" t="s">
        <v>189</v>
      </c>
      <c r="BM138" s="190" t="s">
        <v>2043</v>
      </c>
    </row>
    <row r="139" spans="2:51" s="14" customFormat="1" ht="12">
      <c r="B139" s="203"/>
      <c r="C139" s="204"/>
      <c r="D139" s="194" t="s">
        <v>191</v>
      </c>
      <c r="E139" s="205" t="s">
        <v>19</v>
      </c>
      <c r="F139" s="206" t="s">
        <v>2042</v>
      </c>
      <c r="G139" s="204"/>
      <c r="H139" s="207">
        <v>14.4</v>
      </c>
      <c r="I139" s="208"/>
      <c r="J139" s="204"/>
      <c r="K139" s="204"/>
      <c r="L139" s="209"/>
      <c r="M139" s="210"/>
      <c r="N139" s="211"/>
      <c r="O139" s="211"/>
      <c r="P139" s="211"/>
      <c r="Q139" s="211"/>
      <c r="R139" s="211"/>
      <c r="S139" s="211"/>
      <c r="T139" s="212"/>
      <c r="AT139" s="213" t="s">
        <v>191</v>
      </c>
      <c r="AU139" s="213" t="s">
        <v>81</v>
      </c>
      <c r="AV139" s="14" t="s">
        <v>81</v>
      </c>
      <c r="AW139" s="14" t="s">
        <v>32</v>
      </c>
      <c r="AX139" s="14" t="s">
        <v>71</v>
      </c>
      <c r="AY139" s="213" t="s">
        <v>181</v>
      </c>
    </row>
    <row r="140" spans="2:51" s="15" customFormat="1" ht="12">
      <c r="B140" s="214"/>
      <c r="C140" s="215"/>
      <c r="D140" s="194" t="s">
        <v>191</v>
      </c>
      <c r="E140" s="216" t="s">
        <v>19</v>
      </c>
      <c r="F140" s="217" t="s">
        <v>196</v>
      </c>
      <c r="G140" s="215"/>
      <c r="H140" s="218">
        <v>14.4</v>
      </c>
      <c r="I140" s="219"/>
      <c r="J140" s="215"/>
      <c r="K140" s="215"/>
      <c r="L140" s="220"/>
      <c r="M140" s="221"/>
      <c r="N140" s="222"/>
      <c r="O140" s="222"/>
      <c r="P140" s="222"/>
      <c r="Q140" s="222"/>
      <c r="R140" s="222"/>
      <c r="S140" s="222"/>
      <c r="T140" s="223"/>
      <c r="AT140" s="224" t="s">
        <v>191</v>
      </c>
      <c r="AU140" s="224" t="s">
        <v>81</v>
      </c>
      <c r="AV140" s="15" t="s">
        <v>189</v>
      </c>
      <c r="AW140" s="15" t="s">
        <v>32</v>
      </c>
      <c r="AX140" s="15" t="s">
        <v>79</v>
      </c>
      <c r="AY140" s="224" t="s">
        <v>181</v>
      </c>
    </row>
    <row r="141" spans="1:65" s="2" customFormat="1" ht="37.8" customHeight="1">
      <c r="A141" s="34"/>
      <c r="B141" s="35"/>
      <c r="C141" s="225" t="s">
        <v>312</v>
      </c>
      <c r="D141" s="225" t="s">
        <v>199</v>
      </c>
      <c r="E141" s="226" t="s">
        <v>1984</v>
      </c>
      <c r="F141" s="227" t="s">
        <v>1985</v>
      </c>
      <c r="G141" s="228" t="s">
        <v>262</v>
      </c>
      <c r="H141" s="229">
        <v>15</v>
      </c>
      <c r="I141" s="230"/>
      <c r="J141" s="231">
        <f>ROUND(I141*H141,2)</f>
        <v>0</v>
      </c>
      <c r="K141" s="227" t="s">
        <v>187</v>
      </c>
      <c r="L141" s="39"/>
      <c r="M141" s="232" t="s">
        <v>19</v>
      </c>
      <c r="N141" s="233" t="s">
        <v>42</v>
      </c>
      <c r="O141" s="64"/>
      <c r="P141" s="188">
        <f>O141*H141</f>
        <v>0</v>
      </c>
      <c r="Q141" s="188">
        <v>0</v>
      </c>
      <c r="R141" s="188">
        <f>Q141*H141</f>
        <v>0</v>
      </c>
      <c r="S141" s="188">
        <v>0</v>
      </c>
      <c r="T141" s="189">
        <f>S141*H141</f>
        <v>0</v>
      </c>
      <c r="U141" s="34"/>
      <c r="V141" s="34"/>
      <c r="W141" s="34"/>
      <c r="X141" s="34"/>
      <c r="Y141" s="34"/>
      <c r="Z141" s="34"/>
      <c r="AA141" s="34"/>
      <c r="AB141" s="34"/>
      <c r="AC141" s="34"/>
      <c r="AD141" s="34"/>
      <c r="AE141" s="34"/>
      <c r="AR141" s="190" t="s">
        <v>189</v>
      </c>
      <c r="AT141" s="190" t="s">
        <v>199</v>
      </c>
      <c r="AU141" s="190" t="s">
        <v>81</v>
      </c>
      <c r="AY141" s="17" t="s">
        <v>181</v>
      </c>
      <c r="BE141" s="191">
        <f>IF(N141="základní",J141,0)</f>
        <v>0</v>
      </c>
      <c r="BF141" s="191">
        <f>IF(N141="snížená",J141,0)</f>
        <v>0</v>
      </c>
      <c r="BG141" s="191">
        <f>IF(N141="zákl. přenesená",J141,0)</f>
        <v>0</v>
      </c>
      <c r="BH141" s="191">
        <f>IF(N141="sníž. přenesená",J141,0)</f>
        <v>0</v>
      </c>
      <c r="BI141" s="191">
        <f>IF(N141="nulová",J141,0)</f>
        <v>0</v>
      </c>
      <c r="BJ141" s="17" t="s">
        <v>79</v>
      </c>
      <c r="BK141" s="191">
        <f>ROUND(I141*H141,2)</f>
        <v>0</v>
      </c>
      <c r="BL141" s="17" t="s">
        <v>189</v>
      </c>
      <c r="BM141" s="190" t="s">
        <v>2044</v>
      </c>
    </row>
    <row r="142" spans="2:51" s="14" customFormat="1" ht="12">
      <c r="B142" s="203"/>
      <c r="C142" s="204"/>
      <c r="D142" s="194" t="s">
        <v>191</v>
      </c>
      <c r="E142" s="205" t="s">
        <v>19</v>
      </c>
      <c r="F142" s="206" t="s">
        <v>8</v>
      </c>
      <c r="G142" s="204"/>
      <c r="H142" s="207">
        <v>15</v>
      </c>
      <c r="I142" s="208"/>
      <c r="J142" s="204"/>
      <c r="K142" s="204"/>
      <c r="L142" s="209"/>
      <c r="M142" s="210"/>
      <c r="N142" s="211"/>
      <c r="O142" s="211"/>
      <c r="P142" s="211"/>
      <c r="Q142" s="211"/>
      <c r="R142" s="211"/>
      <c r="S142" s="211"/>
      <c r="T142" s="212"/>
      <c r="AT142" s="213" t="s">
        <v>191</v>
      </c>
      <c r="AU142" s="213" t="s">
        <v>81</v>
      </c>
      <c r="AV142" s="14" t="s">
        <v>81</v>
      </c>
      <c r="AW142" s="14" t="s">
        <v>32</v>
      </c>
      <c r="AX142" s="14" t="s">
        <v>71</v>
      </c>
      <c r="AY142" s="213" t="s">
        <v>181</v>
      </c>
    </row>
    <row r="143" spans="2:51" s="15" customFormat="1" ht="12">
      <c r="B143" s="214"/>
      <c r="C143" s="215"/>
      <c r="D143" s="194" t="s">
        <v>191</v>
      </c>
      <c r="E143" s="216" t="s">
        <v>19</v>
      </c>
      <c r="F143" s="217" t="s">
        <v>196</v>
      </c>
      <c r="G143" s="215"/>
      <c r="H143" s="218">
        <v>15</v>
      </c>
      <c r="I143" s="219"/>
      <c r="J143" s="215"/>
      <c r="K143" s="215"/>
      <c r="L143" s="220"/>
      <c r="M143" s="221"/>
      <c r="N143" s="222"/>
      <c r="O143" s="222"/>
      <c r="P143" s="222"/>
      <c r="Q143" s="222"/>
      <c r="R143" s="222"/>
      <c r="S143" s="222"/>
      <c r="T143" s="223"/>
      <c r="AT143" s="224" t="s">
        <v>191</v>
      </c>
      <c r="AU143" s="224" t="s">
        <v>81</v>
      </c>
      <c r="AV143" s="15" t="s">
        <v>189</v>
      </c>
      <c r="AW143" s="15" t="s">
        <v>32</v>
      </c>
      <c r="AX143" s="15" t="s">
        <v>79</v>
      </c>
      <c r="AY143" s="224" t="s">
        <v>181</v>
      </c>
    </row>
    <row r="144" spans="1:65" s="2" customFormat="1" ht="55.5" customHeight="1">
      <c r="A144" s="34"/>
      <c r="B144" s="35"/>
      <c r="C144" s="225" t="s">
        <v>315</v>
      </c>
      <c r="D144" s="225" t="s">
        <v>199</v>
      </c>
      <c r="E144" s="226" t="s">
        <v>1988</v>
      </c>
      <c r="F144" s="227" t="s">
        <v>1989</v>
      </c>
      <c r="G144" s="228" t="s">
        <v>1294</v>
      </c>
      <c r="H144" s="229">
        <v>45.4</v>
      </c>
      <c r="I144" s="230"/>
      <c r="J144" s="231">
        <f>ROUND(I144*H144,2)</f>
        <v>0</v>
      </c>
      <c r="K144" s="227" t="s">
        <v>187</v>
      </c>
      <c r="L144" s="39"/>
      <c r="M144" s="232" t="s">
        <v>19</v>
      </c>
      <c r="N144" s="233" t="s">
        <v>42</v>
      </c>
      <c r="O144" s="64"/>
      <c r="P144" s="188">
        <f>O144*H144</f>
        <v>0</v>
      </c>
      <c r="Q144" s="188">
        <v>0</v>
      </c>
      <c r="R144" s="188">
        <f>Q144*H144</f>
        <v>0</v>
      </c>
      <c r="S144" s="188">
        <v>0</v>
      </c>
      <c r="T144" s="189">
        <f>S144*H144</f>
        <v>0</v>
      </c>
      <c r="U144" s="34"/>
      <c r="V144" s="34"/>
      <c r="W144" s="34"/>
      <c r="X144" s="34"/>
      <c r="Y144" s="34"/>
      <c r="Z144" s="34"/>
      <c r="AA144" s="34"/>
      <c r="AB144" s="34"/>
      <c r="AC144" s="34"/>
      <c r="AD144" s="34"/>
      <c r="AE144" s="34"/>
      <c r="AR144" s="190" t="s">
        <v>189</v>
      </c>
      <c r="AT144" s="190" t="s">
        <v>199</v>
      </c>
      <c r="AU144" s="190" t="s">
        <v>81</v>
      </c>
      <c r="AY144" s="17" t="s">
        <v>181</v>
      </c>
      <c r="BE144" s="191">
        <f>IF(N144="základní",J144,0)</f>
        <v>0</v>
      </c>
      <c r="BF144" s="191">
        <f>IF(N144="snížená",J144,0)</f>
        <v>0</v>
      </c>
      <c r="BG144" s="191">
        <f>IF(N144="zákl. přenesená",J144,0)</f>
        <v>0</v>
      </c>
      <c r="BH144" s="191">
        <f>IF(N144="sníž. přenesená",J144,0)</f>
        <v>0</v>
      </c>
      <c r="BI144" s="191">
        <f>IF(N144="nulová",J144,0)</f>
        <v>0</v>
      </c>
      <c r="BJ144" s="17" t="s">
        <v>79</v>
      </c>
      <c r="BK144" s="191">
        <f>ROUND(I144*H144,2)</f>
        <v>0</v>
      </c>
      <c r="BL144" s="17" t="s">
        <v>189</v>
      </c>
      <c r="BM144" s="190" t="s">
        <v>2045</v>
      </c>
    </row>
    <row r="145" spans="2:51" s="14" customFormat="1" ht="12">
      <c r="B145" s="203"/>
      <c r="C145" s="204"/>
      <c r="D145" s="194" t="s">
        <v>191</v>
      </c>
      <c r="E145" s="205" t="s">
        <v>19</v>
      </c>
      <c r="F145" s="206" t="s">
        <v>2046</v>
      </c>
      <c r="G145" s="204"/>
      <c r="H145" s="207">
        <v>45.4</v>
      </c>
      <c r="I145" s="208"/>
      <c r="J145" s="204"/>
      <c r="K145" s="204"/>
      <c r="L145" s="209"/>
      <c r="M145" s="210"/>
      <c r="N145" s="211"/>
      <c r="O145" s="211"/>
      <c r="P145" s="211"/>
      <c r="Q145" s="211"/>
      <c r="R145" s="211"/>
      <c r="S145" s="211"/>
      <c r="T145" s="212"/>
      <c r="AT145" s="213" t="s">
        <v>191</v>
      </c>
      <c r="AU145" s="213" t="s">
        <v>81</v>
      </c>
      <c r="AV145" s="14" t="s">
        <v>81</v>
      </c>
      <c r="AW145" s="14" t="s">
        <v>32</v>
      </c>
      <c r="AX145" s="14" t="s">
        <v>71</v>
      </c>
      <c r="AY145" s="213" t="s">
        <v>181</v>
      </c>
    </row>
    <row r="146" spans="2:51" s="15" customFormat="1" ht="12">
      <c r="B146" s="214"/>
      <c r="C146" s="215"/>
      <c r="D146" s="194" t="s">
        <v>191</v>
      </c>
      <c r="E146" s="216" t="s">
        <v>19</v>
      </c>
      <c r="F146" s="217" t="s">
        <v>196</v>
      </c>
      <c r="G146" s="215"/>
      <c r="H146" s="218">
        <v>45.4</v>
      </c>
      <c r="I146" s="219"/>
      <c r="J146" s="215"/>
      <c r="K146" s="215"/>
      <c r="L146" s="220"/>
      <c r="M146" s="221"/>
      <c r="N146" s="222"/>
      <c r="O146" s="222"/>
      <c r="P146" s="222"/>
      <c r="Q146" s="222"/>
      <c r="R146" s="222"/>
      <c r="S146" s="222"/>
      <c r="T146" s="223"/>
      <c r="AT146" s="224" t="s">
        <v>191</v>
      </c>
      <c r="AU146" s="224" t="s">
        <v>81</v>
      </c>
      <c r="AV146" s="15" t="s">
        <v>189</v>
      </c>
      <c r="AW146" s="15" t="s">
        <v>32</v>
      </c>
      <c r="AX146" s="15" t="s">
        <v>79</v>
      </c>
      <c r="AY146" s="224" t="s">
        <v>181</v>
      </c>
    </row>
    <row r="147" spans="1:65" s="2" customFormat="1" ht="90" customHeight="1">
      <c r="A147" s="34"/>
      <c r="B147" s="35"/>
      <c r="C147" s="225" t="s">
        <v>317</v>
      </c>
      <c r="D147" s="225" t="s">
        <v>199</v>
      </c>
      <c r="E147" s="226" t="s">
        <v>1992</v>
      </c>
      <c r="F147" s="227" t="s">
        <v>1993</v>
      </c>
      <c r="G147" s="228" t="s">
        <v>1294</v>
      </c>
      <c r="H147" s="229">
        <v>45.4</v>
      </c>
      <c r="I147" s="230"/>
      <c r="J147" s="231">
        <f>ROUND(I147*H147,2)</f>
        <v>0</v>
      </c>
      <c r="K147" s="227" t="s">
        <v>187</v>
      </c>
      <c r="L147" s="39"/>
      <c r="M147" s="232" t="s">
        <v>19</v>
      </c>
      <c r="N147" s="233" t="s">
        <v>42</v>
      </c>
      <c r="O147" s="64"/>
      <c r="P147" s="188">
        <f>O147*H147</f>
        <v>0</v>
      </c>
      <c r="Q147" s="188">
        <v>0</v>
      </c>
      <c r="R147" s="188">
        <f>Q147*H147</f>
        <v>0</v>
      </c>
      <c r="S147" s="188">
        <v>0</v>
      </c>
      <c r="T147" s="189">
        <f>S147*H147</f>
        <v>0</v>
      </c>
      <c r="U147" s="34"/>
      <c r="V147" s="34"/>
      <c r="W147" s="34"/>
      <c r="X147" s="34"/>
      <c r="Y147" s="34"/>
      <c r="Z147" s="34"/>
      <c r="AA147" s="34"/>
      <c r="AB147" s="34"/>
      <c r="AC147" s="34"/>
      <c r="AD147" s="34"/>
      <c r="AE147" s="34"/>
      <c r="AR147" s="190" t="s">
        <v>189</v>
      </c>
      <c r="AT147" s="190" t="s">
        <v>199</v>
      </c>
      <c r="AU147" s="190" t="s">
        <v>81</v>
      </c>
      <c r="AY147" s="17" t="s">
        <v>181</v>
      </c>
      <c r="BE147" s="191">
        <f>IF(N147="základní",J147,0)</f>
        <v>0</v>
      </c>
      <c r="BF147" s="191">
        <f>IF(N147="snížená",J147,0)</f>
        <v>0</v>
      </c>
      <c r="BG147" s="191">
        <f>IF(N147="zákl. přenesená",J147,0)</f>
        <v>0</v>
      </c>
      <c r="BH147" s="191">
        <f>IF(N147="sníž. přenesená",J147,0)</f>
        <v>0</v>
      </c>
      <c r="BI147" s="191">
        <f>IF(N147="nulová",J147,0)</f>
        <v>0</v>
      </c>
      <c r="BJ147" s="17" t="s">
        <v>79</v>
      </c>
      <c r="BK147" s="191">
        <f>ROUND(I147*H147,2)</f>
        <v>0</v>
      </c>
      <c r="BL147" s="17" t="s">
        <v>189</v>
      </c>
      <c r="BM147" s="190" t="s">
        <v>2047</v>
      </c>
    </row>
    <row r="148" spans="2:51" s="14" customFormat="1" ht="12">
      <c r="B148" s="203"/>
      <c r="C148" s="204"/>
      <c r="D148" s="194" t="s">
        <v>191</v>
      </c>
      <c r="E148" s="205" t="s">
        <v>19</v>
      </c>
      <c r="F148" s="206" t="s">
        <v>2046</v>
      </c>
      <c r="G148" s="204"/>
      <c r="H148" s="207">
        <v>45.4</v>
      </c>
      <c r="I148" s="208"/>
      <c r="J148" s="204"/>
      <c r="K148" s="204"/>
      <c r="L148" s="209"/>
      <c r="M148" s="210"/>
      <c r="N148" s="211"/>
      <c r="O148" s="211"/>
      <c r="P148" s="211"/>
      <c r="Q148" s="211"/>
      <c r="R148" s="211"/>
      <c r="S148" s="211"/>
      <c r="T148" s="212"/>
      <c r="AT148" s="213" t="s">
        <v>191</v>
      </c>
      <c r="AU148" s="213" t="s">
        <v>81</v>
      </c>
      <c r="AV148" s="14" t="s">
        <v>81</v>
      </c>
      <c r="AW148" s="14" t="s">
        <v>32</v>
      </c>
      <c r="AX148" s="14" t="s">
        <v>71</v>
      </c>
      <c r="AY148" s="213" t="s">
        <v>181</v>
      </c>
    </row>
    <row r="149" spans="2:51" s="15" customFormat="1" ht="12">
      <c r="B149" s="214"/>
      <c r="C149" s="215"/>
      <c r="D149" s="194" t="s">
        <v>191</v>
      </c>
      <c r="E149" s="216" t="s">
        <v>19</v>
      </c>
      <c r="F149" s="217" t="s">
        <v>196</v>
      </c>
      <c r="G149" s="215"/>
      <c r="H149" s="218">
        <v>45.4</v>
      </c>
      <c r="I149" s="219"/>
      <c r="J149" s="215"/>
      <c r="K149" s="215"/>
      <c r="L149" s="220"/>
      <c r="M149" s="221"/>
      <c r="N149" s="222"/>
      <c r="O149" s="222"/>
      <c r="P149" s="222"/>
      <c r="Q149" s="222"/>
      <c r="R149" s="222"/>
      <c r="S149" s="222"/>
      <c r="T149" s="223"/>
      <c r="AT149" s="224" t="s">
        <v>191</v>
      </c>
      <c r="AU149" s="224" t="s">
        <v>81</v>
      </c>
      <c r="AV149" s="15" t="s">
        <v>189</v>
      </c>
      <c r="AW149" s="15" t="s">
        <v>32</v>
      </c>
      <c r="AX149" s="15" t="s">
        <v>79</v>
      </c>
      <c r="AY149" s="224" t="s">
        <v>181</v>
      </c>
    </row>
    <row r="150" spans="1:65" s="2" customFormat="1" ht="76.35" customHeight="1">
      <c r="A150" s="34"/>
      <c r="B150" s="35"/>
      <c r="C150" s="225" t="s">
        <v>320</v>
      </c>
      <c r="D150" s="225" t="s">
        <v>199</v>
      </c>
      <c r="E150" s="226" t="s">
        <v>1995</v>
      </c>
      <c r="F150" s="227" t="s">
        <v>1996</v>
      </c>
      <c r="G150" s="228" t="s">
        <v>262</v>
      </c>
      <c r="H150" s="229">
        <v>48</v>
      </c>
      <c r="I150" s="230"/>
      <c r="J150" s="231">
        <f>ROUND(I150*H150,2)</f>
        <v>0</v>
      </c>
      <c r="K150" s="227" t="s">
        <v>187</v>
      </c>
      <c r="L150" s="39"/>
      <c r="M150" s="232" t="s">
        <v>19</v>
      </c>
      <c r="N150" s="233" t="s">
        <v>42</v>
      </c>
      <c r="O150" s="64"/>
      <c r="P150" s="188">
        <f>O150*H150</f>
        <v>0</v>
      </c>
      <c r="Q150" s="188">
        <v>0</v>
      </c>
      <c r="R150" s="188">
        <f>Q150*H150</f>
        <v>0</v>
      </c>
      <c r="S150" s="188">
        <v>0</v>
      </c>
      <c r="T150" s="189">
        <f>S150*H150</f>
        <v>0</v>
      </c>
      <c r="U150" s="34"/>
      <c r="V150" s="34"/>
      <c r="W150" s="34"/>
      <c r="X150" s="34"/>
      <c r="Y150" s="34"/>
      <c r="Z150" s="34"/>
      <c r="AA150" s="34"/>
      <c r="AB150" s="34"/>
      <c r="AC150" s="34"/>
      <c r="AD150" s="34"/>
      <c r="AE150" s="34"/>
      <c r="AR150" s="190" t="s">
        <v>189</v>
      </c>
      <c r="AT150" s="190" t="s">
        <v>199</v>
      </c>
      <c r="AU150" s="190" t="s">
        <v>81</v>
      </c>
      <c r="AY150" s="17" t="s">
        <v>181</v>
      </c>
      <c r="BE150" s="191">
        <f>IF(N150="základní",J150,0)</f>
        <v>0</v>
      </c>
      <c r="BF150" s="191">
        <f>IF(N150="snížená",J150,0)</f>
        <v>0</v>
      </c>
      <c r="BG150" s="191">
        <f>IF(N150="zákl. přenesená",J150,0)</f>
        <v>0</v>
      </c>
      <c r="BH150" s="191">
        <f>IF(N150="sníž. přenesená",J150,0)</f>
        <v>0</v>
      </c>
      <c r="BI150" s="191">
        <f>IF(N150="nulová",J150,0)</f>
        <v>0</v>
      </c>
      <c r="BJ150" s="17" t="s">
        <v>79</v>
      </c>
      <c r="BK150" s="191">
        <f>ROUND(I150*H150,2)</f>
        <v>0</v>
      </c>
      <c r="BL150" s="17" t="s">
        <v>189</v>
      </c>
      <c r="BM150" s="190" t="s">
        <v>2048</v>
      </c>
    </row>
    <row r="151" spans="2:51" s="13" customFormat="1" ht="12">
      <c r="B151" s="192"/>
      <c r="C151" s="193"/>
      <c r="D151" s="194" t="s">
        <v>191</v>
      </c>
      <c r="E151" s="195" t="s">
        <v>19</v>
      </c>
      <c r="F151" s="196" t="s">
        <v>1998</v>
      </c>
      <c r="G151" s="193"/>
      <c r="H151" s="195" t="s">
        <v>19</v>
      </c>
      <c r="I151" s="197"/>
      <c r="J151" s="193"/>
      <c r="K151" s="193"/>
      <c r="L151" s="198"/>
      <c r="M151" s="199"/>
      <c r="N151" s="200"/>
      <c r="O151" s="200"/>
      <c r="P151" s="200"/>
      <c r="Q151" s="200"/>
      <c r="R151" s="200"/>
      <c r="S151" s="200"/>
      <c r="T151" s="201"/>
      <c r="AT151" s="202" t="s">
        <v>191</v>
      </c>
      <c r="AU151" s="202" t="s">
        <v>81</v>
      </c>
      <c r="AV151" s="13" t="s">
        <v>79</v>
      </c>
      <c r="AW151" s="13" t="s">
        <v>32</v>
      </c>
      <c r="AX151" s="13" t="s">
        <v>71</v>
      </c>
      <c r="AY151" s="202" t="s">
        <v>181</v>
      </c>
    </row>
    <row r="152" spans="2:51" s="14" customFormat="1" ht="12">
      <c r="B152" s="203"/>
      <c r="C152" s="204"/>
      <c r="D152" s="194" t="s">
        <v>191</v>
      </c>
      <c r="E152" s="205" t="s">
        <v>19</v>
      </c>
      <c r="F152" s="206" t="s">
        <v>1173</v>
      </c>
      <c r="G152" s="204"/>
      <c r="H152" s="207">
        <v>48</v>
      </c>
      <c r="I152" s="208"/>
      <c r="J152" s="204"/>
      <c r="K152" s="204"/>
      <c r="L152" s="209"/>
      <c r="M152" s="210"/>
      <c r="N152" s="211"/>
      <c r="O152" s="211"/>
      <c r="P152" s="211"/>
      <c r="Q152" s="211"/>
      <c r="R152" s="211"/>
      <c r="S152" s="211"/>
      <c r="T152" s="212"/>
      <c r="AT152" s="213" t="s">
        <v>191</v>
      </c>
      <c r="AU152" s="213" t="s">
        <v>81</v>
      </c>
      <c r="AV152" s="14" t="s">
        <v>81</v>
      </c>
      <c r="AW152" s="14" t="s">
        <v>32</v>
      </c>
      <c r="AX152" s="14" t="s">
        <v>71</v>
      </c>
      <c r="AY152" s="213" t="s">
        <v>181</v>
      </c>
    </row>
    <row r="153" spans="2:51" s="15" customFormat="1" ht="12">
      <c r="B153" s="214"/>
      <c r="C153" s="215"/>
      <c r="D153" s="194" t="s">
        <v>191</v>
      </c>
      <c r="E153" s="216" t="s">
        <v>19</v>
      </c>
      <c r="F153" s="217" t="s">
        <v>196</v>
      </c>
      <c r="G153" s="215"/>
      <c r="H153" s="218">
        <v>48</v>
      </c>
      <c r="I153" s="219"/>
      <c r="J153" s="215"/>
      <c r="K153" s="215"/>
      <c r="L153" s="220"/>
      <c r="M153" s="221"/>
      <c r="N153" s="222"/>
      <c r="O153" s="222"/>
      <c r="P153" s="222"/>
      <c r="Q153" s="222"/>
      <c r="R153" s="222"/>
      <c r="S153" s="222"/>
      <c r="T153" s="223"/>
      <c r="AT153" s="224" t="s">
        <v>191</v>
      </c>
      <c r="AU153" s="224" t="s">
        <v>81</v>
      </c>
      <c r="AV153" s="15" t="s">
        <v>189</v>
      </c>
      <c r="AW153" s="15" t="s">
        <v>32</v>
      </c>
      <c r="AX153" s="15" t="s">
        <v>79</v>
      </c>
      <c r="AY153" s="224" t="s">
        <v>181</v>
      </c>
    </row>
    <row r="154" spans="2:63" s="12" customFormat="1" ht="22.8" customHeight="1">
      <c r="B154" s="162"/>
      <c r="C154" s="163"/>
      <c r="D154" s="164" t="s">
        <v>70</v>
      </c>
      <c r="E154" s="176" t="s">
        <v>219</v>
      </c>
      <c r="F154" s="176" t="s">
        <v>220</v>
      </c>
      <c r="G154" s="163"/>
      <c r="H154" s="163"/>
      <c r="I154" s="166"/>
      <c r="J154" s="177">
        <f>BK154</f>
        <v>0</v>
      </c>
      <c r="K154" s="163"/>
      <c r="L154" s="168"/>
      <c r="M154" s="169"/>
      <c r="N154" s="170"/>
      <c r="O154" s="170"/>
      <c r="P154" s="171">
        <f>SUM(P155:P174)</f>
        <v>0</v>
      </c>
      <c r="Q154" s="170"/>
      <c r="R154" s="171">
        <f>SUM(R155:R174)</f>
        <v>0</v>
      </c>
      <c r="S154" s="170"/>
      <c r="T154" s="172">
        <f>SUM(T155:T174)</f>
        <v>0</v>
      </c>
      <c r="AR154" s="173" t="s">
        <v>189</v>
      </c>
      <c r="AT154" s="174" t="s">
        <v>70</v>
      </c>
      <c r="AU154" s="174" t="s">
        <v>79</v>
      </c>
      <c r="AY154" s="173" t="s">
        <v>181</v>
      </c>
      <c r="BK154" s="175">
        <f>SUM(BK155:BK174)</f>
        <v>0</v>
      </c>
    </row>
    <row r="155" spans="1:65" s="2" customFormat="1" ht="114.9" customHeight="1">
      <c r="A155" s="34"/>
      <c r="B155" s="35"/>
      <c r="C155" s="225" t="s">
        <v>7</v>
      </c>
      <c r="D155" s="225" t="s">
        <v>199</v>
      </c>
      <c r="E155" s="226" t="s">
        <v>1999</v>
      </c>
      <c r="F155" s="227" t="s">
        <v>2000</v>
      </c>
      <c r="G155" s="228" t="s">
        <v>223</v>
      </c>
      <c r="H155" s="229">
        <v>1</v>
      </c>
      <c r="I155" s="230"/>
      <c r="J155" s="231">
        <f>ROUND(I155*H155,2)</f>
        <v>0</v>
      </c>
      <c r="K155" s="227" t="s">
        <v>187</v>
      </c>
      <c r="L155" s="39"/>
      <c r="M155" s="232" t="s">
        <v>19</v>
      </c>
      <c r="N155" s="233" t="s">
        <v>42</v>
      </c>
      <c r="O155" s="64"/>
      <c r="P155" s="188">
        <f>O155*H155</f>
        <v>0</v>
      </c>
      <c r="Q155" s="188">
        <v>0</v>
      </c>
      <c r="R155" s="188">
        <f>Q155*H155</f>
        <v>0</v>
      </c>
      <c r="S155" s="188">
        <v>0</v>
      </c>
      <c r="T155" s="189">
        <f>S155*H155</f>
        <v>0</v>
      </c>
      <c r="U155" s="34"/>
      <c r="V155" s="34"/>
      <c r="W155" s="34"/>
      <c r="X155" s="34"/>
      <c r="Y155" s="34"/>
      <c r="Z155" s="34"/>
      <c r="AA155" s="34"/>
      <c r="AB155" s="34"/>
      <c r="AC155" s="34"/>
      <c r="AD155" s="34"/>
      <c r="AE155" s="34"/>
      <c r="AR155" s="190" t="s">
        <v>228</v>
      </c>
      <c r="AT155" s="190" t="s">
        <v>199</v>
      </c>
      <c r="AU155" s="190" t="s">
        <v>81</v>
      </c>
      <c r="AY155" s="17" t="s">
        <v>181</v>
      </c>
      <c r="BE155" s="191">
        <f>IF(N155="základní",J155,0)</f>
        <v>0</v>
      </c>
      <c r="BF155" s="191">
        <f>IF(N155="snížená",J155,0)</f>
        <v>0</v>
      </c>
      <c r="BG155" s="191">
        <f>IF(N155="zákl. přenesená",J155,0)</f>
        <v>0</v>
      </c>
      <c r="BH155" s="191">
        <f>IF(N155="sníž. přenesená",J155,0)</f>
        <v>0</v>
      </c>
      <c r="BI155" s="191">
        <f>IF(N155="nulová",J155,0)</f>
        <v>0</v>
      </c>
      <c r="BJ155" s="17" t="s">
        <v>79</v>
      </c>
      <c r="BK155" s="191">
        <f>ROUND(I155*H155,2)</f>
        <v>0</v>
      </c>
      <c r="BL155" s="17" t="s">
        <v>228</v>
      </c>
      <c r="BM155" s="190" t="s">
        <v>2049</v>
      </c>
    </row>
    <row r="156" spans="2:51" s="13" customFormat="1" ht="12">
      <c r="B156" s="192"/>
      <c r="C156" s="193"/>
      <c r="D156" s="194" t="s">
        <v>191</v>
      </c>
      <c r="E156" s="195" t="s">
        <v>19</v>
      </c>
      <c r="F156" s="196" t="s">
        <v>2002</v>
      </c>
      <c r="G156" s="193"/>
      <c r="H156" s="195" t="s">
        <v>19</v>
      </c>
      <c r="I156" s="197"/>
      <c r="J156" s="193"/>
      <c r="K156" s="193"/>
      <c r="L156" s="198"/>
      <c r="M156" s="199"/>
      <c r="N156" s="200"/>
      <c r="O156" s="200"/>
      <c r="P156" s="200"/>
      <c r="Q156" s="200"/>
      <c r="R156" s="200"/>
      <c r="S156" s="200"/>
      <c r="T156" s="201"/>
      <c r="AT156" s="202" t="s">
        <v>191</v>
      </c>
      <c r="AU156" s="202" t="s">
        <v>81</v>
      </c>
      <c r="AV156" s="13" t="s">
        <v>79</v>
      </c>
      <c r="AW156" s="13" t="s">
        <v>32</v>
      </c>
      <c r="AX156" s="13" t="s">
        <v>71</v>
      </c>
      <c r="AY156" s="202" t="s">
        <v>181</v>
      </c>
    </row>
    <row r="157" spans="2:51" s="14" customFormat="1" ht="12">
      <c r="B157" s="203"/>
      <c r="C157" s="204"/>
      <c r="D157" s="194" t="s">
        <v>191</v>
      </c>
      <c r="E157" s="205" t="s">
        <v>19</v>
      </c>
      <c r="F157" s="206" t="s">
        <v>79</v>
      </c>
      <c r="G157" s="204"/>
      <c r="H157" s="207">
        <v>1</v>
      </c>
      <c r="I157" s="208"/>
      <c r="J157" s="204"/>
      <c r="K157" s="204"/>
      <c r="L157" s="209"/>
      <c r="M157" s="210"/>
      <c r="N157" s="211"/>
      <c r="O157" s="211"/>
      <c r="P157" s="211"/>
      <c r="Q157" s="211"/>
      <c r="R157" s="211"/>
      <c r="S157" s="211"/>
      <c r="T157" s="212"/>
      <c r="AT157" s="213" t="s">
        <v>191</v>
      </c>
      <c r="AU157" s="213" t="s">
        <v>81</v>
      </c>
      <c r="AV157" s="14" t="s">
        <v>81</v>
      </c>
      <c r="AW157" s="14" t="s">
        <v>32</v>
      </c>
      <c r="AX157" s="14" t="s">
        <v>71</v>
      </c>
      <c r="AY157" s="213" t="s">
        <v>181</v>
      </c>
    </row>
    <row r="158" spans="2:51" s="15" customFormat="1" ht="12">
      <c r="B158" s="214"/>
      <c r="C158" s="215"/>
      <c r="D158" s="194" t="s">
        <v>191</v>
      </c>
      <c r="E158" s="216" t="s">
        <v>19</v>
      </c>
      <c r="F158" s="217" t="s">
        <v>196</v>
      </c>
      <c r="G158" s="215"/>
      <c r="H158" s="218">
        <v>1</v>
      </c>
      <c r="I158" s="219"/>
      <c r="J158" s="215"/>
      <c r="K158" s="215"/>
      <c r="L158" s="220"/>
      <c r="M158" s="221"/>
      <c r="N158" s="222"/>
      <c r="O158" s="222"/>
      <c r="P158" s="222"/>
      <c r="Q158" s="222"/>
      <c r="R158" s="222"/>
      <c r="S158" s="222"/>
      <c r="T158" s="223"/>
      <c r="AT158" s="224" t="s">
        <v>191</v>
      </c>
      <c r="AU158" s="224" t="s">
        <v>81</v>
      </c>
      <c r="AV158" s="15" t="s">
        <v>189</v>
      </c>
      <c r="AW158" s="15" t="s">
        <v>32</v>
      </c>
      <c r="AX158" s="15" t="s">
        <v>79</v>
      </c>
      <c r="AY158" s="224" t="s">
        <v>181</v>
      </c>
    </row>
    <row r="159" spans="1:65" s="2" customFormat="1" ht="101.25" customHeight="1">
      <c r="A159" s="34"/>
      <c r="B159" s="35"/>
      <c r="C159" s="225" t="s">
        <v>429</v>
      </c>
      <c r="D159" s="225" t="s">
        <v>199</v>
      </c>
      <c r="E159" s="226" t="s">
        <v>2003</v>
      </c>
      <c r="F159" s="227" t="s">
        <v>2004</v>
      </c>
      <c r="G159" s="228" t="s">
        <v>186</v>
      </c>
      <c r="H159" s="229">
        <v>75.068</v>
      </c>
      <c r="I159" s="230"/>
      <c r="J159" s="231">
        <f>ROUND(I159*H159,2)</f>
        <v>0</v>
      </c>
      <c r="K159" s="227" t="s">
        <v>187</v>
      </c>
      <c r="L159" s="39"/>
      <c r="M159" s="232" t="s">
        <v>19</v>
      </c>
      <c r="N159" s="233" t="s">
        <v>42</v>
      </c>
      <c r="O159" s="64"/>
      <c r="P159" s="188">
        <f>O159*H159</f>
        <v>0</v>
      </c>
      <c r="Q159" s="188">
        <v>0</v>
      </c>
      <c r="R159" s="188">
        <f>Q159*H159</f>
        <v>0</v>
      </c>
      <c r="S159" s="188">
        <v>0</v>
      </c>
      <c r="T159" s="189">
        <f>S159*H159</f>
        <v>0</v>
      </c>
      <c r="U159" s="34"/>
      <c r="V159" s="34"/>
      <c r="W159" s="34"/>
      <c r="X159" s="34"/>
      <c r="Y159" s="34"/>
      <c r="Z159" s="34"/>
      <c r="AA159" s="34"/>
      <c r="AB159" s="34"/>
      <c r="AC159" s="34"/>
      <c r="AD159" s="34"/>
      <c r="AE159" s="34"/>
      <c r="AR159" s="190" t="s">
        <v>228</v>
      </c>
      <c r="AT159" s="190" t="s">
        <v>199</v>
      </c>
      <c r="AU159" s="190" t="s">
        <v>81</v>
      </c>
      <c r="AY159" s="17" t="s">
        <v>181</v>
      </c>
      <c r="BE159" s="191">
        <f>IF(N159="základní",J159,0)</f>
        <v>0</v>
      </c>
      <c r="BF159" s="191">
        <f>IF(N159="snížená",J159,0)</f>
        <v>0</v>
      </c>
      <c r="BG159" s="191">
        <f>IF(N159="zákl. přenesená",J159,0)</f>
        <v>0</v>
      </c>
      <c r="BH159" s="191">
        <f>IF(N159="sníž. přenesená",J159,0)</f>
        <v>0</v>
      </c>
      <c r="BI159" s="191">
        <f>IF(N159="nulová",J159,0)</f>
        <v>0</v>
      </c>
      <c r="BJ159" s="17" t="s">
        <v>79</v>
      </c>
      <c r="BK159" s="191">
        <f>ROUND(I159*H159,2)</f>
        <v>0</v>
      </c>
      <c r="BL159" s="17" t="s">
        <v>228</v>
      </c>
      <c r="BM159" s="190" t="s">
        <v>2050</v>
      </c>
    </row>
    <row r="160" spans="2:51" s="13" customFormat="1" ht="12">
      <c r="B160" s="192"/>
      <c r="C160" s="193"/>
      <c r="D160" s="194" t="s">
        <v>191</v>
      </c>
      <c r="E160" s="195" t="s">
        <v>19</v>
      </c>
      <c r="F160" s="196" t="s">
        <v>2006</v>
      </c>
      <c r="G160" s="193"/>
      <c r="H160" s="195" t="s">
        <v>19</v>
      </c>
      <c r="I160" s="197"/>
      <c r="J160" s="193"/>
      <c r="K160" s="193"/>
      <c r="L160" s="198"/>
      <c r="M160" s="199"/>
      <c r="N160" s="200"/>
      <c r="O160" s="200"/>
      <c r="P160" s="200"/>
      <c r="Q160" s="200"/>
      <c r="R160" s="200"/>
      <c r="S160" s="200"/>
      <c r="T160" s="201"/>
      <c r="AT160" s="202" t="s">
        <v>191</v>
      </c>
      <c r="AU160" s="202" t="s">
        <v>81</v>
      </c>
      <c r="AV160" s="13" t="s">
        <v>79</v>
      </c>
      <c r="AW160" s="13" t="s">
        <v>32</v>
      </c>
      <c r="AX160" s="13" t="s">
        <v>71</v>
      </c>
      <c r="AY160" s="202" t="s">
        <v>181</v>
      </c>
    </row>
    <row r="161" spans="2:51" s="14" customFormat="1" ht="12">
      <c r="B161" s="203"/>
      <c r="C161" s="204"/>
      <c r="D161" s="194" t="s">
        <v>191</v>
      </c>
      <c r="E161" s="205" t="s">
        <v>19</v>
      </c>
      <c r="F161" s="206" t="s">
        <v>2051</v>
      </c>
      <c r="G161" s="204"/>
      <c r="H161" s="207">
        <v>32.173</v>
      </c>
      <c r="I161" s="208"/>
      <c r="J161" s="204"/>
      <c r="K161" s="204"/>
      <c r="L161" s="209"/>
      <c r="M161" s="210"/>
      <c r="N161" s="211"/>
      <c r="O161" s="211"/>
      <c r="P161" s="211"/>
      <c r="Q161" s="211"/>
      <c r="R161" s="211"/>
      <c r="S161" s="211"/>
      <c r="T161" s="212"/>
      <c r="AT161" s="213" t="s">
        <v>191</v>
      </c>
      <c r="AU161" s="213" t="s">
        <v>81</v>
      </c>
      <c r="AV161" s="14" t="s">
        <v>81</v>
      </c>
      <c r="AW161" s="14" t="s">
        <v>32</v>
      </c>
      <c r="AX161" s="14" t="s">
        <v>71</v>
      </c>
      <c r="AY161" s="213" t="s">
        <v>181</v>
      </c>
    </row>
    <row r="162" spans="2:51" s="13" customFormat="1" ht="12">
      <c r="B162" s="192"/>
      <c r="C162" s="193"/>
      <c r="D162" s="194" t="s">
        <v>191</v>
      </c>
      <c r="E162" s="195" t="s">
        <v>19</v>
      </c>
      <c r="F162" s="196" t="s">
        <v>2008</v>
      </c>
      <c r="G162" s="193"/>
      <c r="H162" s="195" t="s">
        <v>19</v>
      </c>
      <c r="I162" s="197"/>
      <c r="J162" s="193"/>
      <c r="K162" s="193"/>
      <c r="L162" s="198"/>
      <c r="M162" s="199"/>
      <c r="N162" s="200"/>
      <c r="O162" s="200"/>
      <c r="P162" s="200"/>
      <c r="Q162" s="200"/>
      <c r="R162" s="200"/>
      <c r="S162" s="200"/>
      <c r="T162" s="201"/>
      <c r="AT162" s="202" t="s">
        <v>191</v>
      </c>
      <c r="AU162" s="202" t="s">
        <v>81</v>
      </c>
      <c r="AV162" s="13" t="s">
        <v>79</v>
      </c>
      <c r="AW162" s="13" t="s">
        <v>32</v>
      </c>
      <c r="AX162" s="13" t="s">
        <v>71</v>
      </c>
      <c r="AY162" s="202" t="s">
        <v>181</v>
      </c>
    </row>
    <row r="163" spans="2:51" s="14" customFormat="1" ht="12">
      <c r="B163" s="203"/>
      <c r="C163" s="204"/>
      <c r="D163" s="194" t="s">
        <v>191</v>
      </c>
      <c r="E163" s="205" t="s">
        <v>19</v>
      </c>
      <c r="F163" s="206" t="s">
        <v>2052</v>
      </c>
      <c r="G163" s="204"/>
      <c r="H163" s="207">
        <v>28.375</v>
      </c>
      <c r="I163" s="208"/>
      <c r="J163" s="204"/>
      <c r="K163" s="204"/>
      <c r="L163" s="209"/>
      <c r="M163" s="210"/>
      <c r="N163" s="211"/>
      <c r="O163" s="211"/>
      <c r="P163" s="211"/>
      <c r="Q163" s="211"/>
      <c r="R163" s="211"/>
      <c r="S163" s="211"/>
      <c r="T163" s="212"/>
      <c r="AT163" s="213" t="s">
        <v>191</v>
      </c>
      <c r="AU163" s="213" t="s">
        <v>81</v>
      </c>
      <c r="AV163" s="14" t="s">
        <v>81</v>
      </c>
      <c r="AW163" s="14" t="s">
        <v>32</v>
      </c>
      <c r="AX163" s="14" t="s">
        <v>71</v>
      </c>
      <c r="AY163" s="213" t="s">
        <v>181</v>
      </c>
    </row>
    <row r="164" spans="2:51" s="13" customFormat="1" ht="20.4">
      <c r="B164" s="192"/>
      <c r="C164" s="193"/>
      <c r="D164" s="194" t="s">
        <v>191</v>
      </c>
      <c r="E164" s="195" t="s">
        <v>19</v>
      </c>
      <c r="F164" s="196" t="s">
        <v>2010</v>
      </c>
      <c r="G164" s="193"/>
      <c r="H164" s="195" t="s">
        <v>19</v>
      </c>
      <c r="I164" s="197"/>
      <c r="J164" s="193"/>
      <c r="K164" s="193"/>
      <c r="L164" s="198"/>
      <c r="M164" s="199"/>
      <c r="N164" s="200"/>
      <c r="O164" s="200"/>
      <c r="P164" s="200"/>
      <c r="Q164" s="200"/>
      <c r="R164" s="200"/>
      <c r="S164" s="200"/>
      <c r="T164" s="201"/>
      <c r="AT164" s="202" t="s">
        <v>191</v>
      </c>
      <c r="AU164" s="202" t="s">
        <v>81</v>
      </c>
      <c r="AV164" s="13" t="s">
        <v>79</v>
      </c>
      <c r="AW164" s="13" t="s">
        <v>32</v>
      </c>
      <c r="AX164" s="13" t="s">
        <v>71</v>
      </c>
      <c r="AY164" s="202" t="s">
        <v>181</v>
      </c>
    </row>
    <row r="165" spans="2:51" s="14" customFormat="1" ht="12">
      <c r="B165" s="203"/>
      <c r="C165" s="204"/>
      <c r="D165" s="194" t="s">
        <v>191</v>
      </c>
      <c r="E165" s="205" t="s">
        <v>19</v>
      </c>
      <c r="F165" s="206" t="s">
        <v>2053</v>
      </c>
      <c r="G165" s="204"/>
      <c r="H165" s="207">
        <v>14.52</v>
      </c>
      <c r="I165" s="208"/>
      <c r="J165" s="204"/>
      <c r="K165" s="204"/>
      <c r="L165" s="209"/>
      <c r="M165" s="210"/>
      <c r="N165" s="211"/>
      <c r="O165" s="211"/>
      <c r="P165" s="211"/>
      <c r="Q165" s="211"/>
      <c r="R165" s="211"/>
      <c r="S165" s="211"/>
      <c r="T165" s="212"/>
      <c r="AT165" s="213" t="s">
        <v>191</v>
      </c>
      <c r="AU165" s="213" t="s">
        <v>81</v>
      </c>
      <c r="AV165" s="14" t="s">
        <v>81</v>
      </c>
      <c r="AW165" s="14" t="s">
        <v>32</v>
      </c>
      <c r="AX165" s="14" t="s">
        <v>71</v>
      </c>
      <c r="AY165" s="213" t="s">
        <v>181</v>
      </c>
    </row>
    <row r="166" spans="2:51" s="15" customFormat="1" ht="12">
      <c r="B166" s="214"/>
      <c r="C166" s="215"/>
      <c r="D166" s="194" t="s">
        <v>191</v>
      </c>
      <c r="E166" s="216" t="s">
        <v>19</v>
      </c>
      <c r="F166" s="217" t="s">
        <v>196</v>
      </c>
      <c r="G166" s="215"/>
      <c r="H166" s="218">
        <v>75.068</v>
      </c>
      <c r="I166" s="219"/>
      <c r="J166" s="215"/>
      <c r="K166" s="215"/>
      <c r="L166" s="220"/>
      <c r="M166" s="221"/>
      <c r="N166" s="222"/>
      <c r="O166" s="222"/>
      <c r="P166" s="222"/>
      <c r="Q166" s="222"/>
      <c r="R166" s="222"/>
      <c r="S166" s="222"/>
      <c r="T166" s="223"/>
      <c r="AT166" s="224" t="s">
        <v>191</v>
      </c>
      <c r="AU166" s="224" t="s">
        <v>81</v>
      </c>
      <c r="AV166" s="15" t="s">
        <v>189</v>
      </c>
      <c r="AW166" s="15" t="s">
        <v>32</v>
      </c>
      <c r="AX166" s="15" t="s">
        <v>79</v>
      </c>
      <c r="AY166" s="224" t="s">
        <v>181</v>
      </c>
    </row>
    <row r="167" spans="1:65" s="2" customFormat="1" ht="101.25" customHeight="1">
      <c r="A167" s="34"/>
      <c r="B167" s="35"/>
      <c r="C167" s="225" t="s">
        <v>433</v>
      </c>
      <c r="D167" s="225" t="s">
        <v>199</v>
      </c>
      <c r="E167" s="226" t="s">
        <v>2012</v>
      </c>
      <c r="F167" s="227" t="s">
        <v>2013</v>
      </c>
      <c r="G167" s="228" t="s">
        <v>186</v>
      </c>
      <c r="H167" s="229">
        <v>28.375</v>
      </c>
      <c r="I167" s="230"/>
      <c r="J167" s="231">
        <f>ROUND(I167*H167,2)</f>
        <v>0</v>
      </c>
      <c r="K167" s="227" t="s">
        <v>187</v>
      </c>
      <c r="L167" s="39"/>
      <c r="M167" s="232" t="s">
        <v>19</v>
      </c>
      <c r="N167" s="233" t="s">
        <v>42</v>
      </c>
      <c r="O167" s="64"/>
      <c r="P167" s="188">
        <f>O167*H167</f>
        <v>0</v>
      </c>
      <c r="Q167" s="188">
        <v>0</v>
      </c>
      <c r="R167" s="188">
        <f>Q167*H167</f>
        <v>0</v>
      </c>
      <c r="S167" s="188">
        <v>0</v>
      </c>
      <c r="T167" s="189">
        <f>S167*H167</f>
        <v>0</v>
      </c>
      <c r="U167" s="34"/>
      <c r="V167" s="34"/>
      <c r="W167" s="34"/>
      <c r="X167" s="34"/>
      <c r="Y167" s="34"/>
      <c r="Z167" s="34"/>
      <c r="AA167" s="34"/>
      <c r="AB167" s="34"/>
      <c r="AC167" s="34"/>
      <c r="AD167" s="34"/>
      <c r="AE167" s="34"/>
      <c r="AR167" s="190" t="s">
        <v>228</v>
      </c>
      <c r="AT167" s="190" t="s">
        <v>199</v>
      </c>
      <c r="AU167" s="190" t="s">
        <v>81</v>
      </c>
      <c r="AY167" s="17" t="s">
        <v>181</v>
      </c>
      <c r="BE167" s="191">
        <f>IF(N167="základní",J167,0)</f>
        <v>0</v>
      </c>
      <c r="BF167" s="191">
        <f>IF(N167="snížená",J167,0)</f>
        <v>0</v>
      </c>
      <c r="BG167" s="191">
        <f>IF(N167="zákl. přenesená",J167,0)</f>
        <v>0</v>
      </c>
      <c r="BH167" s="191">
        <f>IF(N167="sníž. přenesená",J167,0)</f>
        <v>0</v>
      </c>
      <c r="BI167" s="191">
        <f>IF(N167="nulová",J167,0)</f>
        <v>0</v>
      </c>
      <c r="BJ167" s="17" t="s">
        <v>79</v>
      </c>
      <c r="BK167" s="191">
        <f>ROUND(I167*H167,2)</f>
        <v>0</v>
      </c>
      <c r="BL167" s="17" t="s">
        <v>228</v>
      </c>
      <c r="BM167" s="190" t="s">
        <v>2054</v>
      </c>
    </row>
    <row r="168" spans="2:51" s="13" customFormat="1" ht="12">
      <c r="B168" s="192"/>
      <c r="C168" s="193"/>
      <c r="D168" s="194" t="s">
        <v>191</v>
      </c>
      <c r="E168" s="195" t="s">
        <v>19</v>
      </c>
      <c r="F168" s="196" t="s">
        <v>2015</v>
      </c>
      <c r="G168" s="193"/>
      <c r="H168" s="195" t="s">
        <v>19</v>
      </c>
      <c r="I168" s="197"/>
      <c r="J168" s="193"/>
      <c r="K168" s="193"/>
      <c r="L168" s="198"/>
      <c r="M168" s="199"/>
      <c r="N168" s="200"/>
      <c r="O168" s="200"/>
      <c r="P168" s="200"/>
      <c r="Q168" s="200"/>
      <c r="R168" s="200"/>
      <c r="S168" s="200"/>
      <c r="T168" s="201"/>
      <c r="AT168" s="202" t="s">
        <v>191</v>
      </c>
      <c r="AU168" s="202" t="s">
        <v>81</v>
      </c>
      <c r="AV168" s="13" t="s">
        <v>79</v>
      </c>
      <c r="AW168" s="13" t="s">
        <v>32</v>
      </c>
      <c r="AX168" s="13" t="s">
        <v>71</v>
      </c>
      <c r="AY168" s="202" t="s">
        <v>181</v>
      </c>
    </row>
    <row r="169" spans="2:51" s="14" customFormat="1" ht="12">
      <c r="B169" s="203"/>
      <c r="C169" s="204"/>
      <c r="D169" s="194" t="s">
        <v>191</v>
      </c>
      <c r="E169" s="205" t="s">
        <v>19</v>
      </c>
      <c r="F169" s="206" t="s">
        <v>2052</v>
      </c>
      <c r="G169" s="204"/>
      <c r="H169" s="207">
        <v>28.375</v>
      </c>
      <c r="I169" s="208"/>
      <c r="J169" s="204"/>
      <c r="K169" s="204"/>
      <c r="L169" s="209"/>
      <c r="M169" s="210"/>
      <c r="N169" s="211"/>
      <c r="O169" s="211"/>
      <c r="P169" s="211"/>
      <c r="Q169" s="211"/>
      <c r="R169" s="211"/>
      <c r="S169" s="211"/>
      <c r="T169" s="212"/>
      <c r="AT169" s="213" t="s">
        <v>191</v>
      </c>
      <c r="AU169" s="213" t="s">
        <v>81</v>
      </c>
      <c r="AV169" s="14" t="s">
        <v>81</v>
      </c>
      <c r="AW169" s="14" t="s">
        <v>32</v>
      </c>
      <c r="AX169" s="14" t="s">
        <v>71</v>
      </c>
      <c r="AY169" s="213" t="s">
        <v>181</v>
      </c>
    </row>
    <row r="170" spans="2:51" s="15" customFormat="1" ht="12">
      <c r="B170" s="214"/>
      <c r="C170" s="215"/>
      <c r="D170" s="194" t="s">
        <v>191</v>
      </c>
      <c r="E170" s="216" t="s">
        <v>19</v>
      </c>
      <c r="F170" s="217" t="s">
        <v>196</v>
      </c>
      <c r="G170" s="215"/>
      <c r="H170" s="218">
        <v>28.375</v>
      </c>
      <c r="I170" s="219"/>
      <c r="J170" s="215"/>
      <c r="K170" s="215"/>
      <c r="L170" s="220"/>
      <c r="M170" s="221"/>
      <c r="N170" s="222"/>
      <c r="O170" s="222"/>
      <c r="P170" s="222"/>
      <c r="Q170" s="222"/>
      <c r="R170" s="222"/>
      <c r="S170" s="222"/>
      <c r="T170" s="223"/>
      <c r="AT170" s="224" t="s">
        <v>191</v>
      </c>
      <c r="AU170" s="224" t="s">
        <v>81</v>
      </c>
      <c r="AV170" s="15" t="s">
        <v>189</v>
      </c>
      <c r="AW170" s="15" t="s">
        <v>32</v>
      </c>
      <c r="AX170" s="15" t="s">
        <v>79</v>
      </c>
      <c r="AY170" s="224" t="s">
        <v>181</v>
      </c>
    </row>
    <row r="171" spans="1:65" s="2" customFormat="1" ht="90" customHeight="1">
      <c r="A171" s="34"/>
      <c r="B171" s="35"/>
      <c r="C171" s="225" t="s">
        <v>437</v>
      </c>
      <c r="D171" s="225" t="s">
        <v>199</v>
      </c>
      <c r="E171" s="226" t="s">
        <v>2016</v>
      </c>
      <c r="F171" s="227" t="s">
        <v>2017</v>
      </c>
      <c r="G171" s="228" t="s">
        <v>186</v>
      </c>
      <c r="H171" s="229">
        <v>14.52</v>
      </c>
      <c r="I171" s="230"/>
      <c r="J171" s="231">
        <f>ROUND(I171*H171,2)</f>
        <v>0</v>
      </c>
      <c r="K171" s="227" t="s">
        <v>187</v>
      </c>
      <c r="L171" s="39"/>
      <c r="M171" s="232" t="s">
        <v>19</v>
      </c>
      <c r="N171" s="233" t="s">
        <v>42</v>
      </c>
      <c r="O171" s="64"/>
      <c r="P171" s="188">
        <f>O171*H171</f>
        <v>0</v>
      </c>
      <c r="Q171" s="188">
        <v>0</v>
      </c>
      <c r="R171" s="188">
        <f>Q171*H171</f>
        <v>0</v>
      </c>
      <c r="S171" s="188">
        <v>0</v>
      </c>
      <c r="T171" s="189">
        <f>S171*H171</f>
        <v>0</v>
      </c>
      <c r="U171" s="34"/>
      <c r="V171" s="34"/>
      <c r="W171" s="34"/>
      <c r="X171" s="34"/>
      <c r="Y171" s="34"/>
      <c r="Z171" s="34"/>
      <c r="AA171" s="34"/>
      <c r="AB171" s="34"/>
      <c r="AC171" s="34"/>
      <c r="AD171" s="34"/>
      <c r="AE171" s="34"/>
      <c r="AR171" s="190" t="s">
        <v>228</v>
      </c>
      <c r="AT171" s="190" t="s">
        <v>199</v>
      </c>
      <c r="AU171" s="190" t="s">
        <v>81</v>
      </c>
      <c r="AY171" s="17" t="s">
        <v>181</v>
      </c>
      <c r="BE171" s="191">
        <f>IF(N171="základní",J171,0)</f>
        <v>0</v>
      </c>
      <c r="BF171" s="191">
        <f>IF(N171="snížená",J171,0)</f>
        <v>0</v>
      </c>
      <c r="BG171" s="191">
        <f>IF(N171="zákl. přenesená",J171,0)</f>
        <v>0</v>
      </c>
      <c r="BH171" s="191">
        <f>IF(N171="sníž. přenesená",J171,0)</f>
        <v>0</v>
      </c>
      <c r="BI171" s="191">
        <f>IF(N171="nulová",J171,0)</f>
        <v>0</v>
      </c>
      <c r="BJ171" s="17" t="s">
        <v>79</v>
      </c>
      <c r="BK171" s="191">
        <f>ROUND(I171*H171,2)</f>
        <v>0</v>
      </c>
      <c r="BL171" s="17" t="s">
        <v>228</v>
      </c>
      <c r="BM171" s="190" t="s">
        <v>2055</v>
      </c>
    </row>
    <row r="172" spans="2:51" s="13" customFormat="1" ht="20.4">
      <c r="B172" s="192"/>
      <c r="C172" s="193"/>
      <c r="D172" s="194" t="s">
        <v>191</v>
      </c>
      <c r="E172" s="195" t="s">
        <v>19</v>
      </c>
      <c r="F172" s="196" t="s">
        <v>2019</v>
      </c>
      <c r="G172" s="193"/>
      <c r="H172" s="195" t="s">
        <v>19</v>
      </c>
      <c r="I172" s="197"/>
      <c r="J172" s="193"/>
      <c r="K172" s="193"/>
      <c r="L172" s="198"/>
      <c r="M172" s="199"/>
      <c r="N172" s="200"/>
      <c r="O172" s="200"/>
      <c r="P172" s="200"/>
      <c r="Q172" s="200"/>
      <c r="R172" s="200"/>
      <c r="S172" s="200"/>
      <c r="T172" s="201"/>
      <c r="AT172" s="202" t="s">
        <v>191</v>
      </c>
      <c r="AU172" s="202" t="s">
        <v>81</v>
      </c>
      <c r="AV172" s="13" t="s">
        <v>79</v>
      </c>
      <c r="AW172" s="13" t="s">
        <v>32</v>
      </c>
      <c r="AX172" s="13" t="s">
        <v>71</v>
      </c>
      <c r="AY172" s="202" t="s">
        <v>181</v>
      </c>
    </row>
    <row r="173" spans="2:51" s="14" customFormat="1" ht="12">
      <c r="B173" s="203"/>
      <c r="C173" s="204"/>
      <c r="D173" s="194" t="s">
        <v>191</v>
      </c>
      <c r="E173" s="205" t="s">
        <v>19</v>
      </c>
      <c r="F173" s="206" t="s">
        <v>2053</v>
      </c>
      <c r="G173" s="204"/>
      <c r="H173" s="207">
        <v>14.52</v>
      </c>
      <c r="I173" s="208"/>
      <c r="J173" s="204"/>
      <c r="K173" s="204"/>
      <c r="L173" s="209"/>
      <c r="M173" s="210"/>
      <c r="N173" s="211"/>
      <c r="O173" s="211"/>
      <c r="P173" s="211"/>
      <c r="Q173" s="211"/>
      <c r="R173" s="211"/>
      <c r="S173" s="211"/>
      <c r="T173" s="212"/>
      <c r="AT173" s="213" t="s">
        <v>191</v>
      </c>
      <c r="AU173" s="213" t="s">
        <v>81</v>
      </c>
      <c r="AV173" s="14" t="s">
        <v>81</v>
      </c>
      <c r="AW173" s="14" t="s">
        <v>32</v>
      </c>
      <c r="AX173" s="14" t="s">
        <v>71</v>
      </c>
      <c r="AY173" s="213" t="s">
        <v>181</v>
      </c>
    </row>
    <row r="174" spans="2:51" s="15" customFormat="1" ht="12">
      <c r="B174" s="214"/>
      <c r="C174" s="215"/>
      <c r="D174" s="194" t="s">
        <v>191</v>
      </c>
      <c r="E174" s="216" t="s">
        <v>19</v>
      </c>
      <c r="F174" s="217" t="s">
        <v>196</v>
      </c>
      <c r="G174" s="215"/>
      <c r="H174" s="218">
        <v>14.52</v>
      </c>
      <c r="I174" s="219"/>
      <c r="J174" s="215"/>
      <c r="K174" s="215"/>
      <c r="L174" s="220"/>
      <c r="M174" s="238"/>
      <c r="N174" s="239"/>
      <c r="O174" s="239"/>
      <c r="P174" s="239"/>
      <c r="Q174" s="239"/>
      <c r="R174" s="239"/>
      <c r="S174" s="239"/>
      <c r="T174" s="240"/>
      <c r="AT174" s="224" t="s">
        <v>191</v>
      </c>
      <c r="AU174" s="224" t="s">
        <v>81</v>
      </c>
      <c r="AV174" s="15" t="s">
        <v>189</v>
      </c>
      <c r="AW174" s="15" t="s">
        <v>32</v>
      </c>
      <c r="AX174" s="15" t="s">
        <v>79</v>
      </c>
      <c r="AY174" s="224" t="s">
        <v>181</v>
      </c>
    </row>
    <row r="175" spans="1:31" s="2" customFormat="1" ht="6.9" customHeight="1">
      <c r="A175" s="34"/>
      <c r="B175" s="47"/>
      <c r="C175" s="48"/>
      <c r="D175" s="48"/>
      <c r="E175" s="48"/>
      <c r="F175" s="48"/>
      <c r="G175" s="48"/>
      <c r="H175" s="48"/>
      <c r="I175" s="48"/>
      <c r="J175" s="48"/>
      <c r="K175" s="48"/>
      <c r="L175" s="39"/>
      <c r="M175" s="34"/>
      <c r="O175" s="34"/>
      <c r="P175" s="34"/>
      <c r="Q175" s="34"/>
      <c r="R175" s="34"/>
      <c r="S175" s="34"/>
      <c r="T175" s="34"/>
      <c r="U175" s="34"/>
      <c r="V175" s="34"/>
      <c r="W175" s="34"/>
      <c r="X175" s="34"/>
      <c r="Y175" s="34"/>
      <c r="Z175" s="34"/>
      <c r="AA175" s="34"/>
      <c r="AB175" s="34"/>
      <c r="AC175" s="34"/>
      <c r="AD175" s="34"/>
      <c r="AE175" s="34"/>
    </row>
  </sheetData>
  <sheetProtection algorithmName="SHA-512" hashValue="iimjJiZqzbYIokn1asqZ3GjRNziqyvBY/U6P1THwO/nHOa5eZS1k1sDqd2JpVEUD1KykNWbLwyHXTzfM4B97vQ==" saltValue="fwcvcW/4fOAT6pKj4Amq8rjGgBCu7uAOjN6RmF4objJGJbxyCK4922AKZjK84rVL6yRpIIPp2OwJWRue92VM4g==" spinCount="100000" sheet="1" objects="1" scenarios="1" formatColumns="0" formatRows="0" autoFilter="0"/>
  <autoFilter ref="C88:K174"/>
  <mergeCells count="12">
    <mergeCell ref="E81:H81"/>
    <mergeCell ref="L2:V2"/>
    <mergeCell ref="E50:H50"/>
    <mergeCell ref="E52:H52"/>
    <mergeCell ref="E54:H54"/>
    <mergeCell ref="E77:H77"/>
    <mergeCell ref="E79:H79"/>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2:BM112"/>
  <sheetViews>
    <sheetView showGridLines="0" workbookViewId="0" topLeftCell="A103"/>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50"/>
      <c r="M2" s="250"/>
      <c r="N2" s="250"/>
      <c r="O2" s="250"/>
      <c r="P2" s="250"/>
      <c r="Q2" s="250"/>
      <c r="R2" s="250"/>
      <c r="S2" s="250"/>
      <c r="T2" s="250"/>
      <c r="U2" s="250"/>
      <c r="V2" s="250"/>
      <c r="AT2" s="17" t="s">
        <v>127</v>
      </c>
    </row>
    <row r="3" spans="2:46" s="1" customFormat="1" ht="6.9" customHeight="1">
      <c r="B3" s="108"/>
      <c r="C3" s="109"/>
      <c r="D3" s="109"/>
      <c r="E3" s="109"/>
      <c r="F3" s="109"/>
      <c r="G3" s="109"/>
      <c r="H3" s="109"/>
      <c r="I3" s="109"/>
      <c r="J3" s="109"/>
      <c r="K3" s="109"/>
      <c r="L3" s="20"/>
      <c r="AT3" s="17" t="s">
        <v>81</v>
      </c>
    </row>
    <row r="4" spans="2:46" s="1" customFormat="1" ht="24.9" customHeight="1">
      <c r="B4" s="20"/>
      <c r="D4" s="110" t="s">
        <v>155</v>
      </c>
      <c r="L4" s="20"/>
      <c r="M4" s="111" t="s">
        <v>10</v>
      </c>
      <c r="AT4" s="17" t="s">
        <v>4</v>
      </c>
    </row>
    <row r="5" spans="2:12" s="1" customFormat="1" ht="6.9" customHeight="1">
      <c r="B5" s="20"/>
      <c r="L5" s="20"/>
    </row>
    <row r="6" spans="2:12" s="1" customFormat="1" ht="12" customHeight="1">
      <c r="B6" s="20"/>
      <c r="D6" s="112" t="s">
        <v>16</v>
      </c>
      <c r="L6" s="20"/>
    </row>
    <row r="7" spans="2:12" s="1" customFormat="1" ht="16.5" customHeight="1">
      <c r="B7" s="20"/>
      <c r="E7" s="290" t="str">
        <f>'Rekapitulace stavby'!K6</f>
        <v>Cyklická údržba trati v úseku Praha-Holešovice - Vraňany</v>
      </c>
      <c r="F7" s="291"/>
      <c r="G7" s="291"/>
      <c r="H7" s="291"/>
      <c r="L7" s="20"/>
    </row>
    <row r="8" spans="2:12" s="1" customFormat="1" ht="12" customHeight="1">
      <c r="B8" s="20"/>
      <c r="D8" s="112" t="s">
        <v>156</v>
      </c>
      <c r="L8" s="20"/>
    </row>
    <row r="9" spans="1:31" s="2" customFormat="1" ht="16.5" customHeight="1">
      <c r="A9" s="34"/>
      <c r="B9" s="39"/>
      <c r="C9" s="34"/>
      <c r="D9" s="34"/>
      <c r="E9" s="290" t="s">
        <v>1924</v>
      </c>
      <c r="F9" s="293"/>
      <c r="G9" s="293"/>
      <c r="H9" s="293"/>
      <c r="I9" s="34"/>
      <c r="J9" s="34"/>
      <c r="K9" s="34"/>
      <c r="L9" s="113"/>
      <c r="S9" s="34"/>
      <c r="T9" s="34"/>
      <c r="U9" s="34"/>
      <c r="V9" s="34"/>
      <c r="W9" s="34"/>
      <c r="X9" s="34"/>
      <c r="Y9" s="34"/>
      <c r="Z9" s="34"/>
      <c r="AA9" s="34"/>
      <c r="AB9" s="34"/>
      <c r="AC9" s="34"/>
      <c r="AD9" s="34"/>
      <c r="AE9" s="34"/>
    </row>
    <row r="10" spans="1:31" s="2" customFormat="1" ht="12" customHeight="1">
      <c r="A10" s="34"/>
      <c r="B10" s="39"/>
      <c r="C10" s="34"/>
      <c r="D10" s="112" t="s">
        <v>1925</v>
      </c>
      <c r="E10" s="34"/>
      <c r="F10" s="34"/>
      <c r="G10" s="34"/>
      <c r="H10" s="34"/>
      <c r="I10" s="34"/>
      <c r="J10" s="34"/>
      <c r="K10" s="34"/>
      <c r="L10" s="113"/>
      <c r="S10" s="34"/>
      <c r="T10" s="34"/>
      <c r="U10" s="34"/>
      <c r="V10" s="34"/>
      <c r="W10" s="34"/>
      <c r="X10" s="34"/>
      <c r="Y10" s="34"/>
      <c r="Z10" s="34"/>
      <c r="AA10" s="34"/>
      <c r="AB10" s="34"/>
      <c r="AC10" s="34"/>
      <c r="AD10" s="34"/>
      <c r="AE10" s="34"/>
    </row>
    <row r="11" spans="1:31" s="2" customFormat="1" ht="16.5" customHeight="1">
      <c r="A11" s="34"/>
      <c r="B11" s="39"/>
      <c r="C11" s="34"/>
      <c r="D11" s="34"/>
      <c r="E11" s="292" t="s">
        <v>2056</v>
      </c>
      <c r="F11" s="293"/>
      <c r="G11" s="293"/>
      <c r="H11" s="293"/>
      <c r="I11" s="34"/>
      <c r="J11" s="34"/>
      <c r="K11" s="34"/>
      <c r="L11" s="113"/>
      <c r="S11" s="34"/>
      <c r="T11" s="34"/>
      <c r="U11" s="34"/>
      <c r="V11" s="34"/>
      <c r="W11" s="34"/>
      <c r="X11" s="34"/>
      <c r="Y11" s="34"/>
      <c r="Z11" s="34"/>
      <c r="AA11" s="34"/>
      <c r="AB11" s="34"/>
      <c r="AC11" s="34"/>
      <c r="AD11" s="34"/>
      <c r="AE11" s="34"/>
    </row>
    <row r="12" spans="1:31" s="2" customFormat="1" ht="12">
      <c r="A12" s="34"/>
      <c r="B12" s="39"/>
      <c r="C12" s="34"/>
      <c r="D12" s="34"/>
      <c r="E12" s="34"/>
      <c r="F12" s="34"/>
      <c r="G12" s="34"/>
      <c r="H12" s="34"/>
      <c r="I12" s="34"/>
      <c r="J12" s="34"/>
      <c r="K12" s="34"/>
      <c r="L12" s="113"/>
      <c r="S12" s="34"/>
      <c r="T12" s="34"/>
      <c r="U12" s="34"/>
      <c r="V12" s="34"/>
      <c r="W12" s="34"/>
      <c r="X12" s="34"/>
      <c r="Y12" s="34"/>
      <c r="Z12" s="34"/>
      <c r="AA12" s="34"/>
      <c r="AB12" s="34"/>
      <c r="AC12" s="34"/>
      <c r="AD12" s="34"/>
      <c r="AE12" s="34"/>
    </row>
    <row r="13" spans="1:31" s="2" customFormat="1" ht="12" customHeight="1">
      <c r="A13" s="34"/>
      <c r="B13" s="39"/>
      <c r="C13" s="34"/>
      <c r="D13" s="112" t="s">
        <v>18</v>
      </c>
      <c r="E13" s="34"/>
      <c r="F13" s="103" t="s">
        <v>19</v>
      </c>
      <c r="G13" s="34"/>
      <c r="H13" s="34"/>
      <c r="I13" s="112" t="s">
        <v>20</v>
      </c>
      <c r="J13" s="103" t="s">
        <v>19</v>
      </c>
      <c r="K13" s="34"/>
      <c r="L13" s="113"/>
      <c r="S13" s="34"/>
      <c r="T13" s="34"/>
      <c r="U13" s="34"/>
      <c r="V13" s="34"/>
      <c r="W13" s="34"/>
      <c r="X13" s="34"/>
      <c r="Y13" s="34"/>
      <c r="Z13" s="34"/>
      <c r="AA13" s="34"/>
      <c r="AB13" s="34"/>
      <c r="AC13" s="34"/>
      <c r="AD13" s="34"/>
      <c r="AE13" s="34"/>
    </row>
    <row r="14" spans="1:31" s="2" customFormat="1" ht="12" customHeight="1">
      <c r="A14" s="34"/>
      <c r="B14" s="39"/>
      <c r="C14" s="34"/>
      <c r="D14" s="112" t="s">
        <v>21</v>
      </c>
      <c r="E14" s="34"/>
      <c r="F14" s="103" t="s">
        <v>22</v>
      </c>
      <c r="G14" s="34"/>
      <c r="H14" s="34"/>
      <c r="I14" s="112" t="s">
        <v>23</v>
      </c>
      <c r="J14" s="114" t="str">
        <f>'Rekapitulace stavby'!AN8</f>
        <v>24. 2. 2023</v>
      </c>
      <c r="K14" s="34"/>
      <c r="L14" s="113"/>
      <c r="S14" s="34"/>
      <c r="T14" s="34"/>
      <c r="U14" s="34"/>
      <c r="V14" s="34"/>
      <c r="W14" s="34"/>
      <c r="X14" s="34"/>
      <c r="Y14" s="34"/>
      <c r="Z14" s="34"/>
      <c r="AA14" s="34"/>
      <c r="AB14" s="34"/>
      <c r="AC14" s="34"/>
      <c r="AD14" s="34"/>
      <c r="AE14" s="34"/>
    </row>
    <row r="15" spans="1:31" s="2" customFormat="1" ht="10.8" customHeight="1">
      <c r="A15" s="34"/>
      <c r="B15" s="39"/>
      <c r="C15" s="34"/>
      <c r="D15" s="34"/>
      <c r="E15" s="34"/>
      <c r="F15" s="34"/>
      <c r="G15" s="34"/>
      <c r="H15" s="34"/>
      <c r="I15" s="34"/>
      <c r="J15" s="34"/>
      <c r="K15" s="34"/>
      <c r="L15" s="113"/>
      <c r="S15" s="34"/>
      <c r="T15" s="34"/>
      <c r="U15" s="34"/>
      <c r="V15" s="34"/>
      <c r="W15" s="34"/>
      <c r="X15" s="34"/>
      <c r="Y15" s="34"/>
      <c r="Z15" s="34"/>
      <c r="AA15" s="34"/>
      <c r="AB15" s="34"/>
      <c r="AC15" s="34"/>
      <c r="AD15" s="34"/>
      <c r="AE15" s="34"/>
    </row>
    <row r="16" spans="1:31" s="2" customFormat="1" ht="12" customHeight="1">
      <c r="A16" s="34"/>
      <c r="B16" s="39"/>
      <c r="C16" s="34"/>
      <c r="D16" s="112" t="s">
        <v>25</v>
      </c>
      <c r="E16" s="34"/>
      <c r="F16" s="34"/>
      <c r="G16" s="34"/>
      <c r="H16" s="34"/>
      <c r="I16" s="112" t="s">
        <v>26</v>
      </c>
      <c r="J16" s="103" t="s">
        <v>19</v>
      </c>
      <c r="K16" s="34"/>
      <c r="L16" s="113"/>
      <c r="S16" s="34"/>
      <c r="T16" s="34"/>
      <c r="U16" s="34"/>
      <c r="V16" s="34"/>
      <c r="W16" s="34"/>
      <c r="X16" s="34"/>
      <c r="Y16" s="34"/>
      <c r="Z16" s="34"/>
      <c r="AA16" s="34"/>
      <c r="AB16" s="34"/>
      <c r="AC16" s="34"/>
      <c r="AD16" s="34"/>
      <c r="AE16" s="34"/>
    </row>
    <row r="17" spans="1:31" s="2" customFormat="1" ht="18" customHeight="1">
      <c r="A17" s="34"/>
      <c r="B17" s="39"/>
      <c r="C17" s="34"/>
      <c r="D17" s="34"/>
      <c r="E17" s="103" t="s">
        <v>27</v>
      </c>
      <c r="F17" s="34"/>
      <c r="G17" s="34"/>
      <c r="H17" s="34"/>
      <c r="I17" s="112" t="s">
        <v>28</v>
      </c>
      <c r="J17" s="103" t="s">
        <v>19</v>
      </c>
      <c r="K17" s="34"/>
      <c r="L17" s="113"/>
      <c r="S17" s="34"/>
      <c r="T17" s="34"/>
      <c r="U17" s="34"/>
      <c r="V17" s="34"/>
      <c r="W17" s="34"/>
      <c r="X17" s="34"/>
      <c r="Y17" s="34"/>
      <c r="Z17" s="34"/>
      <c r="AA17" s="34"/>
      <c r="AB17" s="34"/>
      <c r="AC17" s="34"/>
      <c r="AD17" s="34"/>
      <c r="AE17" s="34"/>
    </row>
    <row r="18" spans="1:31" s="2" customFormat="1" ht="6.9" customHeight="1">
      <c r="A18" s="34"/>
      <c r="B18" s="39"/>
      <c r="C18" s="34"/>
      <c r="D18" s="34"/>
      <c r="E18" s="34"/>
      <c r="F18" s="34"/>
      <c r="G18" s="34"/>
      <c r="H18" s="34"/>
      <c r="I18" s="34"/>
      <c r="J18" s="34"/>
      <c r="K18" s="34"/>
      <c r="L18" s="113"/>
      <c r="S18" s="34"/>
      <c r="T18" s="34"/>
      <c r="U18" s="34"/>
      <c r="V18" s="34"/>
      <c r="W18" s="34"/>
      <c r="X18" s="34"/>
      <c r="Y18" s="34"/>
      <c r="Z18" s="34"/>
      <c r="AA18" s="34"/>
      <c r="AB18" s="34"/>
      <c r="AC18" s="34"/>
      <c r="AD18" s="34"/>
      <c r="AE18" s="34"/>
    </row>
    <row r="19" spans="1:31" s="2" customFormat="1" ht="12" customHeight="1">
      <c r="A19" s="34"/>
      <c r="B19" s="39"/>
      <c r="C19" s="34"/>
      <c r="D19" s="112" t="s">
        <v>29</v>
      </c>
      <c r="E19" s="34"/>
      <c r="F19" s="34"/>
      <c r="G19" s="34"/>
      <c r="H19" s="34"/>
      <c r="I19" s="112" t="s">
        <v>26</v>
      </c>
      <c r="J19" s="30" t="str">
        <f>'Rekapitulace stavby'!AN13</f>
        <v>Vyplň údaj</v>
      </c>
      <c r="K19" s="34"/>
      <c r="L19" s="113"/>
      <c r="S19" s="34"/>
      <c r="T19" s="34"/>
      <c r="U19" s="34"/>
      <c r="V19" s="34"/>
      <c r="W19" s="34"/>
      <c r="X19" s="34"/>
      <c r="Y19" s="34"/>
      <c r="Z19" s="34"/>
      <c r="AA19" s="34"/>
      <c r="AB19" s="34"/>
      <c r="AC19" s="34"/>
      <c r="AD19" s="34"/>
      <c r="AE19" s="34"/>
    </row>
    <row r="20" spans="1:31" s="2" customFormat="1" ht="18" customHeight="1">
      <c r="A20" s="34"/>
      <c r="B20" s="39"/>
      <c r="C20" s="34"/>
      <c r="D20" s="34"/>
      <c r="E20" s="294" t="str">
        <f>'Rekapitulace stavby'!E14</f>
        <v>Vyplň údaj</v>
      </c>
      <c r="F20" s="295"/>
      <c r="G20" s="295"/>
      <c r="H20" s="295"/>
      <c r="I20" s="112" t="s">
        <v>28</v>
      </c>
      <c r="J20" s="30" t="str">
        <f>'Rekapitulace stavby'!AN14</f>
        <v>Vyplň údaj</v>
      </c>
      <c r="K20" s="34"/>
      <c r="L20" s="113"/>
      <c r="S20" s="34"/>
      <c r="T20" s="34"/>
      <c r="U20" s="34"/>
      <c r="V20" s="34"/>
      <c r="W20" s="34"/>
      <c r="X20" s="34"/>
      <c r="Y20" s="34"/>
      <c r="Z20" s="34"/>
      <c r="AA20" s="34"/>
      <c r="AB20" s="34"/>
      <c r="AC20" s="34"/>
      <c r="AD20" s="34"/>
      <c r="AE20" s="34"/>
    </row>
    <row r="21" spans="1:31" s="2" customFormat="1" ht="6.9" customHeight="1">
      <c r="A21" s="34"/>
      <c r="B21" s="39"/>
      <c r="C21" s="34"/>
      <c r="D21" s="34"/>
      <c r="E21" s="34"/>
      <c r="F21" s="34"/>
      <c r="G21" s="34"/>
      <c r="H21" s="34"/>
      <c r="I21" s="34"/>
      <c r="J21" s="34"/>
      <c r="K21" s="34"/>
      <c r="L21" s="113"/>
      <c r="S21" s="34"/>
      <c r="T21" s="34"/>
      <c r="U21" s="34"/>
      <c r="V21" s="34"/>
      <c r="W21" s="34"/>
      <c r="X21" s="34"/>
      <c r="Y21" s="34"/>
      <c r="Z21" s="34"/>
      <c r="AA21" s="34"/>
      <c r="AB21" s="34"/>
      <c r="AC21" s="34"/>
      <c r="AD21" s="34"/>
      <c r="AE21" s="34"/>
    </row>
    <row r="22" spans="1:31" s="2" customFormat="1" ht="12" customHeight="1">
      <c r="A22" s="34"/>
      <c r="B22" s="39"/>
      <c r="C22" s="34"/>
      <c r="D22" s="112" t="s">
        <v>31</v>
      </c>
      <c r="E22" s="34"/>
      <c r="F22" s="34"/>
      <c r="G22" s="34"/>
      <c r="H22" s="34"/>
      <c r="I22" s="112" t="s">
        <v>26</v>
      </c>
      <c r="J22" s="103" t="str">
        <f>IF('Rekapitulace stavby'!AN16="","",'Rekapitulace stavby'!AN16)</f>
        <v/>
      </c>
      <c r="K22" s="34"/>
      <c r="L22" s="113"/>
      <c r="S22" s="34"/>
      <c r="T22" s="34"/>
      <c r="U22" s="34"/>
      <c r="V22" s="34"/>
      <c r="W22" s="34"/>
      <c r="X22" s="34"/>
      <c r="Y22" s="34"/>
      <c r="Z22" s="34"/>
      <c r="AA22" s="34"/>
      <c r="AB22" s="34"/>
      <c r="AC22" s="34"/>
      <c r="AD22" s="34"/>
      <c r="AE22" s="34"/>
    </row>
    <row r="23" spans="1:31" s="2" customFormat="1" ht="18" customHeight="1">
      <c r="A23" s="34"/>
      <c r="B23" s="39"/>
      <c r="C23" s="34"/>
      <c r="D23" s="34"/>
      <c r="E23" s="103" t="str">
        <f>IF('Rekapitulace stavby'!E17="","",'Rekapitulace stavby'!E17)</f>
        <v xml:space="preserve"> </v>
      </c>
      <c r="F23" s="34"/>
      <c r="G23" s="34"/>
      <c r="H23" s="34"/>
      <c r="I23" s="112" t="s">
        <v>28</v>
      </c>
      <c r="J23" s="103" t="str">
        <f>IF('Rekapitulace stavby'!AN17="","",'Rekapitulace stavby'!AN17)</f>
        <v/>
      </c>
      <c r="K23" s="34"/>
      <c r="L23" s="113"/>
      <c r="S23" s="34"/>
      <c r="T23" s="34"/>
      <c r="U23" s="34"/>
      <c r="V23" s="34"/>
      <c r="W23" s="34"/>
      <c r="X23" s="34"/>
      <c r="Y23" s="34"/>
      <c r="Z23" s="34"/>
      <c r="AA23" s="34"/>
      <c r="AB23" s="34"/>
      <c r="AC23" s="34"/>
      <c r="AD23" s="34"/>
      <c r="AE23" s="34"/>
    </row>
    <row r="24" spans="1:31" s="2" customFormat="1" ht="6.9" customHeight="1">
      <c r="A24" s="34"/>
      <c r="B24" s="39"/>
      <c r="C24" s="34"/>
      <c r="D24" s="34"/>
      <c r="E24" s="34"/>
      <c r="F24" s="34"/>
      <c r="G24" s="34"/>
      <c r="H24" s="34"/>
      <c r="I24" s="34"/>
      <c r="J24" s="34"/>
      <c r="K24" s="34"/>
      <c r="L24" s="113"/>
      <c r="S24" s="34"/>
      <c r="T24" s="34"/>
      <c r="U24" s="34"/>
      <c r="V24" s="34"/>
      <c r="W24" s="34"/>
      <c r="X24" s="34"/>
      <c r="Y24" s="34"/>
      <c r="Z24" s="34"/>
      <c r="AA24" s="34"/>
      <c r="AB24" s="34"/>
      <c r="AC24" s="34"/>
      <c r="AD24" s="34"/>
      <c r="AE24" s="34"/>
    </row>
    <row r="25" spans="1:31" s="2" customFormat="1" ht="12" customHeight="1">
      <c r="A25" s="34"/>
      <c r="B25" s="39"/>
      <c r="C25" s="34"/>
      <c r="D25" s="112" t="s">
        <v>33</v>
      </c>
      <c r="E25" s="34"/>
      <c r="F25" s="34"/>
      <c r="G25" s="34"/>
      <c r="H25" s="34"/>
      <c r="I25" s="112" t="s">
        <v>26</v>
      </c>
      <c r="J25" s="103" t="s">
        <v>19</v>
      </c>
      <c r="K25" s="34"/>
      <c r="L25" s="113"/>
      <c r="S25" s="34"/>
      <c r="T25" s="34"/>
      <c r="U25" s="34"/>
      <c r="V25" s="34"/>
      <c r="W25" s="34"/>
      <c r="X25" s="34"/>
      <c r="Y25" s="34"/>
      <c r="Z25" s="34"/>
      <c r="AA25" s="34"/>
      <c r="AB25" s="34"/>
      <c r="AC25" s="34"/>
      <c r="AD25" s="34"/>
      <c r="AE25" s="34"/>
    </row>
    <row r="26" spans="1:31" s="2" customFormat="1" ht="18" customHeight="1">
      <c r="A26" s="34"/>
      <c r="B26" s="39"/>
      <c r="C26" s="34"/>
      <c r="D26" s="34"/>
      <c r="E26" s="103" t="s">
        <v>34</v>
      </c>
      <c r="F26" s="34"/>
      <c r="G26" s="34"/>
      <c r="H26" s="34"/>
      <c r="I26" s="112" t="s">
        <v>28</v>
      </c>
      <c r="J26" s="103" t="s">
        <v>19</v>
      </c>
      <c r="K26" s="34"/>
      <c r="L26" s="113"/>
      <c r="S26" s="34"/>
      <c r="T26" s="34"/>
      <c r="U26" s="34"/>
      <c r="V26" s="34"/>
      <c r="W26" s="34"/>
      <c r="X26" s="34"/>
      <c r="Y26" s="34"/>
      <c r="Z26" s="34"/>
      <c r="AA26" s="34"/>
      <c r="AB26" s="34"/>
      <c r="AC26" s="34"/>
      <c r="AD26" s="34"/>
      <c r="AE26" s="34"/>
    </row>
    <row r="27" spans="1:31" s="2" customFormat="1" ht="6.9" customHeight="1">
      <c r="A27" s="34"/>
      <c r="B27" s="39"/>
      <c r="C27" s="34"/>
      <c r="D27" s="34"/>
      <c r="E27" s="34"/>
      <c r="F27" s="34"/>
      <c r="G27" s="34"/>
      <c r="H27" s="34"/>
      <c r="I27" s="34"/>
      <c r="J27" s="34"/>
      <c r="K27" s="34"/>
      <c r="L27" s="113"/>
      <c r="S27" s="34"/>
      <c r="T27" s="34"/>
      <c r="U27" s="34"/>
      <c r="V27" s="34"/>
      <c r="W27" s="34"/>
      <c r="X27" s="34"/>
      <c r="Y27" s="34"/>
      <c r="Z27" s="34"/>
      <c r="AA27" s="34"/>
      <c r="AB27" s="34"/>
      <c r="AC27" s="34"/>
      <c r="AD27" s="34"/>
      <c r="AE27" s="34"/>
    </row>
    <row r="28" spans="1:31" s="2" customFormat="1" ht="12" customHeight="1">
      <c r="A28" s="34"/>
      <c r="B28" s="39"/>
      <c r="C28" s="34"/>
      <c r="D28" s="112" t="s">
        <v>35</v>
      </c>
      <c r="E28" s="34"/>
      <c r="F28" s="34"/>
      <c r="G28" s="34"/>
      <c r="H28" s="34"/>
      <c r="I28" s="34"/>
      <c r="J28" s="34"/>
      <c r="K28" s="34"/>
      <c r="L28" s="113"/>
      <c r="S28" s="34"/>
      <c r="T28" s="34"/>
      <c r="U28" s="34"/>
      <c r="V28" s="34"/>
      <c r="W28" s="34"/>
      <c r="X28" s="34"/>
      <c r="Y28" s="34"/>
      <c r="Z28" s="34"/>
      <c r="AA28" s="34"/>
      <c r="AB28" s="34"/>
      <c r="AC28" s="34"/>
      <c r="AD28" s="34"/>
      <c r="AE28" s="34"/>
    </row>
    <row r="29" spans="1:31" s="8" customFormat="1" ht="59.25" customHeight="1">
      <c r="A29" s="115"/>
      <c r="B29" s="116"/>
      <c r="C29" s="115"/>
      <c r="D29" s="115"/>
      <c r="E29" s="296" t="s">
        <v>36</v>
      </c>
      <c r="F29" s="296"/>
      <c r="G29" s="296"/>
      <c r="H29" s="296"/>
      <c r="I29" s="115"/>
      <c r="J29" s="115"/>
      <c r="K29" s="115"/>
      <c r="L29" s="117"/>
      <c r="S29" s="115"/>
      <c r="T29" s="115"/>
      <c r="U29" s="115"/>
      <c r="V29" s="115"/>
      <c r="W29" s="115"/>
      <c r="X29" s="115"/>
      <c r="Y29" s="115"/>
      <c r="Z29" s="115"/>
      <c r="AA29" s="115"/>
      <c r="AB29" s="115"/>
      <c r="AC29" s="115"/>
      <c r="AD29" s="115"/>
      <c r="AE29" s="115"/>
    </row>
    <row r="30" spans="1:31" s="2" customFormat="1" ht="6.9" customHeight="1">
      <c r="A30" s="34"/>
      <c r="B30" s="39"/>
      <c r="C30" s="34"/>
      <c r="D30" s="34"/>
      <c r="E30" s="34"/>
      <c r="F30" s="34"/>
      <c r="G30" s="34"/>
      <c r="H30" s="34"/>
      <c r="I30" s="34"/>
      <c r="J30" s="34"/>
      <c r="K30" s="34"/>
      <c r="L30" s="113"/>
      <c r="S30" s="34"/>
      <c r="T30" s="34"/>
      <c r="U30" s="34"/>
      <c r="V30" s="34"/>
      <c r="W30" s="34"/>
      <c r="X30" s="34"/>
      <c r="Y30" s="34"/>
      <c r="Z30" s="34"/>
      <c r="AA30" s="34"/>
      <c r="AB30" s="34"/>
      <c r="AC30" s="34"/>
      <c r="AD30" s="34"/>
      <c r="AE30" s="34"/>
    </row>
    <row r="31" spans="1:31" s="2" customFormat="1" ht="6.9" customHeight="1">
      <c r="A31" s="34"/>
      <c r="B31" s="39"/>
      <c r="C31" s="34"/>
      <c r="D31" s="118"/>
      <c r="E31" s="118"/>
      <c r="F31" s="118"/>
      <c r="G31" s="118"/>
      <c r="H31" s="118"/>
      <c r="I31" s="118"/>
      <c r="J31" s="118"/>
      <c r="K31" s="118"/>
      <c r="L31" s="113"/>
      <c r="S31" s="34"/>
      <c r="T31" s="34"/>
      <c r="U31" s="34"/>
      <c r="V31" s="34"/>
      <c r="W31" s="34"/>
      <c r="X31" s="34"/>
      <c r="Y31" s="34"/>
      <c r="Z31" s="34"/>
      <c r="AA31" s="34"/>
      <c r="AB31" s="34"/>
      <c r="AC31" s="34"/>
      <c r="AD31" s="34"/>
      <c r="AE31" s="34"/>
    </row>
    <row r="32" spans="1:31" s="2" customFormat="1" ht="25.35" customHeight="1">
      <c r="A32" s="34"/>
      <c r="B32" s="39"/>
      <c r="C32" s="34"/>
      <c r="D32" s="119" t="s">
        <v>37</v>
      </c>
      <c r="E32" s="34"/>
      <c r="F32" s="34"/>
      <c r="G32" s="34"/>
      <c r="H32" s="34"/>
      <c r="I32" s="34"/>
      <c r="J32" s="120">
        <f>ROUND(J89,2)</f>
        <v>0</v>
      </c>
      <c r="K32" s="34"/>
      <c r="L32" s="113"/>
      <c r="S32" s="34"/>
      <c r="T32" s="34"/>
      <c r="U32" s="34"/>
      <c r="V32" s="34"/>
      <c r="W32" s="34"/>
      <c r="X32" s="34"/>
      <c r="Y32" s="34"/>
      <c r="Z32" s="34"/>
      <c r="AA32" s="34"/>
      <c r="AB32" s="34"/>
      <c r="AC32" s="34"/>
      <c r="AD32" s="34"/>
      <c r="AE32" s="34"/>
    </row>
    <row r="33" spans="1:31" s="2" customFormat="1" ht="6.9" customHeight="1">
      <c r="A33" s="34"/>
      <c r="B33" s="39"/>
      <c r="C33" s="34"/>
      <c r="D33" s="118"/>
      <c r="E33" s="118"/>
      <c r="F33" s="118"/>
      <c r="G33" s="118"/>
      <c r="H33" s="118"/>
      <c r="I33" s="118"/>
      <c r="J33" s="118"/>
      <c r="K33" s="118"/>
      <c r="L33" s="113"/>
      <c r="S33" s="34"/>
      <c r="T33" s="34"/>
      <c r="U33" s="34"/>
      <c r="V33" s="34"/>
      <c r="W33" s="34"/>
      <c r="X33" s="34"/>
      <c r="Y33" s="34"/>
      <c r="Z33" s="34"/>
      <c r="AA33" s="34"/>
      <c r="AB33" s="34"/>
      <c r="AC33" s="34"/>
      <c r="AD33" s="34"/>
      <c r="AE33" s="34"/>
    </row>
    <row r="34" spans="1:31" s="2" customFormat="1" ht="14.4" customHeight="1">
      <c r="A34" s="34"/>
      <c r="B34" s="39"/>
      <c r="C34" s="34"/>
      <c r="D34" s="34"/>
      <c r="E34" s="34"/>
      <c r="F34" s="121" t="s">
        <v>39</v>
      </c>
      <c r="G34" s="34"/>
      <c r="H34" s="34"/>
      <c r="I34" s="121" t="s">
        <v>38</v>
      </c>
      <c r="J34" s="121" t="s">
        <v>40</v>
      </c>
      <c r="K34" s="34"/>
      <c r="L34" s="113"/>
      <c r="S34" s="34"/>
      <c r="T34" s="34"/>
      <c r="U34" s="34"/>
      <c r="V34" s="34"/>
      <c r="W34" s="34"/>
      <c r="X34" s="34"/>
      <c r="Y34" s="34"/>
      <c r="Z34" s="34"/>
      <c r="AA34" s="34"/>
      <c r="AB34" s="34"/>
      <c r="AC34" s="34"/>
      <c r="AD34" s="34"/>
      <c r="AE34" s="34"/>
    </row>
    <row r="35" spans="1:31" s="2" customFormat="1" ht="14.4" customHeight="1">
      <c r="A35" s="34"/>
      <c r="B35" s="39"/>
      <c r="C35" s="34"/>
      <c r="D35" s="122" t="s">
        <v>41</v>
      </c>
      <c r="E35" s="112" t="s">
        <v>42</v>
      </c>
      <c r="F35" s="123">
        <f>ROUND((SUM(BE89:BE111)),2)</f>
        <v>0</v>
      </c>
      <c r="G35" s="34"/>
      <c r="H35" s="34"/>
      <c r="I35" s="124">
        <v>0.21</v>
      </c>
      <c r="J35" s="123">
        <f>ROUND(((SUM(BE89:BE111))*I35),2)</f>
        <v>0</v>
      </c>
      <c r="K35" s="34"/>
      <c r="L35" s="113"/>
      <c r="S35" s="34"/>
      <c r="T35" s="34"/>
      <c r="U35" s="34"/>
      <c r="V35" s="34"/>
      <c r="W35" s="34"/>
      <c r="X35" s="34"/>
      <c r="Y35" s="34"/>
      <c r="Z35" s="34"/>
      <c r="AA35" s="34"/>
      <c r="AB35" s="34"/>
      <c r="AC35" s="34"/>
      <c r="AD35" s="34"/>
      <c r="AE35" s="34"/>
    </row>
    <row r="36" spans="1:31" s="2" customFormat="1" ht="14.4" customHeight="1">
      <c r="A36" s="34"/>
      <c r="B36" s="39"/>
      <c r="C36" s="34"/>
      <c r="D36" s="34"/>
      <c r="E36" s="112" t="s">
        <v>43</v>
      </c>
      <c r="F36" s="123">
        <f>ROUND((SUM(BF89:BF111)),2)</f>
        <v>0</v>
      </c>
      <c r="G36" s="34"/>
      <c r="H36" s="34"/>
      <c r="I36" s="124">
        <v>0.15</v>
      </c>
      <c r="J36" s="123">
        <f>ROUND(((SUM(BF89:BF111))*I36),2)</f>
        <v>0</v>
      </c>
      <c r="K36" s="34"/>
      <c r="L36" s="113"/>
      <c r="S36" s="34"/>
      <c r="T36" s="34"/>
      <c r="U36" s="34"/>
      <c r="V36" s="34"/>
      <c r="W36" s="34"/>
      <c r="X36" s="34"/>
      <c r="Y36" s="34"/>
      <c r="Z36" s="34"/>
      <c r="AA36" s="34"/>
      <c r="AB36" s="34"/>
      <c r="AC36" s="34"/>
      <c r="AD36" s="34"/>
      <c r="AE36" s="34"/>
    </row>
    <row r="37" spans="1:31" s="2" customFormat="1" ht="14.4" customHeight="1" hidden="1">
      <c r="A37" s="34"/>
      <c r="B37" s="39"/>
      <c r="C37" s="34"/>
      <c r="D37" s="34"/>
      <c r="E37" s="112" t="s">
        <v>44</v>
      </c>
      <c r="F37" s="123">
        <f>ROUND((SUM(BG89:BG111)),2)</f>
        <v>0</v>
      </c>
      <c r="G37" s="34"/>
      <c r="H37" s="34"/>
      <c r="I37" s="124">
        <v>0.21</v>
      </c>
      <c r="J37" s="123">
        <f>0</f>
        <v>0</v>
      </c>
      <c r="K37" s="34"/>
      <c r="L37" s="113"/>
      <c r="S37" s="34"/>
      <c r="T37" s="34"/>
      <c r="U37" s="34"/>
      <c r="V37" s="34"/>
      <c r="W37" s="34"/>
      <c r="X37" s="34"/>
      <c r="Y37" s="34"/>
      <c r="Z37" s="34"/>
      <c r="AA37" s="34"/>
      <c r="AB37" s="34"/>
      <c r="AC37" s="34"/>
      <c r="AD37" s="34"/>
      <c r="AE37" s="34"/>
    </row>
    <row r="38" spans="1:31" s="2" customFormat="1" ht="14.4" customHeight="1" hidden="1">
      <c r="A38" s="34"/>
      <c r="B38" s="39"/>
      <c r="C38" s="34"/>
      <c r="D38" s="34"/>
      <c r="E38" s="112" t="s">
        <v>45</v>
      </c>
      <c r="F38" s="123">
        <f>ROUND((SUM(BH89:BH111)),2)</f>
        <v>0</v>
      </c>
      <c r="G38" s="34"/>
      <c r="H38" s="34"/>
      <c r="I38" s="124">
        <v>0.15</v>
      </c>
      <c r="J38" s="123">
        <f>0</f>
        <v>0</v>
      </c>
      <c r="K38" s="34"/>
      <c r="L38" s="113"/>
      <c r="S38" s="34"/>
      <c r="T38" s="34"/>
      <c r="U38" s="34"/>
      <c r="V38" s="34"/>
      <c r="W38" s="34"/>
      <c r="X38" s="34"/>
      <c r="Y38" s="34"/>
      <c r="Z38" s="34"/>
      <c r="AA38" s="34"/>
      <c r="AB38" s="34"/>
      <c r="AC38" s="34"/>
      <c r="AD38" s="34"/>
      <c r="AE38" s="34"/>
    </row>
    <row r="39" spans="1:31" s="2" customFormat="1" ht="14.4" customHeight="1" hidden="1">
      <c r="A39" s="34"/>
      <c r="B39" s="39"/>
      <c r="C39" s="34"/>
      <c r="D39" s="34"/>
      <c r="E39" s="112" t="s">
        <v>46</v>
      </c>
      <c r="F39" s="123">
        <f>ROUND((SUM(BI89:BI111)),2)</f>
        <v>0</v>
      </c>
      <c r="G39" s="34"/>
      <c r="H39" s="34"/>
      <c r="I39" s="124">
        <v>0</v>
      </c>
      <c r="J39" s="123">
        <f>0</f>
        <v>0</v>
      </c>
      <c r="K39" s="34"/>
      <c r="L39" s="113"/>
      <c r="S39" s="34"/>
      <c r="T39" s="34"/>
      <c r="U39" s="34"/>
      <c r="V39" s="34"/>
      <c r="W39" s="34"/>
      <c r="X39" s="34"/>
      <c r="Y39" s="34"/>
      <c r="Z39" s="34"/>
      <c r="AA39" s="34"/>
      <c r="AB39" s="34"/>
      <c r="AC39" s="34"/>
      <c r="AD39" s="34"/>
      <c r="AE39" s="34"/>
    </row>
    <row r="40" spans="1:31" s="2" customFormat="1" ht="6.9" customHeight="1">
      <c r="A40" s="34"/>
      <c r="B40" s="39"/>
      <c r="C40" s="34"/>
      <c r="D40" s="34"/>
      <c r="E40" s="34"/>
      <c r="F40" s="34"/>
      <c r="G40" s="34"/>
      <c r="H40" s="34"/>
      <c r="I40" s="34"/>
      <c r="J40" s="34"/>
      <c r="K40" s="34"/>
      <c r="L40" s="113"/>
      <c r="S40" s="34"/>
      <c r="T40" s="34"/>
      <c r="U40" s="34"/>
      <c r="V40" s="34"/>
      <c r="W40" s="34"/>
      <c r="X40" s="34"/>
      <c r="Y40" s="34"/>
      <c r="Z40" s="34"/>
      <c r="AA40" s="34"/>
      <c r="AB40" s="34"/>
      <c r="AC40" s="34"/>
      <c r="AD40" s="34"/>
      <c r="AE40" s="34"/>
    </row>
    <row r="41" spans="1:31" s="2" customFormat="1" ht="25.35" customHeight="1">
      <c r="A41" s="34"/>
      <c r="B41" s="39"/>
      <c r="C41" s="125"/>
      <c r="D41" s="126" t="s">
        <v>47</v>
      </c>
      <c r="E41" s="127"/>
      <c r="F41" s="127"/>
      <c r="G41" s="128" t="s">
        <v>48</v>
      </c>
      <c r="H41" s="129" t="s">
        <v>49</v>
      </c>
      <c r="I41" s="127"/>
      <c r="J41" s="130">
        <f>SUM(J32:J39)</f>
        <v>0</v>
      </c>
      <c r="K41" s="131"/>
      <c r="L41" s="113"/>
      <c r="S41" s="34"/>
      <c r="T41" s="34"/>
      <c r="U41" s="34"/>
      <c r="V41" s="34"/>
      <c r="W41" s="34"/>
      <c r="X41" s="34"/>
      <c r="Y41" s="34"/>
      <c r="Z41" s="34"/>
      <c r="AA41" s="34"/>
      <c r="AB41" s="34"/>
      <c r="AC41" s="34"/>
      <c r="AD41" s="34"/>
      <c r="AE41" s="34"/>
    </row>
    <row r="42" spans="1:31" s="2" customFormat="1" ht="14.4" customHeight="1">
      <c r="A42" s="34"/>
      <c r="B42" s="132"/>
      <c r="C42" s="133"/>
      <c r="D42" s="133"/>
      <c r="E42" s="133"/>
      <c r="F42" s="133"/>
      <c r="G42" s="133"/>
      <c r="H42" s="133"/>
      <c r="I42" s="133"/>
      <c r="J42" s="133"/>
      <c r="K42" s="133"/>
      <c r="L42" s="113"/>
      <c r="S42" s="34"/>
      <c r="T42" s="34"/>
      <c r="U42" s="34"/>
      <c r="V42" s="34"/>
      <c r="W42" s="34"/>
      <c r="X42" s="34"/>
      <c r="Y42" s="34"/>
      <c r="Z42" s="34"/>
      <c r="AA42" s="34"/>
      <c r="AB42" s="34"/>
      <c r="AC42" s="34"/>
      <c r="AD42" s="34"/>
      <c r="AE42" s="34"/>
    </row>
    <row r="46" spans="1:31" s="2" customFormat="1" ht="6.9" customHeight="1" hidden="1">
      <c r="A46" s="34"/>
      <c r="B46" s="134"/>
      <c r="C46" s="135"/>
      <c r="D46" s="135"/>
      <c r="E46" s="135"/>
      <c r="F46" s="135"/>
      <c r="G46" s="135"/>
      <c r="H46" s="135"/>
      <c r="I46" s="135"/>
      <c r="J46" s="135"/>
      <c r="K46" s="135"/>
      <c r="L46" s="113"/>
      <c r="S46" s="34"/>
      <c r="T46" s="34"/>
      <c r="U46" s="34"/>
      <c r="V46" s="34"/>
      <c r="W46" s="34"/>
      <c r="X46" s="34"/>
      <c r="Y46" s="34"/>
      <c r="Z46" s="34"/>
      <c r="AA46" s="34"/>
      <c r="AB46" s="34"/>
      <c r="AC46" s="34"/>
      <c r="AD46" s="34"/>
      <c r="AE46" s="34"/>
    </row>
    <row r="47" spans="1:31" s="2" customFormat="1" ht="24.9" customHeight="1" hidden="1">
      <c r="A47" s="34"/>
      <c r="B47" s="35"/>
      <c r="C47" s="23" t="s">
        <v>158</v>
      </c>
      <c r="D47" s="36"/>
      <c r="E47" s="36"/>
      <c r="F47" s="36"/>
      <c r="G47" s="36"/>
      <c r="H47" s="36"/>
      <c r="I47" s="36"/>
      <c r="J47" s="36"/>
      <c r="K47" s="36"/>
      <c r="L47" s="113"/>
      <c r="S47" s="34"/>
      <c r="T47" s="34"/>
      <c r="U47" s="34"/>
      <c r="V47" s="34"/>
      <c r="W47" s="34"/>
      <c r="X47" s="34"/>
      <c r="Y47" s="34"/>
      <c r="Z47" s="34"/>
      <c r="AA47" s="34"/>
      <c r="AB47" s="34"/>
      <c r="AC47" s="34"/>
      <c r="AD47" s="34"/>
      <c r="AE47" s="34"/>
    </row>
    <row r="48" spans="1:31" s="2" customFormat="1" ht="6.9" customHeight="1" hidden="1">
      <c r="A48" s="34"/>
      <c r="B48" s="35"/>
      <c r="C48" s="36"/>
      <c r="D48" s="36"/>
      <c r="E48" s="36"/>
      <c r="F48" s="36"/>
      <c r="G48" s="36"/>
      <c r="H48" s="36"/>
      <c r="I48" s="36"/>
      <c r="J48" s="36"/>
      <c r="K48" s="36"/>
      <c r="L48" s="113"/>
      <c r="S48" s="34"/>
      <c r="T48" s="34"/>
      <c r="U48" s="34"/>
      <c r="V48" s="34"/>
      <c r="W48" s="34"/>
      <c r="X48" s="34"/>
      <c r="Y48" s="34"/>
      <c r="Z48" s="34"/>
      <c r="AA48" s="34"/>
      <c r="AB48" s="34"/>
      <c r="AC48" s="34"/>
      <c r="AD48" s="34"/>
      <c r="AE48" s="34"/>
    </row>
    <row r="49" spans="1:31" s="2" customFormat="1" ht="12" customHeight="1" hidden="1">
      <c r="A49" s="34"/>
      <c r="B49" s="35"/>
      <c r="C49" s="29" t="s">
        <v>16</v>
      </c>
      <c r="D49" s="36"/>
      <c r="E49" s="36"/>
      <c r="F49" s="36"/>
      <c r="G49" s="36"/>
      <c r="H49" s="36"/>
      <c r="I49" s="36"/>
      <c r="J49" s="36"/>
      <c r="K49" s="36"/>
      <c r="L49" s="113"/>
      <c r="S49" s="34"/>
      <c r="T49" s="34"/>
      <c r="U49" s="34"/>
      <c r="V49" s="34"/>
      <c r="W49" s="34"/>
      <c r="X49" s="34"/>
      <c r="Y49" s="34"/>
      <c r="Z49" s="34"/>
      <c r="AA49" s="34"/>
      <c r="AB49" s="34"/>
      <c r="AC49" s="34"/>
      <c r="AD49" s="34"/>
      <c r="AE49" s="34"/>
    </row>
    <row r="50" spans="1:31" s="2" customFormat="1" ht="16.5" customHeight="1" hidden="1">
      <c r="A50" s="34"/>
      <c r="B50" s="35"/>
      <c r="C50" s="36"/>
      <c r="D50" s="36"/>
      <c r="E50" s="288" t="str">
        <f>E7</f>
        <v>Cyklická údržba trati v úseku Praha-Holešovice - Vraňany</v>
      </c>
      <c r="F50" s="289"/>
      <c r="G50" s="289"/>
      <c r="H50" s="289"/>
      <c r="I50" s="36"/>
      <c r="J50" s="36"/>
      <c r="K50" s="36"/>
      <c r="L50" s="113"/>
      <c r="S50" s="34"/>
      <c r="T50" s="34"/>
      <c r="U50" s="34"/>
      <c r="V50" s="34"/>
      <c r="W50" s="34"/>
      <c r="X50" s="34"/>
      <c r="Y50" s="34"/>
      <c r="Z50" s="34"/>
      <c r="AA50" s="34"/>
      <c r="AB50" s="34"/>
      <c r="AC50" s="34"/>
      <c r="AD50" s="34"/>
      <c r="AE50" s="34"/>
    </row>
    <row r="51" spans="2:12" s="1" customFormat="1" ht="12" customHeight="1" hidden="1">
      <c r="B51" s="21"/>
      <c r="C51" s="29" t="s">
        <v>156</v>
      </c>
      <c r="D51" s="22"/>
      <c r="E51" s="22"/>
      <c r="F51" s="22"/>
      <c r="G51" s="22"/>
      <c r="H51" s="22"/>
      <c r="I51" s="22"/>
      <c r="J51" s="22"/>
      <c r="K51" s="22"/>
      <c r="L51" s="20"/>
    </row>
    <row r="52" spans="1:31" s="2" customFormat="1" ht="16.5" customHeight="1" hidden="1">
      <c r="A52" s="34"/>
      <c r="B52" s="35"/>
      <c r="C52" s="36"/>
      <c r="D52" s="36"/>
      <c r="E52" s="288" t="s">
        <v>1924</v>
      </c>
      <c r="F52" s="287"/>
      <c r="G52" s="287"/>
      <c r="H52" s="287"/>
      <c r="I52" s="36"/>
      <c r="J52" s="36"/>
      <c r="K52" s="36"/>
      <c r="L52" s="113"/>
      <c r="S52" s="34"/>
      <c r="T52" s="34"/>
      <c r="U52" s="34"/>
      <c r="V52" s="34"/>
      <c r="W52" s="34"/>
      <c r="X52" s="34"/>
      <c r="Y52" s="34"/>
      <c r="Z52" s="34"/>
      <c r="AA52" s="34"/>
      <c r="AB52" s="34"/>
      <c r="AC52" s="34"/>
      <c r="AD52" s="34"/>
      <c r="AE52" s="34"/>
    </row>
    <row r="53" spans="1:31" s="2" customFormat="1" ht="12" customHeight="1" hidden="1">
      <c r="A53" s="34"/>
      <c r="B53" s="35"/>
      <c r="C53" s="29" t="s">
        <v>1925</v>
      </c>
      <c r="D53" s="36"/>
      <c r="E53" s="36"/>
      <c r="F53" s="36"/>
      <c r="G53" s="36"/>
      <c r="H53" s="36"/>
      <c r="I53" s="36"/>
      <c r="J53" s="36"/>
      <c r="K53" s="36"/>
      <c r="L53" s="113"/>
      <c r="S53" s="34"/>
      <c r="T53" s="34"/>
      <c r="U53" s="34"/>
      <c r="V53" s="34"/>
      <c r="W53" s="34"/>
      <c r="X53" s="34"/>
      <c r="Y53" s="34"/>
      <c r="Z53" s="34"/>
      <c r="AA53" s="34"/>
      <c r="AB53" s="34"/>
      <c r="AC53" s="34"/>
      <c r="AD53" s="34"/>
      <c r="AE53" s="34"/>
    </row>
    <row r="54" spans="1:31" s="2" customFormat="1" ht="16.5" customHeight="1" hidden="1">
      <c r="A54" s="34"/>
      <c r="B54" s="35"/>
      <c r="C54" s="36"/>
      <c r="D54" s="36"/>
      <c r="E54" s="280" t="str">
        <f>E11</f>
        <v>03 - P2398</v>
      </c>
      <c r="F54" s="287"/>
      <c r="G54" s="287"/>
      <c r="H54" s="287"/>
      <c r="I54" s="36"/>
      <c r="J54" s="36"/>
      <c r="K54" s="36"/>
      <c r="L54" s="113"/>
      <c r="S54" s="34"/>
      <c r="T54" s="34"/>
      <c r="U54" s="34"/>
      <c r="V54" s="34"/>
      <c r="W54" s="34"/>
      <c r="X54" s="34"/>
      <c r="Y54" s="34"/>
      <c r="Z54" s="34"/>
      <c r="AA54" s="34"/>
      <c r="AB54" s="34"/>
      <c r="AC54" s="34"/>
      <c r="AD54" s="34"/>
      <c r="AE54" s="34"/>
    </row>
    <row r="55" spans="1:31" s="2" customFormat="1" ht="6.9" customHeight="1" hidden="1">
      <c r="A55" s="34"/>
      <c r="B55" s="35"/>
      <c r="C55" s="36"/>
      <c r="D55" s="36"/>
      <c r="E55" s="36"/>
      <c r="F55" s="36"/>
      <c r="G55" s="36"/>
      <c r="H55" s="36"/>
      <c r="I55" s="36"/>
      <c r="J55" s="36"/>
      <c r="K55" s="36"/>
      <c r="L55" s="113"/>
      <c r="S55" s="34"/>
      <c r="T55" s="34"/>
      <c r="U55" s="34"/>
      <c r="V55" s="34"/>
      <c r="W55" s="34"/>
      <c r="X55" s="34"/>
      <c r="Y55" s="34"/>
      <c r="Z55" s="34"/>
      <c r="AA55" s="34"/>
      <c r="AB55" s="34"/>
      <c r="AC55" s="34"/>
      <c r="AD55" s="34"/>
      <c r="AE55" s="34"/>
    </row>
    <row r="56" spans="1:31" s="2" customFormat="1" ht="12" customHeight="1" hidden="1">
      <c r="A56" s="34"/>
      <c r="B56" s="35"/>
      <c r="C56" s="29" t="s">
        <v>21</v>
      </c>
      <c r="D56" s="36"/>
      <c r="E56" s="36"/>
      <c r="F56" s="27" t="str">
        <f>F14</f>
        <v xml:space="preserve"> </v>
      </c>
      <c r="G56" s="36"/>
      <c r="H56" s="36"/>
      <c r="I56" s="29" t="s">
        <v>23</v>
      </c>
      <c r="J56" s="59" t="str">
        <f>IF(J14="","",J14)</f>
        <v>24. 2. 2023</v>
      </c>
      <c r="K56" s="36"/>
      <c r="L56" s="113"/>
      <c r="S56" s="34"/>
      <c r="T56" s="34"/>
      <c r="U56" s="34"/>
      <c r="V56" s="34"/>
      <c r="W56" s="34"/>
      <c r="X56" s="34"/>
      <c r="Y56" s="34"/>
      <c r="Z56" s="34"/>
      <c r="AA56" s="34"/>
      <c r="AB56" s="34"/>
      <c r="AC56" s="34"/>
      <c r="AD56" s="34"/>
      <c r="AE56" s="34"/>
    </row>
    <row r="57" spans="1:31" s="2" customFormat="1" ht="6.9" customHeight="1" hidden="1">
      <c r="A57" s="34"/>
      <c r="B57" s="35"/>
      <c r="C57" s="36"/>
      <c r="D57" s="36"/>
      <c r="E57" s="36"/>
      <c r="F57" s="36"/>
      <c r="G57" s="36"/>
      <c r="H57" s="36"/>
      <c r="I57" s="36"/>
      <c r="J57" s="36"/>
      <c r="K57" s="36"/>
      <c r="L57" s="113"/>
      <c r="S57" s="34"/>
      <c r="T57" s="34"/>
      <c r="U57" s="34"/>
      <c r="V57" s="34"/>
      <c r="W57" s="34"/>
      <c r="X57" s="34"/>
      <c r="Y57" s="34"/>
      <c r="Z57" s="34"/>
      <c r="AA57" s="34"/>
      <c r="AB57" s="34"/>
      <c r="AC57" s="34"/>
      <c r="AD57" s="34"/>
      <c r="AE57" s="34"/>
    </row>
    <row r="58" spans="1:31" s="2" customFormat="1" ht="15.15" customHeight="1" hidden="1">
      <c r="A58" s="34"/>
      <c r="B58" s="35"/>
      <c r="C58" s="29" t="s">
        <v>25</v>
      </c>
      <c r="D58" s="36"/>
      <c r="E58" s="36"/>
      <c r="F58" s="27" t="str">
        <f>E17</f>
        <v>Ing. Aleš Bednář</v>
      </c>
      <c r="G58" s="36"/>
      <c r="H58" s="36"/>
      <c r="I58" s="29" t="s">
        <v>31</v>
      </c>
      <c r="J58" s="32" t="str">
        <f>E23</f>
        <v xml:space="preserve"> </v>
      </c>
      <c r="K58" s="36"/>
      <c r="L58" s="113"/>
      <c r="S58" s="34"/>
      <c r="T58" s="34"/>
      <c r="U58" s="34"/>
      <c r="V58" s="34"/>
      <c r="W58" s="34"/>
      <c r="X58" s="34"/>
      <c r="Y58" s="34"/>
      <c r="Z58" s="34"/>
      <c r="AA58" s="34"/>
      <c r="AB58" s="34"/>
      <c r="AC58" s="34"/>
      <c r="AD58" s="34"/>
      <c r="AE58" s="34"/>
    </row>
    <row r="59" spans="1:31" s="2" customFormat="1" ht="15.15" customHeight="1" hidden="1">
      <c r="A59" s="34"/>
      <c r="B59" s="35"/>
      <c r="C59" s="29" t="s">
        <v>29</v>
      </c>
      <c r="D59" s="36"/>
      <c r="E59" s="36"/>
      <c r="F59" s="27" t="str">
        <f>IF(E20="","",E20)</f>
        <v>Vyplň údaj</v>
      </c>
      <c r="G59" s="36"/>
      <c r="H59" s="36"/>
      <c r="I59" s="29" t="s">
        <v>33</v>
      </c>
      <c r="J59" s="32" t="str">
        <f>E26</f>
        <v>Lukáš Kot</v>
      </c>
      <c r="K59" s="36"/>
      <c r="L59" s="113"/>
      <c r="S59" s="34"/>
      <c r="T59" s="34"/>
      <c r="U59" s="34"/>
      <c r="V59" s="34"/>
      <c r="W59" s="34"/>
      <c r="X59" s="34"/>
      <c r="Y59" s="34"/>
      <c r="Z59" s="34"/>
      <c r="AA59" s="34"/>
      <c r="AB59" s="34"/>
      <c r="AC59" s="34"/>
      <c r="AD59" s="34"/>
      <c r="AE59" s="34"/>
    </row>
    <row r="60" spans="1:31" s="2" customFormat="1" ht="10.35" customHeight="1" hidden="1">
      <c r="A60" s="34"/>
      <c r="B60" s="35"/>
      <c r="C60" s="36"/>
      <c r="D60" s="36"/>
      <c r="E60" s="36"/>
      <c r="F60" s="36"/>
      <c r="G60" s="36"/>
      <c r="H60" s="36"/>
      <c r="I60" s="36"/>
      <c r="J60" s="36"/>
      <c r="K60" s="36"/>
      <c r="L60" s="113"/>
      <c r="S60" s="34"/>
      <c r="T60" s="34"/>
      <c r="U60" s="34"/>
      <c r="V60" s="34"/>
      <c r="W60" s="34"/>
      <c r="X60" s="34"/>
      <c r="Y60" s="34"/>
      <c r="Z60" s="34"/>
      <c r="AA60" s="34"/>
      <c r="AB60" s="34"/>
      <c r="AC60" s="34"/>
      <c r="AD60" s="34"/>
      <c r="AE60" s="34"/>
    </row>
    <row r="61" spans="1:31" s="2" customFormat="1" ht="29.25" customHeight="1" hidden="1">
      <c r="A61" s="34"/>
      <c r="B61" s="35"/>
      <c r="C61" s="136" t="s">
        <v>159</v>
      </c>
      <c r="D61" s="137"/>
      <c r="E61" s="137"/>
      <c r="F61" s="137"/>
      <c r="G61" s="137"/>
      <c r="H61" s="137"/>
      <c r="I61" s="137"/>
      <c r="J61" s="138" t="s">
        <v>160</v>
      </c>
      <c r="K61" s="137"/>
      <c r="L61" s="113"/>
      <c r="S61" s="34"/>
      <c r="T61" s="34"/>
      <c r="U61" s="34"/>
      <c r="V61" s="34"/>
      <c r="W61" s="34"/>
      <c r="X61" s="34"/>
      <c r="Y61" s="34"/>
      <c r="Z61" s="34"/>
      <c r="AA61" s="34"/>
      <c r="AB61" s="34"/>
      <c r="AC61" s="34"/>
      <c r="AD61" s="34"/>
      <c r="AE61" s="34"/>
    </row>
    <row r="62" spans="1:31" s="2" customFormat="1" ht="10.35" customHeight="1" hidden="1">
      <c r="A62" s="34"/>
      <c r="B62" s="35"/>
      <c r="C62" s="36"/>
      <c r="D62" s="36"/>
      <c r="E62" s="36"/>
      <c r="F62" s="36"/>
      <c r="G62" s="36"/>
      <c r="H62" s="36"/>
      <c r="I62" s="36"/>
      <c r="J62" s="36"/>
      <c r="K62" s="36"/>
      <c r="L62" s="113"/>
      <c r="S62" s="34"/>
      <c r="T62" s="34"/>
      <c r="U62" s="34"/>
      <c r="V62" s="34"/>
      <c r="W62" s="34"/>
      <c r="X62" s="34"/>
      <c r="Y62" s="34"/>
      <c r="Z62" s="34"/>
      <c r="AA62" s="34"/>
      <c r="AB62" s="34"/>
      <c r="AC62" s="34"/>
      <c r="AD62" s="34"/>
      <c r="AE62" s="34"/>
    </row>
    <row r="63" spans="1:47" s="2" customFormat="1" ht="22.8" customHeight="1" hidden="1">
      <c r="A63" s="34"/>
      <c r="B63" s="35"/>
      <c r="C63" s="139" t="s">
        <v>69</v>
      </c>
      <c r="D63" s="36"/>
      <c r="E63" s="36"/>
      <c r="F63" s="36"/>
      <c r="G63" s="36"/>
      <c r="H63" s="36"/>
      <c r="I63" s="36"/>
      <c r="J63" s="77">
        <f>J89</f>
        <v>0</v>
      </c>
      <c r="K63" s="36"/>
      <c r="L63" s="113"/>
      <c r="S63" s="34"/>
      <c r="T63" s="34"/>
      <c r="U63" s="34"/>
      <c r="V63" s="34"/>
      <c r="W63" s="34"/>
      <c r="X63" s="34"/>
      <c r="Y63" s="34"/>
      <c r="Z63" s="34"/>
      <c r="AA63" s="34"/>
      <c r="AB63" s="34"/>
      <c r="AC63" s="34"/>
      <c r="AD63" s="34"/>
      <c r="AE63" s="34"/>
      <c r="AU63" s="17" t="s">
        <v>161</v>
      </c>
    </row>
    <row r="64" spans="2:12" s="9" customFormat="1" ht="24.9" customHeight="1" hidden="1">
      <c r="B64" s="140"/>
      <c r="C64" s="141"/>
      <c r="D64" s="142" t="s">
        <v>162</v>
      </c>
      <c r="E64" s="143"/>
      <c r="F64" s="143"/>
      <c r="G64" s="143"/>
      <c r="H64" s="143"/>
      <c r="I64" s="143"/>
      <c r="J64" s="144">
        <f>J90</f>
        <v>0</v>
      </c>
      <c r="K64" s="141"/>
      <c r="L64" s="145"/>
    </row>
    <row r="65" spans="2:12" s="10" customFormat="1" ht="19.95" customHeight="1" hidden="1">
      <c r="B65" s="146"/>
      <c r="C65" s="97"/>
      <c r="D65" s="147" t="s">
        <v>163</v>
      </c>
      <c r="E65" s="148"/>
      <c r="F65" s="148"/>
      <c r="G65" s="148"/>
      <c r="H65" s="148"/>
      <c r="I65" s="148"/>
      <c r="J65" s="149">
        <f>J91</f>
        <v>0</v>
      </c>
      <c r="K65" s="97"/>
      <c r="L65" s="150"/>
    </row>
    <row r="66" spans="2:12" s="10" customFormat="1" ht="19.95" customHeight="1" hidden="1">
      <c r="B66" s="146"/>
      <c r="C66" s="97"/>
      <c r="D66" s="147" t="s">
        <v>164</v>
      </c>
      <c r="E66" s="148"/>
      <c r="F66" s="148"/>
      <c r="G66" s="148"/>
      <c r="H66" s="148"/>
      <c r="I66" s="148"/>
      <c r="J66" s="149">
        <f>J95</f>
        <v>0</v>
      </c>
      <c r="K66" s="97"/>
      <c r="L66" s="150"/>
    </row>
    <row r="67" spans="2:12" s="10" customFormat="1" ht="19.95" customHeight="1" hidden="1">
      <c r="B67" s="146"/>
      <c r="C67" s="97"/>
      <c r="D67" s="147" t="s">
        <v>165</v>
      </c>
      <c r="E67" s="148"/>
      <c r="F67" s="148"/>
      <c r="G67" s="148"/>
      <c r="H67" s="148"/>
      <c r="I67" s="148"/>
      <c r="J67" s="149">
        <f>J107</f>
        <v>0</v>
      </c>
      <c r="K67" s="97"/>
      <c r="L67" s="150"/>
    </row>
    <row r="68" spans="1:31" s="2" customFormat="1" ht="21.75" customHeight="1" hidden="1">
      <c r="A68" s="34"/>
      <c r="B68" s="35"/>
      <c r="C68" s="36"/>
      <c r="D68" s="36"/>
      <c r="E68" s="36"/>
      <c r="F68" s="36"/>
      <c r="G68" s="36"/>
      <c r="H68" s="36"/>
      <c r="I68" s="36"/>
      <c r="J68" s="36"/>
      <c r="K68" s="36"/>
      <c r="L68" s="113"/>
      <c r="S68" s="34"/>
      <c r="T68" s="34"/>
      <c r="U68" s="34"/>
      <c r="V68" s="34"/>
      <c r="W68" s="34"/>
      <c r="X68" s="34"/>
      <c r="Y68" s="34"/>
      <c r="Z68" s="34"/>
      <c r="AA68" s="34"/>
      <c r="AB68" s="34"/>
      <c r="AC68" s="34"/>
      <c r="AD68" s="34"/>
      <c r="AE68" s="34"/>
    </row>
    <row r="69" spans="1:31" s="2" customFormat="1" ht="6.9" customHeight="1" hidden="1">
      <c r="A69" s="34"/>
      <c r="B69" s="47"/>
      <c r="C69" s="48"/>
      <c r="D69" s="48"/>
      <c r="E69" s="48"/>
      <c r="F69" s="48"/>
      <c r="G69" s="48"/>
      <c r="H69" s="48"/>
      <c r="I69" s="48"/>
      <c r="J69" s="48"/>
      <c r="K69" s="48"/>
      <c r="L69" s="113"/>
      <c r="S69" s="34"/>
      <c r="T69" s="34"/>
      <c r="U69" s="34"/>
      <c r="V69" s="34"/>
      <c r="W69" s="34"/>
      <c r="X69" s="34"/>
      <c r="Y69" s="34"/>
      <c r="Z69" s="34"/>
      <c r="AA69" s="34"/>
      <c r="AB69" s="34"/>
      <c r="AC69" s="34"/>
      <c r="AD69" s="34"/>
      <c r="AE69" s="34"/>
    </row>
    <row r="70" ht="12" hidden="1"/>
    <row r="71" ht="12" hidden="1"/>
    <row r="72" ht="12" hidden="1"/>
    <row r="73" spans="1:31" s="2" customFormat="1" ht="6.9" customHeight="1">
      <c r="A73" s="34"/>
      <c r="B73" s="49"/>
      <c r="C73" s="50"/>
      <c r="D73" s="50"/>
      <c r="E73" s="50"/>
      <c r="F73" s="50"/>
      <c r="G73" s="50"/>
      <c r="H73" s="50"/>
      <c r="I73" s="50"/>
      <c r="J73" s="50"/>
      <c r="K73" s="50"/>
      <c r="L73" s="113"/>
      <c r="S73" s="34"/>
      <c r="T73" s="34"/>
      <c r="U73" s="34"/>
      <c r="V73" s="34"/>
      <c r="W73" s="34"/>
      <c r="X73" s="34"/>
      <c r="Y73" s="34"/>
      <c r="Z73" s="34"/>
      <c r="AA73" s="34"/>
      <c r="AB73" s="34"/>
      <c r="AC73" s="34"/>
      <c r="AD73" s="34"/>
      <c r="AE73" s="34"/>
    </row>
    <row r="74" spans="1:31" s="2" customFormat="1" ht="24.9" customHeight="1">
      <c r="A74" s="34"/>
      <c r="B74" s="35"/>
      <c r="C74" s="23" t="s">
        <v>166</v>
      </c>
      <c r="D74" s="36"/>
      <c r="E74" s="36"/>
      <c r="F74" s="36"/>
      <c r="G74" s="36"/>
      <c r="H74" s="36"/>
      <c r="I74" s="36"/>
      <c r="J74" s="36"/>
      <c r="K74" s="36"/>
      <c r="L74" s="113"/>
      <c r="S74" s="34"/>
      <c r="T74" s="34"/>
      <c r="U74" s="34"/>
      <c r="V74" s="34"/>
      <c r="W74" s="34"/>
      <c r="X74" s="34"/>
      <c r="Y74" s="34"/>
      <c r="Z74" s="34"/>
      <c r="AA74" s="34"/>
      <c r="AB74" s="34"/>
      <c r="AC74" s="34"/>
      <c r="AD74" s="34"/>
      <c r="AE74" s="34"/>
    </row>
    <row r="75" spans="1:31" s="2" customFormat="1" ht="6.9" customHeight="1">
      <c r="A75" s="34"/>
      <c r="B75" s="35"/>
      <c r="C75" s="36"/>
      <c r="D75" s="36"/>
      <c r="E75" s="36"/>
      <c r="F75" s="36"/>
      <c r="G75" s="36"/>
      <c r="H75" s="36"/>
      <c r="I75" s="36"/>
      <c r="J75" s="36"/>
      <c r="K75" s="36"/>
      <c r="L75" s="113"/>
      <c r="S75" s="34"/>
      <c r="T75" s="34"/>
      <c r="U75" s="34"/>
      <c r="V75" s="34"/>
      <c r="W75" s="34"/>
      <c r="X75" s="34"/>
      <c r="Y75" s="34"/>
      <c r="Z75" s="34"/>
      <c r="AA75" s="34"/>
      <c r="AB75" s="34"/>
      <c r="AC75" s="34"/>
      <c r="AD75" s="34"/>
      <c r="AE75" s="34"/>
    </row>
    <row r="76" spans="1:31" s="2" customFormat="1" ht="12" customHeight="1">
      <c r="A76" s="34"/>
      <c r="B76" s="35"/>
      <c r="C76" s="29" t="s">
        <v>16</v>
      </c>
      <c r="D76" s="36"/>
      <c r="E76" s="36"/>
      <c r="F76" s="36"/>
      <c r="G76" s="36"/>
      <c r="H76" s="36"/>
      <c r="I76" s="36"/>
      <c r="J76" s="36"/>
      <c r="K76" s="36"/>
      <c r="L76" s="113"/>
      <c r="S76" s="34"/>
      <c r="T76" s="34"/>
      <c r="U76" s="34"/>
      <c r="V76" s="34"/>
      <c r="W76" s="34"/>
      <c r="X76" s="34"/>
      <c r="Y76" s="34"/>
      <c r="Z76" s="34"/>
      <c r="AA76" s="34"/>
      <c r="AB76" s="34"/>
      <c r="AC76" s="34"/>
      <c r="AD76" s="34"/>
      <c r="AE76" s="34"/>
    </row>
    <row r="77" spans="1:31" s="2" customFormat="1" ht="16.5" customHeight="1">
      <c r="A77" s="34"/>
      <c r="B77" s="35"/>
      <c r="C77" s="36"/>
      <c r="D77" s="36"/>
      <c r="E77" s="288" t="str">
        <f>E7</f>
        <v>Cyklická údržba trati v úseku Praha-Holešovice - Vraňany</v>
      </c>
      <c r="F77" s="289"/>
      <c r="G77" s="289"/>
      <c r="H77" s="289"/>
      <c r="I77" s="36"/>
      <c r="J77" s="36"/>
      <c r="K77" s="36"/>
      <c r="L77" s="113"/>
      <c r="S77" s="34"/>
      <c r="T77" s="34"/>
      <c r="U77" s="34"/>
      <c r="V77" s="34"/>
      <c r="W77" s="34"/>
      <c r="X77" s="34"/>
      <c r="Y77" s="34"/>
      <c r="Z77" s="34"/>
      <c r="AA77" s="34"/>
      <c r="AB77" s="34"/>
      <c r="AC77" s="34"/>
      <c r="AD77" s="34"/>
      <c r="AE77" s="34"/>
    </row>
    <row r="78" spans="2:12" s="1" customFormat="1" ht="12" customHeight="1">
      <c r="B78" s="21"/>
      <c r="C78" s="29" t="s">
        <v>156</v>
      </c>
      <c r="D78" s="22"/>
      <c r="E78" s="22"/>
      <c r="F78" s="22"/>
      <c r="G78" s="22"/>
      <c r="H78" s="22"/>
      <c r="I78" s="22"/>
      <c r="J78" s="22"/>
      <c r="K78" s="22"/>
      <c r="L78" s="20"/>
    </row>
    <row r="79" spans="1:31" s="2" customFormat="1" ht="16.5" customHeight="1">
      <c r="A79" s="34"/>
      <c r="B79" s="35"/>
      <c r="C79" s="36"/>
      <c r="D79" s="36"/>
      <c r="E79" s="288" t="s">
        <v>1924</v>
      </c>
      <c r="F79" s="287"/>
      <c r="G79" s="287"/>
      <c r="H79" s="287"/>
      <c r="I79" s="36"/>
      <c r="J79" s="36"/>
      <c r="K79" s="36"/>
      <c r="L79" s="113"/>
      <c r="S79" s="34"/>
      <c r="T79" s="34"/>
      <c r="U79" s="34"/>
      <c r="V79" s="34"/>
      <c r="W79" s="34"/>
      <c r="X79" s="34"/>
      <c r="Y79" s="34"/>
      <c r="Z79" s="34"/>
      <c r="AA79" s="34"/>
      <c r="AB79" s="34"/>
      <c r="AC79" s="34"/>
      <c r="AD79" s="34"/>
      <c r="AE79" s="34"/>
    </row>
    <row r="80" spans="1:31" s="2" customFormat="1" ht="12" customHeight="1">
      <c r="A80" s="34"/>
      <c r="B80" s="35"/>
      <c r="C80" s="29" t="s">
        <v>1925</v>
      </c>
      <c r="D80" s="36"/>
      <c r="E80" s="36"/>
      <c r="F80" s="36"/>
      <c r="G80" s="36"/>
      <c r="H80" s="36"/>
      <c r="I80" s="36"/>
      <c r="J80" s="36"/>
      <c r="K80" s="36"/>
      <c r="L80" s="113"/>
      <c r="S80" s="34"/>
      <c r="T80" s="34"/>
      <c r="U80" s="34"/>
      <c r="V80" s="34"/>
      <c r="W80" s="34"/>
      <c r="X80" s="34"/>
      <c r="Y80" s="34"/>
      <c r="Z80" s="34"/>
      <c r="AA80" s="34"/>
      <c r="AB80" s="34"/>
      <c r="AC80" s="34"/>
      <c r="AD80" s="34"/>
      <c r="AE80" s="34"/>
    </row>
    <row r="81" spans="1:31" s="2" customFormat="1" ht="16.5" customHeight="1">
      <c r="A81" s="34"/>
      <c r="B81" s="35"/>
      <c r="C81" s="36"/>
      <c r="D81" s="36"/>
      <c r="E81" s="280" t="str">
        <f>E11</f>
        <v>03 - P2398</v>
      </c>
      <c r="F81" s="287"/>
      <c r="G81" s="287"/>
      <c r="H81" s="287"/>
      <c r="I81" s="36"/>
      <c r="J81" s="36"/>
      <c r="K81" s="36"/>
      <c r="L81" s="113"/>
      <c r="S81" s="34"/>
      <c r="T81" s="34"/>
      <c r="U81" s="34"/>
      <c r="V81" s="34"/>
      <c r="W81" s="34"/>
      <c r="X81" s="34"/>
      <c r="Y81" s="34"/>
      <c r="Z81" s="34"/>
      <c r="AA81" s="34"/>
      <c r="AB81" s="34"/>
      <c r="AC81" s="34"/>
      <c r="AD81" s="34"/>
      <c r="AE81" s="34"/>
    </row>
    <row r="82" spans="1:31" s="2" customFormat="1" ht="6.9" customHeight="1">
      <c r="A82" s="34"/>
      <c r="B82" s="35"/>
      <c r="C82" s="36"/>
      <c r="D82" s="36"/>
      <c r="E82" s="36"/>
      <c r="F82" s="36"/>
      <c r="G82" s="36"/>
      <c r="H82" s="36"/>
      <c r="I82" s="36"/>
      <c r="J82" s="36"/>
      <c r="K82" s="36"/>
      <c r="L82" s="113"/>
      <c r="S82" s="34"/>
      <c r="T82" s="34"/>
      <c r="U82" s="34"/>
      <c r="V82" s="34"/>
      <c r="W82" s="34"/>
      <c r="X82" s="34"/>
      <c r="Y82" s="34"/>
      <c r="Z82" s="34"/>
      <c r="AA82" s="34"/>
      <c r="AB82" s="34"/>
      <c r="AC82" s="34"/>
      <c r="AD82" s="34"/>
      <c r="AE82" s="34"/>
    </row>
    <row r="83" spans="1:31" s="2" customFormat="1" ht="12" customHeight="1">
      <c r="A83" s="34"/>
      <c r="B83" s="35"/>
      <c r="C83" s="29" t="s">
        <v>21</v>
      </c>
      <c r="D83" s="36"/>
      <c r="E83" s="36"/>
      <c r="F83" s="27" t="str">
        <f>F14</f>
        <v xml:space="preserve"> </v>
      </c>
      <c r="G83" s="36"/>
      <c r="H83" s="36"/>
      <c r="I83" s="29" t="s">
        <v>23</v>
      </c>
      <c r="J83" s="59" t="str">
        <f>IF(J14="","",J14)</f>
        <v>24. 2. 2023</v>
      </c>
      <c r="K83" s="36"/>
      <c r="L83" s="113"/>
      <c r="S83" s="34"/>
      <c r="T83" s="34"/>
      <c r="U83" s="34"/>
      <c r="V83" s="34"/>
      <c r="W83" s="34"/>
      <c r="X83" s="34"/>
      <c r="Y83" s="34"/>
      <c r="Z83" s="34"/>
      <c r="AA83" s="34"/>
      <c r="AB83" s="34"/>
      <c r="AC83" s="34"/>
      <c r="AD83" s="34"/>
      <c r="AE83" s="34"/>
    </row>
    <row r="84" spans="1:31" s="2" customFormat="1" ht="6.9" customHeight="1">
      <c r="A84" s="34"/>
      <c r="B84" s="35"/>
      <c r="C84" s="36"/>
      <c r="D84" s="36"/>
      <c r="E84" s="36"/>
      <c r="F84" s="36"/>
      <c r="G84" s="36"/>
      <c r="H84" s="36"/>
      <c r="I84" s="36"/>
      <c r="J84" s="36"/>
      <c r="K84" s="36"/>
      <c r="L84" s="113"/>
      <c r="S84" s="34"/>
      <c r="T84" s="34"/>
      <c r="U84" s="34"/>
      <c r="V84" s="34"/>
      <c r="W84" s="34"/>
      <c r="X84" s="34"/>
      <c r="Y84" s="34"/>
      <c r="Z84" s="34"/>
      <c r="AA84" s="34"/>
      <c r="AB84" s="34"/>
      <c r="AC84" s="34"/>
      <c r="AD84" s="34"/>
      <c r="AE84" s="34"/>
    </row>
    <row r="85" spans="1:31" s="2" customFormat="1" ht="15.15" customHeight="1">
      <c r="A85" s="34"/>
      <c r="B85" s="35"/>
      <c r="C85" s="29" t="s">
        <v>25</v>
      </c>
      <c r="D85" s="36"/>
      <c r="E85" s="36"/>
      <c r="F85" s="27" t="str">
        <f>E17</f>
        <v>Ing. Aleš Bednář</v>
      </c>
      <c r="G85" s="36"/>
      <c r="H85" s="36"/>
      <c r="I85" s="29" t="s">
        <v>31</v>
      </c>
      <c r="J85" s="32" t="str">
        <f>E23</f>
        <v xml:space="preserve"> </v>
      </c>
      <c r="K85" s="36"/>
      <c r="L85" s="113"/>
      <c r="S85" s="34"/>
      <c r="T85" s="34"/>
      <c r="U85" s="34"/>
      <c r="V85" s="34"/>
      <c r="W85" s="34"/>
      <c r="X85" s="34"/>
      <c r="Y85" s="34"/>
      <c r="Z85" s="34"/>
      <c r="AA85" s="34"/>
      <c r="AB85" s="34"/>
      <c r="AC85" s="34"/>
      <c r="AD85" s="34"/>
      <c r="AE85" s="34"/>
    </row>
    <row r="86" spans="1:31" s="2" customFormat="1" ht="15.15" customHeight="1">
      <c r="A86" s="34"/>
      <c r="B86" s="35"/>
      <c r="C86" s="29" t="s">
        <v>29</v>
      </c>
      <c r="D86" s="36"/>
      <c r="E86" s="36"/>
      <c r="F86" s="27" t="str">
        <f>IF(E20="","",E20)</f>
        <v>Vyplň údaj</v>
      </c>
      <c r="G86" s="36"/>
      <c r="H86" s="36"/>
      <c r="I86" s="29" t="s">
        <v>33</v>
      </c>
      <c r="J86" s="32" t="str">
        <f>E26</f>
        <v>Lukáš Kot</v>
      </c>
      <c r="K86" s="36"/>
      <c r="L86" s="113"/>
      <c r="S86" s="34"/>
      <c r="T86" s="34"/>
      <c r="U86" s="34"/>
      <c r="V86" s="34"/>
      <c r="W86" s="34"/>
      <c r="X86" s="34"/>
      <c r="Y86" s="34"/>
      <c r="Z86" s="34"/>
      <c r="AA86" s="34"/>
      <c r="AB86" s="34"/>
      <c r="AC86" s="34"/>
      <c r="AD86" s="34"/>
      <c r="AE86" s="34"/>
    </row>
    <row r="87" spans="1:31" s="2" customFormat="1" ht="10.35" customHeight="1">
      <c r="A87" s="34"/>
      <c r="B87" s="35"/>
      <c r="C87" s="36"/>
      <c r="D87" s="36"/>
      <c r="E87" s="36"/>
      <c r="F87" s="36"/>
      <c r="G87" s="36"/>
      <c r="H87" s="36"/>
      <c r="I87" s="36"/>
      <c r="J87" s="36"/>
      <c r="K87" s="36"/>
      <c r="L87" s="113"/>
      <c r="S87" s="34"/>
      <c r="T87" s="34"/>
      <c r="U87" s="34"/>
      <c r="V87" s="34"/>
      <c r="W87" s="34"/>
      <c r="X87" s="34"/>
      <c r="Y87" s="34"/>
      <c r="Z87" s="34"/>
      <c r="AA87" s="34"/>
      <c r="AB87" s="34"/>
      <c r="AC87" s="34"/>
      <c r="AD87" s="34"/>
      <c r="AE87" s="34"/>
    </row>
    <row r="88" spans="1:31" s="11" customFormat="1" ht="29.25" customHeight="1">
      <c r="A88" s="151"/>
      <c r="B88" s="152"/>
      <c r="C88" s="153" t="s">
        <v>167</v>
      </c>
      <c r="D88" s="154" t="s">
        <v>56</v>
      </c>
      <c r="E88" s="154" t="s">
        <v>52</v>
      </c>
      <c r="F88" s="154" t="s">
        <v>53</v>
      </c>
      <c r="G88" s="154" t="s">
        <v>168</v>
      </c>
      <c r="H88" s="154" t="s">
        <v>169</v>
      </c>
      <c r="I88" s="154" t="s">
        <v>170</v>
      </c>
      <c r="J88" s="154" t="s">
        <v>160</v>
      </c>
      <c r="K88" s="155" t="s">
        <v>171</v>
      </c>
      <c r="L88" s="156"/>
      <c r="M88" s="68" t="s">
        <v>19</v>
      </c>
      <c r="N88" s="69" t="s">
        <v>41</v>
      </c>
      <c r="O88" s="69" t="s">
        <v>172</v>
      </c>
      <c r="P88" s="69" t="s">
        <v>173</v>
      </c>
      <c r="Q88" s="69" t="s">
        <v>174</v>
      </c>
      <c r="R88" s="69" t="s">
        <v>175</v>
      </c>
      <c r="S88" s="69" t="s">
        <v>176</v>
      </c>
      <c r="T88" s="70" t="s">
        <v>177</v>
      </c>
      <c r="U88" s="151"/>
      <c r="V88" s="151"/>
      <c r="W88" s="151"/>
      <c r="X88" s="151"/>
      <c r="Y88" s="151"/>
      <c r="Z88" s="151"/>
      <c r="AA88" s="151"/>
      <c r="AB88" s="151"/>
      <c r="AC88" s="151"/>
      <c r="AD88" s="151"/>
      <c r="AE88" s="151"/>
    </row>
    <row r="89" spans="1:63" s="2" customFormat="1" ht="22.8" customHeight="1">
      <c r="A89" s="34"/>
      <c r="B89" s="35"/>
      <c r="C89" s="75" t="s">
        <v>178</v>
      </c>
      <c r="D89" s="36"/>
      <c r="E89" s="36"/>
      <c r="F89" s="36"/>
      <c r="G89" s="36"/>
      <c r="H89" s="36"/>
      <c r="I89" s="36"/>
      <c r="J89" s="157">
        <f>BK89</f>
        <v>0</v>
      </c>
      <c r="K89" s="36"/>
      <c r="L89" s="39"/>
      <c r="M89" s="71"/>
      <c r="N89" s="158"/>
      <c r="O89" s="72"/>
      <c r="P89" s="159">
        <f>P90</f>
        <v>0</v>
      </c>
      <c r="Q89" s="72"/>
      <c r="R89" s="159">
        <f>R90</f>
        <v>0.08399999999999999</v>
      </c>
      <c r="S89" s="72"/>
      <c r="T89" s="160">
        <f>T90</f>
        <v>0</v>
      </c>
      <c r="U89" s="34"/>
      <c r="V89" s="34"/>
      <c r="W89" s="34"/>
      <c r="X89" s="34"/>
      <c r="Y89" s="34"/>
      <c r="Z89" s="34"/>
      <c r="AA89" s="34"/>
      <c r="AB89" s="34"/>
      <c r="AC89" s="34"/>
      <c r="AD89" s="34"/>
      <c r="AE89" s="34"/>
      <c r="AT89" s="17" t="s">
        <v>70</v>
      </c>
      <c r="AU89" s="17" t="s">
        <v>161</v>
      </c>
      <c r="BK89" s="161">
        <f>BK90</f>
        <v>0</v>
      </c>
    </row>
    <row r="90" spans="2:63" s="12" customFormat="1" ht="25.95" customHeight="1">
      <c r="B90" s="162"/>
      <c r="C90" s="163"/>
      <c r="D90" s="164" t="s">
        <v>70</v>
      </c>
      <c r="E90" s="165" t="s">
        <v>179</v>
      </c>
      <c r="F90" s="165" t="s">
        <v>180</v>
      </c>
      <c r="G90" s="163"/>
      <c r="H90" s="163"/>
      <c r="I90" s="166"/>
      <c r="J90" s="167">
        <f>BK90</f>
        <v>0</v>
      </c>
      <c r="K90" s="163"/>
      <c r="L90" s="168"/>
      <c r="M90" s="169"/>
      <c r="N90" s="170"/>
      <c r="O90" s="170"/>
      <c r="P90" s="171">
        <f>P91+P95+P107</f>
        <v>0</v>
      </c>
      <c r="Q90" s="170"/>
      <c r="R90" s="171">
        <f>R91+R95+R107</f>
        <v>0.08399999999999999</v>
      </c>
      <c r="S90" s="170"/>
      <c r="T90" s="172">
        <f>T91+T95+T107</f>
        <v>0</v>
      </c>
      <c r="AR90" s="173" t="s">
        <v>79</v>
      </c>
      <c r="AT90" s="174" t="s">
        <v>70</v>
      </c>
      <c r="AU90" s="174" t="s">
        <v>71</v>
      </c>
      <c r="AY90" s="173" t="s">
        <v>181</v>
      </c>
      <c r="BK90" s="175">
        <f>BK91+BK95+BK107</f>
        <v>0</v>
      </c>
    </row>
    <row r="91" spans="2:63" s="12" customFormat="1" ht="22.8" customHeight="1">
      <c r="B91" s="162"/>
      <c r="C91" s="163"/>
      <c r="D91" s="164" t="s">
        <v>70</v>
      </c>
      <c r="E91" s="176" t="s">
        <v>81</v>
      </c>
      <c r="F91" s="176" t="s">
        <v>182</v>
      </c>
      <c r="G91" s="163"/>
      <c r="H91" s="163"/>
      <c r="I91" s="166"/>
      <c r="J91" s="177">
        <f>BK91</f>
        <v>0</v>
      </c>
      <c r="K91" s="163"/>
      <c r="L91" s="168"/>
      <c r="M91" s="169"/>
      <c r="N91" s="170"/>
      <c r="O91" s="170"/>
      <c r="P91" s="171">
        <f>SUM(P92:P94)</f>
        <v>0</v>
      </c>
      <c r="Q91" s="170"/>
      <c r="R91" s="171">
        <f>SUM(R92:R94)</f>
        <v>0.08399999999999999</v>
      </c>
      <c r="S91" s="170"/>
      <c r="T91" s="172">
        <f>SUM(T92:T94)</f>
        <v>0</v>
      </c>
      <c r="AR91" s="173" t="s">
        <v>79</v>
      </c>
      <c r="AT91" s="174" t="s">
        <v>70</v>
      </c>
      <c r="AU91" s="174" t="s">
        <v>79</v>
      </c>
      <c r="AY91" s="173" t="s">
        <v>181</v>
      </c>
      <c r="BK91" s="175">
        <f>SUM(BK92:BK94)</f>
        <v>0</v>
      </c>
    </row>
    <row r="92" spans="1:65" s="2" customFormat="1" ht="24.15" customHeight="1">
      <c r="A92" s="34"/>
      <c r="B92" s="35"/>
      <c r="C92" s="178" t="s">
        <v>79</v>
      </c>
      <c r="D92" s="178" t="s">
        <v>183</v>
      </c>
      <c r="E92" s="179" t="s">
        <v>1970</v>
      </c>
      <c r="F92" s="180" t="s">
        <v>1971</v>
      </c>
      <c r="G92" s="181" t="s">
        <v>223</v>
      </c>
      <c r="H92" s="182">
        <v>80</v>
      </c>
      <c r="I92" s="183"/>
      <c r="J92" s="184">
        <f>ROUND(I92*H92,2)</f>
        <v>0</v>
      </c>
      <c r="K92" s="180" t="s">
        <v>187</v>
      </c>
      <c r="L92" s="185"/>
      <c r="M92" s="186" t="s">
        <v>19</v>
      </c>
      <c r="N92" s="187" t="s">
        <v>42</v>
      </c>
      <c r="O92" s="64"/>
      <c r="P92" s="188">
        <f>O92*H92</f>
        <v>0</v>
      </c>
      <c r="Q92" s="188">
        <v>0.00105</v>
      </c>
      <c r="R92" s="188">
        <f>Q92*H92</f>
        <v>0.08399999999999999</v>
      </c>
      <c r="S92" s="188">
        <v>0</v>
      </c>
      <c r="T92" s="189">
        <f>S92*H92</f>
        <v>0</v>
      </c>
      <c r="U92" s="34"/>
      <c r="V92" s="34"/>
      <c r="W92" s="34"/>
      <c r="X92" s="34"/>
      <c r="Y92" s="34"/>
      <c r="Z92" s="34"/>
      <c r="AA92" s="34"/>
      <c r="AB92" s="34"/>
      <c r="AC92" s="34"/>
      <c r="AD92" s="34"/>
      <c r="AE92" s="34"/>
      <c r="AR92" s="190" t="s">
        <v>188</v>
      </c>
      <c r="AT92" s="190" t="s">
        <v>183</v>
      </c>
      <c r="AU92" s="190" t="s">
        <v>81</v>
      </c>
      <c r="AY92" s="17" t="s">
        <v>181</v>
      </c>
      <c r="BE92" s="191">
        <f>IF(N92="základní",J92,0)</f>
        <v>0</v>
      </c>
      <c r="BF92" s="191">
        <f>IF(N92="snížená",J92,0)</f>
        <v>0</v>
      </c>
      <c r="BG92" s="191">
        <f>IF(N92="zákl. přenesená",J92,0)</f>
        <v>0</v>
      </c>
      <c r="BH92" s="191">
        <f>IF(N92="sníž. přenesená",J92,0)</f>
        <v>0</v>
      </c>
      <c r="BI92" s="191">
        <f>IF(N92="nulová",J92,0)</f>
        <v>0</v>
      </c>
      <c r="BJ92" s="17" t="s">
        <v>79</v>
      </c>
      <c r="BK92" s="191">
        <f>ROUND(I92*H92,2)</f>
        <v>0</v>
      </c>
      <c r="BL92" s="17" t="s">
        <v>189</v>
      </c>
      <c r="BM92" s="190" t="s">
        <v>2057</v>
      </c>
    </row>
    <row r="93" spans="2:51" s="14" customFormat="1" ht="12">
      <c r="B93" s="203"/>
      <c r="C93" s="204"/>
      <c r="D93" s="194" t="s">
        <v>191</v>
      </c>
      <c r="E93" s="205" t="s">
        <v>19</v>
      </c>
      <c r="F93" s="206" t="s">
        <v>2058</v>
      </c>
      <c r="G93" s="204"/>
      <c r="H93" s="207">
        <v>80</v>
      </c>
      <c r="I93" s="208"/>
      <c r="J93" s="204"/>
      <c r="K93" s="204"/>
      <c r="L93" s="209"/>
      <c r="M93" s="210"/>
      <c r="N93" s="211"/>
      <c r="O93" s="211"/>
      <c r="P93" s="211"/>
      <c r="Q93" s="211"/>
      <c r="R93" s="211"/>
      <c r="S93" s="211"/>
      <c r="T93" s="212"/>
      <c r="AT93" s="213" t="s">
        <v>191</v>
      </c>
      <c r="AU93" s="213" t="s">
        <v>81</v>
      </c>
      <c r="AV93" s="14" t="s">
        <v>81</v>
      </c>
      <c r="AW93" s="14" t="s">
        <v>32</v>
      </c>
      <c r="AX93" s="14" t="s">
        <v>71</v>
      </c>
      <c r="AY93" s="213" t="s">
        <v>181</v>
      </c>
    </row>
    <row r="94" spans="2:51" s="15" customFormat="1" ht="12">
      <c r="B94" s="214"/>
      <c r="C94" s="215"/>
      <c r="D94" s="194" t="s">
        <v>191</v>
      </c>
      <c r="E94" s="216" t="s">
        <v>19</v>
      </c>
      <c r="F94" s="217" t="s">
        <v>196</v>
      </c>
      <c r="G94" s="215"/>
      <c r="H94" s="218">
        <v>80</v>
      </c>
      <c r="I94" s="219"/>
      <c r="J94" s="215"/>
      <c r="K94" s="215"/>
      <c r="L94" s="220"/>
      <c r="M94" s="221"/>
      <c r="N94" s="222"/>
      <c r="O94" s="222"/>
      <c r="P94" s="222"/>
      <c r="Q94" s="222"/>
      <c r="R94" s="222"/>
      <c r="S94" s="222"/>
      <c r="T94" s="223"/>
      <c r="AT94" s="224" t="s">
        <v>191</v>
      </c>
      <c r="AU94" s="224" t="s">
        <v>81</v>
      </c>
      <c r="AV94" s="15" t="s">
        <v>189</v>
      </c>
      <c r="AW94" s="15" t="s">
        <v>32</v>
      </c>
      <c r="AX94" s="15" t="s">
        <v>79</v>
      </c>
      <c r="AY94" s="224" t="s">
        <v>181</v>
      </c>
    </row>
    <row r="95" spans="2:63" s="12" customFormat="1" ht="22.8" customHeight="1">
      <c r="B95" s="162"/>
      <c r="C95" s="163"/>
      <c r="D95" s="164" t="s">
        <v>70</v>
      </c>
      <c r="E95" s="176" t="s">
        <v>197</v>
      </c>
      <c r="F95" s="176" t="s">
        <v>198</v>
      </c>
      <c r="G95" s="163"/>
      <c r="H95" s="163"/>
      <c r="I95" s="166"/>
      <c r="J95" s="177">
        <f>BK95</f>
        <v>0</v>
      </c>
      <c r="K95" s="163"/>
      <c r="L95" s="168"/>
      <c r="M95" s="169"/>
      <c r="N95" s="170"/>
      <c r="O95" s="170"/>
      <c r="P95" s="171">
        <f>SUM(P96:P106)</f>
        <v>0</v>
      </c>
      <c r="Q95" s="170"/>
      <c r="R95" s="171">
        <f>SUM(R96:R106)</f>
        <v>0</v>
      </c>
      <c r="S95" s="170"/>
      <c r="T95" s="172">
        <f>SUM(T96:T106)</f>
        <v>0</v>
      </c>
      <c r="AR95" s="173" t="s">
        <v>79</v>
      </c>
      <c r="AT95" s="174" t="s">
        <v>70</v>
      </c>
      <c r="AU95" s="174" t="s">
        <v>79</v>
      </c>
      <c r="AY95" s="173" t="s">
        <v>181</v>
      </c>
      <c r="BK95" s="175">
        <f>SUM(BK96:BK106)</f>
        <v>0</v>
      </c>
    </row>
    <row r="96" spans="1:65" s="2" customFormat="1" ht="55.5" customHeight="1">
      <c r="A96" s="34"/>
      <c r="B96" s="35"/>
      <c r="C96" s="225" t="s">
        <v>81</v>
      </c>
      <c r="D96" s="225" t="s">
        <v>199</v>
      </c>
      <c r="E96" s="226" t="s">
        <v>1574</v>
      </c>
      <c r="F96" s="227" t="s">
        <v>1575</v>
      </c>
      <c r="G96" s="228" t="s">
        <v>262</v>
      </c>
      <c r="H96" s="229">
        <v>9.6</v>
      </c>
      <c r="I96" s="230"/>
      <c r="J96" s="231">
        <f>ROUND(I96*H96,2)</f>
        <v>0</v>
      </c>
      <c r="K96" s="227" t="s">
        <v>187</v>
      </c>
      <c r="L96" s="39"/>
      <c r="M96" s="232" t="s">
        <v>19</v>
      </c>
      <c r="N96" s="233" t="s">
        <v>42</v>
      </c>
      <c r="O96" s="64"/>
      <c r="P96" s="188">
        <f>O96*H96</f>
        <v>0</v>
      </c>
      <c r="Q96" s="188">
        <v>0</v>
      </c>
      <c r="R96" s="188">
        <f>Q96*H96</f>
        <v>0</v>
      </c>
      <c r="S96" s="188">
        <v>0</v>
      </c>
      <c r="T96" s="189">
        <f>S96*H96</f>
        <v>0</v>
      </c>
      <c r="U96" s="34"/>
      <c r="V96" s="34"/>
      <c r="W96" s="34"/>
      <c r="X96" s="34"/>
      <c r="Y96" s="34"/>
      <c r="Z96" s="34"/>
      <c r="AA96" s="34"/>
      <c r="AB96" s="34"/>
      <c r="AC96" s="34"/>
      <c r="AD96" s="34"/>
      <c r="AE96" s="34"/>
      <c r="AR96" s="190" t="s">
        <v>189</v>
      </c>
      <c r="AT96" s="190" t="s">
        <v>199</v>
      </c>
      <c r="AU96" s="190" t="s">
        <v>81</v>
      </c>
      <c r="AY96" s="17" t="s">
        <v>181</v>
      </c>
      <c r="BE96" s="191">
        <f>IF(N96="základní",J96,0)</f>
        <v>0</v>
      </c>
      <c r="BF96" s="191">
        <f>IF(N96="snížená",J96,0)</f>
        <v>0</v>
      </c>
      <c r="BG96" s="191">
        <f>IF(N96="zákl. přenesená",J96,0)</f>
        <v>0</v>
      </c>
      <c r="BH96" s="191">
        <f>IF(N96="sníž. přenesená",J96,0)</f>
        <v>0</v>
      </c>
      <c r="BI96" s="191">
        <f>IF(N96="nulová",J96,0)</f>
        <v>0</v>
      </c>
      <c r="BJ96" s="17" t="s">
        <v>79</v>
      </c>
      <c r="BK96" s="191">
        <f>ROUND(I96*H96,2)</f>
        <v>0</v>
      </c>
      <c r="BL96" s="17" t="s">
        <v>189</v>
      </c>
      <c r="BM96" s="190" t="s">
        <v>2059</v>
      </c>
    </row>
    <row r="97" spans="2:51" s="13" customFormat="1" ht="12">
      <c r="B97" s="192"/>
      <c r="C97" s="193"/>
      <c r="D97" s="194" t="s">
        <v>191</v>
      </c>
      <c r="E97" s="195" t="s">
        <v>19</v>
      </c>
      <c r="F97" s="196" t="s">
        <v>2060</v>
      </c>
      <c r="G97" s="193"/>
      <c r="H97" s="195" t="s">
        <v>19</v>
      </c>
      <c r="I97" s="197"/>
      <c r="J97" s="193"/>
      <c r="K97" s="193"/>
      <c r="L97" s="198"/>
      <c r="M97" s="199"/>
      <c r="N97" s="200"/>
      <c r="O97" s="200"/>
      <c r="P97" s="200"/>
      <c r="Q97" s="200"/>
      <c r="R97" s="200"/>
      <c r="S97" s="200"/>
      <c r="T97" s="201"/>
      <c r="AT97" s="202" t="s">
        <v>191</v>
      </c>
      <c r="AU97" s="202" t="s">
        <v>81</v>
      </c>
      <c r="AV97" s="13" t="s">
        <v>79</v>
      </c>
      <c r="AW97" s="13" t="s">
        <v>32</v>
      </c>
      <c r="AX97" s="13" t="s">
        <v>71</v>
      </c>
      <c r="AY97" s="202" t="s">
        <v>181</v>
      </c>
    </row>
    <row r="98" spans="2:51" s="14" customFormat="1" ht="12">
      <c r="B98" s="203"/>
      <c r="C98" s="204"/>
      <c r="D98" s="194" t="s">
        <v>191</v>
      </c>
      <c r="E98" s="205" t="s">
        <v>19</v>
      </c>
      <c r="F98" s="206" t="s">
        <v>1360</v>
      </c>
      <c r="G98" s="204"/>
      <c r="H98" s="207">
        <v>9.6</v>
      </c>
      <c r="I98" s="208"/>
      <c r="J98" s="204"/>
      <c r="K98" s="204"/>
      <c r="L98" s="209"/>
      <c r="M98" s="210"/>
      <c r="N98" s="211"/>
      <c r="O98" s="211"/>
      <c r="P98" s="211"/>
      <c r="Q98" s="211"/>
      <c r="R98" s="211"/>
      <c r="S98" s="211"/>
      <c r="T98" s="212"/>
      <c r="AT98" s="213" t="s">
        <v>191</v>
      </c>
      <c r="AU98" s="213" t="s">
        <v>81</v>
      </c>
      <c r="AV98" s="14" t="s">
        <v>81</v>
      </c>
      <c r="AW98" s="14" t="s">
        <v>32</v>
      </c>
      <c r="AX98" s="14" t="s">
        <v>71</v>
      </c>
      <c r="AY98" s="213" t="s">
        <v>181</v>
      </c>
    </row>
    <row r="99" spans="2:51" s="15" customFormat="1" ht="12">
      <c r="B99" s="214"/>
      <c r="C99" s="215"/>
      <c r="D99" s="194" t="s">
        <v>191</v>
      </c>
      <c r="E99" s="216" t="s">
        <v>19</v>
      </c>
      <c r="F99" s="217" t="s">
        <v>196</v>
      </c>
      <c r="G99" s="215"/>
      <c r="H99" s="218">
        <v>9.6</v>
      </c>
      <c r="I99" s="219"/>
      <c r="J99" s="215"/>
      <c r="K99" s="215"/>
      <c r="L99" s="220"/>
      <c r="M99" s="221"/>
      <c r="N99" s="222"/>
      <c r="O99" s="222"/>
      <c r="P99" s="222"/>
      <c r="Q99" s="222"/>
      <c r="R99" s="222"/>
      <c r="S99" s="222"/>
      <c r="T99" s="223"/>
      <c r="AT99" s="224" t="s">
        <v>191</v>
      </c>
      <c r="AU99" s="224" t="s">
        <v>81</v>
      </c>
      <c r="AV99" s="15" t="s">
        <v>189</v>
      </c>
      <c r="AW99" s="15" t="s">
        <v>32</v>
      </c>
      <c r="AX99" s="15" t="s">
        <v>79</v>
      </c>
      <c r="AY99" s="224" t="s">
        <v>181</v>
      </c>
    </row>
    <row r="100" spans="1:65" s="2" customFormat="1" ht="78" customHeight="1">
      <c r="A100" s="34"/>
      <c r="B100" s="35"/>
      <c r="C100" s="225" t="s">
        <v>208</v>
      </c>
      <c r="D100" s="225" t="s">
        <v>199</v>
      </c>
      <c r="E100" s="226" t="s">
        <v>1974</v>
      </c>
      <c r="F100" s="227" t="s">
        <v>1975</v>
      </c>
      <c r="G100" s="228" t="s">
        <v>1425</v>
      </c>
      <c r="H100" s="229">
        <v>40</v>
      </c>
      <c r="I100" s="230"/>
      <c r="J100" s="231">
        <f>ROUND(I100*H100,2)</f>
        <v>0</v>
      </c>
      <c r="K100" s="227" t="s">
        <v>187</v>
      </c>
      <c r="L100" s="39"/>
      <c r="M100" s="232" t="s">
        <v>19</v>
      </c>
      <c r="N100" s="233" t="s">
        <v>42</v>
      </c>
      <c r="O100" s="64"/>
      <c r="P100" s="188">
        <f>O100*H100</f>
        <v>0</v>
      </c>
      <c r="Q100" s="188">
        <v>0</v>
      </c>
      <c r="R100" s="188">
        <f>Q100*H100</f>
        <v>0</v>
      </c>
      <c r="S100" s="188">
        <v>0</v>
      </c>
      <c r="T100" s="189">
        <f>S100*H100</f>
        <v>0</v>
      </c>
      <c r="U100" s="34"/>
      <c r="V100" s="34"/>
      <c r="W100" s="34"/>
      <c r="X100" s="34"/>
      <c r="Y100" s="34"/>
      <c r="Z100" s="34"/>
      <c r="AA100" s="34"/>
      <c r="AB100" s="34"/>
      <c r="AC100" s="34"/>
      <c r="AD100" s="34"/>
      <c r="AE100" s="34"/>
      <c r="AR100" s="190" t="s">
        <v>189</v>
      </c>
      <c r="AT100" s="190" t="s">
        <v>199</v>
      </c>
      <c r="AU100" s="190" t="s">
        <v>81</v>
      </c>
      <c r="AY100" s="17" t="s">
        <v>181</v>
      </c>
      <c r="BE100" s="191">
        <f>IF(N100="základní",J100,0)</f>
        <v>0</v>
      </c>
      <c r="BF100" s="191">
        <f>IF(N100="snížená",J100,0)</f>
        <v>0</v>
      </c>
      <c r="BG100" s="191">
        <f>IF(N100="zákl. přenesená",J100,0)</f>
        <v>0</v>
      </c>
      <c r="BH100" s="191">
        <f>IF(N100="sníž. přenesená",J100,0)</f>
        <v>0</v>
      </c>
      <c r="BI100" s="191">
        <f>IF(N100="nulová",J100,0)</f>
        <v>0</v>
      </c>
      <c r="BJ100" s="17" t="s">
        <v>79</v>
      </c>
      <c r="BK100" s="191">
        <f>ROUND(I100*H100,2)</f>
        <v>0</v>
      </c>
      <c r="BL100" s="17" t="s">
        <v>189</v>
      </c>
      <c r="BM100" s="190" t="s">
        <v>2061</v>
      </c>
    </row>
    <row r="101" spans="2:51" s="14" customFormat="1" ht="12">
      <c r="B101" s="203"/>
      <c r="C101" s="204"/>
      <c r="D101" s="194" t="s">
        <v>191</v>
      </c>
      <c r="E101" s="205" t="s">
        <v>19</v>
      </c>
      <c r="F101" s="206" t="s">
        <v>2062</v>
      </c>
      <c r="G101" s="204"/>
      <c r="H101" s="207">
        <v>40</v>
      </c>
      <c r="I101" s="208"/>
      <c r="J101" s="204"/>
      <c r="K101" s="204"/>
      <c r="L101" s="209"/>
      <c r="M101" s="210"/>
      <c r="N101" s="211"/>
      <c r="O101" s="211"/>
      <c r="P101" s="211"/>
      <c r="Q101" s="211"/>
      <c r="R101" s="211"/>
      <c r="S101" s="211"/>
      <c r="T101" s="212"/>
      <c r="AT101" s="213" t="s">
        <v>191</v>
      </c>
      <c r="AU101" s="213" t="s">
        <v>81</v>
      </c>
      <c r="AV101" s="14" t="s">
        <v>81</v>
      </c>
      <c r="AW101" s="14" t="s">
        <v>32</v>
      </c>
      <c r="AX101" s="14" t="s">
        <v>71</v>
      </c>
      <c r="AY101" s="213" t="s">
        <v>181</v>
      </c>
    </row>
    <row r="102" spans="2:51" s="15" customFormat="1" ht="12">
      <c r="B102" s="214"/>
      <c r="C102" s="215"/>
      <c r="D102" s="194" t="s">
        <v>191</v>
      </c>
      <c r="E102" s="216" t="s">
        <v>19</v>
      </c>
      <c r="F102" s="217" t="s">
        <v>196</v>
      </c>
      <c r="G102" s="215"/>
      <c r="H102" s="218">
        <v>40</v>
      </c>
      <c r="I102" s="219"/>
      <c r="J102" s="215"/>
      <c r="K102" s="215"/>
      <c r="L102" s="220"/>
      <c r="M102" s="221"/>
      <c r="N102" s="222"/>
      <c r="O102" s="222"/>
      <c r="P102" s="222"/>
      <c r="Q102" s="222"/>
      <c r="R102" s="222"/>
      <c r="S102" s="222"/>
      <c r="T102" s="223"/>
      <c r="AT102" s="224" t="s">
        <v>191</v>
      </c>
      <c r="AU102" s="224" t="s">
        <v>81</v>
      </c>
      <c r="AV102" s="15" t="s">
        <v>189</v>
      </c>
      <c r="AW102" s="15" t="s">
        <v>32</v>
      </c>
      <c r="AX102" s="15" t="s">
        <v>79</v>
      </c>
      <c r="AY102" s="224" t="s">
        <v>181</v>
      </c>
    </row>
    <row r="103" spans="1:65" s="2" customFormat="1" ht="62.7" customHeight="1">
      <c r="A103" s="34"/>
      <c r="B103" s="35"/>
      <c r="C103" s="225" t="s">
        <v>189</v>
      </c>
      <c r="D103" s="225" t="s">
        <v>199</v>
      </c>
      <c r="E103" s="226" t="s">
        <v>1589</v>
      </c>
      <c r="F103" s="227" t="s">
        <v>1590</v>
      </c>
      <c r="G103" s="228" t="s">
        <v>262</v>
      </c>
      <c r="H103" s="229">
        <v>9.6</v>
      </c>
      <c r="I103" s="230"/>
      <c r="J103" s="231">
        <f>ROUND(I103*H103,2)</f>
        <v>0</v>
      </c>
      <c r="K103" s="227" t="s">
        <v>187</v>
      </c>
      <c r="L103" s="39"/>
      <c r="M103" s="232" t="s">
        <v>19</v>
      </c>
      <c r="N103" s="233" t="s">
        <v>42</v>
      </c>
      <c r="O103" s="64"/>
      <c r="P103" s="188">
        <f>O103*H103</f>
        <v>0</v>
      </c>
      <c r="Q103" s="188">
        <v>0</v>
      </c>
      <c r="R103" s="188">
        <f>Q103*H103</f>
        <v>0</v>
      </c>
      <c r="S103" s="188">
        <v>0</v>
      </c>
      <c r="T103" s="189">
        <f>S103*H103</f>
        <v>0</v>
      </c>
      <c r="U103" s="34"/>
      <c r="V103" s="34"/>
      <c r="W103" s="34"/>
      <c r="X103" s="34"/>
      <c r="Y103" s="34"/>
      <c r="Z103" s="34"/>
      <c r="AA103" s="34"/>
      <c r="AB103" s="34"/>
      <c r="AC103" s="34"/>
      <c r="AD103" s="34"/>
      <c r="AE103" s="34"/>
      <c r="AR103" s="190" t="s">
        <v>189</v>
      </c>
      <c r="AT103" s="190" t="s">
        <v>199</v>
      </c>
      <c r="AU103" s="190" t="s">
        <v>81</v>
      </c>
      <c r="AY103" s="17" t="s">
        <v>181</v>
      </c>
      <c r="BE103" s="191">
        <f>IF(N103="základní",J103,0)</f>
        <v>0</v>
      </c>
      <c r="BF103" s="191">
        <f>IF(N103="snížená",J103,0)</f>
        <v>0</v>
      </c>
      <c r="BG103" s="191">
        <f>IF(N103="zákl. přenesená",J103,0)</f>
        <v>0</v>
      </c>
      <c r="BH103" s="191">
        <f>IF(N103="sníž. přenesená",J103,0)</f>
        <v>0</v>
      </c>
      <c r="BI103" s="191">
        <f>IF(N103="nulová",J103,0)</f>
        <v>0</v>
      </c>
      <c r="BJ103" s="17" t="s">
        <v>79</v>
      </c>
      <c r="BK103" s="191">
        <f>ROUND(I103*H103,2)</f>
        <v>0</v>
      </c>
      <c r="BL103" s="17" t="s">
        <v>189</v>
      </c>
      <c r="BM103" s="190" t="s">
        <v>2063</v>
      </c>
    </row>
    <row r="104" spans="2:51" s="13" customFormat="1" ht="12">
      <c r="B104" s="192"/>
      <c r="C104" s="193"/>
      <c r="D104" s="194" t="s">
        <v>191</v>
      </c>
      <c r="E104" s="195" t="s">
        <v>19</v>
      </c>
      <c r="F104" s="196" t="s">
        <v>2060</v>
      </c>
      <c r="G104" s="193"/>
      <c r="H104" s="195" t="s">
        <v>19</v>
      </c>
      <c r="I104" s="197"/>
      <c r="J104" s="193"/>
      <c r="K104" s="193"/>
      <c r="L104" s="198"/>
      <c r="M104" s="199"/>
      <c r="N104" s="200"/>
      <c r="O104" s="200"/>
      <c r="P104" s="200"/>
      <c r="Q104" s="200"/>
      <c r="R104" s="200"/>
      <c r="S104" s="200"/>
      <c r="T104" s="201"/>
      <c r="AT104" s="202" t="s">
        <v>191</v>
      </c>
      <c r="AU104" s="202" t="s">
        <v>81</v>
      </c>
      <c r="AV104" s="13" t="s">
        <v>79</v>
      </c>
      <c r="AW104" s="13" t="s">
        <v>32</v>
      </c>
      <c r="AX104" s="13" t="s">
        <v>71</v>
      </c>
      <c r="AY104" s="202" t="s">
        <v>181</v>
      </c>
    </row>
    <row r="105" spans="2:51" s="14" customFormat="1" ht="12">
      <c r="B105" s="203"/>
      <c r="C105" s="204"/>
      <c r="D105" s="194" t="s">
        <v>191</v>
      </c>
      <c r="E105" s="205" t="s">
        <v>19</v>
      </c>
      <c r="F105" s="206" t="s">
        <v>1360</v>
      </c>
      <c r="G105" s="204"/>
      <c r="H105" s="207">
        <v>9.6</v>
      </c>
      <c r="I105" s="208"/>
      <c r="J105" s="204"/>
      <c r="K105" s="204"/>
      <c r="L105" s="209"/>
      <c r="M105" s="210"/>
      <c r="N105" s="211"/>
      <c r="O105" s="211"/>
      <c r="P105" s="211"/>
      <c r="Q105" s="211"/>
      <c r="R105" s="211"/>
      <c r="S105" s="211"/>
      <c r="T105" s="212"/>
      <c r="AT105" s="213" t="s">
        <v>191</v>
      </c>
      <c r="AU105" s="213" t="s">
        <v>81</v>
      </c>
      <c r="AV105" s="14" t="s">
        <v>81</v>
      </c>
      <c r="AW105" s="14" t="s">
        <v>32</v>
      </c>
      <c r="AX105" s="14" t="s">
        <v>71</v>
      </c>
      <c r="AY105" s="213" t="s">
        <v>181</v>
      </c>
    </row>
    <row r="106" spans="2:51" s="15" customFormat="1" ht="12">
      <c r="B106" s="214"/>
      <c r="C106" s="215"/>
      <c r="D106" s="194" t="s">
        <v>191</v>
      </c>
      <c r="E106" s="216" t="s">
        <v>19</v>
      </c>
      <c r="F106" s="217" t="s">
        <v>196</v>
      </c>
      <c r="G106" s="215"/>
      <c r="H106" s="218">
        <v>9.6</v>
      </c>
      <c r="I106" s="219"/>
      <c r="J106" s="215"/>
      <c r="K106" s="215"/>
      <c r="L106" s="220"/>
      <c r="M106" s="221"/>
      <c r="N106" s="222"/>
      <c r="O106" s="222"/>
      <c r="P106" s="222"/>
      <c r="Q106" s="222"/>
      <c r="R106" s="222"/>
      <c r="S106" s="222"/>
      <c r="T106" s="223"/>
      <c r="AT106" s="224" t="s">
        <v>191</v>
      </c>
      <c r="AU106" s="224" t="s">
        <v>81</v>
      </c>
      <c r="AV106" s="15" t="s">
        <v>189</v>
      </c>
      <c r="AW106" s="15" t="s">
        <v>32</v>
      </c>
      <c r="AX106" s="15" t="s">
        <v>79</v>
      </c>
      <c r="AY106" s="224" t="s">
        <v>181</v>
      </c>
    </row>
    <row r="107" spans="2:63" s="12" customFormat="1" ht="22.8" customHeight="1">
      <c r="B107" s="162"/>
      <c r="C107" s="163"/>
      <c r="D107" s="164" t="s">
        <v>70</v>
      </c>
      <c r="E107" s="176" t="s">
        <v>219</v>
      </c>
      <c r="F107" s="176" t="s">
        <v>220</v>
      </c>
      <c r="G107" s="163"/>
      <c r="H107" s="163"/>
      <c r="I107" s="166"/>
      <c r="J107" s="177">
        <f>BK107</f>
        <v>0</v>
      </c>
      <c r="K107" s="163"/>
      <c r="L107" s="168"/>
      <c r="M107" s="169"/>
      <c r="N107" s="170"/>
      <c r="O107" s="170"/>
      <c r="P107" s="171">
        <f>SUM(P108:P111)</f>
        <v>0</v>
      </c>
      <c r="Q107" s="170"/>
      <c r="R107" s="171">
        <f>SUM(R108:R111)</f>
        <v>0</v>
      </c>
      <c r="S107" s="170"/>
      <c r="T107" s="172">
        <f>SUM(T108:T111)</f>
        <v>0</v>
      </c>
      <c r="AR107" s="173" t="s">
        <v>189</v>
      </c>
      <c r="AT107" s="174" t="s">
        <v>70</v>
      </c>
      <c r="AU107" s="174" t="s">
        <v>79</v>
      </c>
      <c r="AY107" s="173" t="s">
        <v>181</v>
      </c>
      <c r="BK107" s="175">
        <f>SUM(BK108:BK111)</f>
        <v>0</v>
      </c>
    </row>
    <row r="108" spans="1:65" s="2" customFormat="1" ht="114.9" customHeight="1">
      <c r="A108" s="34"/>
      <c r="B108" s="35"/>
      <c r="C108" s="225" t="s">
        <v>197</v>
      </c>
      <c r="D108" s="225" t="s">
        <v>199</v>
      </c>
      <c r="E108" s="226" t="s">
        <v>2064</v>
      </c>
      <c r="F108" s="227" t="s">
        <v>2065</v>
      </c>
      <c r="G108" s="228" t="s">
        <v>223</v>
      </c>
      <c r="H108" s="229">
        <v>1</v>
      </c>
      <c r="I108" s="230"/>
      <c r="J108" s="231">
        <f>ROUND(I108*H108,2)</f>
        <v>0</v>
      </c>
      <c r="K108" s="227" t="s">
        <v>187</v>
      </c>
      <c r="L108" s="39"/>
      <c r="M108" s="232" t="s">
        <v>19</v>
      </c>
      <c r="N108" s="233" t="s">
        <v>42</v>
      </c>
      <c r="O108" s="64"/>
      <c r="P108" s="188">
        <f>O108*H108</f>
        <v>0</v>
      </c>
      <c r="Q108" s="188">
        <v>0</v>
      </c>
      <c r="R108" s="188">
        <f>Q108*H108</f>
        <v>0</v>
      </c>
      <c r="S108" s="188">
        <v>0</v>
      </c>
      <c r="T108" s="189">
        <f>S108*H108</f>
        <v>0</v>
      </c>
      <c r="U108" s="34"/>
      <c r="V108" s="34"/>
      <c r="W108" s="34"/>
      <c r="X108" s="34"/>
      <c r="Y108" s="34"/>
      <c r="Z108" s="34"/>
      <c r="AA108" s="34"/>
      <c r="AB108" s="34"/>
      <c r="AC108" s="34"/>
      <c r="AD108" s="34"/>
      <c r="AE108" s="34"/>
      <c r="AR108" s="190" t="s">
        <v>228</v>
      </c>
      <c r="AT108" s="190" t="s">
        <v>199</v>
      </c>
      <c r="AU108" s="190" t="s">
        <v>81</v>
      </c>
      <c r="AY108" s="17" t="s">
        <v>181</v>
      </c>
      <c r="BE108" s="191">
        <f>IF(N108="základní",J108,0)</f>
        <v>0</v>
      </c>
      <c r="BF108" s="191">
        <f>IF(N108="snížená",J108,0)</f>
        <v>0</v>
      </c>
      <c r="BG108" s="191">
        <f>IF(N108="zákl. přenesená",J108,0)</f>
        <v>0</v>
      </c>
      <c r="BH108" s="191">
        <f>IF(N108="sníž. přenesená",J108,0)</f>
        <v>0</v>
      </c>
      <c r="BI108" s="191">
        <f>IF(N108="nulová",J108,0)</f>
        <v>0</v>
      </c>
      <c r="BJ108" s="17" t="s">
        <v>79</v>
      </c>
      <c r="BK108" s="191">
        <f>ROUND(I108*H108,2)</f>
        <v>0</v>
      </c>
      <c r="BL108" s="17" t="s">
        <v>228</v>
      </c>
      <c r="BM108" s="190" t="s">
        <v>2066</v>
      </c>
    </row>
    <row r="109" spans="2:51" s="13" customFormat="1" ht="12">
      <c r="B109" s="192"/>
      <c r="C109" s="193"/>
      <c r="D109" s="194" t="s">
        <v>191</v>
      </c>
      <c r="E109" s="195" t="s">
        <v>19</v>
      </c>
      <c r="F109" s="196" t="s">
        <v>2067</v>
      </c>
      <c r="G109" s="193"/>
      <c r="H109" s="195" t="s">
        <v>19</v>
      </c>
      <c r="I109" s="197"/>
      <c r="J109" s="193"/>
      <c r="K109" s="193"/>
      <c r="L109" s="198"/>
      <c r="M109" s="199"/>
      <c r="N109" s="200"/>
      <c r="O109" s="200"/>
      <c r="P109" s="200"/>
      <c r="Q109" s="200"/>
      <c r="R109" s="200"/>
      <c r="S109" s="200"/>
      <c r="T109" s="201"/>
      <c r="AT109" s="202" t="s">
        <v>191</v>
      </c>
      <c r="AU109" s="202" t="s">
        <v>81</v>
      </c>
      <c r="AV109" s="13" t="s">
        <v>79</v>
      </c>
      <c r="AW109" s="13" t="s">
        <v>32</v>
      </c>
      <c r="AX109" s="13" t="s">
        <v>71</v>
      </c>
      <c r="AY109" s="202" t="s">
        <v>181</v>
      </c>
    </row>
    <row r="110" spans="2:51" s="14" customFormat="1" ht="12">
      <c r="B110" s="203"/>
      <c r="C110" s="204"/>
      <c r="D110" s="194" t="s">
        <v>191</v>
      </c>
      <c r="E110" s="205" t="s">
        <v>19</v>
      </c>
      <c r="F110" s="206" t="s">
        <v>79</v>
      </c>
      <c r="G110" s="204"/>
      <c r="H110" s="207">
        <v>1</v>
      </c>
      <c r="I110" s="208"/>
      <c r="J110" s="204"/>
      <c r="K110" s="204"/>
      <c r="L110" s="209"/>
      <c r="M110" s="210"/>
      <c r="N110" s="211"/>
      <c r="O110" s="211"/>
      <c r="P110" s="211"/>
      <c r="Q110" s="211"/>
      <c r="R110" s="211"/>
      <c r="S110" s="211"/>
      <c r="T110" s="212"/>
      <c r="AT110" s="213" t="s">
        <v>191</v>
      </c>
      <c r="AU110" s="213" t="s">
        <v>81</v>
      </c>
      <c r="AV110" s="14" t="s">
        <v>81</v>
      </c>
      <c r="AW110" s="14" t="s">
        <v>32</v>
      </c>
      <c r="AX110" s="14" t="s">
        <v>71</v>
      </c>
      <c r="AY110" s="213" t="s">
        <v>181</v>
      </c>
    </row>
    <row r="111" spans="2:51" s="15" customFormat="1" ht="12">
      <c r="B111" s="214"/>
      <c r="C111" s="215"/>
      <c r="D111" s="194" t="s">
        <v>191</v>
      </c>
      <c r="E111" s="216" t="s">
        <v>19</v>
      </c>
      <c r="F111" s="217" t="s">
        <v>196</v>
      </c>
      <c r="G111" s="215"/>
      <c r="H111" s="218">
        <v>1</v>
      </c>
      <c r="I111" s="219"/>
      <c r="J111" s="215"/>
      <c r="K111" s="215"/>
      <c r="L111" s="220"/>
      <c r="M111" s="238"/>
      <c r="N111" s="239"/>
      <c r="O111" s="239"/>
      <c r="P111" s="239"/>
      <c r="Q111" s="239"/>
      <c r="R111" s="239"/>
      <c r="S111" s="239"/>
      <c r="T111" s="240"/>
      <c r="AT111" s="224" t="s">
        <v>191</v>
      </c>
      <c r="AU111" s="224" t="s">
        <v>81</v>
      </c>
      <c r="AV111" s="15" t="s">
        <v>189</v>
      </c>
      <c r="AW111" s="15" t="s">
        <v>32</v>
      </c>
      <c r="AX111" s="15" t="s">
        <v>79</v>
      </c>
      <c r="AY111" s="224" t="s">
        <v>181</v>
      </c>
    </row>
    <row r="112" spans="1:31" s="2" customFormat="1" ht="6.9" customHeight="1">
      <c r="A112" s="34"/>
      <c r="B112" s="47"/>
      <c r="C112" s="48"/>
      <c r="D112" s="48"/>
      <c r="E112" s="48"/>
      <c r="F112" s="48"/>
      <c r="G112" s="48"/>
      <c r="H112" s="48"/>
      <c r="I112" s="48"/>
      <c r="J112" s="48"/>
      <c r="K112" s="48"/>
      <c r="L112" s="39"/>
      <c r="M112" s="34"/>
      <c r="O112" s="34"/>
      <c r="P112" s="34"/>
      <c r="Q112" s="34"/>
      <c r="R112" s="34"/>
      <c r="S112" s="34"/>
      <c r="T112" s="34"/>
      <c r="U112" s="34"/>
      <c r="V112" s="34"/>
      <c r="W112" s="34"/>
      <c r="X112" s="34"/>
      <c r="Y112" s="34"/>
      <c r="Z112" s="34"/>
      <c r="AA112" s="34"/>
      <c r="AB112" s="34"/>
      <c r="AC112" s="34"/>
      <c r="AD112" s="34"/>
      <c r="AE112" s="34"/>
    </row>
  </sheetData>
  <sheetProtection algorithmName="SHA-512" hashValue="geOq96BVoZbXuoNI0bcFPK306GM1Xd8A01IC7HFmTzzLwLUtFaIcOCTghMPs6kNkTuKo5sPF3gq1ZaoO5XLcOw==" saltValue="LiysYEUixmqkp6rduAuqW1RxWrPduhzPNUN0Z8cz0GCsuAp0asTHdFh//Z/i5VLQLR8DgjMxbB4XhVB26VLn3w==" spinCount="100000" sheet="1" objects="1" scenarios="1" formatColumns="0" formatRows="0" autoFilter="0"/>
  <autoFilter ref="C88:K111"/>
  <mergeCells count="12">
    <mergeCell ref="E81:H81"/>
    <mergeCell ref="L2:V2"/>
    <mergeCell ref="E50:H50"/>
    <mergeCell ref="E52:H52"/>
    <mergeCell ref="E54:H54"/>
    <mergeCell ref="E77:H77"/>
    <mergeCell ref="E79:H79"/>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BM175"/>
  <sheetViews>
    <sheetView showGridLines="0" workbookViewId="0" topLeftCell="A163"/>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50"/>
      <c r="M2" s="250"/>
      <c r="N2" s="250"/>
      <c r="O2" s="250"/>
      <c r="P2" s="250"/>
      <c r="Q2" s="250"/>
      <c r="R2" s="250"/>
      <c r="S2" s="250"/>
      <c r="T2" s="250"/>
      <c r="U2" s="250"/>
      <c r="V2" s="250"/>
      <c r="AT2" s="17" t="s">
        <v>130</v>
      </c>
    </row>
    <row r="3" spans="2:46" s="1" customFormat="1" ht="6.9" customHeight="1">
      <c r="B3" s="108"/>
      <c r="C3" s="109"/>
      <c r="D3" s="109"/>
      <c r="E3" s="109"/>
      <c r="F3" s="109"/>
      <c r="G3" s="109"/>
      <c r="H3" s="109"/>
      <c r="I3" s="109"/>
      <c r="J3" s="109"/>
      <c r="K3" s="109"/>
      <c r="L3" s="20"/>
      <c r="AT3" s="17" t="s">
        <v>81</v>
      </c>
    </row>
    <row r="4" spans="2:46" s="1" customFormat="1" ht="24.9" customHeight="1">
      <c r="B4" s="20"/>
      <c r="D4" s="110" t="s">
        <v>155</v>
      </c>
      <c r="L4" s="20"/>
      <c r="M4" s="111" t="s">
        <v>10</v>
      </c>
      <c r="AT4" s="17" t="s">
        <v>4</v>
      </c>
    </row>
    <row r="5" spans="2:12" s="1" customFormat="1" ht="6.9" customHeight="1">
      <c r="B5" s="20"/>
      <c r="L5" s="20"/>
    </row>
    <row r="6" spans="2:12" s="1" customFormat="1" ht="12" customHeight="1">
      <c r="B6" s="20"/>
      <c r="D6" s="112" t="s">
        <v>16</v>
      </c>
      <c r="L6" s="20"/>
    </row>
    <row r="7" spans="2:12" s="1" customFormat="1" ht="16.5" customHeight="1">
      <c r="B7" s="20"/>
      <c r="E7" s="290" t="str">
        <f>'Rekapitulace stavby'!K6</f>
        <v>Cyklická údržba trati v úseku Praha-Holešovice - Vraňany</v>
      </c>
      <c r="F7" s="291"/>
      <c r="G7" s="291"/>
      <c r="H7" s="291"/>
      <c r="L7" s="20"/>
    </row>
    <row r="8" spans="2:12" s="1" customFormat="1" ht="12" customHeight="1">
      <c r="B8" s="20"/>
      <c r="D8" s="112" t="s">
        <v>156</v>
      </c>
      <c r="L8" s="20"/>
    </row>
    <row r="9" spans="1:31" s="2" customFormat="1" ht="16.5" customHeight="1">
      <c r="A9" s="34"/>
      <c r="B9" s="39"/>
      <c r="C9" s="34"/>
      <c r="D9" s="34"/>
      <c r="E9" s="290" t="s">
        <v>1924</v>
      </c>
      <c r="F9" s="293"/>
      <c r="G9" s="293"/>
      <c r="H9" s="293"/>
      <c r="I9" s="34"/>
      <c r="J9" s="34"/>
      <c r="K9" s="34"/>
      <c r="L9" s="113"/>
      <c r="S9" s="34"/>
      <c r="T9" s="34"/>
      <c r="U9" s="34"/>
      <c r="V9" s="34"/>
      <c r="W9" s="34"/>
      <c r="X9" s="34"/>
      <c r="Y9" s="34"/>
      <c r="Z9" s="34"/>
      <c r="AA9" s="34"/>
      <c r="AB9" s="34"/>
      <c r="AC9" s="34"/>
      <c r="AD9" s="34"/>
      <c r="AE9" s="34"/>
    </row>
    <row r="10" spans="1:31" s="2" customFormat="1" ht="12" customHeight="1">
      <c r="A10" s="34"/>
      <c r="B10" s="39"/>
      <c r="C10" s="34"/>
      <c r="D10" s="112" t="s">
        <v>1925</v>
      </c>
      <c r="E10" s="34"/>
      <c r="F10" s="34"/>
      <c r="G10" s="34"/>
      <c r="H10" s="34"/>
      <c r="I10" s="34"/>
      <c r="J10" s="34"/>
      <c r="K10" s="34"/>
      <c r="L10" s="113"/>
      <c r="S10" s="34"/>
      <c r="T10" s="34"/>
      <c r="U10" s="34"/>
      <c r="V10" s="34"/>
      <c r="W10" s="34"/>
      <c r="X10" s="34"/>
      <c r="Y10" s="34"/>
      <c r="Z10" s="34"/>
      <c r="AA10" s="34"/>
      <c r="AB10" s="34"/>
      <c r="AC10" s="34"/>
      <c r="AD10" s="34"/>
      <c r="AE10" s="34"/>
    </row>
    <row r="11" spans="1:31" s="2" customFormat="1" ht="16.5" customHeight="1">
      <c r="A11" s="34"/>
      <c r="B11" s="39"/>
      <c r="C11" s="34"/>
      <c r="D11" s="34"/>
      <c r="E11" s="292" t="s">
        <v>2068</v>
      </c>
      <c r="F11" s="293"/>
      <c r="G11" s="293"/>
      <c r="H11" s="293"/>
      <c r="I11" s="34"/>
      <c r="J11" s="34"/>
      <c r="K11" s="34"/>
      <c r="L11" s="113"/>
      <c r="S11" s="34"/>
      <c r="T11" s="34"/>
      <c r="U11" s="34"/>
      <c r="V11" s="34"/>
      <c r="W11" s="34"/>
      <c r="X11" s="34"/>
      <c r="Y11" s="34"/>
      <c r="Z11" s="34"/>
      <c r="AA11" s="34"/>
      <c r="AB11" s="34"/>
      <c r="AC11" s="34"/>
      <c r="AD11" s="34"/>
      <c r="AE11" s="34"/>
    </row>
    <row r="12" spans="1:31" s="2" customFormat="1" ht="12">
      <c r="A12" s="34"/>
      <c r="B12" s="39"/>
      <c r="C12" s="34"/>
      <c r="D12" s="34"/>
      <c r="E12" s="34"/>
      <c r="F12" s="34"/>
      <c r="G12" s="34"/>
      <c r="H12" s="34"/>
      <c r="I12" s="34"/>
      <c r="J12" s="34"/>
      <c r="K12" s="34"/>
      <c r="L12" s="113"/>
      <c r="S12" s="34"/>
      <c r="T12" s="34"/>
      <c r="U12" s="34"/>
      <c r="V12" s="34"/>
      <c r="W12" s="34"/>
      <c r="X12" s="34"/>
      <c r="Y12" s="34"/>
      <c r="Z12" s="34"/>
      <c r="AA12" s="34"/>
      <c r="AB12" s="34"/>
      <c r="AC12" s="34"/>
      <c r="AD12" s="34"/>
      <c r="AE12" s="34"/>
    </row>
    <row r="13" spans="1:31" s="2" customFormat="1" ht="12" customHeight="1">
      <c r="A13" s="34"/>
      <c r="B13" s="39"/>
      <c r="C13" s="34"/>
      <c r="D13" s="112" t="s">
        <v>18</v>
      </c>
      <c r="E13" s="34"/>
      <c r="F13" s="103" t="s">
        <v>19</v>
      </c>
      <c r="G13" s="34"/>
      <c r="H13" s="34"/>
      <c r="I13" s="112" t="s">
        <v>20</v>
      </c>
      <c r="J13" s="103" t="s">
        <v>19</v>
      </c>
      <c r="K13" s="34"/>
      <c r="L13" s="113"/>
      <c r="S13" s="34"/>
      <c r="T13" s="34"/>
      <c r="U13" s="34"/>
      <c r="V13" s="34"/>
      <c r="W13" s="34"/>
      <c r="X13" s="34"/>
      <c r="Y13" s="34"/>
      <c r="Z13" s="34"/>
      <c r="AA13" s="34"/>
      <c r="AB13" s="34"/>
      <c r="AC13" s="34"/>
      <c r="AD13" s="34"/>
      <c r="AE13" s="34"/>
    </row>
    <row r="14" spans="1:31" s="2" customFormat="1" ht="12" customHeight="1">
      <c r="A14" s="34"/>
      <c r="B14" s="39"/>
      <c r="C14" s="34"/>
      <c r="D14" s="112" t="s">
        <v>21</v>
      </c>
      <c r="E14" s="34"/>
      <c r="F14" s="103" t="s">
        <v>22</v>
      </c>
      <c r="G14" s="34"/>
      <c r="H14" s="34"/>
      <c r="I14" s="112" t="s">
        <v>23</v>
      </c>
      <c r="J14" s="114" t="str">
        <f>'Rekapitulace stavby'!AN8</f>
        <v>24. 2. 2023</v>
      </c>
      <c r="K14" s="34"/>
      <c r="L14" s="113"/>
      <c r="S14" s="34"/>
      <c r="T14" s="34"/>
      <c r="U14" s="34"/>
      <c r="V14" s="34"/>
      <c r="W14" s="34"/>
      <c r="X14" s="34"/>
      <c r="Y14" s="34"/>
      <c r="Z14" s="34"/>
      <c r="AA14" s="34"/>
      <c r="AB14" s="34"/>
      <c r="AC14" s="34"/>
      <c r="AD14" s="34"/>
      <c r="AE14" s="34"/>
    </row>
    <row r="15" spans="1:31" s="2" customFormat="1" ht="10.8" customHeight="1">
      <c r="A15" s="34"/>
      <c r="B15" s="39"/>
      <c r="C15" s="34"/>
      <c r="D15" s="34"/>
      <c r="E15" s="34"/>
      <c r="F15" s="34"/>
      <c r="G15" s="34"/>
      <c r="H15" s="34"/>
      <c r="I15" s="34"/>
      <c r="J15" s="34"/>
      <c r="K15" s="34"/>
      <c r="L15" s="113"/>
      <c r="S15" s="34"/>
      <c r="T15" s="34"/>
      <c r="U15" s="34"/>
      <c r="V15" s="34"/>
      <c r="W15" s="34"/>
      <c r="X15" s="34"/>
      <c r="Y15" s="34"/>
      <c r="Z15" s="34"/>
      <c r="AA15" s="34"/>
      <c r="AB15" s="34"/>
      <c r="AC15" s="34"/>
      <c r="AD15" s="34"/>
      <c r="AE15" s="34"/>
    </row>
    <row r="16" spans="1:31" s="2" customFormat="1" ht="12" customHeight="1">
      <c r="A16" s="34"/>
      <c r="B16" s="39"/>
      <c r="C16" s="34"/>
      <c r="D16" s="112" t="s">
        <v>25</v>
      </c>
      <c r="E16" s="34"/>
      <c r="F16" s="34"/>
      <c r="G16" s="34"/>
      <c r="H16" s="34"/>
      <c r="I16" s="112" t="s">
        <v>26</v>
      </c>
      <c r="J16" s="103" t="s">
        <v>19</v>
      </c>
      <c r="K16" s="34"/>
      <c r="L16" s="113"/>
      <c r="S16" s="34"/>
      <c r="T16" s="34"/>
      <c r="U16" s="34"/>
      <c r="V16" s="34"/>
      <c r="W16" s="34"/>
      <c r="X16" s="34"/>
      <c r="Y16" s="34"/>
      <c r="Z16" s="34"/>
      <c r="AA16" s="34"/>
      <c r="AB16" s="34"/>
      <c r="AC16" s="34"/>
      <c r="AD16" s="34"/>
      <c r="AE16" s="34"/>
    </row>
    <row r="17" spans="1:31" s="2" customFormat="1" ht="18" customHeight="1">
      <c r="A17" s="34"/>
      <c r="B17" s="39"/>
      <c r="C17" s="34"/>
      <c r="D17" s="34"/>
      <c r="E17" s="103" t="s">
        <v>27</v>
      </c>
      <c r="F17" s="34"/>
      <c r="G17" s="34"/>
      <c r="H17" s="34"/>
      <c r="I17" s="112" t="s">
        <v>28</v>
      </c>
      <c r="J17" s="103" t="s">
        <v>19</v>
      </c>
      <c r="K17" s="34"/>
      <c r="L17" s="113"/>
      <c r="S17" s="34"/>
      <c r="T17" s="34"/>
      <c r="U17" s="34"/>
      <c r="V17" s="34"/>
      <c r="W17" s="34"/>
      <c r="X17" s="34"/>
      <c r="Y17" s="34"/>
      <c r="Z17" s="34"/>
      <c r="AA17" s="34"/>
      <c r="AB17" s="34"/>
      <c r="AC17" s="34"/>
      <c r="AD17" s="34"/>
      <c r="AE17" s="34"/>
    </row>
    <row r="18" spans="1:31" s="2" customFormat="1" ht="6.9" customHeight="1">
      <c r="A18" s="34"/>
      <c r="B18" s="39"/>
      <c r="C18" s="34"/>
      <c r="D18" s="34"/>
      <c r="E18" s="34"/>
      <c r="F18" s="34"/>
      <c r="G18" s="34"/>
      <c r="H18" s="34"/>
      <c r="I18" s="34"/>
      <c r="J18" s="34"/>
      <c r="K18" s="34"/>
      <c r="L18" s="113"/>
      <c r="S18" s="34"/>
      <c r="T18" s="34"/>
      <c r="U18" s="34"/>
      <c r="V18" s="34"/>
      <c r="W18" s="34"/>
      <c r="X18" s="34"/>
      <c r="Y18" s="34"/>
      <c r="Z18" s="34"/>
      <c r="AA18" s="34"/>
      <c r="AB18" s="34"/>
      <c r="AC18" s="34"/>
      <c r="AD18" s="34"/>
      <c r="AE18" s="34"/>
    </row>
    <row r="19" spans="1:31" s="2" customFormat="1" ht="12" customHeight="1">
      <c r="A19" s="34"/>
      <c r="B19" s="39"/>
      <c r="C19" s="34"/>
      <c r="D19" s="112" t="s">
        <v>29</v>
      </c>
      <c r="E19" s="34"/>
      <c r="F19" s="34"/>
      <c r="G19" s="34"/>
      <c r="H19" s="34"/>
      <c r="I19" s="112" t="s">
        <v>26</v>
      </c>
      <c r="J19" s="30" t="str">
        <f>'Rekapitulace stavby'!AN13</f>
        <v>Vyplň údaj</v>
      </c>
      <c r="K19" s="34"/>
      <c r="L19" s="113"/>
      <c r="S19" s="34"/>
      <c r="T19" s="34"/>
      <c r="U19" s="34"/>
      <c r="V19" s="34"/>
      <c r="W19" s="34"/>
      <c r="X19" s="34"/>
      <c r="Y19" s="34"/>
      <c r="Z19" s="34"/>
      <c r="AA19" s="34"/>
      <c r="AB19" s="34"/>
      <c r="AC19" s="34"/>
      <c r="AD19" s="34"/>
      <c r="AE19" s="34"/>
    </row>
    <row r="20" spans="1:31" s="2" customFormat="1" ht="18" customHeight="1">
      <c r="A20" s="34"/>
      <c r="B20" s="39"/>
      <c r="C20" s="34"/>
      <c r="D20" s="34"/>
      <c r="E20" s="294" t="str">
        <f>'Rekapitulace stavby'!E14</f>
        <v>Vyplň údaj</v>
      </c>
      <c r="F20" s="295"/>
      <c r="G20" s="295"/>
      <c r="H20" s="295"/>
      <c r="I20" s="112" t="s">
        <v>28</v>
      </c>
      <c r="J20" s="30" t="str">
        <f>'Rekapitulace stavby'!AN14</f>
        <v>Vyplň údaj</v>
      </c>
      <c r="K20" s="34"/>
      <c r="L20" s="113"/>
      <c r="S20" s="34"/>
      <c r="T20" s="34"/>
      <c r="U20" s="34"/>
      <c r="V20" s="34"/>
      <c r="W20" s="34"/>
      <c r="X20" s="34"/>
      <c r="Y20" s="34"/>
      <c r="Z20" s="34"/>
      <c r="AA20" s="34"/>
      <c r="AB20" s="34"/>
      <c r="AC20" s="34"/>
      <c r="AD20" s="34"/>
      <c r="AE20" s="34"/>
    </row>
    <row r="21" spans="1:31" s="2" customFormat="1" ht="6.9" customHeight="1">
      <c r="A21" s="34"/>
      <c r="B21" s="39"/>
      <c r="C21" s="34"/>
      <c r="D21" s="34"/>
      <c r="E21" s="34"/>
      <c r="F21" s="34"/>
      <c r="G21" s="34"/>
      <c r="H21" s="34"/>
      <c r="I21" s="34"/>
      <c r="J21" s="34"/>
      <c r="K21" s="34"/>
      <c r="L21" s="113"/>
      <c r="S21" s="34"/>
      <c r="T21" s="34"/>
      <c r="U21" s="34"/>
      <c r="V21" s="34"/>
      <c r="W21" s="34"/>
      <c r="X21" s="34"/>
      <c r="Y21" s="34"/>
      <c r="Z21" s="34"/>
      <c r="AA21" s="34"/>
      <c r="AB21" s="34"/>
      <c r="AC21" s="34"/>
      <c r="AD21" s="34"/>
      <c r="AE21" s="34"/>
    </row>
    <row r="22" spans="1:31" s="2" customFormat="1" ht="12" customHeight="1">
      <c r="A22" s="34"/>
      <c r="B22" s="39"/>
      <c r="C22" s="34"/>
      <c r="D22" s="112" t="s">
        <v>31</v>
      </c>
      <c r="E22" s="34"/>
      <c r="F22" s="34"/>
      <c r="G22" s="34"/>
      <c r="H22" s="34"/>
      <c r="I22" s="112" t="s">
        <v>26</v>
      </c>
      <c r="J22" s="103" t="str">
        <f>IF('Rekapitulace stavby'!AN16="","",'Rekapitulace stavby'!AN16)</f>
        <v/>
      </c>
      <c r="K22" s="34"/>
      <c r="L22" s="113"/>
      <c r="S22" s="34"/>
      <c r="T22" s="34"/>
      <c r="U22" s="34"/>
      <c r="V22" s="34"/>
      <c r="W22" s="34"/>
      <c r="X22" s="34"/>
      <c r="Y22" s="34"/>
      <c r="Z22" s="34"/>
      <c r="AA22" s="34"/>
      <c r="AB22" s="34"/>
      <c r="AC22" s="34"/>
      <c r="AD22" s="34"/>
      <c r="AE22" s="34"/>
    </row>
    <row r="23" spans="1:31" s="2" customFormat="1" ht="18" customHeight="1">
      <c r="A23" s="34"/>
      <c r="B23" s="39"/>
      <c r="C23" s="34"/>
      <c r="D23" s="34"/>
      <c r="E23" s="103" t="str">
        <f>IF('Rekapitulace stavby'!E17="","",'Rekapitulace stavby'!E17)</f>
        <v xml:space="preserve"> </v>
      </c>
      <c r="F23" s="34"/>
      <c r="G23" s="34"/>
      <c r="H23" s="34"/>
      <c r="I23" s="112" t="s">
        <v>28</v>
      </c>
      <c r="J23" s="103" t="str">
        <f>IF('Rekapitulace stavby'!AN17="","",'Rekapitulace stavby'!AN17)</f>
        <v/>
      </c>
      <c r="K23" s="34"/>
      <c r="L23" s="113"/>
      <c r="S23" s="34"/>
      <c r="T23" s="34"/>
      <c r="U23" s="34"/>
      <c r="V23" s="34"/>
      <c r="W23" s="34"/>
      <c r="X23" s="34"/>
      <c r="Y23" s="34"/>
      <c r="Z23" s="34"/>
      <c r="AA23" s="34"/>
      <c r="AB23" s="34"/>
      <c r="AC23" s="34"/>
      <c r="AD23" s="34"/>
      <c r="AE23" s="34"/>
    </row>
    <row r="24" spans="1:31" s="2" customFormat="1" ht="6.9" customHeight="1">
      <c r="A24" s="34"/>
      <c r="B24" s="39"/>
      <c r="C24" s="34"/>
      <c r="D24" s="34"/>
      <c r="E24" s="34"/>
      <c r="F24" s="34"/>
      <c r="G24" s="34"/>
      <c r="H24" s="34"/>
      <c r="I24" s="34"/>
      <c r="J24" s="34"/>
      <c r="K24" s="34"/>
      <c r="L24" s="113"/>
      <c r="S24" s="34"/>
      <c r="T24" s="34"/>
      <c r="U24" s="34"/>
      <c r="V24" s="34"/>
      <c r="W24" s="34"/>
      <c r="X24" s="34"/>
      <c r="Y24" s="34"/>
      <c r="Z24" s="34"/>
      <c r="AA24" s="34"/>
      <c r="AB24" s="34"/>
      <c r="AC24" s="34"/>
      <c r="AD24" s="34"/>
      <c r="AE24" s="34"/>
    </row>
    <row r="25" spans="1:31" s="2" customFormat="1" ht="12" customHeight="1">
      <c r="A25" s="34"/>
      <c r="B25" s="39"/>
      <c r="C25" s="34"/>
      <c r="D25" s="112" t="s">
        <v>33</v>
      </c>
      <c r="E25" s="34"/>
      <c r="F25" s="34"/>
      <c r="G25" s="34"/>
      <c r="H25" s="34"/>
      <c r="I25" s="112" t="s">
        <v>26</v>
      </c>
      <c r="J25" s="103" t="s">
        <v>19</v>
      </c>
      <c r="K25" s="34"/>
      <c r="L25" s="113"/>
      <c r="S25" s="34"/>
      <c r="T25" s="34"/>
      <c r="U25" s="34"/>
      <c r="V25" s="34"/>
      <c r="W25" s="34"/>
      <c r="X25" s="34"/>
      <c r="Y25" s="34"/>
      <c r="Z25" s="34"/>
      <c r="AA25" s="34"/>
      <c r="AB25" s="34"/>
      <c r="AC25" s="34"/>
      <c r="AD25" s="34"/>
      <c r="AE25" s="34"/>
    </row>
    <row r="26" spans="1:31" s="2" customFormat="1" ht="18" customHeight="1">
      <c r="A26" s="34"/>
      <c r="B26" s="39"/>
      <c r="C26" s="34"/>
      <c r="D26" s="34"/>
      <c r="E26" s="103" t="s">
        <v>34</v>
      </c>
      <c r="F26" s="34"/>
      <c r="G26" s="34"/>
      <c r="H26" s="34"/>
      <c r="I26" s="112" t="s">
        <v>28</v>
      </c>
      <c r="J26" s="103" t="s">
        <v>19</v>
      </c>
      <c r="K26" s="34"/>
      <c r="L26" s="113"/>
      <c r="S26" s="34"/>
      <c r="T26" s="34"/>
      <c r="U26" s="34"/>
      <c r="V26" s="34"/>
      <c r="W26" s="34"/>
      <c r="X26" s="34"/>
      <c r="Y26" s="34"/>
      <c r="Z26" s="34"/>
      <c r="AA26" s="34"/>
      <c r="AB26" s="34"/>
      <c r="AC26" s="34"/>
      <c r="AD26" s="34"/>
      <c r="AE26" s="34"/>
    </row>
    <row r="27" spans="1:31" s="2" customFormat="1" ht="6.9" customHeight="1">
      <c r="A27" s="34"/>
      <c r="B27" s="39"/>
      <c r="C27" s="34"/>
      <c r="D27" s="34"/>
      <c r="E27" s="34"/>
      <c r="F27" s="34"/>
      <c r="G27" s="34"/>
      <c r="H27" s="34"/>
      <c r="I27" s="34"/>
      <c r="J27" s="34"/>
      <c r="K27" s="34"/>
      <c r="L27" s="113"/>
      <c r="S27" s="34"/>
      <c r="T27" s="34"/>
      <c r="U27" s="34"/>
      <c r="V27" s="34"/>
      <c r="W27" s="34"/>
      <c r="X27" s="34"/>
      <c r="Y27" s="34"/>
      <c r="Z27" s="34"/>
      <c r="AA27" s="34"/>
      <c r="AB27" s="34"/>
      <c r="AC27" s="34"/>
      <c r="AD27" s="34"/>
      <c r="AE27" s="34"/>
    </row>
    <row r="28" spans="1:31" s="2" customFormat="1" ht="12" customHeight="1">
      <c r="A28" s="34"/>
      <c r="B28" s="39"/>
      <c r="C28" s="34"/>
      <c r="D28" s="112" t="s">
        <v>35</v>
      </c>
      <c r="E28" s="34"/>
      <c r="F28" s="34"/>
      <c r="G28" s="34"/>
      <c r="H28" s="34"/>
      <c r="I28" s="34"/>
      <c r="J28" s="34"/>
      <c r="K28" s="34"/>
      <c r="L28" s="113"/>
      <c r="S28" s="34"/>
      <c r="T28" s="34"/>
      <c r="U28" s="34"/>
      <c r="V28" s="34"/>
      <c r="W28" s="34"/>
      <c r="X28" s="34"/>
      <c r="Y28" s="34"/>
      <c r="Z28" s="34"/>
      <c r="AA28" s="34"/>
      <c r="AB28" s="34"/>
      <c r="AC28" s="34"/>
      <c r="AD28" s="34"/>
      <c r="AE28" s="34"/>
    </row>
    <row r="29" spans="1:31" s="8" customFormat="1" ht="59.25" customHeight="1">
      <c r="A29" s="115"/>
      <c r="B29" s="116"/>
      <c r="C29" s="115"/>
      <c r="D29" s="115"/>
      <c r="E29" s="296" t="s">
        <v>36</v>
      </c>
      <c r="F29" s="296"/>
      <c r="G29" s="296"/>
      <c r="H29" s="296"/>
      <c r="I29" s="115"/>
      <c r="J29" s="115"/>
      <c r="K29" s="115"/>
      <c r="L29" s="117"/>
      <c r="S29" s="115"/>
      <c r="T29" s="115"/>
      <c r="U29" s="115"/>
      <c r="V29" s="115"/>
      <c r="W29" s="115"/>
      <c r="X29" s="115"/>
      <c r="Y29" s="115"/>
      <c r="Z29" s="115"/>
      <c r="AA29" s="115"/>
      <c r="AB29" s="115"/>
      <c r="AC29" s="115"/>
      <c r="AD29" s="115"/>
      <c r="AE29" s="115"/>
    </row>
    <row r="30" spans="1:31" s="2" customFormat="1" ht="6.9" customHeight="1">
      <c r="A30" s="34"/>
      <c r="B30" s="39"/>
      <c r="C30" s="34"/>
      <c r="D30" s="34"/>
      <c r="E30" s="34"/>
      <c r="F30" s="34"/>
      <c r="G30" s="34"/>
      <c r="H30" s="34"/>
      <c r="I30" s="34"/>
      <c r="J30" s="34"/>
      <c r="K30" s="34"/>
      <c r="L30" s="113"/>
      <c r="S30" s="34"/>
      <c r="T30" s="34"/>
      <c r="U30" s="34"/>
      <c r="V30" s="34"/>
      <c r="W30" s="34"/>
      <c r="X30" s="34"/>
      <c r="Y30" s="34"/>
      <c r="Z30" s="34"/>
      <c r="AA30" s="34"/>
      <c r="AB30" s="34"/>
      <c r="AC30" s="34"/>
      <c r="AD30" s="34"/>
      <c r="AE30" s="34"/>
    </row>
    <row r="31" spans="1:31" s="2" customFormat="1" ht="6.9" customHeight="1">
      <c r="A31" s="34"/>
      <c r="B31" s="39"/>
      <c r="C31" s="34"/>
      <c r="D31" s="118"/>
      <c r="E31" s="118"/>
      <c r="F31" s="118"/>
      <c r="G31" s="118"/>
      <c r="H31" s="118"/>
      <c r="I31" s="118"/>
      <c r="J31" s="118"/>
      <c r="K31" s="118"/>
      <c r="L31" s="113"/>
      <c r="S31" s="34"/>
      <c r="T31" s="34"/>
      <c r="U31" s="34"/>
      <c r="V31" s="34"/>
      <c r="W31" s="34"/>
      <c r="X31" s="34"/>
      <c r="Y31" s="34"/>
      <c r="Z31" s="34"/>
      <c r="AA31" s="34"/>
      <c r="AB31" s="34"/>
      <c r="AC31" s="34"/>
      <c r="AD31" s="34"/>
      <c r="AE31" s="34"/>
    </row>
    <row r="32" spans="1:31" s="2" customFormat="1" ht="25.35" customHeight="1">
      <c r="A32" s="34"/>
      <c r="B32" s="39"/>
      <c r="C32" s="34"/>
      <c r="D32" s="119" t="s">
        <v>37</v>
      </c>
      <c r="E32" s="34"/>
      <c r="F32" s="34"/>
      <c r="G32" s="34"/>
      <c r="H32" s="34"/>
      <c r="I32" s="34"/>
      <c r="J32" s="120">
        <f>ROUND(J89,2)</f>
        <v>0</v>
      </c>
      <c r="K32" s="34"/>
      <c r="L32" s="113"/>
      <c r="S32" s="34"/>
      <c r="T32" s="34"/>
      <c r="U32" s="34"/>
      <c r="V32" s="34"/>
      <c r="W32" s="34"/>
      <c r="X32" s="34"/>
      <c r="Y32" s="34"/>
      <c r="Z32" s="34"/>
      <c r="AA32" s="34"/>
      <c r="AB32" s="34"/>
      <c r="AC32" s="34"/>
      <c r="AD32" s="34"/>
      <c r="AE32" s="34"/>
    </row>
    <row r="33" spans="1:31" s="2" customFormat="1" ht="6.9" customHeight="1">
      <c r="A33" s="34"/>
      <c r="B33" s="39"/>
      <c r="C33" s="34"/>
      <c r="D33" s="118"/>
      <c r="E33" s="118"/>
      <c r="F33" s="118"/>
      <c r="G33" s="118"/>
      <c r="H33" s="118"/>
      <c r="I33" s="118"/>
      <c r="J33" s="118"/>
      <c r="K33" s="118"/>
      <c r="L33" s="113"/>
      <c r="S33" s="34"/>
      <c r="T33" s="34"/>
      <c r="U33" s="34"/>
      <c r="V33" s="34"/>
      <c r="W33" s="34"/>
      <c r="X33" s="34"/>
      <c r="Y33" s="34"/>
      <c r="Z33" s="34"/>
      <c r="AA33" s="34"/>
      <c r="AB33" s="34"/>
      <c r="AC33" s="34"/>
      <c r="AD33" s="34"/>
      <c r="AE33" s="34"/>
    </row>
    <row r="34" spans="1:31" s="2" customFormat="1" ht="14.4" customHeight="1">
      <c r="A34" s="34"/>
      <c r="B34" s="39"/>
      <c r="C34" s="34"/>
      <c r="D34" s="34"/>
      <c r="E34" s="34"/>
      <c r="F34" s="121" t="s">
        <v>39</v>
      </c>
      <c r="G34" s="34"/>
      <c r="H34" s="34"/>
      <c r="I34" s="121" t="s">
        <v>38</v>
      </c>
      <c r="J34" s="121" t="s">
        <v>40</v>
      </c>
      <c r="K34" s="34"/>
      <c r="L34" s="113"/>
      <c r="S34" s="34"/>
      <c r="T34" s="34"/>
      <c r="U34" s="34"/>
      <c r="V34" s="34"/>
      <c r="W34" s="34"/>
      <c r="X34" s="34"/>
      <c r="Y34" s="34"/>
      <c r="Z34" s="34"/>
      <c r="AA34" s="34"/>
      <c r="AB34" s="34"/>
      <c r="AC34" s="34"/>
      <c r="AD34" s="34"/>
      <c r="AE34" s="34"/>
    </row>
    <row r="35" spans="1:31" s="2" customFormat="1" ht="14.4" customHeight="1">
      <c r="A35" s="34"/>
      <c r="B35" s="39"/>
      <c r="C35" s="34"/>
      <c r="D35" s="122" t="s">
        <v>41</v>
      </c>
      <c r="E35" s="112" t="s">
        <v>42</v>
      </c>
      <c r="F35" s="123">
        <f>ROUND((SUM(BE89:BE174)),2)</f>
        <v>0</v>
      </c>
      <c r="G35" s="34"/>
      <c r="H35" s="34"/>
      <c r="I35" s="124">
        <v>0.21</v>
      </c>
      <c r="J35" s="123">
        <f>ROUND(((SUM(BE89:BE174))*I35),2)</f>
        <v>0</v>
      </c>
      <c r="K35" s="34"/>
      <c r="L35" s="113"/>
      <c r="S35" s="34"/>
      <c r="T35" s="34"/>
      <c r="U35" s="34"/>
      <c r="V35" s="34"/>
      <c r="W35" s="34"/>
      <c r="X35" s="34"/>
      <c r="Y35" s="34"/>
      <c r="Z35" s="34"/>
      <c r="AA35" s="34"/>
      <c r="AB35" s="34"/>
      <c r="AC35" s="34"/>
      <c r="AD35" s="34"/>
      <c r="AE35" s="34"/>
    </row>
    <row r="36" spans="1:31" s="2" customFormat="1" ht="14.4" customHeight="1">
      <c r="A36" s="34"/>
      <c r="B36" s="39"/>
      <c r="C36" s="34"/>
      <c r="D36" s="34"/>
      <c r="E36" s="112" t="s">
        <v>43</v>
      </c>
      <c r="F36" s="123">
        <f>ROUND((SUM(BF89:BF174)),2)</f>
        <v>0</v>
      </c>
      <c r="G36" s="34"/>
      <c r="H36" s="34"/>
      <c r="I36" s="124">
        <v>0.15</v>
      </c>
      <c r="J36" s="123">
        <f>ROUND(((SUM(BF89:BF174))*I36),2)</f>
        <v>0</v>
      </c>
      <c r="K36" s="34"/>
      <c r="L36" s="113"/>
      <c r="S36" s="34"/>
      <c r="T36" s="34"/>
      <c r="U36" s="34"/>
      <c r="V36" s="34"/>
      <c r="W36" s="34"/>
      <c r="X36" s="34"/>
      <c r="Y36" s="34"/>
      <c r="Z36" s="34"/>
      <c r="AA36" s="34"/>
      <c r="AB36" s="34"/>
      <c r="AC36" s="34"/>
      <c r="AD36" s="34"/>
      <c r="AE36" s="34"/>
    </row>
    <row r="37" spans="1:31" s="2" customFormat="1" ht="14.4" customHeight="1" hidden="1">
      <c r="A37" s="34"/>
      <c r="B37" s="39"/>
      <c r="C37" s="34"/>
      <c r="D37" s="34"/>
      <c r="E37" s="112" t="s">
        <v>44</v>
      </c>
      <c r="F37" s="123">
        <f>ROUND((SUM(BG89:BG174)),2)</f>
        <v>0</v>
      </c>
      <c r="G37" s="34"/>
      <c r="H37" s="34"/>
      <c r="I37" s="124">
        <v>0.21</v>
      </c>
      <c r="J37" s="123">
        <f>0</f>
        <v>0</v>
      </c>
      <c r="K37" s="34"/>
      <c r="L37" s="113"/>
      <c r="S37" s="34"/>
      <c r="T37" s="34"/>
      <c r="U37" s="34"/>
      <c r="V37" s="34"/>
      <c r="W37" s="34"/>
      <c r="X37" s="34"/>
      <c r="Y37" s="34"/>
      <c r="Z37" s="34"/>
      <c r="AA37" s="34"/>
      <c r="AB37" s="34"/>
      <c r="AC37" s="34"/>
      <c r="AD37" s="34"/>
      <c r="AE37" s="34"/>
    </row>
    <row r="38" spans="1:31" s="2" customFormat="1" ht="14.4" customHeight="1" hidden="1">
      <c r="A38" s="34"/>
      <c r="B38" s="39"/>
      <c r="C38" s="34"/>
      <c r="D38" s="34"/>
      <c r="E38" s="112" t="s">
        <v>45</v>
      </c>
      <c r="F38" s="123">
        <f>ROUND((SUM(BH89:BH174)),2)</f>
        <v>0</v>
      </c>
      <c r="G38" s="34"/>
      <c r="H38" s="34"/>
      <c r="I38" s="124">
        <v>0.15</v>
      </c>
      <c r="J38" s="123">
        <f>0</f>
        <v>0</v>
      </c>
      <c r="K38" s="34"/>
      <c r="L38" s="113"/>
      <c r="S38" s="34"/>
      <c r="T38" s="34"/>
      <c r="U38" s="34"/>
      <c r="V38" s="34"/>
      <c r="W38" s="34"/>
      <c r="X38" s="34"/>
      <c r="Y38" s="34"/>
      <c r="Z38" s="34"/>
      <c r="AA38" s="34"/>
      <c r="AB38" s="34"/>
      <c r="AC38" s="34"/>
      <c r="AD38" s="34"/>
      <c r="AE38" s="34"/>
    </row>
    <row r="39" spans="1:31" s="2" customFormat="1" ht="14.4" customHeight="1" hidden="1">
      <c r="A39" s="34"/>
      <c r="B39" s="39"/>
      <c r="C39" s="34"/>
      <c r="D39" s="34"/>
      <c r="E39" s="112" t="s">
        <v>46</v>
      </c>
      <c r="F39" s="123">
        <f>ROUND((SUM(BI89:BI174)),2)</f>
        <v>0</v>
      </c>
      <c r="G39" s="34"/>
      <c r="H39" s="34"/>
      <c r="I39" s="124">
        <v>0</v>
      </c>
      <c r="J39" s="123">
        <f>0</f>
        <v>0</v>
      </c>
      <c r="K39" s="34"/>
      <c r="L39" s="113"/>
      <c r="S39" s="34"/>
      <c r="T39" s="34"/>
      <c r="U39" s="34"/>
      <c r="V39" s="34"/>
      <c r="W39" s="34"/>
      <c r="X39" s="34"/>
      <c r="Y39" s="34"/>
      <c r="Z39" s="34"/>
      <c r="AA39" s="34"/>
      <c r="AB39" s="34"/>
      <c r="AC39" s="34"/>
      <c r="AD39" s="34"/>
      <c r="AE39" s="34"/>
    </row>
    <row r="40" spans="1:31" s="2" customFormat="1" ht="6.9" customHeight="1">
      <c r="A40" s="34"/>
      <c r="B40" s="39"/>
      <c r="C40" s="34"/>
      <c r="D40" s="34"/>
      <c r="E40" s="34"/>
      <c r="F40" s="34"/>
      <c r="G40" s="34"/>
      <c r="H40" s="34"/>
      <c r="I40" s="34"/>
      <c r="J40" s="34"/>
      <c r="K40" s="34"/>
      <c r="L40" s="113"/>
      <c r="S40" s="34"/>
      <c r="T40" s="34"/>
      <c r="U40" s="34"/>
      <c r="V40" s="34"/>
      <c r="W40" s="34"/>
      <c r="X40" s="34"/>
      <c r="Y40" s="34"/>
      <c r="Z40" s="34"/>
      <c r="AA40" s="34"/>
      <c r="AB40" s="34"/>
      <c r="AC40" s="34"/>
      <c r="AD40" s="34"/>
      <c r="AE40" s="34"/>
    </row>
    <row r="41" spans="1:31" s="2" customFormat="1" ht="25.35" customHeight="1">
      <c r="A41" s="34"/>
      <c r="B41" s="39"/>
      <c r="C41" s="125"/>
      <c r="D41" s="126" t="s">
        <v>47</v>
      </c>
      <c r="E41" s="127"/>
      <c r="F41" s="127"/>
      <c r="G41" s="128" t="s">
        <v>48</v>
      </c>
      <c r="H41" s="129" t="s">
        <v>49</v>
      </c>
      <c r="I41" s="127"/>
      <c r="J41" s="130">
        <f>SUM(J32:J39)</f>
        <v>0</v>
      </c>
      <c r="K41" s="131"/>
      <c r="L41" s="113"/>
      <c r="S41" s="34"/>
      <c r="T41" s="34"/>
      <c r="U41" s="34"/>
      <c r="V41" s="34"/>
      <c r="W41" s="34"/>
      <c r="X41" s="34"/>
      <c r="Y41" s="34"/>
      <c r="Z41" s="34"/>
      <c r="AA41" s="34"/>
      <c r="AB41" s="34"/>
      <c r="AC41" s="34"/>
      <c r="AD41" s="34"/>
      <c r="AE41" s="34"/>
    </row>
    <row r="42" spans="1:31" s="2" customFormat="1" ht="14.4" customHeight="1">
      <c r="A42" s="34"/>
      <c r="B42" s="132"/>
      <c r="C42" s="133"/>
      <c r="D42" s="133"/>
      <c r="E42" s="133"/>
      <c r="F42" s="133"/>
      <c r="G42" s="133"/>
      <c r="H42" s="133"/>
      <c r="I42" s="133"/>
      <c r="J42" s="133"/>
      <c r="K42" s="133"/>
      <c r="L42" s="113"/>
      <c r="S42" s="34"/>
      <c r="T42" s="34"/>
      <c r="U42" s="34"/>
      <c r="V42" s="34"/>
      <c r="W42" s="34"/>
      <c r="X42" s="34"/>
      <c r="Y42" s="34"/>
      <c r="Z42" s="34"/>
      <c r="AA42" s="34"/>
      <c r="AB42" s="34"/>
      <c r="AC42" s="34"/>
      <c r="AD42" s="34"/>
      <c r="AE42" s="34"/>
    </row>
    <row r="46" spans="1:31" s="2" customFormat="1" ht="6.9" customHeight="1" hidden="1">
      <c r="A46" s="34"/>
      <c r="B46" s="134"/>
      <c r="C46" s="135"/>
      <c r="D46" s="135"/>
      <c r="E46" s="135"/>
      <c r="F46" s="135"/>
      <c r="G46" s="135"/>
      <c r="H46" s="135"/>
      <c r="I46" s="135"/>
      <c r="J46" s="135"/>
      <c r="K46" s="135"/>
      <c r="L46" s="113"/>
      <c r="S46" s="34"/>
      <c r="T46" s="34"/>
      <c r="U46" s="34"/>
      <c r="V46" s="34"/>
      <c r="W46" s="34"/>
      <c r="X46" s="34"/>
      <c r="Y46" s="34"/>
      <c r="Z46" s="34"/>
      <c r="AA46" s="34"/>
      <c r="AB46" s="34"/>
      <c r="AC46" s="34"/>
      <c r="AD46" s="34"/>
      <c r="AE46" s="34"/>
    </row>
    <row r="47" spans="1:31" s="2" customFormat="1" ht="24.9" customHeight="1" hidden="1">
      <c r="A47" s="34"/>
      <c r="B47" s="35"/>
      <c r="C47" s="23" t="s">
        <v>158</v>
      </c>
      <c r="D47" s="36"/>
      <c r="E47" s="36"/>
      <c r="F47" s="36"/>
      <c r="G47" s="36"/>
      <c r="H47" s="36"/>
      <c r="I47" s="36"/>
      <c r="J47" s="36"/>
      <c r="K47" s="36"/>
      <c r="L47" s="113"/>
      <c r="S47" s="34"/>
      <c r="T47" s="34"/>
      <c r="U47" s="34"/>
      <c r="V47" s="34"/>
      <c r="W47" s="34"/>
      <c r="X47" s="34"/>
      <c r="Y47" s="34"/>
      <c r="Z47" s="34"/>
      <c r="AA47" s="34"/>
      <c r="AB47" s="34"/>
      <c r="AC47" s="34"/>
      <c r="AD47" s="34"/>
      <c r="AE47" s="34"/>
    </row>
    <row r="48" spans="1:31" s="2" customFormat="1" ht="6.9" customHeight="1" hidden="1">
      <c r="A48" s="34"/>
      <c r="B48" s="35"/>
      <c r="C48" s="36"/>
      <c r="D48" s="36"/>
      <c r="E48" s="36"/>
      <c r="F48" s="36"/>
      <c r="G48" s="36"/>
      <c r="H48" s="36"/>
      <c r="I48" s="36"/>
      <c r="J48" s="36"/>
      <c r="K48" s="36"/>
      <c r="L48" s="113"/>
      <c r="S48" s="34"/>
      <c r="T48" s="34"/>
      <c r="U48" s="34"/>
      <c r="V48" s="34"/>
      <c r="W48" s="34"/>
      <c r="X48" s="34"/>
      <c r="Y48" s="34"/>
      <c r="Z48" s="34"/>
      <c r="AA48" s="34"/>
      <c r="AB48" s="34"/>
      <c r="AC48" s="34"/>
      <c r="AD48" s="34"/>
      <c r="AE48" s="34"/>
    </row>
    <row r="49" spans="1:31" s="2" customFormat="1" ht="12" customHeight="1" hidden="1">
      <c r="A49" s="34"/>
      <c r="B49" s="35"/>
      <c r="C49" s="29" t="s">
        <v>16</v>
      </c>
      <c r="D49" s="36"/>
      <c r="E49" s="36"/>
      <c r="F49" s="36"/>
      <c r="G49" s="36"/>
      <c r="H49" s="36"/>
      <c r="I49" s="36"/>
      <c r="J49" s="36"/>
      <c r="K49" s="36"/>
      <c r="L49" s="113"/>
      <c r="S49" s="34"/>
      <c r="T49" s="34"/>
      <c r="U49" s="34"/>
      <c r="V49" s="34"/>
      <c r="W49" s="34"/>
      <c r="X49" s="34"/>
      <c r="Y49" s="34"/>
      <c r="Z49" s="34"/>
      <c r="AA49" s="34"/>
      <c r="AB49" s="34"/>
      <c r="AC49" s="34"/>
      <c r="AD49" s="34"/>
      <c r="AE49" s="34"/>
    </row>
    <row r="50" spans="1:31" s="2" customFormat="1" ht="16.5" customHeight="1" hidden="1">
      <c r="A50" s="34"/>
      <c r="B50" s="35"/>
      <c r="C50" s="36"/>
      <c r="D50" s="36"/>
      <c r="E50" s="288" t="str">
        <f>E7</f>
        <v>Cyklická údržba trati v úseku Praha-Holešovice - Vraňany</v>
      </c>
      <c r="F50" s="289"/>
      <c r="G50" s="289"/>
      <c r="H50" s="289"/>
      <c r="I50" s="36"/>
      <c r="J50" s="36"/>
      <c r="K50" s="36"/>
      <c r="L50" s="113"/>
      <c r="S50" s="34"/>
      <c r="T50" s="34"/>
      <c r="U50" s="34"/>
      <c r="V50" s="34"/>
      <c r="W50" s="34"/>
      <c r="X50" s="34"/>
      <c r="Y50" s="34"/>
      <c r="Z50" s="34"/>
      <c r="AA50" s="34"/>
      <c r="AB50" s="34"/>
      <c r="AC50" s="34"/>
      <c r="AD50" s="34"/>
      <c r="AE50" s="34"/>
    </row>
    <row r="51" spans="2:12" s="1" customFormat="1" ht="12" customHeight="1" hidden="1">
      <c r="B51" s="21"/>
      <c r="C51" s="29" t="s">
        <v>156</v>
      </c>
      <c r="D51" s="22"/>
      <c r="E51" s="22"/>
      <c r="F51" s="22"/>
      <c r="G51" s="22"/>
      <c r="H51" s="22"/>
      <c r="I51" s="22"/>
      <c r="J51" s="22"/>
      <c r="K51" s="22"/>
      <c r="L51" s="20"/>
    </row>
    <row r="52" spans="1:31" s="2" customFormat="1" ht="16.5" customHeight="1" hidden="1">
      <c r="A52" s="34"/>
      <c r="B52" s="35"/>
      <c r="C52" s="36"/>
      <c r="D52" s="36"/>
      <c r="E52" s="288" t="s">
        <v>1924</v>
      </c>
      <c r="F52" s="287"/>
      <c r="G52" s="287"/>
      <c r="H52" s="287"/>
      <c r="I52" s="36"/>
      <c r="J52" s="36"/>
      <c r="K52" s="36"/>
      <c r="L52" s="113"/>
      <c r="S52" s="34"/>
      <c r="T52" s="34"/>
      <c r="U52" s="34"/>
      <c r="V52" s="34"/>
      <c r="W52" s="34"/>
      <c r="X52" s="34"/>
      <c r="Y52" s="34"/>
      <c r="Z52" s="34"/>
      <c r="AA52" s="34"/>
      <c r="AB52" s="34"/>
      <c r="AC52" s="34"/>
      <c r="AD52" s="34"/>
      <c r="AE52" s="34"/>
    </row>
    <row r="53" spans="1:31" s="2" customFormat="1" ht="12" customHeight="1" hidden="1">
      <c r="A53" s="34"/>
      <c r="B53" s="35"/>
      <c r="C53" s="29" t="s">
        <v>1925</v>
      </c>
      <c r="D53" s="36"/>
      <c r="E53" s="36"/>
      <c r="F53" s="36"/>
      <c r="G53" s="36"/>
      <c r="H53" s="36"/>
      <c r="I53" s="36"/>
      <c r="J53" s="36"/>
      <c r="K53" s="36"/>
      <c r="L53" s="113"/>
      <c r="S53" s="34"/>
      <c r="T53" s="34"/>
      <c r="U53" s="34"/>
      <c r="V53" s="34"/>
      <c r="W53" s="34"/>
      <c r="X53" s="34"/>
      <c r="Y53" s="34"/>
      <c r="Z53" s="34"/>
      <c r="AA53" s="34"/>
      <c r="AB53" s="34"/>
      <c r="AC53" s="34"/>
      <c r="AD53" s="34"/>
      <c r="AE53" s="34"/>
    </row>
    <row r="54" spans="1:31" s="2" customFormat="1" ht="16.5" customHeight="1" hidden="1">
      <c r="A54" s="34"/>
      <c r="B54" s="35"/>
      <c r="C54" s="36"/>
      <c r="D54" s="36"/>
      <c r="E54" s="280" t="str">
        <f>E11</f>
        <v>04 - P2399</v>
      </c>
      <c r="F54" s="287"/>
      <c r="G54" s="287"/>
      <c r="H54" s="287"/>
      <c r="I54" s="36"/>
      <c r="J54" s="36"/>
      <c r="K54" s="36"/>
      <c r="L54" s="113"/>
      <c r="S54" s="34"/>
      <c r="T54" s="34"/>
      <c r="U54" s="34"/>
      <c r="V54" s="34"/>
      <c r="W54" s="34"/>
      <c r="X54" s="34"/>
      <c r="Y54" s="34"/>
      <c r="Z54" s="34"/>
      <c r="AA54" s="34"/>
      <c r="AB54" s="34"/>
      <c r="AC54" s="34"/>
      <c r="AD54" s="34"/>
      <c r="AE54" s="34"/>
    </row>
    <row r="55" spans="1:31" s="2" customFormat="1" ht="6.9" customHeight="1" hidden="1">
      <c r="A55" s="34"/>
      <c r="B55" s="35"/>
      <c r="C55" s="36"/>
      <c r="D55" s="36"/>
      <c r="E55" s="36"/>
      <c r="F55" s="36"/>
      <c r="G55" s="36"/>
      <c r="H55" s="36"/>
      <c r="I55" s="36"/>
      <c r="J55" s="36"/>
      <c r="K55" s="36"/>
      <c r="L55" s="113"/>
      <c r="S55" s="34"/>
      <c r="T55" s="34"/>
      <c r="U55" s="34"/>
      <c r="V55" s="34"/>
      <c r="W55" s="34"/>
      <c r="X55" s="34"/>
      <c r="Y55" s="34"/>
      <c r="Z55" s="34"/>
      <c r="AA55" s="34"/>
      <c r="AB55" s="34"/>
      <c r="AC55" s="34"/>
      <c r="AD55" s="34"/>
      <c r="AE55" s="34"/>
    </row>
    <row r="56" spans="1:31" s="2" customFormat="1" ht="12" customHeight="1" hidden="1">
      <c r="A56" s="34"/>
      <c r="B56" s="35"/>
      <c r="C56" s="29" t="s">
        <v>21</v>
      </c>
      <c r="D56" s="36"/>
      <c r="E56" s="36"/>
      <c r="F56" s="27" t="str">
        <f>F14</f>
        <v xml:space="preserve"> </v>
      </c>
      <c r="G56" s="36"/>
      <c r="H56" s="36"/>
      <c r="I56" s="29" t="s">
        <v>23</v>
      </c>
      <c r="J56" s="59" t="str">
        <f>IF(J14="","",J14)</f>
        <v>24. 2. 2023</v>
      </c>
      <c r="K56" s="36"/>
      <c r="L56" s="113"/>
      <c r="S56" s="34"/>
      <c r="T56" s="34"/>
      <c r="U56" s="34"/>
      <c r="V56" s="34"/>
      <c r="W56" s="34"/>
      <c r="X56" s="34"/>
      <c r="Y56" s="34"/>
      <c r="Z56" s="34"/>
      <c r="AA56" s="34"/>
      <c r="AB56" s="34"/>
      <c r="AC56" s="34"/>
      <c r="AD56" s="34"/>
      <c r="AE56" s="34"/>
    </row>
    <row r="57" spans="1:31" s="2" customFormat="1" ht="6.9" customHeight="1" hidden="1">
      <c r="A57" s="34"/>
      <c r="B57" s="35"/>
      <c r="C57" s="36"/>
      <c r="D57" s="36"/>
      <c r="E57" s="36"/>
      <c r="F57" s="36"/>
      <c r="G57" s="36"/>
      <c r="H57" s="36"/>
      <c r="I57" s="36"/>
      <c r="J57" s="36"/>
      <c r="K57" s="36"/>
      <c r="L57" s="113"/>
      <c r="S57" s="34"/>
      <c r="T57" s="34"/>
      <c r="U57" s="34"/>
      <c r="V57" s="34"/>
      <c r="W57" s="34"/>
      <c r="X57" s="34"/>
      <c r="Y57" s="34"/>
      <c r="Z57" s="34"/>
      <c r="AA57" s="34"/>
      <c r="AB57" s="34"/>
      <c r="AC57" s="34"/>
      <c r="AD57" s="34"/>
      <c r="AE57" s="34"/>
    </row>
    <row r="58" spans="1:31" s="2" customFormat="1" ht="15.15" customHeight="1" hidden="1">
      <c r="A58" s="34"/>
      <c r="B58" s="35"/>
      <c r="C58" s="29" t="s">
        <v>25</v>
      </c>
      <c r="D58" s="36"/>
      <c r="E58" s="36"/>
      <c r="F58" s="27" t="str">
        <f>E17</f>
        <v>Ing. Aleš Bednář</v>
      </c>
      <c r="G58" s="36"/>
      <c r="H58" s="36"/>
      <c r="I58" s="29" t="s">
        <v>31</v>
      </c>
      <c r="J58" s="32" t="str">
        <f>E23</f>
        <v xml:space="preserve"> </v>
      </c>
      <c r="K58" s="36"/>
      <c r="L58" s="113"/>
      <c r="S58" s="34"/>
      <c r="T58" s="34"/>
      <c r="U58" s="34"/>
      <c r="V58" s="34"/>
      <c r="W58" s="34"/>
      <c r="X58" s="34"/>
      <c r="Y58" s="34"/>
      <c r="Z58" s="34"/>
      <c r="AA58" s="34"/>
      <c r="AB58" s="34"/>
      <c r="AC58" s="34"/>
      <c r="AD58" s="34"/>
      <c r="AE58" s="34"/>
    </row>
    <row r="59" spans="1:31" s="2" customFormat="1" ht="15.15" customHeight="1" hidden="1">
      <c r="A59" s="34"/>
      <c r="B59" s="35"/>
      <c r="C59" s="29" t="s">
        <v>29</v>
      </c>
      <c r="D59" s="36"/>
      <c r="E59" s="36"/>
      <c r="F59" s="27" t="str">
        <f>IF(E20="","",E20)</f>
        <v>Vyplň údaj</v>
      </c>
      <c r="G59" s="36"/>
      <c r="H59" s="36"/>
      <c r="I59" s="29" t="s">
        <v>33</v>
      </c>
      <c r="J59" s="32" t="str">
        <f>E26</f>
        <v>Lukáš Kot</v>
      </c>
      <c r="K59" s="36"/>
      <c r="L59" s="113"/>
      <c r="S59" s="34"/>
      <c r="T59" s="34"/>
      <c r="U59" s="34"/>
      <c r="V59" s="34"/>
      <c r="W59" s="34"/>
      <c r="X59" s="34"/>
      <c r="Y59" s="34"/>
      <c r="Z59" s="34"/>
      <c r="AA59" s="34"/>
      <c r="AB59" s="34"/>
      <c r="AC59" s="34"/>
      <c r="AD59" s="34"/>
      <c r="AE59" s="34"/>
    </row>
    <row r="60" spans="1:31" s="2" customFormat="1" ht="10.35" customHeight="1" hidden="1">
      <c r="A60" s="34"/>
      <c r="B60" s="35"/>
      <c r="C60" s="36"/>
      <c r="D60" s="36"/>
      <c r="E60" s="36"/>
      <c r="F60" s="36"/>
      <c r="G60" s="36"/>
      <c r="H60" s="36"/>
      <c r="I60" s="36"/>
      <c r="J60" s="36"/>
      <c r="K60" s="36"/>
      <c r="L60" s="113"/>
      <c r="S60" s="34"/>
      <c r="T60" s="34"/>
      <c r="U60" s="34"/>
      <c r="V60" s="34"/>
      <c r="W60" s="34"/>
      <c r="X60" s="34"/>
      <c r="Y60" s="34"/>
      <c r="Z60" s="34"/>
      <c r="AA60" s="34"/>
      <c r="AB60" s="34"/>
      <c r="AC60" s="34"/>
      <c r="AD60" s="34"/>
      <c r="AE60" s="34"/>
    </row>
    <row r="61" spans="1:31" s="2" customFormat="1" ht="29.25" customHeight="1" hidden="1">
      <c r="A61" s="34"/>
      <c r="B61" s="35"/>
      <c r="C61" s="136" t="s">
        <v>159</v>
      </c>
      <c r="D61" s="137"/>
      <c r="E61" s="137"/>
      <c r="F61" s="137"/>
      <c r="G61" s="137"/>
      <c r="H61" s="137"/>
      <c r="I61" s="137"/>
      <c r="J61" s="138" t="s">
        <v>160</v>
      </c>
      <c r="K61" s="137"/>
      <c r="L61" s="113"/>
      <c r="S61" s="34"/>
      <c r="T61" s="34"/>
      <c r="U61" s="34"/>
      <c r="V61" s="34"/>
      <c r="W61" s="34"/>
      <c r="X61" s="34"/>
      <c r="Y61" s="34"/>
      <c r="Z61" s="34"/>
      <c r="AA61" s="34"/>
      <c r="AB61" s="34"/>
      <c r="AC61" s="34"/>
      <c r="AD61" s="34"/>
      <c r="AE61" s="34"/>
    </row>
    <row r="62" spans="1:31" s="2" customFormat="1" ht="10.35" customHeight="1" hidden="1">
      <c r="A62" s="34"/>
      <c r="B62" s="35"/>
      <c r="C62" s="36"/>
      <c r="D62" s="36"/>
      <c r="E62" s="36"/>
      <c r="F62" s="36"/>
      <c r="G62" s="36"/>
      <c r="H62" s="36"/>
      <c r="I62" s="36"/>
      <c r="J62" s="36"/>
      <c r="K62" s="36"/>
      <c r="L62" s="113"/>
      <c r="S62" s="34"/>
      <c r="T62" s="34"/>
      <c r="U62" s="34"/>
      <c r="V62" s="34"/>
      <c r="W62" s="34"/>
      <c r="X62" s="34"/>
      <c r="Y62" s="34"/>
      <c r="Z62" s="34"/>
      <c r="AA62" s="34"/>
      <c r="AB62" s="34"/>
      <c r="AC62" s="34"/>
      <c r="AD62" s="34"/>
      <c r="AE62" s="34"/>
    </row>
    <row r="63" spans="1:47" s="2" customFormat="1" ht="22.8" customHeight="1" hidden="1">
      <c r="A63" s="34"/>
      <c r="B63" s="35"/>
      <c r="C63" s="139" t="s">
        <v>69</v>
      </c>
      <c r="D63" s="36"/>
      <c r="E63" s="36"/>
      <c r="F63" s="36"/>
      <c r="G63" s="36"/>
      <c r="H63" s="36"/>
      <c r="I63" s="36"/>
      <c r="J63" s="77">
        <f>J89</f>
        <v>0</v>
      </c>
      <c r="K63" s="36"/>
      <c r="L63" s="113"/>
      <c r="S63" s="34"/>
      <c r="T63" s="34"/>
      <c r="U63" s="34"/>
      <c r="V63" s="34"/>
      <c r="W63" s="34"/>
      <c r="X63" s="34"/>
      <c r="Y63" s="34"/>
      <c r="Z63" s="34"/>
      <c r="AA63" s="34"/>
      <c r="AB63" s="34"/>
      <c r="AC63" s="34"/>
      <c r="AD63" s="34"/>
      <c r="AE63" s="34"/>
      <c r="AU63" s="17" t="s">
        <v>161</v>
      </c>
    </row>
    <row r="64" spans="2:12" s="9" customFormat="1" ht="24.9" customHeight="1" hidden="1">
      <c r="B64" s="140"/>
      <c r="C64" s="141"/>
      <c r="D64" s="142" t="s">
        <v>162</v>
      </c>
      <c r="E64" s="143"/>
      <c r="F64" s="143"/>
      <c r="G64" s="143"/>
      <c r="H64" s="143"/>
      <c r="I64" s="143"/>
      <c r="J64" s="144">
        <f>J90</f>
        <v>0</v>
      </c>
      <c r="K64" s="141"/>
      <c r="L64" s="145"/>
    </row>
    <row r="65" spans="2:12" s="10" customFormat="1" ht="19.95" customHeight="1" hidden="1">
      <c r="B65" s="146"/>
      <c r="C65" s="97"/>
      <c r="D65" s="147" t="s">
        <v>163</v>
      </c>
      <c r="E65" s="148"/>
      <c r="F65" s="148"/>
      <c r="G65" s="148"/>
      <c r="H65" s="148"/>
      <c r="I65" s="148"/>
      <c r="J65" s="149">
        <f>J91</f>
        <v>0</v>
      </c>
      <c r="K65" s="97"/>
      <c r="L65" s="150"/>
    </row>
    <row r="66" spans="2:12" s="10" customFormat="1" ht="19.95" customHeight="1" hidden="1">
      <c r="B66" s="146"/>
      <c r="C66" s="97"/>
      <c r="D66" s="147" t="s">
        <v>164</v>
      </c>
      <c r="E66" s="148"/>
      <c r="F66" s="148"/>
      <c r="G66" s="148"/>
      <c r="H66" s="148"/>
      <c r="I66" s="148"/>
      <c r="J66" s="149">
        <f>J131</f>
        <v>0</v>
      </c>
      <c r="K66" s="97"/>
      <c r="L66" s="150"/>
    </row>
    <row r="67" spans="2:12" s="10" customFormat="1" ht="19.95" customHeight="1" hidden="1">
      <c r="B67" s="146"/>
      <c r="C67" s="97"/>
      <c r="D67" s="147" t="s">
        <v>165</v>
      </c>
      <c r="E67" s="148"/>
      <c r="F67" s="148"/>
      <c r="G67" s="148"/>
      <c r="H67" s="148"/>
      <c r="I67" s="148"/>
      <c r="J67" s="149">
        <f>J154</f>
        <v>0</v>
      </c>
      <c r="K67" s="97"/>
      <c r="L67" s="150"/>
    </row>
    <row r="68" spans="1:31" s="2" customFormat="1" ht="21.75" customHeight="1" hidden="1">
      <c r="A68" s="34"/>
      <c r="B68" s="35"/>
      <c r="C68" s="36"/>
      <c r="D68" s="36"/>
      <c r="E68" s="36"/>
      <c r="F68" s="36"/>
      <c r="G68" s="36"/>
      <c r="H68" s="36"/>
      <c r="I68" s="36"/>
      <c r="J68" s="36"/>
      <c r="K68" s="36"/>
      <c r="L68" s="113"/>
      <c r="S68" s="34"/>
      <c r="T68" s="34"/>
      <c r="U68" s="34"/>
      <c r="V68" s="34"/>
      <c r="W68" s="34"/>
      <c r="X68" s="34"/>
      <c r="Y68" s="34"/>
      <c r="Z68" s="34"/>
      <c r="AA68" s="34"/>
      <c r="AB68" s="34"/>
      <c r="AC68" s="34"/>
      <c r="AD68" s="34"/>
      <c r="AE68" s="34"/>
    </row>
    <row r="69" spans="1:31" s="2" customFormat="1" ht="6.9" customHeight="1" hidden="1">
      <c r="A69" s="34"/>
      <c r="B69" s="47"/>
      <c r="C69" s="48"/>
      <c r="D69" s="48"/>
      <c r="E69" s="48"/>
      <c r="F69" s="48"/>
      <c r="G69" s="48"/>
      <c r="H69" s="48"/>
      <c r="I69" s="48"/>
      <c r="J69" s="48"/>
      <c r="K69" s="48"/>
      <c r="L69" s="113"/>
      <c r="S69" s="34"/>
      <c r="T69" s="34"/>
      <c r="U69" s="34"/>
      <c r="V69" s="34"/>
      <c r="W69" s="34"/>
      <c r="X69" s="34"/>
      <c r="Y69" s="34"/>
      <c r="Z69" s="34"/>
      <c r="AA69" s="34"/>
      <c r="AB69" s="34"/>
      <c r="AC69" s="34"/>
      <c r="AD69" s="34"/>
      <c r="AE69" s="34"/>
    </row>
    <row r="70" ht="12" hidden="1"/>
    <row r="71" ht="12" hidden="1"/>
    <row r="72" ht="12" hidden="1"/>
    <row r="73" spans="1:31" s="2" customFormat="1" ht="6.9" customHeight="1">
      <c r="A73" s="34"/>
      <c r="B73" s="49"/>
      <c r="C73" s="50"/>
      <c r="D73" s="50"/>
      <c r="E73" s="50"/>
      <c r="F73" s="50"/>
      <c r="G73" s="50"/>
      <c r="H73" s="50"/>
      <c r="I73" s="50"/>
      <c r="J73" s="50"/>
      <c r="K73" s="50"/>
      <c r="L73" s="113"/>
      <c r="S73" s="34"/>
      <c r="T73" s="34"/>
      <c r="U73" s="34"/>
      <c r="V73" s="34"/>
      <c r="W73" s="34"/>
      <c r="X73" s="34"/>
      <c r="Y73" s="34"/>
      <c r="Z73" s="34"/>
      <c r="AA73" s="34"/>
      <c r="AB73" s="34"/>
      <c r="AC73" s="34"/>
      <c r="AD73" s="34"/>
      <c r="AE73" s="34"/>
    </row>
    <row r="74" spans="1:31" s="2" customFormat="1" ht="24.9" customHeight="1">
      <c r="A74" s="34"/>
      <c r="B74" s="35"/>
      <c r="C74" s="23" t="s">
        <v>166</v>
      </c>
      <c r="D74" s="36"/>
      <c r="E74" s="36"/>
      <c r="F74" s="36"/>
      <c r="G74" s="36"/>
      <c r="H74" s="36"/>
      <c r="I74" s="36"/>
      <c r="J74" s="36"/>
      <c r="K74" s="36"/>
      <c r="L74" s="113"/>
      <c r="S74" s="34"/>
      <c r="T74" s="34"/>
      <c r="U74" s="34"/>
      <c r="V74" s="34"/>
      <c r="W74" s="34"/>
      <c r="X74" s="34"/>
      <c r="Y74" s="34"/>
      <c r="Z74" s="34"/>
      <c r="AA74" s="34"/>
      <c r="AB74" s="34"/>
      <c r="AC74" s="34"/>
      <c r="AD74" s="34"/>
      <c r="AE74" s="34"/>
    </row>
    <row r="75" spans="1:31" s="2" customFormat="1" ht="6.9" customHeight="1">
      <c r="A75" s="34"/>
      <c r="B75" s="35"/>
      <c r="C75" s="36"/>
      <c r="D75" s="36"/>
      <c r="E75" s="36"/>
      <c r="F75" s="36"/>
      <c r="G75" s="36"/>
      <c r="H75" s="36"/>
      <c r="I75" s="36"/>
      <c r="J75" s="36"/>
      <c r="K75" s="36"/>
      <c r="L75" s="113"/>
      <c r="S75" s="34"/>
      <c r="T75" s="34"/>
      <c r="U75" s="34"/>
      <c r="V75" s="34"/>
      <c r="W75" s="34"/>
      <c r="X75" s="34"/>
      <c r="Y75" s="34"/>
      <c r="Z75" s="34"/>
      <c r="AA75" s="34"/>
      <c r="AB75" s="34"/>
      <c r="AC75" s="34"/>
      <c r="AD75" s="34"/>
      <c r="AE75" s="34"/>
    </row>
    <row r="76" spans="1:31" s="2" customFormat="1" ht="12" customHeight="1">
      <c r="A76" s="34"/>
      <c r="B76" s="35"/>
      <c r="C76" s="29" t="s">
        <v>16</v>
      </c>
      <c r="D76" s="36"/>
      <c r="E76" s="36"/>
      <c r="F76" s="36"/>
      <c r="G76" s="36"/>
      <c r="H76" s="36"/>
      <c r="I76" s="36"/>
      <c r="J76" s="36"/>
      <c r="K76" s="36"/>
      <c r="L76" s="113"/>
      <c r="S76" s="34"/>
      <c r="T76" s="34"/>
      <c r="U76" s="34"/>
      <c r="V76" s="34"/>
      <c r="W76" s="34"/>
      <c r="X76" s="34"/>
      <c r="Y76" s="34"/>
      <c r="Z76" s="34"/>
      <c r="AA76" s="34"/>
      <c r="AB76" s="34"/>
      <c r="AC76" s="34"/>
      <c r="AD76" s="34"/>
      <c r="AE76" s="34"/>
    </row>
    <row r="77" spans="1:31" s="2" customFormat="1" ht="16.5" customHeight="1">
      <c r="A77" s="34"/>
      <c r="B77" s="35"/>
      <c r="C77" s="36"/>
      <c r="D77" s="36"/>
      <c r="E77" s="288" t="str">
        <f>E7</f>
        <v>Cyklická údržba trati v úseku Praha-Holešovice - Vraňany</v>
      </c>
      <c r="F77" s="289"/>
      <c r="G77" s="289"/>
      <c r="H77" s="289"/>
      <c r="I77" s="36"/>
      <c r="J77" s="36"/>
      <c r="K77" s="36"/>
      <c r="L77" s="113"/>
      <c r="S77" s="34"/>
      <c r="T77" s="34"/>
      <c r="U77" s="34"/>
      <c r="V77" s="34"/>
      <c r="W77" s="34"/>
      <c r="X77" s="34"/>
      <c r="Y77" s="34"/>
      <c r="Z77" s="34"/>
      <c r="AA77" s="34"/>
      <c r="AB77" s="34"/>
      <c r="AC77" s="34"/>
      <c r="AD77" s="34"/>
      <c r="AE77" s="34"/>
    </row>
    <row r="78" spans="2:12" s="1" customFormat="1" ht="12" customHeight="1">
      <c r="B78" s="21"/>
      <c r="C78" s="29" t="s">
        <v>156</v>
      </c>
      <c r="D78" s="22"/>
      <c r="E78" s="22"/>
      <c r="F78" s="22"/>
      <c r="G78" s="22"/>
      <c r="H78" s="22"/>
      <c r="I78" s="22"/>
      <c r="J78" s="22"/>
      <c r="K78" s="22"/>
      <c r="L78" s="20"/>
    </row>
    <row r="79" spans="1:31" s="2" customFormat="1" ht="16.5" customHeight="1">
      <c r="A79" s="34"/>
      <c r="B79" s="35"/>
      <c r="C79" s="36"/>
      <c r="D79" s="36"/>
      <c r="E79" s="288" t="s">
        <v>1924</v>
      </c>
      <c r="F79" s="287"/>
      <c r="G79" s="287"/>
      <c r="H79" s="287"/>
      <c r="I79" s="36"/>
      <c r="J79" s="36"/>
      <c r="K79" s="36"/>
      <c r="L79" s="113"/>
      <c r="S79" s="34"/>
      <c r="T79" s="34"/>
      <c r="U79" s="34"/>
      <c r="V79" s="34"/>
      <c r="W79" s="34"/>
      <c r="X79" s="34"/>
      <c r="Y79" s="34"/>
      <c r="Z79" s="34"/>
      <c r="AA79" s="34"/>
      <c r="AB79" s="34"/>
      <c r="AC79" s="34"/>
      <c r="AD79" s="34"/>
      <c r="AE79" s="34"/>
    </row>
    <row r="80" spans="1:31" s="2" customFormat="1" ht="12" customHeight="1">
      <c r="A80" s="34"/>
      <c r="B80" s="35"/>
      <c r="C80" s="29" t="s">
        <v>1925</v>
      </c>
      <c r="D80" s="36"/>
      <c r="E80" s="36"/>
      <c r="F80" s="36"/>
      <c r="G80" s="36"/>
      <c r="H80" s="36"/>
      <c r="I80" s="36"/>
      <c r="J80" s="36"/>
      <c r="K80" s="36"/>
      <c r="L80" s="113"/>
      <c r="S80" s="34"/>
      <c r="T80" s="34"/>
      <c r="U80" s="34"/>
      <c r="V80" s="34"/>
      <c r="W80" s="34"/>
      <c r="X80" s="34"/>
      <c r="Y80" s="34"/>
      <c r="Z80" s="34"/>
      <c r="AA80" s="34"/>
      <c r="AB80" s="34"/>
      <c r="AC80" s="34"/>
      <c r="AD80" s="34"/>
      <c r="AE80" s="34"/>
    </row>
    <row r="81" spans="1:31" s="2" customFormat="1" ht="16.5" customHeight="1">
      <c r="A81" s="34"/>
      <c r="B81" s="35"/>
      <c r="C81" s="36"/>
      <c r="D81" s="36"/>
      <c r="E81" s="280" t="str">
        <f>E11</f>
        <v>04 - P2399</v>
      </c>
      <c r="F81" s="287"/>
      <c r="G81" s="287"/>
      <c r="H81" s="287"/>
      <c r="I81" s="36"/>
      <c r="J81" s="36"/>
      <c r="K81" s="36"/>
      <c r="L81" s="113"/>
      <c r="S81" s="34"/>
      <c r="T81" s="34"/>
      <c r="U81" s="34"/>
      <c r="V81" s="34"/>
      <c r="W81" s="34"/>
      <c r="X81" s="34"/>
      <c r="Y81" s="34"/>
      <c r="Z81" s="34"/>
      <c r="AA81" s="34"/>
      <c r="AB81" s="34"/>
      <c r="AC81" s="34"/>
      <c r="AD81" s="34"/>
      <c r="AE81" s="34"/>
    </row>
    <row r="82" spans="1:31" s="2" customFormat="1" ht="6.9" customHeight="1">
      <c r="A82" s="34"/>
      <c r="B82" s="35"/>
      <c r="C82" s="36"/>
      <c r="D82" s="36"/>
      <c r="E82" s="36"/>
      <c r="F82" s="36"/>
      <c r="G82" s="36"/>
      <c r="H82" s="36"/>
      <c r="I82" s="36"/>
      <c r="J82" s="36"/>
      <c r="K82" s="36"/>
      <c r="L82" s="113"/>
      <c r="S82" s="34"/>
      <c r="T82" s="34"/>
      <c r="U82" s="34"/>
      <c r="V82" s="34"/>
      <c r="W82" s="34"/>
      <c r="X82" s="34"/>
      <c r="Y82" s="34"/>
      <c r="Z82" s="34"/>
      <c r="AA82" s="34"/>
      <c r="AB82" s="34"/>
      <c r="AC82" s="34"/>
      <c r="AD82" s="34"/>
      <c r="AE82" s="34"/>
    </row>
    <row r="83" spans="1:31" s="2" customFormat="1" ht="12" customHeight="1">
      <c r="A83" s="34"/>
      <c r="B83" s="35"/>
      <c r="C83" s="29" t="s">
        <v>21</v>
      </c>
      <c r="D83" s="36"/>
      <c r="E83" s="36"/>
      <c r="F83" s="27" t="str">
        <f>F14</f>
        <v xml:space="preserve"> </v>
      </c>
      <c r="G83" s="36"/>
      <c r="H83" s="36"/>
      <c r="I83" s="29" t="s">
        <v>23</v>
      </c>
      <c r="J83" s="59" t="str">
        <f>IF(J14="","",J14)</f>
        <v>24. 2. 2023</v>
      </c>
      <c r="K83" s="36"/>
      <c r="L83" s="113"/>
      <c r="S83" s="34"/>
      <c r="T83" s="34"/>
      <c r="U83" s="34"/>
      <c r="V83" s="34"/>
      <c r="W83" s="34"/>
      <c r="X83" s="34"/>
      <c r="Y83" s="34"/>
      <c r="Z83" s="34"/>
      <c r="AA83" s="34"/>
      <c r="AB83" s="34"/>
      <c r="AC83" s="34"/>
      <c r="AD83" s="34"/>
      <c r="AE83" s="34"/>
    </row>
    <row r="84" spans="1:31" s="2" customFormat="1" ht="6.9" customHeight="1">
      <c r="A84" s="34"/>
      <c r="B84" s="35"/>
      <c r="C84" s="36"/>
      <c r="D84" s="36"/>
      <c r="E84" s="36"/>
      <c r="F84" s="36"/>
      <c r="G84" s="36"/>
      <c r="H84" s="36"/>
      <c r="I84" s="36"/>
      <c r="J84" s="36"/>
      <c r="K84" s="36"/>
      <c r="L84" s="113"/>
      <c r="S84" s="34"/>
      <c r="T84" s="34"/>
      <c r="U84" s="34"/>
      <c r="V84" s="34"/>
      <c r="W84" s="34"/>
      <c r="X84" s="34"/>
      <c r="Y84" s="34"/>
      <c r="Z84" s="34"/>
      <c r="AA84" s="34"/>
      <c r="AB84" s="34"/>
      <c r="AC84" s="34"/>
      <c r="AD84" s="34"/>
      <c r="AE84" s="34"/>
    </row>
    <row r="85" spans="1:31" s="2" customFormat="1" ht="15.15" customHeight="1">
      <c r="A85" s="34"/>
      <c r="B85" s="35"/>
      <c r="C85" s="29" t="s">
        <v>25</v>
      </c>
      <c r="D85" s="36"/>
      <c r="E85" s="36"/>
      <c r="F85" s="27" t="str">
        <f>E17</f>
        <v>Ing. Aleš Bednář</v>
      </c>
      <c r="G85" s="36"/>
      <c r="H85" s="36"/>
      <c r="I85" s="29" t="s">
        <v>31</v>
      </c>
      <c r="J85" s="32" t="str">
        <f>E23</f>
        <v xml:space="preserve"> </v>
      </c>
      <c r="K85" s="36"/>
      <c r="L85" s="113"/>
      <c r="S85" s="34"/>
      <c r="T85" s="34"/>
      <c r="U85" s="34"/>
      <c r="V85" s="34"/>
      <c r="W85" s="34"/>
      <c r="X85" s="34"/>
      <c r="Y85" s="34"/>
      <c r="Z85" s="34"/>
      <c r="AA85" s="34"/>
      <c r="AB85" s="34"/>
      <c r="AC85" s="34"/>
      <c r="AD85" s="34"/>
      <c r="AE85" s="34"/>
    </row>
    <row r="86" spans="1:31" s="2" customFormat="1" ht="15.15" customHeight="1">
      <c r="A86" s="34"/>
      <c r="B86" s="35"/>
      <c r="C86" s="29" t="s">
        <v>29</v>
      </c>
      <c r="D86" s="36"/>
      <c r="E86" s="36"/>
      <c r="F86" s="27" t="str">
        <f>IF(E20="","",E20)</f>
        <v>Vyplň údaj</v>
      </c>
      <c r="G86" s="36"/>
      <c r="H86" s="36"/>
      <c r="I86" s="29" t="s">
        <v>33</v>
      </c>
      <c r="J86" s="32" t="str">
        <f>E26</f>
        <v>Lukáš Kot</v>
      </c>
      <c r="K86" s="36"/>
      <c r="L86" s="113"/>
      <c r="S86" s="34"/>
      <c r="T86" s="34"/>
      <c r="U86" s="34"/>
      <c r="V86" s="34"/>
      <c r="W86" s="34"/>
      <c r="X86" s="34"/>
      <c r="Y86" s="34"/>
      <c r="Z86" s="34"/>
      <c r="AA86" s="34"/>
      <c r="AB86" s="34"/>
      <c r="AC86" s="34"/>
      <c r="AD86" s="34"/>
      <c r="AE86" s="34"/>
    </row>
    <row r="87" spans="1:31" s="2" customFormat="1" ht="10.35" customHeight="1">
      <c r="A87" s="34"/>
      <c r="B87" s="35"/>
      <c r="C87" s="36"/>
      <c r="D87" s="36"/>
      <c r="E87" s="36"/>
      <c r="F87" s="36"/>
      <c r="G87" s="36"/>
      <c r="H87" s="36"/>
      <c r="I87" s="36"/>
      <c r="J87" s="36"/>
      <c r="K87" s="36"/>
      <c r="L87" s="113"/>
      <c r="S87" s="34"/>
      <c r="T87" s="34"/>
      <c r="U87" s="34"/>
      <c r="V87" s="34"/>
      <c r="W87" s="34"/>
      <c r="X87" s="34"/>
      <c r="Y87" s="34"/>
      <c r="Z87" s="34"/>
      <c r="AA87" s="34"/>
      <c r="AB87" s="34"/>
      <c r="AC87" s="34"/>
      <c r="AD87" s="34"/>
      <c r="AE87" s="34"/>
    </row>
    <row r="88" spans="1:31" s="11" customFormat="1" ht="29.25" customHeight="1">
      <c r="A88" s="151"/>
      <c r="B88" s="152"/>
      <c r="C88" s="153" t="s">
        <v>167</v>
      </c>
      <c r="D88" s="154" t="s">
        <v>56</v>
      </c>
      <c r="E88" s="154" t="s">
        <v>52</v>
      </c>
      <c r="F88" s="154" t="s">
        <v>53</v>
      </c>
      <c r="G88" s="154" t="s">
        <v>168</v>
      </c>
      <c r="H88" s="154" t="s">
        <v>169</v>
      </c>
      <c r="I88" s="154" t="s">
        <v>170</v>
      </c>
      <c r="J88" s="154" t="s">
        <v>160</v>
      </c>
      <c r="K88" s="155" t="s">
        <v>171</v>
      </c>
      <c r="L88" s="156"/>
      <c r="M88" s="68" t="s">
        <v>19</v>
      </c>
      <c r="N88" s="69" t="s">
        <v>41</v>
      </c>
      <c r="O88" s="69" t="s">
        <v>172</v>
      </c>
      <c r="P88" s="69" t="s">
        <v>173</v>
      </c>
      <c r="Q88" s="69" t="s">
        <v>174</v>
      </c>
      <c r="R88" s="69" t="s">
        <v>175</v>
      </c>
      <c r="S88" s="69" t="s">
        <v>176</v>
      </c>
      <c r="T88" s="70" t="s">
        <v>177</v>
      </c>
      <c r="U88" s="151"/>
      <c r="V88" s="151"/>
      <c r="W88" s="151"/>
      <c r="X88" s="151"/>
      <c r="Y88" s="151"/>
      <c r="Z88" s="151"/>
      <c r="AA88" s="151"/>
      <c r="AB88" s="151"/>
      <c r="AC88" s="151"/>
      <c r="AD88" s="151"/>
      <c r="AE88" s="151"/>
    </row>
    <row r="89" spans="1:63" s="2" customFormat="1" ht="22.8" customHeight="1">
      <c r="A89" s="34"/>
      <c r="B89" s="35"/>
      <c r="C89" s="75" t="s">
        <v>178</v>
      </c>
      <c r="D89" s="36"/>
      <c r="E89" s="36"/>
      <c r="F89" s="36"/>
      <c r="G89" s="36"/>
      <c r="H89" s="36"/>
      <c r="I89" s="36"/>
      <c r="J89" s="157">
        <f>BK89</f>
        <v>0</v>
      </c>
      <c r="K89" s="36"/>
      <c r="L89" s="39"/>
      <c r="M89" s="71"/>
      <c r="N89" s="158"/>
      <c r="O89" s="72"/>
      <c r="P89" s="159">
        <f>P90</f>
        <v>0</v>
      </c>
      <c r="Q89" s="72"/>
      <c r="R89" s="159">
        <f>R90</f>
        <v>30.9518</v>
      </c>
      <c r="S89" s="72"/>
      <c r="T89" s="160">
        <f>T90</f>
        <v>0</v>
      </c>
      <c r="U89" s="34"/>
      <c r="V89" s="34"/>
      <c r="W89" s="34"/>
      <c r="X89" s="34"/>
      <c r="Y89" s="34"/>
      <c r="Z89" s="34"/>
      <c r="AA89" s="34"/>
      <c r="AB89" s="34"/>
      <c r="AC89" s="34"/>
      <c r="AD89" s="34"/>
      <c r="AE89" s="34"/>
      <c r="AT89" s="17" t="s">
        <v>70</v>
      </c>
      <c r="AU89" s="17" t="s">
        <v>161</v>
      </c>
      <c r="BK89" s="161">
        <f>BK90</f>
        <v>0</v>
      </c>
    </row>
    <row r="90" spans="2:63" s="12" customFormat="1" ht="25.95" customHeight="1">
      <c r="B90" s="162"/>
      <c r="C90" s="163"/>
      <c r="D90" s="164" t="s">
        <v>70</v>
      </c>
      <c r="E90" s="165" t="s">
        <v>179</v>
      </c>
      <c r="F90" s="165" t="s">
        <v>180</v>
      </c>
      <c r="G90" s="163"/>
      <c r="H90" s="163"/>
      <c r="I90" s="166"/>
      <c r="J90" s="167">
        <f>BK90</f>
        <v>0</v>
      </c>
      <c r="K90" s="163"/>
      <c r="L90" s="168"/>
      <c r="M90" s="169"/>
      <c r="N90" s="170"/>
      <c r="O90" s="170"/>
      <c r="P90" s="171">
        <f>P91+P131+P154</f>
        <v>0</v>
      </c>
      <c r="Q90" s="170"/>
      <c r="R90" s="171">
        <f>R91+R131+R154</f>
        <v>30.9518</v>
      </c>
      <c r="S90" s="170"/>
      <c r="T90" s="172">
        <f>T91+T131+T154</f>
        <v>0</v>
      </c>
      <c r="AR90" s="173" t="s">
        <v>79</v>
      </c>
      <c r="AT90" s="174" t="s">
        <v>70</v>
      </c>
      <c r="AU90" s="174" t="s">
        <v>71</v>
      </c>
      <c r="AY90" s="173" t="s">
        <v>181</v>
      </c>
      <c r="BK90" s="175">
        <f>BK91+BK131+BK154</f>
        <v>0</v>
      </c>
    </row>
    <row r="91" spans="2:63" s="12" customFormat="1" ht="22.8" customHeight="1">
      <c r="B91" s="162"/>
      <c r="C91" s="163"/>
      <c r="D91" s="164" t="s">
        <v>70</v>
      </c>
      <c r="E91" s="176" t="s">
        <v>81</v>
      </c>
      <c r="F91" s="176" t="s">
        <v>182</v>
      </c>
      <c r="G91" s="163"/>
      <c r="H91" s="163"/>
      <c r="I91" s="166"/>
      <c r="J91" s="177">
        <f>BK91</f>
        <v>0</v>
      </c>
      <c r="K91" s="163"/>
      <c r="L91" s="168"/>
      <c r="M91" s="169"/>
      <c r="N91" s="170"/>
      <c r="O91" s="170"/>
      <c r="P91" s="171">
        <f>SUM(P92:P130)</f>
        <v>0</v>
      </c>
      <c r="Q91" s="170"/>
      <c r="R91" s="171">
        <f>SUM(R92:R130)</f>
        <v>30.9518</v>
      </c>
      <c r="S91" s="170"/>
      <c r="T91" s="172">
        <f>SUM(T92:T130)</f>
        <v>0</v>
      </c>
      <c r="AR91" s="173" t="s">
        <v>79</v>
      </c>
      <c r="AT91" s="174" t="s">
        <v>70</v>
      </c>
      <c r="AU91" s="174" t="s">
        <v>79</v>
      </c>
      <c r="AY91" s="173" t="s">
        <v>181</v>
      </c>
      <c r="BK91" s="175">
        <f>SUM(BK92:BK130)</f>
        <v>0</v>
      </c>
    </row>
    <row r="92" spans="1:65" s="2" customFormat="1" ht="21.75" customHeight="1">
      <c r="A92" s="34"/>
      <c r="B92" s="35"/>
      <c r="C92" s="178" t="s">
        <v>79</v>
      </c>
      <c r="D92" s="178" t="s">
        <v>183</v>
      </c>
      <c r="E92" s="179" t="s">
        <v>1934</v>
      </c>
      <c r="F92" s="180" t="s">
        <v>1935</v>
      </c>
      <c r="G92" s="181" t="s">
        <v>211</v>
      </c>
      <c r="H92" s="182">
        <v>1.5</v>
      </c>
      <c r="I92" s="183"/>
      <c r="J92" s="184">
        <f>ROUND(I92*H92,2)</f>
        <v>0</v>
      </c>
      <c r="K92" s="180" t="s">
        <v>187</v>
      </c>
      <c r="L92" s="185"/>
      <c r="M92" s="186" t="s">
        <v>19</v>
      </c>
      <c r="N92" s="187" t="s">
        <v>42</v>
      </c>
      <c r="O92" s="64"/>
      <c r="P92" s="188">
        <f>O92*H92</f>
        <v>0</v>
      </c>
      <c r="Q92" s="188">
        <v>2.234</v>
      </c>
      <c r="R92" s="188">
        <f>Q92*H92</f>
        <v>3.351</v>
      </c>
      <c r="S92" s="188">
        <v>0</v>
      </c>
      <c r="T92" s="189">
        <f>S92*H92</f>
        <v>0</v>
      </c>
      <c r="U92" s="34"/>
      <c r="V92" s="34"/>
      <c r="W92" s="34"/>
      <c r="X92" s="34"/>
      <c r="Y92" s="34"/>
      <c r="Z92" s="34"/>
      <c r="AA92" s="34"/>
      <c r="AB92" s="34"/>
      <c r="AC92" s="34"/>
      <c r="AD92" s="34"/>
      <c r="AE92" s="34"/>
      <c r="AR92" s="190" t="s">
        <v>188</v>
      </c>
      <c r="AT92" s="190" t="s">
        <v>183</v>
      </c>
      <c r="AU92" s="190" t="s">
        <v>81</v>
      </c>
      <c r="AY92" s="17" t="s">
        <v>181</v>
      </c>
      <c r="BE92" s="191">
        <f>IF(N92="základní",J92,0)</f>
        <v>0</v>
      </c>
      <c r="BF92" s="191">
        <f>IF(N92="snížená",J92,0)</f>
        <v>0</v>
      </c>
      <c r="BG92" s="191">
        <f>IF(N92="zákl. přenesená",J92,0)</f>
        <v>0</v>
      </c>
      <c r="BH92" s="191">
        <f>IF(N92="sníž. přenesená",J92,0)</f>
        <v>0</v>
      </c>
      <c r="BI92" s="191">
        <f>IF(N92="nulová",J92,0)</f>
        <v>0</v>
      </c>
      <c r="BJ92" s="17" t="s">
        <v>79</v>
      </c>
      <c r="BK92" s="191">
        <f>ROUND(I92*H92,2)</f>
        <v>0</v>
      </c>
      <c r="BL92" s="17" t="s">
        <v>189</v>
      </c>
      <c r="BM92" s="190" t="s">
        <v>2069</v>
      </c>
    </row>
    <row r="93" spans="2:51" s="14" customFormat="1" ht="12">
      <c r="B93" s="203"/>
      <c r="C93" s="204"/>
      <c r="D93" s="194" t="s">
        <v>191</v>
      </c>
      <c r="E93" s="205" t="s">
        <v>19</v>
      </c>
      <c r="F93" s="206" t="s">
        <v>1937</v>
      </c>
      <c r="G93" s="204"/>
      <c r="H93" s="207">
        <v>1.5</v>
      </c>
      <c r="I93" s="208"/>
      <c r="J93" s="204"/>
      <c r="K93" s="204"/>
      <c r="L93" s="209"/>
      <c r="M93" s="210"/>
      <c r="N93" s="211"/>
      <c r="O93" s="211"/>
      <c r="P93" s="211"/>
      <c r="Q93" s="211"/>
      <c r="R93" s="211"/>
      <c r="S93" s="211"/>
      <c r="T93" s="212"/>
      <c r="AT93" s="213" t="s">
        <v>191</v>
      </c>
      <c r="AU93" s="213" t="s">
        <v>81</v>
      </c>
      <c r="AV93" s="14" t="s">
        <v>81</v>
      </c>
      <c r="AW93" s="14" t="s">
        <v>32</v>
      </c>
      <c r="AX93" s="14" t="s">
        <v>71</v>
      </c>
      <c r="AY93" s="213" t="s">
        <v>181</v>
      </c>
    </row>
    <row r="94" spans="2:51" s="15" customFormat="1" ht="12">
      <c r="B94" s="214"/>
      <c r="C94" s="215"/>
      <c r="D94" s="194" t="s">
        <v>191</v>
      </c>
      <c r="E94" s="216" t="s">
        <v>19</v>
      </c>
      <c r="F94" s="217" t="s">
        <v>196</v>
      </c>
      <c r="G94" s="215"/>
      <c r="H94" s="218">
        <v>1.5</v>
      </c>
      <c r="I94" s="219"/>
      <c r="J94" s="215"/>
      <c r="K94" s="215"/>
      <c r="L94" s="220"/>
      <c r="M94" s="221"/>
      <c r="N94" s="222"/>
      <c r="O94" s="222"/>
      <c r="P94" s="222"/>
      <c r="Q94" s="222"/>
      <c r="R94" s="222"/>
      <c r="S94" s="222"/>
      <c r="T94" s="223"/>
      <c r="AT94" s="224" t="s">
        <v>191</v>
      </c>
      <c r="AU94" s="224" t="s">
        <v>81</v>
      </c>
      <c r="AV94" s="15" t="s">
        <v>189</v>
      </c>
      <c r="AW94" s="15" t="s">
        <v>32</v>
      </c>
      <c r="AX94" s="15" t="s">
        <v>79</v>
      </c>
      <c r="AY94" s="224" t="s">
        <v>181</v>
      </c>
    </row>
    <row r="95" spans="1:65" s="2" customFormat="1" ht="21.75" customHeight="1">
      <c r="A95" s="34"/>
      <c r="B95" s="35"/>
      <c r="C95" s="178" t="s">
        <v>81</v>
      </c>
      <c r="D95" s="178" t="s">
        <v>183</v>
      </c>
      <c r="E95" s="179" t="s">
        <v>1927</v>
      </c>
      <c r="F95" s="180" t="s">
        <v>1928</v>
      </c>
      <c r="G95" s="181" t="s">
        <v>223</v>
      </c>
      <c r="H95" s="182">
        <v>32</v>
      </c>
      <c r="I95" s="183"/>
      <c r="J95" s="184">
        <f>ROUND(I95*H95,2)</f>
        <v>0</v>
      </c>
      <c r="K95" s="180" t="s">
        <v>187</v>
      </c>
      <c r="L95" s="185"/>
      <c r="M95" s="186" t="s">
        <v>19</v>
      </c>
      <c r="N95" s="187" t="s">
        <v>42</v>
      </c>
      <c r="O95" s="64"/>
      <c r="P95" s="188">
        <f>O95*H95</f>
        <v>0</v>
      </c>
      <c r="Q95" s="188">
        <v>0</v>
      </c>
      <c r="R95" s="188">
        <f>Q95*H95</f>
        <v>0</v>
      </c>
      <c r="S95" s="188">
        <v>0</v>
      </c>
      <c r="T95" s="189">
        <f>S95*H95</f>
        <v>0</v>
      </c>
      <c r="U95" s="34"/>
      <c r="V95" s="34"/>
      <c r="W95" s="34"/>
      <c r="X95" s="34"/>
      <c r="Y95" s="34"/>
      <c r="Z95" s="34"/>
      <c r="AA95" s="34"/>
      <c r="AB95" s="34"/>
      <c r="AC95" s="34"/>
      <c r="AD95" s="34"/>
      <c r="AE95" s="34"/>
      <c r="AR95" s="190" t="s">
        <v>188</v>
      </c>
      <c r="AT95" s="190" t="s">
        <v>183</v>
      </c>
      <c r="AU95" s="190" t="s">
        <v>81</v>
      </c>
      <c r="AY95" s="17" t="s">
        <v>181</v>
      </c>
      <c r="BE95" s="191">
        <f>IF(N95="základní",J95,0)</f>
        <v>0</v>
      </c>
      <c r="BF95" s="191">
        <f>IF(N95="snížená",J95,0)</f>
        <v>0</v>
      </c>
      <c r="BG95" s="191">
        <f>IF(N95="zákl. přenesená",J95,0)</f>
        <v>0</v>
      </c>
      <c r="BH95" s="191">
        <f>IF(N95="sníž. přenesená",J95,0)</f>
        <v>0</v>
      </c>
      <c r="BI95" s="191">
        <f>IF(N95="nulová",J95,0)</f>
        <v>0</v>
      </c>
      <c r="BJ95" s="17" t="s">
        <v>79</v>
      </c>
      <c r="BK95" s="191">
        <f>ROUND(I95*H95,2)</f>
        <v>0</v>
      </c>
      <c r="BL95" s="17" t="s">
        <v>189</v>
      </c>
      <c r="BM95" s="190" t="s">
        <v>2070</v>
      </c>
    </row>
    <row r="96" spans="2:51" s="14" customFormat="1" ht="12">
      <c r="B96" s="203"/>
      <c r="C96" s="204"/>
      <c r="D96" s="194" t="s">
        <v>191</v>
      </c>
      <c r="E96" s="205" t="s">
        <v>19</v>
      </c>
      <c r="F96" s="206" t="s">
        <v>1930</v>
      </c>
      <c r="G96" s="204"/>
      <c r="H96" s="207">
        <v>32</v>
      </c>
      <c r="I96" s="208"/>
      <c r="J96" s="204"/>
      <c r="K96" s="204"/>
      <c r="L96" s="209"/>
      <c r="M96" s="210"/>
      <c r="N96" s="211"/>
      <c r="O96" s="211"/>
      <c r="P96" s="211"/>
      <c r="Q96" s="211"/>
      <c r="R96" s="211"/>
      <c r="S96" s="211"/>
      <c r="T96" s="212"/>
      <c r="AT96" s="213" t="s">
        <v>191</v>
      </c>
      <c r="AU96" s="213" t="s">
        <v>81</v>
      </c>
      <c r="AV96" s="14" t="s">
        <v>81</v>
      </c>
      <c r="AW96" s="14" t="s">
        <v>32</v>
      </c>
      <c r="AX96" s="14" t="s">
        <v>71</v>
      </c>
      <c r="AY96" s="213" t="s">
        <v>181</v>
      </c>
    </row>
    <row r="97" spans="2:51" s="15" customFormat="1" ht="12">
      <c r="B97" s="214"/>
      <c r="C97" s="215"/>
      <c r="D97" s="194" t="s">
        <v>191</v>
      </c>
      <c r="E97" s="216" t="s">
        <v>19</v>
      </c>
      <c r="F97" s="217" t="s">
        <v>196</v>
      </c>
      <c r="G97" s="215"/>
      <c r="H97" s="218">
        <v>32</v>
      </c>
      <c r="I97" s="219"/>
      <c r="J97" s="215"/>
      <c r="K97" s="215"/>
      <c r="L97" s="220"/>
      <c r="M97" s="221"/>
      <c r="N97" s="222"/>
      <c r="O97" s="222"/>
      <c r="P97" s="222"/>
      <c r="Q97" s="222"/>
      <c r="R97" s="222"/>
      <c r="S97" s="222"/>
      <c r="T97" s="223"/>
      <c r="AT97" s="224" t="s">
        <v>191</v>
      </c>
      <c r="AU97" s="224" t="s">
        <v>81</v>
      </c>
      <c r="AV97" s="15" t="s">
        <v>189</v>
      </c>
      <c r="AW97" s="15" t="s">
        <v>32</v>
      </c>
      <c r="AX97" s="15" t="s">
        <v>79</v>
      </c>
      <c r="AY97" s="224" t="s">
        <v>181</v>
      </c>
    </row>
    <row r="98" spans="1:65" s="2" customFormat="1" ht="24.15" customHeight="1">
      <c r="A98" s="34"/>
      <c r="B98" s="35"/>
      <c r="C98" s="178" t="s">
        <v>208</v>
      </c>
      <c r="D98" s="178" t="s">
        <v>183</v>
      </c>
      <c r="E98" s="179" t="s">
        <v>1938</v>
      </c>
      <c r="F98" s="180" t="s">
        <v>1939</v>
      </c>
      <c r="G98" s="181" t="s">
        <v>223</v>
      </c>
      <c r="H98" s="182">
        <v>8</v>
      </c>
      <c r="I98" s="183"/>
      <c r="J98" s="184">
        <f>ROUND(I98*H98,2)</f>
        <v>0</v>
      </c>
      <c r="K98" s="180" t="s">
        <v>187</v>
      </c>
      <c r="L98" s="185"/>
      <c r="M98" s="186" t="s">
        <v>19</v>
      </c>
      <c r="N98" s="187" t="s">
        <v>42</v>
      </c>
      <c r="O98" s="64"/>
      <c r="P98" s="188">
        <f>O98*H98</f>
        <v>0</v>
      </c>
      <c r="Q98" s="188">
        <v>0</v>
      </c>
      <c r="R98" s="188">
        <f>Q98*H98</f>
        <v>0</v>
      </c>
      <c r="S98" s="188">
        <v>0</v>
      </c>
      <c r="T98" s="189">
        <f>S98*H98</f>
        <v>0</v>
      </c>
      <c r="U98" s="34"/>
      <c r="V98" s="34"/>
      <c r="W98" s="34"/>
      <c r="X98" s="34"/>
      <c r="Y98" s="34"/>
      <c r="Z98" s="34"/>
      <c r="AA98" s="34"/>
      <c r="AB98" s="34"/>
      <c r="AC98" s="34"/>
      <c r="AD98" s="34"/>
      <c r="AE98" s="34"/>
      <c r="AR98" s="190" t="s">
        <v>188</v>
      </c>
      <c r="AT98" s="190" t="s">
        <v>183</v>
      </c>
      <c r="AU98" s="190" t="s">
        <v>81</v>
      </c>
      <c r="AY98" s="17" t="s">
        <v>181</v>
      </c>
      <c r="BE98" s="191">
        <f>IF(N98="základní",J98,0)</f>
        <v>0</v>
      </c>
      <c r="BF98" s="191">
        <f>IF(N98="snížená",J98,0)</f>
        <v>0</v>
      </c>
      <c r="BG98" s="191">
        <f>IF(N98="zákl. přenesená",J98,0)</f>
        <v>0</v>
      </c>
      <c r="BH98" s="191">
        <f>IF(N98="sníž. přenesená",J98,0)</f>
        <v>0</v>
      </c>
      <c r="BI98" s="191">
        <f>IF(N98="nulová",J98,0)</f>
        <v>0</v>
      </c>
      <c r="BJ98" s="17" t="s">
        <v>79</v>
      </c>
      <c r="BK98" s="191">
        <f>ROUND(I98*H98,2)</f>
        <v>0</v>
      </c>
      <c r="BL98" s="17" t="s">
        <v>189</v>
      </c>
      <c r="BM98" s="190" t="s">
        <v>2071</v>
      </c>
    </row>
    <row r="99" spans="2:51" s="14" customFormat="1" ht="12">
      <c r="B99" s="203"/>
      <c r="C99" s="204"/>
      <c r="D99" s="194" t="s">
        <v>191</v>
      </c>
      <c r="E99" s="205" t="s">
        <v>19</v>
      </c>
      <c r="F99" s="206" t="s">
        <v>235</v>
      </c>
      <c r="G99" s="204"/>
      <c r="H99" s="207">
        <v>8</v>
      </c>
      <c r="I99" s="208"/>
      <c r="J99" s="204"/>
      <c r="K99" s="204"/>
      <c r="L99" s="209"/>
      <c r="M99" s="210"/>
      <c r="N99" s="211"/>
      <c r="O99" s="211"/>
      <c r="P99" s="211"/>
      <c r="Q99" s="211"/>
      <c r="R99" s="211"/>
      <c r="S99" s="211"/>
      <c r="T99" s="212"/>
      <c r="AT99" s="213" t="s">
        <v>191</v>
      </c>
      <c r="AU99" s="213" t="s">
        <v>81</v>
      </c>
      <c r="AV99" s="14" t="s">
        <v>81</v>
      </c>
      <c r="AW99" s="14" t="s">
        <v>32</v>
      </c>
      <c r="AX99" s="14" t="s">
        <v>71</v>
      </c>
      <c r="AY99" s="213" t="s">
        <v>181</v>
      </c>
    </row>
    <row r="100" spans="2:51" s="15" customFormat="1" ht="12">
      <c r="B100" s="214"/>
      <c r="C100" s="215"/>
      <c r="D100" s="194" t="s">
        <v>191</v>
      </c>
      <c r="E100" s="216" t="s">
        <v>19</v>
      </c>
      <c r="F100" s="217" t="s">
        <v>196</v>
      </c>
      <c r="G100" s="215"/>
      <c r="H100" s="218">
        <v>8</v>
      </c>
      <c r="I100" s="219"/>
      <c r="J100" s="215"/>
      <c r="K100" s="215"/>
      <c r="L100" s="220"/>
      <c r="M100" s="221"/>
      <c r="N100" s="222"/>
      <c r="O100" s="222"/>
      <c r="P100" s="222"/>
      <c r="Q100" s="222"/>
      <c r="R100" s="222"/>
      <c r="S100" s="222"/>
      <c r="T100" s="223"/>
      <c r="AT100" s="224" t="s">
        <v>191</v>
      </c>
      <c r="AU100" s="224" t="s">
        <v>81</v>
      </c>
      <c r="AV100" s="15" t="s">
        <v>189</v>
      </c>
      <c r="AW100" s="15" t="s">
        <v>32</v>
      </c>
      <c r="AX100" s="15" t="s">
        <v>79</v>
      </c>
      <c r="AY100" s="224" t="s">
        <v>181</v>
      </c>
    </row>
    <row r="101" spans="1:65" s="2" customFormat="1" ht="16.5" customHeight="1">
      <c r="A101" s="34"/>
      <c r="B101" s="35"/>
      <c r="C101" s="178" t="s">
        <v>189</v>
      </c>
      <c r="D101" s="178" t="s">
        <v>183</v>
      </c>
      <c r="E101" s="179" t="s">
        <v>1941</v>
      </c>
      <c r="F101" s="180" t="s">
        <v>1942</v>
      </c>
      <c r="G101" s="181" t="s">
        <v>223</v>
      </c>
      <c r="H101" s="182">
        <v>2</v>
      </c>
      <c r="I101" s="183"/>
      <c r="J101" s="184">
        <f>ROUND(I101*H101,2)</f>
        <v>0</v>
      </c>
      <c r="K101" s="180" t="s">
        <v>187</v>
      </c>
      <c r="L101" s="185"/>
      <c r="M101" s="186" t="s">
        <v>19</v>
      </c>
      <c r="N101" s="187" t="s">
        <v>42</v>
      </c>
      <c r="O101" s="64"/>
      <c r="P101" s="188">
        <f>O101*H101</f>
        <v>0</v>
      </c>
      <c r="Q101" s="188">
        <v>0</v>
      </c>
      <c r="R101" s="188">
        <f>Q101*H101</f>
        <v>0</v>
      </c>
      <c r="S101" s="188">
        <v>0</v>
      </c>
      <c r="T101" s="189">
        <f>S101*H101</f>
        <v>0</v>
      </c>
      <c r="U101" s="34"/>
      <c r="V101" s="34"/>
      <c r="W101" s="34"/>
      <c r="X101" s="34"/>
      <c r="Y101" s="34"/>
      <c r="Z101" s="34"/>
      <c r="AA101" s="34"/>
      <c r="AB101" s="34"/>
      <c r="AC101" s="34"/>
      <c r="AD101" s="34"/>
      <c r="AE101" s="34"/>
      <c r="AR101" s="190" t="s">
        <v>188</v>
      </c>
      <c r="AT101" s="190" t="s">
        <v>183</v>
      </c>
      <c r="AU101" s="190" t="s">
        <v>81</v>
      </c>
      <c r="AY101" s="17" t="s">
        <v>181</v>
      </c>
      <c r="BE101" s="191">
        <f>IF(N101="základní",J101,0)</f>
        <v>0</v>
      </c>
      <c r="BF101" s="191">
        <f>IF(N101="snížená",J101,0)</f>
        <v>0</v>
      </c>
      <c r="BG101" s="191">
        <f>IF(N101="zákl. přenesená",J101,0)</f>
        <v>0</v>
      </c>
      <c r="BH101" s="191">
        <f>IF(N101="sníž. přenesená",J101,0)</f>
        <v>0</v>
      </c>
      <c r="BI101" s="191">
        <f>IF(N101="nulová",J101,0)</f>
        <v>0</v>
      </c>
      <c r="BJ101" s="17" t="s">
        <v>79</v>
      </c>
      <c r="BK101" s="191">
        <f>ROUND(I101*H101,2)</f>
        <v>0</v>
      </c>
      <c r="BL101" s="17" t="s">
        <v>189</v>
      </c>
      <c r="BM101" s="190" t="s">
        <v>2072</v>
      </c>
    </row>
    <row r="102" spans="2:51" s="14" customFormat="1" ht="12">
      <c r="B102" s="203"/>
      <c r="C102" s="204"/>
      <c r="D102" s="194" t="s">
        <v>191</v>
      </c>
      <c r="E102" s="205" t="s">
        <v>19</v>
      </c>
      <c r="F102" s="206" t="s">
        <v>1944</v>
      </c>
      <c r="G102" s="204"/>
      <c r="H102" s="207">
        <v>2</v>
      </c>
      <c r="I102" s="208"/>
      <c r="J102" s="204"/>
      <c r="K102" s="204"/>
      <c r="L102" s="209"/>
      <c r="M102" s="210"/>
      <c r="N102" s="211"/>
      <c r="O102" s="211"/>
      <c r="P102" s="211"/>
      <c r="Q102" s="211"/>
      <c r="R102" s="211"/>
      <c r="S102" s="211"/>
      <c r="T102" s="212"/>
      <c r="AT102" s="213" t="s">
        <v>191</v>
      </c>
      <c r="AU102" s="213" t="s">
        <v>81</v>
      </c>
      <c r="AV102" s="14" t="s">
        <v>81</v>
      </c>
      <c r="AW102" s="14" t="s">
        <v>32</v>
      </c>
      <c r="AX102" s="14" t="s">
        <v>71</v>
      </c>
      <c r="AY102" s="213" t="s">
        <v>181</v>
      </c>
    </row>
    <row r="103" spans="2:51" s="15" customFormat="1" ht="12">
      <c r="B103" s="214"/>
      <c r="C103" s="215"/>
      <c r="D103" s="194" t="s">
        <v>191</v>
      </c>
      <c r="E103" s="216" t="s">
        <v>19</v>
      </c>
      <c r="F103" s="217" t="s">
        <v>196</v>
      </c>
      <c r="G103" s="215"/>
      <c r="H103" s="218">
        <v>2</v>
      </c>
      <c r="I103" s="219"/>
      <c r="J103" s="215"/>
      <c r="K103" s="215"/>
      <c r="L103" s="220"/>
      <c r="M103" s="221"/>
      <c r="N103" s="222"/>
      <c r="O103" s="222"/>
      <c r="P103" s="222"/>
      <c r="Q103" s="222"/>
      <c r="R103" s="222"/>
      <c r="S103" s="222"/>
      <c r="T103" s="223"/>
      <c r="AT103" s="224" t="s">
        <v>191</v>
      </c>
      <c r="AU103" s="224" t="s">
        <v>81</v>
      </c>
      <c r="AV103" s="15" t="s">
        <v>189</v>
      </c>
      <c r="AW103" s="15" t="s">
        <v>32</v>
      </c>
      <c r="AX103" s="15" t="s">
        <v>79</v>
      </c>
      <c r="AY103" s="224" t="s">
        <v>181</v>
      </c>
    </row>
    <row r="104" spans="1:65" s="2" customFormat="1" ht="16.5" customHeight="1">
      <c r="A104" s="34"/>
      <c r="B104" s="35"/>
      <c r="C104" s="178" t="s">
        <v>197</v>
      </c>
      <c r="D104" s="178" t="s">
        <v>183</v>
      </c>
      <c r="E104" s="179" t="s">
        <v>1945</v>
      </c>
      <c r="F104" s="180" t="s">
        <v>1946</v>
      </c>
      <c r="G104" s="181" t="s">
        <v>223</v>
      </c>
      <c r="H104" s="182">
        <v>4</v>
      </c>
      <c r="I104" s="183"/>
      <c r="J104" s="184">
        <f>ROUND(I104*H104,2)</f>
        <v>0</v>
      </c>
      <c r="K104" s="180" t="s">
        <v>187</v>
      </c>
      <c r="L104" s="185"/>
      <c r="M104" s="186" t="s">
        <v>19</v>
      </c>
      <c r="N104" s="187" t="s">
        <v>42</v>
      </c>
      <c r="O104" s="64"/>
      <c r="P104" s="188">
        <f>O104*H104</f>
        <v>0</v>
      </c>
      <c r="Q104" s="188">
        <v>0</v>
      </c>
      <c r="R104" s="188">
        <f>Q104*H104</f>
        <v>0</v>
      </c>
      <c r="S104" s="188">
        <v>0</v>
      </c>
      <c r="T104" s="189">
        <f>S104*H104</f>
        <v>0</v>
      </c>
      <c r="U104" s="34"/>
      <c r="V104" s="34"/>
      <c r="W104" s="34"/>
      <c r="X104" s="34"/>
      <c r="Y104" s="34"/>
      <c r="Z104" s="34"/>
      <c r="AA104" s="34"/>
      <c r="AB104" s="34"/>
      <c r="AC104" s="34"/>
      <c r="AD104" s="34"/>
      <c r="AE104" s="34"/>
      <c r="AR104" s="190" t="s">
        <v>188</v>
      </c>
      <c r="AT104" s="190" t="s">
        <v>183</v>
      </c>
      <c r="AU104" s="190" t="s">
        <v>81</v>
      </c>
      <c r="AY104" s="17" t="s">
        <v>181</v>
      </c>
      <c r="BE104" s="191">
        <f>IF(N104="základní",J104,0)</f>
        <v>0</v>
      </c>
      <c r="BF104" s="191">
        <f>IF(N104="snížená",J104,0)</f>
        <v>0</v>
      </c>
      <c r="BG104" s="191">
        <f>IF(N104="zákl. přenesená",J104,0)</f>
        <v>0</v>
      </c>
      <c r="BH104" s="191">
        <f>IF(N104="sníž. přenesená",J104,0)</f>
        <v>0</v>
      </c>
      <c r="BI104" s="191">
        <f>IF(N104="nulová",J104,0)</f>
        <v>0</v>
      </c>
      <c r="BJ104" s="17" t="s">
        <v>79</v>
      </c>
      <c r="BK104" s="191">
        <f>ROUND(I104*H104,2)</f>
        <v>0</v>
      </c>
      <c r="BL104" s="17" t="s">
        <v>189</v>
      </c>
      <c r="BM104" s="190" t="s">
        <v>2073</v>
      </c>
    </row>
    <row r="105" spans="2:51" s="14" customFormat="1" ht="12">
      <c r="B105" s="203"/>
      <c r="C105" s="204"/>
      <c r="D105" s="194" t="s">
        <v>191</v>
      </c>
      <c r="E105" s="205" t="s">
        <v>19</v>
      </c>
      <c r="F105" s="206" t="s">
        <v>529</v>
      </c>
      <c r="G105" s="204"/>
      <c r="H105" s="207">
        <v>4</v>
      </c>
      <c r="I105" s="208"/>
      <c r="J105" s="204"/>
      <c r="K105" s="204"/>
      <c r="L105" s="209"/>
      <c r="M105" s="210"/>
      <c r="N105" s="211"/>
      <c r="O105" s="211"/>
      <c r="P105" s="211"/>
      <c r="Q105" s="211"/>
      <c r="R105" s="211"/>
      <c r="S105" s="211"/>
      <c r="T105" s="212"/>
      <c r="AT105" s="213" t="s">
        <v>191</v>
      </c>
      <c r="AU105" s="213" t="s">
        <v>81</v>
      </c>
      <c r="AV105" s="14" t="s">
        <v>81</v>
      </c>
      <c r="AW105" s="14" t="s">
        <v>32</v>
      </c>
      <c r="AX105" s="14" t="s">
        <v>71</v>
      </c>
      <c r="AY105" s="213" t="s">
        <v>181</v>
      </c>
    </row>
    <row r="106" spans="2:51" s="15" customFormat="1" ht="12">
      <c r="B106" s="214"/>
      <c r="C106" s="215"/>
      <c r="D106" s="194" t="s">
        <v>191</v>
      </c>
      <c r="E106" s="216" t="s">
        <v>19</v>
      </c>
      <c r="F106" s="217" t="s">
        <v>196</v>
      </c>
      <c r="G106" s="215"/>
      <c r="H106" s="218">
        <v>4</v>
      </c>
      <c r="I106" s="219"/>
      <c r="J106" s="215"/>
      <c r="K106" s="215"/>
      <c r="L106" s="220"/>
      <c r="M106" s="221"/>
      <c r="N106" s="222"/>
      <c r="O106" s="222"/>
      <c r="P106" s="222"/>
      <c r="Q106" s="222"/>
      <c r="R106" s="222"/>
      <c r="S106" s="222"/>
      <c r="T106" s="223"/>
      <c r="AT106" s="224" t="s">
        <v>191</v>
      </c>
      <c r="AU106" s="224" t="s">
        <v>81</v>
      </c>
      <c r="AV106" s="15" t="s">
        <v>189</v>
      </c>
      <c r="AW106" s="15" t="s">
        <v>32</v>
      </c>
      <c r="AX106" s="15" t="s">
        <v>79</v>
      </c>
      <c r="AY106" s="224" t="s">
        <v>181</v>
      </c>
    </row>
    <row r="107" spans="1:65" s="2" customFormat="1" ht="16.5" customHeight="1">
      <c r="A107" s="34"/>
      <c r="B107" s="35"/>
      <c r="C107" s="178" t="s">
        <v>225</v>
      </c>
      <c r="D107" s="178" t="s">
        <v>183</v>
      </c>
      <c r="E107" s="179" t="s">
        <v>1948</v>
      </c>
      <c r="F107" s="180" t="s">
        <v>1949</v>
      </c>
      <c r="G107" s="181" t="s">
        <v>223</v>
      </c>
      <c r="H107" s="182">
        <v>40</v>
      </c>
      <c r="I107" s="183"/>
      <c r="J107" s="184">
        <f>ROUND(I107*H107,2)</f>
        <v>0</v>
      </c>
      <c r="K107" s="180" t="s">
        <v>187</v>
      </c>
      <c r="L107" s="185"/>
      <c r="M107" s="186" t="s">
        <v>19</v>
      </c>
      <c r="N107" s="187" t="s">
        <v>42</v>
      </c>
      <c r="O107" s="64"/>
      <c r="P107" s="188">
        <f>O107*H107</f>
        <v>0</v>
      </c>
      <c r="Q107" s="188">
        <v>0</v>
      </c>
      <c r="R107" s="188">
        <f>Q107*H107</f>
        <v>0</v>
      </c>
      <c r="S107" s="188">
        <v>0</v>
      </c>
      <c r="T107" s="189">
        <f>S107*H107</f>
        <v>0</v>
      </c>
      <c r="U107" s="34"/>
      <c r="V107" s="34"/>
      <c r="W107" s="34"/>
      <c r="X107" s="34"/>
      <c r="Y107" s="34"/>
      <c r="Z107" s="34"/>
      <c r="AA107" s="34"/>
      <c r="AB107" s="34"/>
      <c r="AC107" s="34"/>
      <c r="AD107" s="34"/>
      <c r="AE107" s="34"/>
      <c r="AR107" s="190" t="s">
        <v>188</v>
      </c>
      <c r="AT107" s="190" t="s">
        <v>183</v>
      </c>
      <c r="AU107" s="190" t="s">
        <v>81</v>
      </c>
      <c r="AY107" s="17" t="s">
        <v>181</v>
      </c>
      <c r="BE107" s="191">
        <f>IF(N107="základní",J107,0)</f>
        <v>0</v>
      </c>
      <c r="BF107" s="191">
        <f>IF(N107="snížená",J107,0)</f>
        <v>0</v>
      </c>
      <c r="BG107" s="191">
        <f>IF(N107="zákl. přenesená",J107,0)</f>
        <v>0</v>
      </c>
      <c r="BH107" s="191">
        <f>IF(N107="sníž. přenesená",J107,0)</f>
        <v>0</v>
      </c>
      <c r="BI107" s="191">
        <f>IF(N107="nulová",J107,0)</f>
        <v>0</v>
      </c>
      <c r="BJ107" s="17" t="s">
        <v>79</v>
      </c>
      <c r="BK107" s="191">
        <f>ROUND(I107*H107,2)</f>
        <v>0</v>
      </c>
      <c r="BL107" s="17" t="s">
        <v>189</v>
      </c>
      <c r="BM107" s="190" t="s">
        <v>2074</v>
      </c>
    </row>
    <row r="108" spans="2:51" s="14" customFormat="1" ht="12">
      <c r="B108" s="203"/>
      <c r="C108" s="204"/>
      <c r="D108" s="194" t="s">
        <v>191</v>
      </c>
      <c r="E108" s="205" t="s">
        <v>19</v>
      </c>
      <c r="F108" s="206" t="s">
        <v>1951</v>
      </c>
      <c r="G108" s="204"/>
      <c r="H108" s="207">
        <v>40</v>
      </c>
      <c r="I108" s="208"/>
      <c r="J108" s="204"/>
      <c r="K108" s="204"/>
      <c r="L108" s="209"/>
      <c r="M108" s="210"/>
      <c r="N108" s="211"/>
      <c r="O108" s="211"/>
      <c r="P108" s="211"/>
      <c r="Q108" s="211"/>
      <c r="R108" s="211"/>
      <c r="S108" s="211"/>
      <c r="T108" s="212"/>
      <c r="AT108" s="213" t="s">
        <v>191</v>
      </c>
      <c r="AU108" s="213" t="s">
        <v>81</v>
      </c>
      <c r="AV108" s="14" t="s">
        <v>81</v>
      </c>
      <c r="AW108" s="14" t="s">
        <v>32</v>
      </c>
      <c r="AX108" s="14" t="s">
        <v>71</v>
      </c>
      <c r="AY108" s="213" t="s">
        <v>181</v>
      </c>
    </row>
    <row r="109" spans="2:51" s="15" customFormat="1" ht="12">
      <c r="B109" s="214"/>
      <c r="C109" s="215"/>
      <c r="D109" s="194" t="s">
        <v>191</v>
      </c>
      <c r="E109" s="216" t="s">
        <v>19</v>
      </c>
      <c r="F109" s="217" t="s">
        <v>196</v>
      </c>
      <c r="G109" s="215"/>
      <c r="H109" s="218">
        <v>40</v>
      </c>
      <c r="I109" s="219"/>
      <c r="J109" s="215"/>
      <c r="K109" s="215"/>
      <c r="L109" s="220"/>
      <c r="M109" s="221"/>
      <c r="N109" s="222"/>
      <c r="O109" s="222"/>
      <c r="P109" s="222"/>
      <c r="Q109" s="222"/>
      <c r="R109" s="222"/>
      <c r="S109" s="222"/>
      <c r="T109" s="223"/>
      <c r="AT109" s="224" t="s">
        <v>191</v>
      </c>
      <c r="AU109" s="224" t="s">
        <v>81</v>
      </c>
      <c r="AV109" s="15" t="s">
        <v>189</v>
      </c>
      <c r="AW109" s="15" t="s">
        <v>32</v>
      </c>
      <c r="AX109" s="15" t="s">
        <v>79</v>
      </c>
      <c r="AY109" s="224" t="s">
        <v>181</v>
      </c>
    </row>
    <row r="110" spans="1:65" s="2" customFormat="1" ht="24.15" customHeight="1">
      <c r="A110" s="34"/>
      <c r="B110" s="35"/>
      <c r="C110" s="178" t="s">
        <v>230</v>
      </c>
      <c r="D110" s="178" t="s">
        <v>183</v>
      </c>
      <c r="E110" s="179" t="s">
        <v>1952</v>
      </c>
      <c r="F110" s="180" t="s">
        <v>1953</v>
      </c>
      <c r="G110" s="181" t="s">
        <v>223</v>
      </c>
      <c r="H110" s="182">
        <v>20</v>
      </c>
      <c r="I110" s="183"/>
      <c r="J110" s="184">
        <f>ROUND(I110*H110,2)</f>
        <v>0</v>
      </c>
      <c r="K110" s="180" t="s">
        <v>187</v>
      </c>
      <c r="L110" s="185"/>
      <c r="M110" s="186" t="s">
        <v>19</v>
      </c>
      <c r="N110" s="187" t="s">
        <v>42</v>
      </c>
      <c r="O110" s="64"/>
      <c r="P110" s="188">
        <f>O110*H110</f>
        <v>0</v>
      </c>
      <c r="Q110" s="188">
        <v>0</v>
      </c>
      <c r="R110" s="188">
        <f>Q110*H110</f>
        <v>0</v>
      </c>
      <c r="S110" s="188">
        <v>0</v>
      </c>
      <c r="T110" s="189">
        <f>S110*H110</f>
        <v>0</v>
      </c>
      <c r="U110" s="34"/>
      <c r="V110" s="34"/>
      <c r="W110" s="34"/>
      <c r="X110" s="34"/>
      <c r="Y110" s="34"/>
      <c r="Z110" s="34"/>
      <c r="AA110" s="34"/>
      <c r="AB110" s="34"/>
      <c r="AC110" s="34"/>
      <c r="AD110" s="34"/>
      <c r="AE110" s="34"/>
      <c r="AR110" s="190" t="s">
        <v>188</v>
      </c>
      <c r="AT110" s="190" t="s">
        <v>183</v>
      </c>
      <c r="AU110" s="190" t="s">
        <v>81</v>
      </c>
      <c r="AY110" s="17" t="s">
        <v>181</v>
      </c>
      <c r="BE110" s="191">
        <f>IF(N110="základní",J110,0)</f>
        <v>0</v>
      </c>
      <c r="BF110" s="191">
        <f>IF(N110="snížená",J110,0)</f>
        <v>0</v>
      </c>
      <c r="BG110" s="191">
        <f>IF(N110="zákl. přenesená",J110,0)</f>
        <v>0</v>
      </c>
      <c r="BH110" s="191">
        <f>IF(N110="sníž. přenesená",J110,0)</f>
        <v>0</v>
      </c>
      <c r="BI110" s="191">
        <f>IF(N110="nulová",J110,0)</f>
        <v>0</v>
      </c>
      <c r="BJ110" s="17" t="s">
        <v>79</v>
      </c>
      <c r="BK110" s="191">
        <f>ROUND(I110*H110,2)</f>
        <v>0</v>
      </c>
      <c r="BL110" s="17" t="s">
        <v>189</v>
      </c>
      <c r="BM110" s="190" t="s">
        <v>2075</v>
      </c>
    </row>
    <row r="111" spans="2:51" s="14" customFormat="1" ht="12">
      <c r="B111" s="203"/>
      <c r="C111" s="204"/>
      <c r="D111" s="194" t="s">
        <v>191</v>
      </c>
      <c r="E111" s="205" t="s">
        <v>19</v>
      </c>
      <c r="F111" s="206" t="s">
        <v>1955</v>
      </c>
      <c r="G111" s="204"/>
      <c r="H111" s="207">
        <v>20</v>
      </c>
      <c r="I111" s="208"/>
      <c r="J111" s="204"/>
      <c r="K111" s="204"/>
      <c r="L111" s="209"/>
      <c r="M111" s="210"/>
      <c r="N111" s="211"/>
      <c r="O111" s="211"/>
      <c r="P111" s="211"/>
      <c r="Q111" s="211"/>
      <c r="R111" s="211"/>
      <c r="S111" s="211"/>
      <c r="T111" s="212"/>
      <c r="AT111" s="213" t="s">
        <v>191</v>
      </c>
      <c r="AU111" s="213" t="s">
        <v>81</v>
      </c>
      <c r="AV111" s="14" t="s">
        <v>81</v>
      </c>
      <c r="AW111" s="14" t="s">
        <v>32</v>
      </c>
      <c r="AX111" s="14" t="s">
        <v>71</v>
      </c>
      <c r="AY111" s="213" t="s">
        <v>181</v>
      </c>
    </row>
    <row r="112" spans="2:51" s="15" customFormat="1" ht="12">
      <c r="B112" s="214"/>
      <c r="C112" s="215"/>
      <c r="D112" s="194" t="s">
        <v>191</v>
      </c>
      <c r="E112" s="216" t="s">
        <v>19</v>
      </c>
      <c r="F112" s="217" t="s">
        <v>196</v>
      </c>
      <c r="G112" s="215"/>
      <c r="H112" s="218">
        <v>20</v>
      </c>
      <c r="I112" s="219"/>
      <c r="J112" s="215"/>
      <c r="K112" s="215"/>
      <c r="L112" s="220"/>
      <c r="M112" s="221"/>
      <c r="N112" s="222"/>
      <c r="O112" s="222"/>
      <c r="P112" s="222"/>
      <c r="Q112" s="222"/>
      <c r="R112" s="222"/>
      <c r="S112" s="222"/>
      <c r="T112" s="223"/>
      <c r="AT112" s="224" t="s">
        <v>191</v>
      </c>
      <c r="AU112" s="224" t="s">
        <v>81</v>
      </c>
      <c r="AV112" s="15" t="s">
        <v>189</v>
      </c>
      <c r="AW112" s="15" t="s">
        <v>32</v>
      </c>
      <c r="AX112" s="15" t="s">
        <v>79</v>
      </c>
      <c r="AY112" s="224" t="s">
        <v>181</v>
      </c>
    </row>
    <row r="113" spans="1:65" s="2" customFormat="1" ht="24.15" customHeight="1">
      <c r="A113" s="34"/>
      <c r="B113" s="35"/>
      <c r="C113" s="178" t="s">
        <v>188</v>
      </c>
      <c r="D113" s="178" t="s">
        <v>183</v>
      </c>
      <c r="E113" s="179" t="s">
        <v>1956</v>
      </c>
      <c r="F113" s="180" t="s">
        <v>1957</v>
      </c>
      <c r="G113" s="181" t="s">
        <v>223</v>
      </c>
      <c r="H113" s="182">
        <v>16</v>
      </c>
      <c r="I113" s="183"/>
      <c r="J113" s="184">
        <f>ROUND(I113*H113,2)</f>
        <v>0</v>
      </c>
      <c r="K113" s="180" t="s">
        <v>187</v>
      </c>
      <c r="L113" s="185"/>
      <c r="M113" s="186" t="s">
        <v>19</v>
      </c>
      <c r="N113" s="187" t="s">
        <v>42</v>
      </c>
      <c r="O113" s="64"/>
      <c r="P113" s="188">
        <f>O113*H113</f>
        <v>0</v>
      </c>
      <c r="Q113" s="188">
        <v>0</v>
      </c>
      <c r="R113" s="188">
        <f>Q113*H113</f>
        <v>0</v>
      </c>
      <c r="S113" s="188">
        <v>0</v>
      </c>
      <c r="T113" s="189">
        <f>S113*H113</f>
        <v>0</v>
      </c>
      <c r="U113" s="34"/>
      <c r="V113" s="34"/>
      <c r="W113" s="34"/>
      <c r="X113" s="34"/>
      <c r="Y113" s="34"/>
      <c r="Z113" s="34"/>
      <c r="AA113" s="34"/>
      <c r="AB113" s="34"/>
      <c r="AC113" s="34"/>
      <c r="AD113" s="34"/>
      <c r="AE113" s="34"/>
      <c r="AR113" s="190" t="s">
        <v>188</v>
      </c>
      <c r="AT113" s="190" t="s">
        <v>183</v>
      </c>
      <c r="AU113" s="190" t="s">
        <v>81</v>
      </c>
      <c r="AY113" s="17" t="s">
        <v>181</v>
      </c>
      <c r="BE113" s="191">
        <f>IF(N113="základní",J113,0)</f>
        <v>0</v>
      </c>
      <c r="BF113" s="191">
        <f>IF(N113="snížená",J113,0)</f>
        <v>0</v>
      </c>
      <c r="BG113" s="191">
        <f>IF(N113="zákl. přenesená",J113,0)</f>
        <v>0</v>
      </c>
      <c r="BH113" s="191">
        <f>IF(N113="sníž. přenesená",J113,0)</f>
        <v>0</v>
      </c>
      <c r="BI113" s="191">
        <f>IF(N113="nulová",J113,0)</f>
        <v>0</v>
      </c>
      <c r="BJ113" s="17" t="s">
        <v>79</v>
      </c>
      <c r="BK113" s="191">
        <f>ROUND(I113*H113,2)</f>
        <v>0</v>
      </c>
      <c r="BL113" s="17" t="s">
        <v>189</v>
      </c>
      <c r="BM113" s="190" t="s">
        <v>2076</v>
      </c>
    </row>
    <row r="114" spans="2:51" s="14" customFormat="1" ht="12">
      <c r="B114" s="203"/>
      <c r="C114" s="204"/>
      <c r="D114" s="194" t="s">
        <v>191</v>
      </c>
      <c r="E114" s="205" t="s">
        <v>19</v>
      </c>
      <c r="F114" s="206" t="s">
        <v>445</v>
      </c>
      <c r="G114" s="204"/>
      <c r="H114" s="207">
        <v>16</v>
      </c>
      <c r="I114" s="208"/>
      <c r="J114" s="204"/>
      <c r="K114" s="204"/>
      <c r="L114" s="209"/>
      <c r="M114" s="210"/>
      <c r="N114" s="211"/>
      <c r="O114" s="211"/>
      <c r="P114" s="211"/>
      <c r="Q114" s="211"/>
      <c r="R114" s="211"/>
      <c r="S114" s="211"/>
      <c r="T114" s="212"/>
      <c r="AT114" s="213" t="s">
        <v>191</v>
      </c>
      <c r="AU114" s="213" t="s">
        <v>81</v>
      </c>
      <c r="AV114" s="14" t="s">
        <v>81</v>
      </c>
      <c r="AW114" s="14" t="s">
        <v>32</v>
      </c>
      <c r="AX114" s="14" t="s">
        <v>71</v>
      </c>
      <c r="AY114" s="213" t="s">
        <v>181</v>
      </c>
    </row>
    <row r="115" spans="2:51" s="15" customFormat="1" ht="12">
      <c r="B115" s="214"/>
      <c r="C115" s="215"/>
      <c r="D115" s="194" t="s">
        <v>191</v>
      </c>
      <c r="E115" s="216" t="s">
        <v>19</v>
      </c>
      <c r="F115" s="217" t="s">
        <v>196</v>
      </c>
      <c r="G115" s="215"/>
      <c r="H115" s="218">
        <v>16</v>
      </c>
      <c r="I115" s="219"/>
      <c r="J115" s="215"/>
      <c r="K115" s="215"/>
      <c r="L115" s="220"/>
      <c r="M115" s="221"/>
      <c r="N115" s="222"/>
      <c r="O115" s="222"/>
      <c r="P115" s="222"/>
      <c r="Q115" s="222"/>
      <c r="R115" s="222"/>
      <c r="S115" s="222"/>
      <c r="T115" s="223"/>
      <c r="AT115" s="224" t="s">
        <v>191</v>
      </c>
      <c r="AU115" s="224" t="s">
        <v>81</v>
      </c>
      <c r="AV115" s="15" t="s">
        <v>189</v>
      </c>
      <c r="AW115" s="15" t="s">
        <v>32</v>
      </c>
      <c r="AX115" s="15" t="s">
        <v>79</v>
      </c>
      <c r="AY115" s="224" t="s">
        <v>181</v>
      </c>
    </row>
    <row r="116" spans="1:65" s="2" customFormat="1" ht="24.15" customHeight="1">
      <c r="A116" s="34"/>
      <c r="B116" s="35"/>
      <c r="C116" s="178" t="s">
        <v>240</v>
      </c>
      <c r="D116" s="178" t="s">
        <v>183</v>
      </c>
      <c r="E116" s="179" t="s">
        <v>1959</v>
      </c>
      <c r="F116" s="180" t="s">
        <v>1960</v>
      </c>
      <c r="G116" s="181" t="s">
        <v>186</v>
      </c>
      <c r="H116" s="182">
        <v>5.5</v>
      </c>
      <c r="I116" s="183"/>
      <c r="J116" s="184">
        <f>ROUND(I116*H116,2)</f>
        <v>0</v>
      </c>
      <c r="K116" s="180" t="s">
        <v>187</v>
      </c>
      <c r="L116" s="185"/>
      <c r="M116" s="186" t="s">
        <v>19</v>
      </c>
      <c r="N116" s="187" t="s">
        <v>42</v>
      </c>
      <c r="O116" s="64"/>
      <c r="P116" s="188">
        <f>O116*H116</f>
        <v>0</v>
      </c>
      <c r="Q116" s="188">
        <v>1</v>
      </c>
      <c r="R116" s="188">
        <f>Q116*H116</f>
        <v>5.5</v>
      </c>
      <c r="S116" s="188">
        <v>0</v>
      </c>
      <c r="T116" s="189">
        <f>S116*H116</f>
        <v>0</v>
      </c>
      <c r="U116" s="34"/>
      <c r="V116" s="34"/>
      <c r="W116" s="34"/>
      <c r="X116" s="34"/>
      <c r="Y116" s="34"/>
      <c r="Z116" s="34"/>
      <c r="AA116" s="34"/>
      <c r="AB116" s="34"/>
      <c r="AC116" s="34"/>
      <c r="AD116" s="34"/>
      <c r="AE116" s="34"/>
      <c r="AR116" s="190" t="s">
        <v>188</v>
      </c>
      <c r="AT116" s="190" t="s">
        <v>183</v>
      </c>
      <c r="AU116" s="190" t="s">
        <v>81</v>
      </c>
      <c r="AY116" s="17" t="s">
        <v>181</v>
      </c>
      <c r="BE116" s="191">
        <f>IF(N116="základní",J116,0)</f>
        <v>0</v>
      </c>
      <c r="BF116" s="191">
        <f>IF(N116="snížená",J116,0)</f>
        <v>0</v>
      </c>
      <c r="BG116" s="191">
        <f>IF(N116="zákl. přenesená",J116,0)</f>
        <v>0</v>
      </c>
      <c r="BH116" s="191">
        <f>IF(N116="sníž. přenesená",J116,0)</f>
        <v>0</v>
      </c>
      <c r="BI116" s="191">
        <f>IF(N116="nulová",J116,0)</f>
        <v>0</v>
      </c>
      <c r="BJ116" s="17" t="s">
        <v>79</v>
      </c>
      <c r="BK116" s="191">
        <f>ROUND(I116*H116,2)</f>
        <v>0</v>
      </c>
      <c r="BL116" s="17" t="s">
        <v>189</v>
      </c>
      <c r="BM116" s="190" t="s">
        <v>2077</v>
      </c>
    </row>
    <row r="117" spans="2:51" s="14" customFormat="1" ht="12">
      <c r="B117" s="203"/>
      <c r="C117" s="204"/>
      <c r="D117" s="194" t="s">
        <v>191</v>
      </c>
      <c r="E117" s="205" t="s">
        <v>19</v>
      </c>
      <c r="F117" s="206" t="s">
        <v>1962</v>
      </c>
      <c r="G117" s="204"/>
      <c r="H117" s="207">
        <v>5.5</v>
      </c>
      <c r="I117" s="208"/>
      <c r="J117" s="204"/>
      <c r="K117" s="204"/>
      <c r="L117" s="209"/>
      <c r="M117" s="210"/>
      <c r="N117" s="211"/>
      <c r="O117" s="211"/>
      <c r="P117" s="211"/>
      <c r="Q117" s="211"/>
      <c r="R117" s="211"/>
      <c r="S117" s="211"/>
      <c r="T117" s="212"/>
      <c r="AT117" s="213" t="s">
        <v>191</v>
      </c>
      <c r="AU117" s="213" t="s">
        <v>81</v>
      </c>
      <c r="AV117" s="14" t="s">
        <v>81</v>
      </c>
      <c r="AW117" s="14" t="s">
        <v>32</v>
      </c>
      <c r="AX117" s="14" t="s">
        <v>71</v>
      </c>
      <c r="AY117" s="213" t="s">
        <v>181</v>
      </c>
    </row>
    <row r="118" spans="2:51" s="15" customFormat="1" ht="12">
      <c r="B118" s="214"/>
      <c r="C118" s="215"/>
      <c r="D118" s="194" t="s">
        <v>191</v>
      </c>
      <c r="E118" s="216" t="s">
        <v>19</v>
      </c>
      <c r="F118" s="217" t="s">
        <v>196</v>
      </c>
      <c r="G118" s="215"/>
      <c r="H118" s="218">
        <v>5.5</v>
      </c>
      <c r="I118" s="219"/>
      <c r="J118" s="215"/>
      <c r="K118" s="215"/>
      <c r="L118" s="220"/>
      <c r="M118" s="221"/>
      <c r="N118" s="222"/>
      <c r="O118" s="222"/>
      <c r="P118" s="222"/>
      <c r="Q118" s="222"/>
      <c r="R118" s="222"/>
      <c r="S118" s="222"/>
      <c r="T118" s="223"/>
      <c r="AT118" s="224" t="s">
        <v>191</v>
      </c>
      <c r="AU118" s="224" t="s">
        <v>81</v>
      </c>
      <c r="AV118" s="15" t="s">
        <v>189</v>
      </c>
      <c r="AW118" s="15" t="s">
        <v>32</v>
      </c>
      <c r="AX118" s="15" t="s">
        <v>79</v>
      </c>
      <c r="AY118" s="224" t="s">
        <v>181</v>
      </c>
    </row>
    <row r="119" spans="1:65" s="2" customFormat="1" ht="21.75" customHeight="1">
      <c r="A119" s="34"/>
      <c r="B119" s="35"/>
      <c r="C119" s="178" t="s">
        <v>284</v>
      </c>
      <c r="D119" s="178" t="s">
        <v>183</v>
      </c>
      <c r="E119" s="179" t="s">
        <v>1963</v>
      </c>
      <c r="F119" s="180" t="s">
        <v>1964</v>
      </c>
      <c r="G119" s="181" t="s">
        <v>186</v>
      </c>
      <c r="H119" s="182">
        <v>11</v>
      </c>
      <c r="I119" s="183"/>
      <c r="J119" s="184">
        <f>ROUND(I119*H119,2)</f>
        <v>0</v>
      </c>
      <c r="K119" s="180" t="s">
        <v>187</v>
      </c>
      <c r="L119" s="185"/>
      <c r="M119" s="186" t="s">
        <v>19</v>
      </c>
      <c r="N119" s="187" t="s">
        <v>42</v>
      </c>
      <c r="O119" s="64"/>
      <c r="P119" s="188">
        <f>O119*H119</f>
        <v>0</v>
      </c>
      <c r="Q119" s="188">
        <v>1</v>
      </c>
      <c r="R119" s="188">
        <f>Q119*H119</f>
        <v>11</v>
      </c>
      <c r="S119" s="188">
        <v>0</v>
      </c>
      <c r="T119" s="189">
        <f>S119*H119</f>
        <v>0</v>
      </c>
      <c r="U119" s="34"/>
      <c r="V119" s="34"/>
      <c r="W119" s="34"/>
      <c r="X119" s="34"/>
      <c r="Y119" s="34"/>
      <c r="Z119" s="34"/>
      <c r="AA119" s="34"/>
      <c r="AB119" s="34"/>
      <c r="AC119" s="34"/>
      <c r="AD119" s="34"/>
      <c r="AE119" s="34"/>
      <c r="AR119" s="190" t="s">
        <v>188</v>
      </c>
      <c r="AT119" s="190" t="s">
        <v>183</v>
      </c>
      <c r="AU119" s="190" t="s">
        <v>81</v>
      </c>
      <c r="AY119" s="17" t="s">
        <v>181</v>
      </c>
      <c r="BE119" s="191">
        <f>IF(N119="základní",J119,0)</f>
        <v>0</v>
      </c>
      <c r="BF119" s="191">
        <f>IF(N119="snížená",J119,0)</f>
        <v>0</v>
      </c>
      <c r="BG119" s="191">
        <f>IF(N119="zákl. přenesená",J119,0)</f>
        <v>0</v>
      </c>
      <c r="BH119" s="191">
        <f>IF(N119="sníž. přenesená",J119,0)</f>
        <v>0</v>
      </c>
      <c r="BI119" s="191">
        <f>IF(N119="nulová",J119,0)</f>
        <v>0</v>
      </c>
      <c r="BJ119" s="17" t="s">
        <v>79</v>
      </c>
      <c r="BK119" s="191">
        <f>ROUND(I119*H119,2)</f>
        <v>0</v>
      </c>
      <c r="BL119" s="17" t="s">
        <v>189</v>
      </c>
      <c r="BM119" s="190" t="s">
        <v>2078</v>
      </c>
    </row>
    <row r="120" spans="2:51" s="14" customFormat="1" ht="12">
      <c r="B120" s="203"/>
      <c r="C120" s="204"/>
      <c r="D120" s="194" t="s">
        <v>191</v>
      </c>
      <c r="E120" s="205" t="s">
        <v>19</v>
      </c>
      <c r="F120" s="206" t="s">
        <v>1966</v>
      </c>
      <c r="G120" s="204"/>
      <c r="H120" s="207">
        <v>11</v>
      </c>
      <c r="I120" s="208"/>
      <c r="J120" s="204"/>
      <c r="K120" s="204"/>
      <c r="L120" s="209"/>
      <c r="M120" s="210"/>
      <c r="N120" s="211"/>
      <c r="O120" s="211"/>
      <c r="P120" s="211"/>
      <c r="Q120" s="211"/>
      <c r="R120" s="211"/>
      <c r="S120" s="211"/>
      <c r="T120" s="212"/>
      <c r="AT120" s="213" t="s">
        <v>191</v>
      </c>
      <c r="AU120" s="213" t="s">
        <v>81</v>
      </c>
      <c r="AV120" s="14" t="s">
        <v>81</v>
      </c>
      <c r="AW120" s="14" t="s">
        <v>32</v>
      </c>
      <c r="AX120" s="14" t="s">
        <v>71</v>
      </c>
      <c r="AY120" s="213" t="s">
        <v>181</v>
      </c>
    </row>
    <row r="121" spans="2:51" s="15" customFormat="1" ht="12">
      <c r="B121" s="214"/>
      <c r="C121" s="215"/>
      <c r="D121" s="194" t="s">
        <v>191</v>
      </c>
      <c r="E121" s="216" t="s">
        <v>19</v>
      </c>
      <c r="F121" s="217" t="s">
        <v>196</v>
      </c>
      <c r="G121" s="215"/>
      <c r="H121" s="218">
        <v>11</v>
      </c>
      <c r="I121" s="219"/>
      <c r="J121" s="215"/>
      <c r="K121" s="215"/>
      <c r="L121" s="220"/>
      <c r="M121" s="221"/>
      <c r="N121" s="222"/>
      <c r="O121" s="222"/>
      <c r="P121" s="222"/>
      <c r="Q121" s="222"/>
      <c r="R121" s="222"/>
      <c r="S121" s="222"/>
      <c r="T121" s="223"/>
      <c r="AT121" s="224" t="s">
        <v>191</v>
      </c>
      <c r="AU121" s="224" t="s">
        <v>81</v>
      </c>
      <c r="AV121" s="15" t="s">
        <v>189</v>
      </c>
      <c r="AW121" s="15" t="s">
        <v>32</v>
      </c>
      <c r="AX121" s="15" t="s">
        <v>79</v>
      </c>
      <c r="AY121" s="224" t="s">
        <v>181</v>
      </c>
    </row>
    <row r="122" spans="1:65" s="2" customFormat="1" ht="24.15" customHeight="1">
      <c r="A122" s="34"/>
      <c r="B122" s="35"/>
      <c r="C122" s="178" t="s">
        <v>289</v>
      </c>
      <c r="D122" s="178" t="s">
        <v>183</v>
      </c>
      <c r="E122" s="179" t="s">
        <v>1967</v>
      </c>
      <c r="F122" s="180" t="s">
        <v>1968</v>
      </c>
      <c r="G122" s="181" t="s">
        <v>186</v>
      </c>
      <c r="H122" s="182">
        <v>11</v>
      </c>
      <c r="I122" s="183"/>
      <c r="J122" s="184">
        <f>ROUND(I122*H122,2)</f>
        <v>0</v>
      </c>
      <c r="K122" s="180" t="s">
        <v>187</v>
      </c>
      <c r="L122" s="185"/>
      <c r="M122" s="186" t="s">
        <v>19</v>
      </c>
      <c r="N122" s="187" t="s">
        <v>42</v>
      </c>
      <c r="O122" s="64"/>
      <c r="P122" s="188">
        <f>O122*H122</f>
        <v>0</v>
      </c>
      <c r="Q122" s="188">
        <v>1</v>
      </c>
      <c r="R122" s="188">
        <f>Q122*H122</f>
        <v>11</v>
      </c>
      <c r="S122" s="188">
        <v>0</v>
      </c>
      <c r="T122" s="189">
        <f>S122*H122</f>
        <v>0</v>
      </c>
      <c r="U122" s="34"/>
      <c r="V122" s="34"/>
      <c r="W122" s="34"/>
      <c r="X122" s="34"/>
      <c r="Y122" s="34"/>
      <c r="Z122" s="34"/>
      <c r="AA122" s="34"/>
      <c r="AB122" s="34"/>
      <c r="AC122" s="34"/>
      <c r="AD122" s="34"/>
      <c r="AE122" s="34"/>
      <c r="AR122" s="190" t="s">
        <v>188</v>
      </c>
      <c r="AT122" s="190" t="s">
        <v>183</v>
      </c>
      <c r="AU122" s="190" t="s">
        <v>81</v>
      </c>
      <c r="AY122" s="17" t="s">
        <v>181</v>
      </c>
      <c r="BE122" s="191">
        <f>IF(N122="základní",J122,0)</f>
        <v>0</v>
      </c>
      <c r="BF122" s="191">
        <f>IF(N122="snížená",J122,0)</f>
        <v>0</v>
      </c>
      <c r="BG122" s="191">
        <f>IF(N122="zákl. přenesená",J122,0)</f>
        <v>0</v>
      </c>
      <c r="BH122" s="191">
        <f>IF(N122="sníž. přenesená",J122,0)</f>
        <v>0</v>
      </c>
      <c r="BI122" s="191">
        <f>IF(N122="nulová",J122,0)</f>
        <v>0</v>
      </c>
      <c r="BJ122" s="17" t="s">
        <v>79</v>
      </c>
      <c r="BK122" s="191">
        <f>ROUND(I122*H122,2)</f>
        <v>0</v>
      </c>
      <c r="BL122" s="17" t="s">
        <v>189</v>
      </c>
      <c r="BM122" s="190" t="s">
        <v>2079</v>
      </c>
    </row>
    <row r="123" spans="2:51" s="14" customFormat="1" ht="12">
      <c r="B123" s="203"/>
      <c r="C123" s="204"/>
      <c r="D123" s="194" t="s">
        <v>191</v>
      </c>
      <c r="E123" s="205" t="s">
        <v>19</v>
      </c>
      <c r="F123" s="206" t="s">
        <v>1966</v>
      </c>
      <c r="G123" s="204"/>
      <c r="H123" s="207">
        <v>11</v>
      </c>
      <c r="I123" s="208"/>
      <c r="J123" s="204"/>
      <c r="K123" s="204"/>
      <c r="L123" s="209"/>
      <c r="M123" s="210"/>
      <c r="N123" s="211"/>
      <c r="O123" s="211"/>
      <c r="P123" s="211"/>
      <c r="Q123" s="211"/>
      <c r="R123" s="211"/>
      <c r="S123" s="211"/>
      <c r="T123" s="212"/>
      <c r="AT123" s="213" t="s">
        <v>191</v>
      </c>
      <c r="AU123" s="213" t="s">
        <v>81</v>
      </c>
      <c r="AV123" s="14" t="s">
        <v>81</v>
      </c>
      <c r="AW123" s="14" t="s">
        <v>32</v>
      </c>
      <c r="AX123" s="14" t="s">
        <v>71</v>
      </c>
      <c r="AY123" s="213" t="s">
        <v>181</v>
      </c>
    </row>
    <row r="124" spans="2:51" s="15" customFormat="1" ht="12">
      <c r="B124" s="214"/>
      <c r="C124" s="215"/>
      <c r="D124" s="194" t="s">
        <v>191</v>
      </c>
      <c r="E124" s="216" t="s">
        <v>19</v>
      </c>
      <c r="F124" s="217" t="s">
        <v>196</v>
      </c>
      <c r="G124" s="215"/>
      <c r="H124" s="218">
        <v>11</v>
      </c>
      <c r="I124" s="219"/>
      <c r="J124" s="215"/>
      <c r="K124" s="215"/>
      <c r="L124" s="220"/>
      <c r="M124" s="221"/>
      <c r="N124" s="222"/>
      <c r="O124" s="222"/>
      <c r="P124" s="222"/>
      <c r="Q124" s="222"/>
      <c r="R124" s="222"/>
      <c r="S124" s="222"/>
      <c r="T124" s="223"/>
      <c r="AT124" s="224" t="s">
        <v>191</v>
      </c>
      <c r="AU124" s="224" t="s">
        <v>81</v>
      </c>
      <c r="AV124" s="15" t="s">
        <v>189</v>
      </c>
      <c r="AW124" s="15" t="s">
        <v>32</v>
      </c>
      <c r="AX124" s="15" t="s">
        <v>79</v>
      </c>
      <c r="AY124" s="224" t="s">
        <v>181</v>
      </c>
    </row>
    <row r="125" spans="1:65" s="2" customFormat="1" ht="16.5" customHeight="1">
      <c r="A125" s="34"/>
      <c r="B125" s="35"/>
      <c r="C125" s="178" t="s">
        <v>294</v>
      </c>
      <c r="D125" s="178" t="s">
        <v>183</v>
      </c>
      <c r="E125" s="179" t="s">
        <v>1931</v>
      </c>
      <c r="F125" s="180" t="s">
        <v>1932</v>
      </c>
      <c r="G125" s="181" t="s">
        <v>262</v>
      </c>
      <c r="H125" s="182">
        <v>48</v>
      </c>
      <c r="I125" s="183"/>
      <c r="J125" s="184">
        <f>ROUND(I125*H125,2)</f>
        <v>0</v>
      </c>
      <c r="K125" s="180" t="s">
        <v>187</v>
      </c>
      <c r="L125" s="185"/>
      <c r="M125" s="186" t="s">
        <v>19</v>
      </c>
      <c r="N125" s="187" t="s">
        <v>42</v>
      </c>
      <c r="O125" s="64"/>
      <c r="P125" s="188">
        <f>O125*H125</f>
        <v>0</v>
      </c>
      <c r="Q125" s="188">
        <v>0</v>
      </c>
      <c r="R125" s="188">
        <f>Q125*H125</f>
        <v>0</v>
      </c>
      <c r="S125" s="188">
        <v>0</v>
      </c>
      <c r="T125" s="189">
        <f>S125*H125</f>
        <v>0</v>
      </c>
      <c r="U125" s="34"/>
      <c r="V125" s="34"/>
      <c r="W125" s="34"/>
      <c r="X125" s="34"/>
      <c r="Y125" s="34"/>
      <c r="Z125" s="34"/>
      <c r="AA125" s="34"/>
      <c r="AB125" s="34"/>
      <c r="AC125" s="34"/>
      <c r="AD125" s="34"/>
      <c r="AE125" s="34"/>
      <c r="AR125" s="190" t="s">
        <v>188</v>
      </c>
      <c r="AT125" s="190" t="s">
        <v>183</v>
      </c>
      <c r="AU125" s="190" t="s">
        <v>81</v>
      </c>
      <c r="AY125" s="17" t="s">
        <v>181</v>
      </c>
      <c r="BE125" s="191">
        <f>IF(N125="základní",J125,0)</f>
        <v>0</v>
      </c>
      <c r="BF125" s="191">
        <f>IF(N125="snížená",J125,0)</f>
        <v>0</v>
      </c>
      <c r="BG125" s="191">
        <f>IF(N125="zákl. přenesená",J125,0)</f>
        <v>0</v>
      </c>
      <c r="BH125" s="191">
        <f>IF(N125="sníž. přenesená",J125,0)</f>
        <v>0</v>
      </c>
      <c r="BI125" s="191">
        <f>IF(N125="nulová",J125,0)</f>
        <v>0</v>
      </c>
      <c r="BJ125" s="17" t="s">
        <v>79</v>
      </c>
      <c r="BK125" s="191">
        <f>ROUND(I125*H125,2)</f>
        <v>0</v>
      </c>
      <c r="BL125" s="17" t="s">
        <v>189</v>
      </c>
      <c r="BM125" s="190" t="s">
        <v>2080</v>
      </c>
    </row>
    <row r="126" spans="2:51" s="14" customFormat="1" ht="12">
      <c r="B126" s="203"/>
      <c r="C126" s="204"/>
      <c r="D126" s="194" t="s">
        <v>191</v>
      </c>
      <c r="E126" s="205" t="s">
        <v>19</v>
      </c>
      <c r="F126" s="206" t="s">
        <v>1173</v>
      </c>
      <c r="G126" s="204"/>
      <c r="H126" s="207">
        <v>48</v>
      </c>
      <c r="I126" s="208"/>
      <c r="J126" s="204"/>
      <c r="K126" s="204"/>
      <c r="L126" s="209"/>
      <c r="M126" s="210"/>
      <c r="N126" s="211"/>
      <c r="O126" s="211"/>
      <c r="P126" s="211"/>
      <c r="Q126" s="211"/>
      <c r="R126" s="211"/>
      <c r="S126" s="211"/>
      <c r="T126" s="212"/>
      <c r="AT126" s="213" t="s">
        <v>191</v>
      </c>
      <c r="AU126" s="213" t="s">
        <v>81</v>
      </c>
      <c r="AV126" s="14" t="s">
        <v>81</v>
      </c>
      <c r="AW126" s="14" t="s">
        <v>32</v>
      </c>
      <c r="AX126" s="14" t="s">
        <v>71</v>
      </c>
      <c r="AY126" s="213" t="s">
        <v>181</v>
      </c>
    </row>
    <row r="127" spans="2:51" s="15" customFormat="1" ht="12">
      <c r="B127" s="214"/>
      <c r="C127" s="215"/>
      <c r="D127" s="194" t="s">
        <v>191</v>
      </c>
      <c r="E127" s="216" t="s">
        <v>19</v>
      </c>
      <c r="F127" s="217" t="s">
        <v>196</v>
      </c>
      <c r="G127" s="215"/>
      <c r="H127" s="218">
        <v>48</v>
      </c>
      <c r="I127" s="219"/>
      <c r="J127" s="215"/>
      <c r="K127" s="215"/>
      <c r="L127" s="220"/>
      <c r="M127" s="221"/>
      <c r="N127" s="222"/>
      <c r="O127" s="222"/>
      <c r="P127" s="222"/>
      <c r="Q127" s="222"/>
      <c r="R127" s="222"/>
      <c r="S127" s="222"/>
      <c r="T127" s="223"/>
      <c r="AT127" s="224" t="s">
        <v>191</v>
      </c>
      <c r="AU127" s="224" t="s">
        <v>81</v>
      </c>
      <c r="AV127" s="15" t="s">
        <v>189</v>
      </c>
      <c r="AW127" s="15" t="s">
        <v>32</v>
      </c>
      <c r="AX127" s="15" t="s">
        <v>79</v>
      </c>
      <c r="AY127" s="224" t="s">
        <v>181</v>
      </c>
    </row>
    <row r="128" spans="1:65" s="2" customFormat="1" ht="24.15" customHeight="1">
      <c r="A128" s="34"/>
      <c r="B128" s="35"/>
      <c r="C128" s="178" t="s">
        <v>300</v>
      </c>
      <c r="D128" s="178" t="s">
        <v>183</v>
      </c>
      <c r="E128" s="179" t="s">
        <v>1970</v>
      </c>
      <c r="F128" s="180" t="s">
        <v>1971</v>
      </c>
      <c r="G128" s="181" t="s">
        <v>223</v>
      </c>
      <c r="H128" s="182">
        <v>96</v>
      </c>
      <c r="I128" s="183"/>
      <c r="J128" s="184">
        <f>ROUND(I128*H128,2)</f>
        <v>0</v>
      </c>
      <c r="K128" s="180" t="s">
        <v>187</v>
      </c>
      <c r="L128" s="185"/>
      <c r="M128" s="186" t="s">
        <v>19</v>
      </c>
      <c r="N128" s="187" t="s">
        <v>42</v>
      </c>
      <c r="O128" s="64"/>
      <c r="P128" s="188">
        <f>O128*H128</f>
        <v>0</v>
      </c>
      <c r="Q128" s="188">
        <v>0.00105</v>
      </c>
      <c r="R128" s="188">
        <f>Q128*H128</f>
        <v>0.1008</v>
      </c>
      <c r="S128" s="188">
        <v>0</v>
      </c>
      <c r="T128" s="189">
        <f>S128*H128</f>
        <v>0</v>
      </c>
      <c r="U128" s="34"/>
      <c r="V128" s="34"/>
      <c r="W128" s="34"/>
      <c r="X128" s="34"/>
      <c r="Y128" s="34"/>
      <c r="Z128" s="34"/>
      <c r="AA128" s="34"/>
      <c r="AB128" s="34"/>
      <c r="AC128" s="34"/>
      <c r="AD128" s="34"/>
      <c r="AE128" s="34"/>
      <c r="AR128" s="190" t="s">
        <v>188</v>
      </c>
      <c r="AT128" s="190" t="s">
        <v>183</v>
      </c>
      <c r="AU128" s="190" t="s">
        <v>81</v>
      </c>
      <c r="AY128" s="17" t="s">
        <v>181</v>
      </c>
      <c r="BE128" s="191">
        <f>IF(N128="základní",J128,0)</f>
        <v>0</v>
      </c>
      <c r="BF128" s="191">
        <f>IF(N128="snížená",J128,0)</f>
        <v>0</v>
      </c>
      <c r="BG128" s="191">
        <f>IF(N128="zákl. přenesená",J128,0)</f>
        <v>0</v>
      </c>
      <c r="BH128" s="191">
        <f>IF(N128="sníž. přenesená",J128,0)</f>
        <v>0</v>
      </c>
      <c r="BI128" s="191">
        <f>IF(N128="nulová",J128,0)</f>
        <v>0</v>
      </c>
      <c r="BJ128" s="17" t="s">
        <v>79</v>
      </c>
      <c r="BK128" s="191">
        <f>ROUND(I128*H128,2)</f>
        <v>0</v>
      </c>
      <c r="BL128" s="17" t="s">
        <v>189</v>
      </c>
      <c r="BM128" s="190" t="s">
        <v>2081</v>
      </c>
    </row>
    <row r="129" spans="2:51" s="14" customFormat="1" ht="12">
      <c r="B129" s="203"/>
      <c r="C129" s="204"/>
      <c r="D129" s="194" t="s">
        <v>191</v>
      </c>
      <c r="E129" s="205" t="s">
        <v>19</v>
      </c>
      <c r="F129" s="206" t="s">
        <v>1973</v>
      </c>
      <c r="G129" s="204"/>
      <c r="H129" s="207">
        <v>96</v>
      </c>
      <c r="I129" s="208"/>
      <c r="J129" s="204"/>
      <c r="K129" s="204"/>
      <c r="L129" s="209"/>
      <c r="M129" s="210"/>
      <c r="N129" s="211"/>
      <c r="O129" s="211"/>
      <c r="P129" s="211"/>
      <c r="Q129" s="211"/>
      <c r="R129" s="211"/>
      <c r="S129" s="211"/>
      <c r="T129" s="212"/>
      <c r="AT129" s="213" t="s">
        <v>191</v>
      </c>
      <c r="AU129" s="213" t="s">
        <v>81</v>
      </c>
      <c r="AV129" s="14" t="s">
        <v>81</v>
      </c>
      <c r="AW129" s="14" t="s">
        <v>32</v>
      </c>
      <c r="AX129" s="14" t="s">
        <v>71</v>
      </c>
      <c r="AY129" s="213" t="s">
        <v>181</v>
      </c>
    </row>
    <row r="130" spans="2:51" s="15" customFormat="1" ht="12">
      <c r="B130" s="214"/>
      <c r="C130" s="215"/>
      <c r="D130" s="194" t="s">
        <v>191</v>
      </c>
      <c r="E130" s="216" t="s">
        <v>19</v>
      </c>
      <c r="F130" s="217" t="s">
        <v>196</v>
      </c>
      <c r="G130" s="215"/>
      <c r="H130" s="218">
        <v>96</v>
      </c>
      <c r="I130" s="219"/>
      <c r="J130" s="215"/>
      <c r="K130" s="215"/>
      <c r="L130" s="220"/>
      <c r="M130" s="221"/>
      <c r="N130" s="222"/>
      <c r="O130" s="222"/>
      <c r="P130" s="222"/>
      <c r="Q130" s="222"/>
      <c r="R130" s="222"/>
      <c r="S130" s="222"/>
      <c r="T130" s="223"/>
      <c r="AT130" s="224" t="s">
        <v>191</v>
      </c>
      <c r="AU130" s="224" t="s">
        <v>81</v>
      </c>
      <c r="AV130" s="15" t="s">
        <v>189</v>
      </c>
      <c r="AW130" s="15" t="s">
        <v>32</v>
      </c>
      <c r="AX130" s="15" t="s">
        <v>79</v>
      </c>
      <c r="AY130" s="224" t="s">
        <v>181</v>
      </c>
    </row>
    <row r="131" spans="2:63" s="12" customFormat="1" ht="22.8" customHeight="1">
      <c r="B131" s="162"/>
      <c r="C131" s="163"/>
      <c r="D131" s="164" t="s">
        <v>70</v>
      </c>
      <c r="E131" s="176" t="s">
        <v>197</v>
      </c>
      <c r="F131" s="176" t="s">
        <v>198</v>
      </c>
      <c r="G131" s="163"/>
      <c r="H131" s="163"/>
      <c r="I131" s="166"/>
      <c r="J131" s="177">
        <f>BK131</f>
        <v>0</v>
      </c>
      <c r="K131" s="163"/>
      <c r="L131" s="168"/>
      <c r="M131" s="169"/>
      <c r="N131" s="170"/>
      <c r="O131" s="170"/>
      <c r="P131" s="171">
        <f>SUM(P132:P153)</f>
        <v>0</v>
      </c>
      <c r="Q131" s="170"/>
      <c r="R131" s="171">
        <f>SUM(R132:R153)</f>
        <v>0</v>
      </c>
      <c r="S131" s="170"/>
      <c r="T131" s="172">
        <f>SUM(T132:T153)</f>
        <v>0</v>
      </c>
      <c r="AR131" s="173" t="s">
        <v>79</v>
      </c>
      <c r="AT131" s="174" t="s">
        <v>70</v>
      </c>
      <c r="AU131" s="174" t="s">
        <v>79</v>
      </c>
      <c r="AY131" s="173" t="s">
        <v>181</v>
      </c>
      <c r="BK131" s="175">
        <f>SUM(BK132:BK153)</f>
        <v>0</v>
      </c>
    </row>
    <row r="132" spans="1:65" s="2" customFormat="1" ht="78" customHeight="1">
      <c r="A132" s="34"/>
      <c r="B132" s="35"/>
      <c r="C132" s="225" t="s">
        <v>304</v>
      </c>
      <c r="D132" s="225" t="s">
        <v>199</v>
      </c>
      <c r="E132" s="226" t="s">
        <v>1974</v>
      </c>
      <c r="F132" s="227" t="s">
        <v>1975</v>
      </c>
      <c r="G132" s="228" t="s">
        <v>1425</v>
      </c>
      <c r="H132" s="229">
        <v>48</v>
      </c>
      <c r="I132" s="230"/>
      <c r="J132" s="231">
        <f>ROUND(I132*H132,2)</f>
        <v>0</v>
      </c>
      <c r="K132" s="227" t="s">
        <v>187</v>
      </c>
      <c r="L132" s="39"/>
      <c r="M132" s="232" t="s">
        <v>19</v>
      </c>
      <c r="N132" s="233" t="s">
        <v>42</v>
      </c>
      <c r="O132" s="64"/>
      <c r="P132" s="188">
        <f>O132*H132</f>
        <v>0</v>
      </c>
      <c r="Q132" s="188">
        <v>0</v>
      </c>
      <c r="R132" s="188">
        <f>Q132*H132</f>
        <v>0</v>
      </c>
      <c r="S132" s="188">
        <v>0</v>
      </c>
      <c r="T132" s="189">
        <f>S132*H132</f>
        <v>0</v>
      </c>
      <c r="U132" s="34"/>
      <c r="V132" s="34"/>
      <c r="W132" s="34"/>
      <c r="X132" s="34"/>
      <c r="Y132" s="34"/>
      <c r="Z132" s="34"/>
      <c r="AA132" s="34"/>
      <c r="AB132" s="34"/>
      <c r="AC132" s="34"/>
      <c r="AD132" s="34"/>
      <c r="AE132" s="34"/>
      <c r="AR132" s="190" t="s">
        <v>189</v>
      </c>
      <c r="AT132" s="190" t="s">
        <v>199</v>
      </c>
      <c r="AU132" s="190" t="s">
        <v>81</v>
      </c>
      <c r="AY132" s="17" t="s">
        <v>181</v>
      </c>
      <c r="BE132" s="191">
        <f>IF(N132="základní",J132,0)</f>
        <v>0</v>
      </c>
      <c r="BF132" s="191">
        <f>IF(N132="snížená",J132,0)</f>
        <v>0</v>
      </c>
      <c r="BG132" s="191">
        <f>IF(N132="zákl. přenesená",J132,0)</f>
        <v>0</v>
      </c>
      <c r="BH132" s="191">
        <f>IF(N132="sníž. přenesená",J132,0)</f>
        <v>0</v>
      </c>
      <c r="BI132" s="191">
        <f>IF(N132="nulová",J132,0)</f>
        <v>0</v>
      </c>
      <c r="BJ132" s="17" t="s">
        <v>79</v>
      </c>
      <c r="BK132" s="191">
        <f>ROUND(I132*H132,2)</f>
        <v>0</v>
      </c>
      <c r="BL132" s="17" t="s">
        <v>189</v>
      </c>
      <c r="BM132" s="190" t="s">
        <v>2082</v>
      </c>
    </row>
    <row r="133" spans="2:51" s="14" customFormat="1" ht="12">
      <c r="B133" s="203"/>
      <c r="C133" s="204"/>
      <c r="D133" s="194" t="s">
        <v>191</v>
      </c>
      <c r="E133" s="205" t="s">
        <v>19</v>
      </c>
      <c r="F133" s="206" t="s">
        <v>1977</v>
      </c>
      <c r="G133" s="204"/>
      <c r="H133" s="207">
        <v>48</v>
      </c>
      <c r="I133" s="208"/>
      <c r="J133" s="204"/>
      <c r="K133" s="204"/>
      <c r="L133" s="209"/>
      <c r="M133" s="210"/>
      <c r="N133" s="211"/>
      <c r="O133" s="211"/>
      <c r="P133" s="211"/>
      <c r="Q133" s="211"/>
      <c r="R133" s="211"/>
      <c r="S133" s="211"/>
      <c r="T133" s="212"/>
      <c r="AT133" s="213" t="s">
        <v>191</v>
      </c>
      <c r="AU133" s="213" t="s">
        <v>81</v>
      </c>
      <c r="AV133" s="14" t="s">
        <v>81</v>
      </c>
      <c r="AW133" s="14" t="s">
        <v>32</v>
      </c>
      <c r="AX133" s="14" t="s">
        <v>71</v>
      </c>
      <c r="AY133" s="213" t="s">
        <v>181</v>
      </c>
    </row>
    <row r="134" spans="2:51" s="15" customFormat="1" ht="12">
      <c r="B134" s="214"/>
      <c r="C134" s="215"/>
      <c r="D134" s="194" t="s">
        <v>191</v>
      </c>
      <c r="E134" s="216" t="s">
        <v>19</v>
      </c>
      <c r="F134" s="217" t="s">
        <v>196</v>
      </c>
      <c r="G134" s="215"/>
      <c r="H134" s="218">
        <v>48</v>
      </c>
      <c r="I134" s="219"/>
      <c r="J134" s="215"/>
      <c r="K134" s="215"/>
      <c r="L134" s="220"/>
      <c r="M134" s="221"/>
      <c r="N134" s="222"/>
      <c r="O134" s="222"/>
      <c r="P134" s="222"/>
      <c r="Q134" s="222"/>
      <c r="R134" s="222"/>
      <c r="S134" s="222"/>
      <c r="T134" s="223"/>
      <c r="AT134" s="224" t="s">
        <v>191</v>
      </c>
      <c r="AU134" s="224" t="s">
        <v>81</v>
      </c>
      <c r="AV134" s="15" t="s">
        <v>189</v>
      </c>
      <c r="AW134" s="15" t="s">
        <v>32</v>
      </c>
      <c r="AX134" s="15" t="s">
        <v>79</v>
      </c>
      <c r="AY134" s="224" t="s">
        <v>181</v>
      </c>
    </row>
    <row r="135" spans="1:65" s="2" customFormat="1" ht="62.7" customHeight="1">
      <c r="A135" s="34"/>
      <c r="B135" s="35"/>
      <c r="C135" s="225" t="s">
        <v>8</v>
      </c>
      <c r="D135" s="225" t="s">
        <v>199</v>
      </c>
      <c r="E135" s="226" t="s">
        <v>1978</v>
      </c>
      <c r="F135" s="227" t="s">
        <v>1979</v>
      </c>
      <c r="G135" s="228" t="s">
        <v>262</v>
      </c>
      <c r="H135" s="229">
        <v>12</v>
      </c>
      <c r="I135" s="230"/>
      <c r="J135" s="231">
        <f>ROUND(I135*H135,2)</f>
        <v>0</v>
      </c>
      <c r="K135" s="227" t="s">
        <v>187</v>
      </c>
      <c r="L135" s="39"/>
      <c r="M135" s="232" t="s">
        <v>19</v>
      </c>
      <c r="N135" s="233" t="s">
        <v>42</v>
      </c>
      <c r="O135" s="64"/>
      <c r="P135" s="188">
        <f>O135*H135</f>
        <v>0</v>
      </c>
      <c r="Q135" s="188">
        <v>0</v>
      </c>
      <c r="R135" s="188">
        <f>Q135*H135</f>
        <v>0</v>
      </c>
      <c r="S135" s="188">
        <v>0</v>
      </c>
      <c r="T135" s="189">
        <f>S135*H135</f>
        <v>0</v>
      </c>
      <c r="U135" s="34"/>
      <c r="V135" s="34"/>
      <c r="W135" s="34"/>
      <c r="X135" s="34"/>
      <c r="Y135" s="34"/>
      <c r="Z135" s="34"/>
      <c r="AA135" s="34"/>
      <c r="AB135" s="34"/>
      <c r="AC135" s="34"/>
      <c r="AD135" s="34"/>
      <c r="AE135" s="34"/>
      <c r="AR135" s="190" t="s">
        <v>189</v>
      </c>
      <c r="AT135" s="190" t="s">
        <v>199</v>
      </c>
      <c r="AU135" s="190" t="s">
        <v>81</v>
      </c>
      <c r="AY135" s="17" t="s">
        <v>181</v>
      </c>
      <c r="BE135" s="191">
        <f>IF(N135="základní",J135,0)</f>
        <v>0</v>
      </c>
      <c r="BF135" s="191">
        <f>IF(N135="snížená",J135,0)</f>
        <v>0</v>
      </c>
      <c r="BG135" s="191">
        <f>IF(N135="zákl. přenesená",J135,0)</f>
        <v>0</v>
      </c>
      <c r="BH135" s="191">
        <f>IF(N135="sníž. přenesená",J135,0)</f>
        <v>0</v>
      </c>
      <c r="BI135" s="191">
        <f>IF(N135="nulová",J135,0)</f>
        <v>0</v>
      </c>
      <c r="BJ135" s="17" t="s">
        <v>79</v>
      </c>
      <c r="BK135" s="191">
        <f>ROUND(I135*H135,2)</f>
        <v>0</v>
      </c>
      <c r="BL135" s="17" t="s">
        <v>189</v>
      </c>
      <c r="BM135" s="190" t="s">
        <v>2083</v>
      </c>
    </row>
    <row r="136" spans="2:51" s="14" customFormat="1" ht="12">
      <c r="B136" s="203"/>
      <c r="C136" s="204"/>
      <c r="D136" s="194" t="s">
        <v>191</v>
      </c>
      <c r="E136" s="205" t="s">
        <v>19</v>
      </c>
      <c r="F136" s="206" t="s">
        <v>806</v>
      </c>
      <c r="G136" s="204"/>
      <c r="H136" s="207">
        <v>12</v>
      </c>
      <c r="I136" s="208"/>
      <c r="J136" s="204"/>
      <c r="K136" s="204"/>
      <c r="L136" s="209"/>
      <c r="M136" s="210"/>
      <c r="N136" s="211"/>
      <c r="O136" s="211"/>
      <c r="P136" s="211"/>
      <c r="Q136" s="211"/>
      <c r="R136" s="211"/>
      <c r="S136" s="211"/>
      <c r="T136" s="212"/>
      <c r="AT136" s="213" t="s">
        <v>191</v>
      </c>
      <c r="AU136" s="213" t="s">
        <v>81</v>
      </c>
      <c r="AV136" s="14" t="s">
        <v>81</v>
      </c>
      <c r="AW136" s="14" t="s">
        <v>32</v>
      </c>
      <c r="AX136" s="14" t="s">
        <v>71</v>
      </c>
      <c r="AY136" s="213" t="s">
        <v>181</v>
      </c>
    </row>
    <row r="137" spans="2:51" s="15" customFormat="1" ht="12">
      <c r="B137" s="214"/>
      <c r="C137" s="215"/>
      <c r="D137" s="194" t="s">
        <v>191</v>
      </c>
      <c r="E137" s="216" t="s">
        <v>19</v>
      </c>
      <c r="F137" s="217" t="s">
        <v>196</v>
      </c>
      <c r="G137" s="215"/>
      <c r="H137" s="218">
        <v>12</v>
      </c>
      <c r="I137" s="219"/>
      <c r="J137" s="215"/>
      <c r="K137" s="215"/>
      <c r="L137" s="220"/>
      <c r="M137" s="221"/>
      <c r="N137" s="222"/>
      <c r="O137" s="222"/>
      <c r="P137" s="222"/>
      <c r="Q137" s="222"/>
      <c r="R137" s="222"/>
      <c r="S137" s="222"/>
      <c r="T137" s="223"/>
      <c r="AT137" s="224" t="s">
        <v>191</v>
      </c>
      <c r="AU137" s="224" t="s">
        <v>81</v>
      </c>
      <c r="AV137" s="15" t="s">
        <v>189</v>
      </c>
      <c r="AW137" s="15" t="s">
        <v>32</v>
      </c>
      <c r="AX137" s="15" t="s">
        <v>79</v>
      </c>
      <c r="AY137" s="224" t="s">
        <v>181</v>
      </c>
    </row>
    <row r="138" spans="1:65" s="2" customFormat="1" ht="66.75" customHeight="1">
      <c r="A138" s="34"/>
      <c r="B138" s="35"/>
      <c r="C138" s="225" t="s">
        <v>310</v>
      </c>
      <c r="D138" s="225" t="s">
        <v>199</v>
      </c>
      <c r="E138" s="226" t="s">
        <v>1981</v>
      </c>
      <c r="F138" s="227" t="s">
        <v>1982</v>
      </c>
      <c r="G138" s="228" t="s">
        <v>262</v>
      </c>
      <c r="H138" s="229">
        <v>12</v>
      </c>
      <c r="I138" s="230"/>
      <c r="J138" s="231">
        <f>ROUND(I138*H138,2)</f>
        <v>0</v>
      </c>
      <c r="K138" s="227" t="s">
        <v>187</v>
      </c>
      <c r="L138" s="39"/>
      <c r="M138" s="232" t="s">
        <v>19</v>
      </c>
      <c r="N138" s="233" t="s">
        <v>42</v>
      </c>
      <c r="O138" s="64"/>
      <c r="P138" s="188">
        <f>O138*H138</f>
        <v>0</v>
      </c>
      <c r="Q138" s="188">
        <v>0</v>
      </c>
      <c r="R138" s="188">
        <f>Q138*H138</f>
        <v>0</v>
      </c>
      <c r="S138" s="188">
        <v>0</v>
      </c>
      <c r="T138" s="189">
        <f>S138*H138</f>
        <v>0</v>
      </c>
      <c r="U138" s="34"/>
      <c r="V138" s="34"/>
      <c r="W138" s="34"/>
      <c r="X138" s="34"/>
      <c r="Y138" s="34"/>
      <c r="Z138" s="34"/>
      <c r="AA138" s="34"/>
      <c r="AB138" s="34"/>
      <c r="AC138" s="34"/>
      <c r="AD138" s="34"/>
      <c r="AE138" s="34"/>
      <c r="AR138" s="190" t="s">
        <v>189</v>
      </c>
      <c r="AT138" s="190" t="s">
        <v>199</v>
      </c>
      <c r="AU138" s="190" t="s">
        <v>81</v>
      </c>
      <c r="AY138" s="17" t="s">
        <v>181</v>
      </c>
      <c r="BE138" s="191">
        <f>IF(N138="základní",J138,0)</f>
        <v>0</v>
      </c>
      <c r="BF138" s="191">
        <f>IF(N138="snížená",J138,0)</f>
        <v>0</v>
      </c>
      <c r="BG138" s="191">
        <f>IF(N138="zákl. přenesená",J138,0)</f>
        <v>0</v>
      </c>
      <c r="BH138" s="191">
        <f>IF(N138="sníž. přenesená",J138,0)</f>
        <v>0</v>
      </c>
      <c r="BI138" s="191">
        <f>IF(N138="nulová",J138,0)</f>
        <v>0</v>
      </c>
      <c r="BJ138" s="17" t="s">
        <v>79</v>
      </c>
      <c r="BK138" s="191">
        <f>ROUND(I138*H138,2)</f>
        <v>0</v>
      </c>
      <c r="BL138" s="17" t="s">
        <v>189</v>
      </c>
      <c r="BM138" s="190" t="s">
        <v>2084</v>
      </c>
    </row>
    <row r="139" spans="2:51" s="14" customFormat="1" ht="12">
      <c r="B139" s="203"/>
      <c r="C139" s="204"/>
      <c r="D139" s="194" t="s">
        <v>191</v>
      </c>
      <c r="E139" s="205" t="s">
        <v>19</v>
      </c>
      <c r="F139" s="206" t="s">
        <v>806</v>
      </c>
      <c r="G139" s="204"/>
      <c r="H139" s="207">
        <v>12</v>
      </c>
      <c r="I139" s="208"/>
      <c r="J139" s="204"/>
      <c r="K139" s="204"/>
      <c r="L139" s="209"/>
      <c r="M139" s="210"/>
      <c r="N139" s="211"/>
      <c r="O139" s="211"/>
      <c r="P139" s="211"/>
      <c r="Q139" s="211"/>
      <c r="R139" s="211"/>
      <c r="S139" s="211"/>
      <c r="T139" s="212"/>
      <c r="AT139" s="213" t="s">
        <v>191</v>
      </c>
      <c r="AU139" s="213" t="s">
        <v>81</v>
      </c>
      <c r="AV139" s="14" t="s">
        <v>81</v>
      </c>
      <c r="AW139" s="14" t="s">
        <v>32</v>
      </c>
      <c r="AX139" s="14" t="s">
        <v>71</v>
      </c>
      <c r="AY139" s="213" t="s">
        <v>181</v>
      </c>
    </row>
    <row r="140" spans="2:51" s="15" customFormat="1" ht="12">
      <c r="B140" s="214"/>
      <c r="C140" s="215"/>
      <c r="D140" s="194" t="s">
        <v>191</v>
      </c>
      <c r="E140" s="216" t="s">
        <v>19</v>
      </c>
      <c r="F140" s="217" t="s">
        <v>196</v>
      </c>
      <c r="G140" s="215"/>
      <c r="H140" s="218">
        <v>12</v>
      </c>
      <c r="I140" s="219"/>
      <c r="J140" s="215"/>
      <c r="K140" s="215"/>
      <c r="L140" s="220"/>
      <c r="M140" s="221"/>
      <c r="N140" s="222"/>
      <c r="O140" s="222"/>
      <c r="P140" s="222"/>
      <c r="Q140" s="222"/>
      <c r="R140" s="222"/>
      <c r="S140" s="222"/>
      <c r="T140" s="223"/>
      <c r="AT140" s="224" t="s">
        <v>191</v>
      </c>
      <c r="AU140" s="224" t="s">
        <v>81</v>
      </c>
      <c r="AV140" s="15" t="s">
        <v>189</v>
      </c>
      <c r="AW140" s="15" t="s">
        <v>32</v>
      </c>
      <c r="AX140" s="15" t="s">
        <v>79</v>
      </c>
      <c r="AY140" s="224" t="s">
        <v>181</v>
      </c>
    </row>
    <row r="141" spans="1:65" s="2" customFormat="1" ht="37.8" customHeight="1">
      <c r="A141" s="34"/>
      <c r="B141" s="35"/>
      <c r="C141" s="225" t="s">
        <v>312</v>
      </c>
      <c r="D141" s="225" t="s">
        <v>199</v>
      </c>
      <c r="E141" s="226" t="s">
        <v>1984</v>
      </c>
      <c r="F141" s="227" t="s">
        <v>1985</v>
      </c>
      <c r="G141" s="228" t="s">
        <v>262</v>
      </c>
      <c r="H141" s="229">
        <v>12</v>
      </c>
      <c r="I141" s="230"/>
      <c r="J141" s="231">
        <f>ROUND(I141*H141,2)</f>
        <v>0</v>
      </c>
      <c r="K141" s="227" t="s">
        <v>187</v>
      </c>
      <c r="L141" s="39"/>
      <c r="M141" s="232" t="s">
        <v>19</v>
      </c>
      <c r="N141" s="233" t="s">
        <v>42</v>
      </c>
      <c r="O141" s="64"/>
      <c r="P141" s="188">
        <f>O141*H141</f>
        <v>0</v>
      </c>
      <c r="Q141" s="188">
        <v>0</v>
      </c>
      <c r="R141" s="188">
        <f>Q141*H141</f>
        <v>0</v>
      </c>
      <c r="S141" s="188">
        <v>0</v>
      </c>
      <c r="T141" s="189">
        <f>S141*H141</f>
        <v>0</v>
      </c>
      <c r="U141" s="34"/>
      <c r="V141" s="34"/>
      <c r="W141" s="34"/>
      <c r="X141" s="34"/>
      <c r="Y141" s="34"/>
      <c r="Z141" s="34"/>
      <c r="AA141" s="34"/>
      <c r="AB141" s="34"/>
      <c r="AC141" s="34"/>
      <c r="AD141" s="34"/>
      <c r="AE141" s="34"/>
      <c r="AR141" s="190" t="s">
        <v>189</v>
      </c>
      <c r="AT141" s="190" t="s">
        <v>199</v>
      </c>
      <c r="AU141" s="190" t="s">
        <v>81</v>
      </c>
      <c r="AY141" s="17" t="s">
        <v>181</v>
      </c>
      <c r="BE141" s="191">
        <f>IF(N141="základní",J141,0)</f>
        <v>0</v>
      </c>
      <c r="BF141" s="191">
        <f>IF(N141="snížená",J141,0)</f>
        <v>0</v>
      </c>
      <c r="BG141" s="191">
        <f>IF(N141="zákl. přenesená",J141,0)</f>
        <v>0</v>
      </c>
      <c r="BH141" s="191">
        <f>IF(N141="sníž. přenesená",J141,0)</f>
        <v>0</v>
      </c>
      <c r="BI141" s="191">
        <f>IF(N141="nulová",J141,0)</f>
        <v>0</v>
      </c>
      <c r="BJ141" s="17" t="s">
        <v>79</v>
      </c>
      <c r="BK141" s="191">
        <f>ROUND(I141*H141,2)</f>
        <v>0</v>
      </c>
      <c r="BL141" s="17" t="s">
        <v>189</v>
      </c>
      <c r="BM141" s="190" t="s">
        <v>2085</v>
      </c>
    </row>
    <row r="142" spans="2:51" s="14" customFormat="1" ht="12">
      <c r="B142" s="203"/>
      <c r="C142" s="204"/>
      <c r="D142" s="194" t="s">
        <v>191</v>
      </c>
      <c r="E142" s="205" t="s">
        <v>19</v>
      </c>
      <c r="F142" s="206" t="s">
        <v>1987</v>
      </c>
      <c r="G142" s="204"/>
      <c r="H142" s="207">
        <v>12</v>
      </c>
      <c r="I142" s="208"/>
      <c r="J142" s="204"/>
      <c r="K142" s="204"/>
      <c r="L142" s="209"/>
      <c r="M142" s="210"/>
      <c r="N142" s="211"/>
      <c r="O142" s="211"/>
      <c r="P142" s="211"/>
      <c r="Q142" s="211"/>
      <c r="R142" s="211"/>
      <c r="S142" s="211"/>
      <c r="T142" s="212"/>
      <c r="AT142" s="213" t="s">
        <v>191</v>
      </c>
      <c r="AU142" s="213" t="s">
        <v>81</v>
      </c>
      <c r="AV142" s="14" t="s">
        <v>81</v>
      </c>
      <c r="AW142" s="14" t="s">
        <v>32</v>
      </c>
      <c r="AX142" s="14" t="s">
        <v>71</v>
      </c>
      <c r="AY142" s="213" t="s">
        <v>181</v>
      </c>
    </row>
    <row r="143" spans="2:51" s="15" customFormat="1" ht="12">
      <c r="B143" s="214"/>
      <c r="C143" s="215"/>
      <c r="D143" s="194" t="s">
        <v>191</v>
      </c>
      <c r="E143" s="216" t="s">
        <v>19</v>
      </c>
      <c r="F143" s="217" t="s">
        <v>196</v>
      </c>
      <c r="G143" s="215"/>
      <c r="H143" s="218">
        <v>12</v>
      </c>
      <c r="I143" s="219"/>
      <c r="J143" s="215"/>
      <c r="K143" s="215"/>
      <c r="L143" s="220"/>
      <c r="M143" s="221"/>
      <c r="N143" s="222"/>
      <c r="O143" s="222"/>
      <c r="P143" s="222"/>
      <c r="Q143" s="222"/>
      <c r="R143" s="222"/>
      <c r="S143" s="222"/>
      <c r="T143" s="223"/>
      <c r="AT143" s="224" t="s">
        <v>191</v>
      </c>
      <c r="AU143" s="224" t="s">
        <v>81</v>
      </c>
      <c r="AV143" s="15" t="s">
        <v>189</v>
      </c>
      <c r="AW143" s="15" t="s">
        <v>32</v>
      </c>
      <c r="AX143" s="15" t="s">
        <v>79</v>
      </c>
      <c r="AY143" s="224" t="s">
        <v>181</v>
      </c>
    </row>
    <row r="144" spans="1:65" s="2" customFormat="1" ht="55.5" customHeight="1">
      <c r="A144" s="34"/>
      <c r="B144" s="35"/>
      <c r="C144" s="225" t="s">
        <v>315</v>
      </c>
      <c r="D144" s="225" t="s">
        <v>199</v>
      </c>
      <c r="E144" s="226" t="s">
        <v>1988</v>
      </c>
      <c r="F144" s="227" t="s">
        <v>1989</v>
      </c>
      <c r="G144" s="228" t="s">
        <v>1294</v>
      </c>
      <c r="H144" s="229">
        <v>44</v>
      </c>
      <c r="I144" s="230"/>
      <c r="J144" s="231">
        <f>ROUND(I144*H144,2)</f>
        <v>0</v>
      </c>
      <c r="K144" s="227" t="s">
        <v>187</v>
      </c>
      <c r="L144" s="39"/>
      <c r="M144" s="232" t="s">
        <v>19</v>
      </c>
      <c r="N144" s="233" t="s">
        <v>42</v>
      </c>
      <c r="O144" s="64"/>
      <c r="P144" s="188">
        <f>O144*H144</f>
        <v>0</v>
      </c>
      <c r="Q144" s="188">
        <v>0</v>
      </c>
      <c r="R144" s="188">
        <f>Q144*H144</f>
        <v>0</v>
      </c>
      <c r="S144" s="188">
        <v>0</v>
      </c>
      <c r="T144" s="189">
        <f>S144*H144</f>
        <v>0</v>
      </c>
      <c r="U144" s="34"/>
      <c r="V144" s="34"/>
      <c r="W144" s="34"/>
      <c r="X144" s="34"/>
      <c r="Y144" s="34"/>
      <c r="Z144" s="34"/>
      <c r="AA144" s="34"/>
      <c r="AB144" s="34"/>
      <c r="AC144" s="34"/>
      <c r="AD144" s="34"/>
      <c r="AE144" s="34"/>
      <c r="AR144" s="190" t="s">
        <v>189</v>
      </c>
      <c r="AT144" s="190" t="s">
        <v>199</v>
      </c>
      <c r="AU144" s="190" t="s">
        <v>81</v>
      </c>
      <c r="AY144" s="17" t="s">
        <v>181</v>
      </c>
      <c r="BE144" s="191">
        <f>IF(N144="základní",J144,0)</f>
        <v>0</v>
      </c>
      <c r="BF144" s="191">
        <f>IF(N144="snížená",J144,0)</f>
        <v>0</v>
      </c>
      <c r="BG144" s="191">
        <f>IF(N144="zákl. přenesená",J144,0)</f>
        <v>0</v>
      </c>
      <c r="BH144" s="191">
        <f>IF(N144="sníž. přenesená",J144,0)</f>
        <v>0</v>
      </c>
      <c r="BI144" s="191">
        <f>IF(N144="nulová",J144,0)</f>
        <v>0</v>
      </c>
      <c r="BJ144" s="17" t="s">
        <v>79</v>
      </c>
      <c r="BK144" s="191">
        <f>ROUND(I144*H144,2)</f>
        <v>0</v>
      </c>
      <c r="BL144" s="17" t="s">
        <v>189</v>
      </c>
      <c r="BM144" s="190" t="s">
        <v>2086</v>
      </c>
    </row>
    <row r="145" spans="2:51" s="14" customFormat="1" ht="12">
      <c r="B145" s="203"/>
      <c r="C145" s="204"/>
      <c r="D145" s="194" t="s">
        <v>191</v>
      </c>
      <c r="E145" s="205" t="s">
        <v>19</v>
      </c>
      <c r="F145" s="206" t="s">
        <v>1991</v>
      </c>
      <c r="G145" s="204"/>
      <c r="H145" s="207">
        <v>44</v>
      </c>
      <c r="I145" s="208"/>
      <c r="J145" s="204"/>
      <c r="K145" s="204"/>
      <c r="L145" s="209"/>
      <c r="M145" s="210"/>
      <c r="N145" s="211"/>
      <c r="O145" s="211"/>
      <c r="P145" s="211"/>
      <c r="Q145" s="211"/>
      <c r="R145" s="211"/>
      <c r="S145" s="211"/>
      <c r="T145" s="212"/>
      <c r="AT145" s="213" t="s">
        <v>191</v>
      </c>
      <c r="AU145" s="213" t="s">
        <v>81</v>
      </c>
      <c r="AV145" s="14" t="s">
        <v>81</v>
      </c>
      <c r="AW145" s="14" t="s">
        <v>32</v>
      </c>
      <c r="AX145" s="14" t="s">
        <v>71</v>
      </c>
      <c r="AY145" s="213" t="s">
        <v>181</v>
      </c>
    </row>
    <row r="146" spans="2:51" s="15" customFormat="1" ht="12">
      <c r="B146" s="214"/>
      <c r="C146" s="215"/>
      <c r="D146" s="194" t="s">
        <v>191</v>
      </c>
      <c r="E146" s="216" t="s">
        <v>19</v>
      </c>
      <c r="F146" s="217" t="s">
        <v>196</v>
      </c>
      <c r="G146" s="215"/>
      <c r="H146" s="218">
        <v>44</v>
      </c>
      <c r="I146" s="219"/>
      <c r="J146" s="215"/>
      <c r="K146" s="215"/>
      <c r="L146" s="220"/>
      <c r="M146" s="221"/>
      <c r="N146" s="222"/>
      <c r="O146" s="222"/>
      <c r="P146" s="222"/>
      <c r="Q146" s="222"/>
      <c r="R146" s="222"/>
      <c r="S146" s="222"/>
      <c r="T146" s="223"/>
      <c r="AT146" s="224" t="s">
        <v>191</v>
      </c>
      <c r="AU146" s="224" t="s">
        <v>81</v>
      </c>
      <c r="AV146" s="15" t="s">
        <v>189</v>
      </c>
      <c r="AW146" s="15" t="s">
        <v>32</v>
      </c>
      <c r="AX146" s="15" t="s">
        <v>79</v>
      </c>
      <c r="AY146" s="224" t="s">
        <v>181</v>
      </c>
    </row>
    <row r="147" spans="1:65" s="2" customFormat="1" ht="90" customHeight="1">
      <c r="A147" s="34"/>
      <c r="B147" s="35"/>
      <c r="C147" s="225" t="s">
        <v>317</v>
      </c>
      <c r="D147" s="225" t="s">
        <v>199</v>
      </c>
      <c r="E147" s="226" t="s">
        <v>1992</v>
      </c>
      <c r="F147" s="227" t="s">
        <v>1993</v>
      </c>
      <c r="G147" s="228" t="s">
        <v>1294</v>
      </c>
      <c r="H147" s="229">
        <v>44</v>
      </c>
      <c r="I147" s="230"/>
      <c r="J147" s="231">
        <f>ROUND(I147*H147,2)</f>
        <v>0</v>
      </c>
      <c r="K147" s="227" t="s">
        <v>187</v>
      </c>
      <c r="L147" s="39"/>
      <c r="M147" s="232" t="s">
        <v>19</v>
      </c>
      <c r="N147" s="233" t="s">
        <v>42</v>
      </c>
      <c r="O147" s="64"/>
      <c r="P147" s="188">
        <f>O147*H147</f>
        <v>0</v>
      </c>
      <c r="Q147" s="188">
        <v>0</v>
      </c>
      <c r="R147" s="188">
        <f>Q147*H147</f>
        <v>0</v>
      </c>
      <c r="S147" s="188">
        <v>0</v>
      </c>
      <c r="T147" s="189">
        <f>S147*H147</f>
        <v>0</v>
      </c>
      <c r="U147" s="34"/>
      <c r="V147" s="34"/>
      <c r="W147" s="34"/>
      <c r="X147" s="34"/>
      <c r="Y147" s="34"/>
      <c r="Z147" s="34"/>
      <c r="AA147" s="34"/>
      <c r="AB147" s="34"/>
      <c r="AC147" s="34"/>
      <c r="AD147" s="34"/>
      <c r="AE147" s="34"/>
      <c r="AR147" s="190" t="s">
        <v>189</v>
      </c>
      <c r="AT147" s="190" t="s">
        <v>199</v>
      </c>
      <c r="AU147" s="190" t="s">
        <v>81</v>
      </c>
      <c r="AY147" s="17" t="s">
        <v>181</v>
      </c>
      <c r="BE147" s="191">
        <f>IF(N147="základní",J147,0)</f>
        <v>0</v>
      </c>
      <c r="BF147" s="191">
        <f>IF(N147="snížená",J147,0)</f>
        <v>0</v>
      </c>
      <c r="BG147" s="191">
        <f>IF(N147="zákl. přenesená",J147,0)</f>
        <v>0</v>
      </c>
      <c r="BH147" s="191">
        <f>IF(N147="sníž. přenesená",J147,0)</f>
        <v>0</v>
      </c>
      <c r="BI147" s="191">
        <f>IF(N147="nulová",J147,0)</f>
        <v>0</v>
      </c>
      <c r="BJ147" s="17" t="s">
        <v>79</v>
      </c>
      <c r="BK147" s="191">
        <f>ROUND(I147*H147,2)</f>
        <v>0</v>
      </c>
      <c r="BL147" s="17" t="s">
        <v>189</v>
      </c>
      <c r="BM147" s="190" t="s">
        <v>2087</v>
      </c>
    </row>
    <row r="148" spans="2:51" s="14" customFormat="1" ht="12">
      <c r="B148" s="203"/>
      <c r="C148" s="204"/>
      <c r="D148" s="194" t="s">
        <v>191</v>
      </c>
      <c r="E148" s="205" t="s">
        <v>19</v>
      </c>
      <c r="F148" s="206" t="s">
        <v>1991</v>
      </c>
      <c r="G148" s="204"/>
      <c r="H148" s="207">
        <v>44</v>
      </c>
      <c r="I148" s="208"/>
      <c r="J148" s="204"/>
      <c r="K148" s="204"/>
      <c r="L148" s="209"/>
      <c r="M148" s="210"/>
      <c r="N148" s="211"/>
      <c r="O148" s="211"/>
      <c r="P148" s="211"/>
      <c r="Q148" s="211"/>
      <c r="R148" s="211"/>
      <c r="S148" s="211"/>
      <c r="T148" s="212"/>
      <c r="AT148" s="213" t="s">
        <v>191</v>
      </c>
      <c r="AU148" s="213" t="s">
        <v>81</v>
      </c>
      <c r="AV148" s="14" t="s">
        <v>81</v>
      </c>
      <c r="AW148" s="14" t="s">
        <v>32</v>
      </c>
      <c r="AX148" s="14" t="s">
        <v>71</v>
      </c>
      <c r="AY148" s="213" t="s">
        <v>181</v>
      </c>
    </row>
    <row r="149" spans="2:51" s="15" customFormat="1" ht="12">
      <c r="B149" s="214"/>
      <c r="C149" s="215"/>
      <c r="D149" s="194" t="s">
        <v>191</v>
      </c>
      <c r="E149" s="216" t="s">
        <v>19</v>
      </c>
      <c r="F149" s="217" t="s">
        <v>196</v>
      </c>
      <c r="G149" s="215"/>
      <c r="H149" s="218">
        <v>44</v>
      </c>
      <c r="I149" s="219"/>
      <c r="J149" s="215"/>
      <c r="K149" s="215"/>
      <c r="L149" s="220"/>
      <c r="M149" s="221"/>
      <c r="N149" s="222"/>
      <c r="O149" s="222"/>
      <c r="P149" s="222"/>
      <c r="Q149" s="222"/>
      <c r="R149" s="222"/>
      <c r="S149" s="222"/>
      <c r="T149" s="223"/>
      <c r="AT149" s="224" t="s">
        <v>191</v>
      </c>
      <c r="AU149" s="224" t="s">
        <v>81</v>
      </c>
      <c r="AV149" s="15" t="s">
        <v>189</v>
      </c>
      <c r="AW149" s="15" t="s">
        <v>32</v>
      </c>
      <c r="AX149" s="15" t="s">
        <v>79</v>
      </c>
      <c r="AY149" s="224" t="s">
        <v>181</v>
      </c>
    </row>
    <row r="150" spans="1:65" s="2" customFormat="1" ht="76.35" customHeight="1">
      <c r="A150" s="34"/>
      <c r="B150" s="35"/>
      <c r="C150" s="225" t="s">
        <v>320</v>
      </c>
      <c r="D150" s="225" t="s">
        <v>199</v>
      </c>
      <c r="E150" s="226" t="s">
        <v>1995</v>
      </c>
      <c r="F150" s="227" t="s">
        <v>1996</v>
      </c>
      <c r="G150" s="228" t="s">
        <v>262</v>
      </c>
      <c r="H150" s="229">
        <v>48</v>
      </c>
      <c r="I150" s="230"/>
      <c r="J150" s="231">
        <f>ROUND(I150*H150,2)</f>
        <v>0</v>
      </c>
      <c r="K150" s="227" t="s">
        <v>187</v>
      </c>
      <c r="L150" s="39"/>
      <c r="M150" s="232" t="s">
        <v>19</v>
      </c>
      <c r="N150" s="233" t="s">
        <v>42</v>
      </c>
      <c r="O150" s="64"/>
      <c r="P150" s="188">
        <f>O150*H150</f>
        <v>0</v>
      </c>
      <c r="Q150" s="188">
        <v>0</v>
      </c>
      <c r="R150" s="188">
        <f>Q150*H150</f>
        <v>0</v>
      </c>
      <c r="S150" s="188">
        <v>0</v>
      </c>
      <c r="T150" s="189">
        <f>S150*H150</f>
        <v>0</v>
      </c>
      <c r="U150" s="34"/>
      <c r="V150" s="34"/>
      <c r="W150" s="34"/>
      <c r="X150" s="34"/>
      <c r="Y150" s="34"/>
      <c r="Z150" s="34"/>
      <c r="AA150" s="34"/>
      <c r="AB150" s="34"/>
      <c r="AC150" s="34"/>
      <c r="AD150" s="34"/>
      <c r="AE150" s="34"/>
      <c r="AR150" s="190" t="s">
        <v>189</v>
      </c>
      <c r="AT150" s="190" t="s">
        <v>199</v>
      </c>
      <c r="AU150" s="190" t="s">
        <v>81</v>
      </c>
      <c r="AY150" s="17" t="s">
        <v>181</v>
      </c>
      <c r="BE150" s="191">
        <f>IF(N150="základní",J150,0)</f>
        <v>0</v>
      </c>
      <c r="BF150" s="191">
        <f>IF(N150="snížená",J150,0)</f>
        <v>0</v>
      </c>
      <c r="BG150" s="191">
        <f>IF(N150="zákl. přenesená",J150,0)</f>
        <v>0</v>
      </c>
      <c r="BH150" s="191">
        <f>IF(N150="sníž. přenesená",J150,0)</f>
        <v>0</v>
      </c>
      <c r="BI150" s="191">
        <f>IF(N150="nulová",J150,0)</f>
        <v>0</v>
      </c>
      <c r="BJ150" s="17" t="s">
        <v>79</v>
      </c>
      <c r="BK150" s="191">
        <f>ROUND(I150*H150,2)</f>
        <v>0</v>
      </c>
      <c r="BL150" s="17" t="s">
        <v>189</v>
      </c>
      <c r="BM150" s="190" t="s">
        <v>2088</v>
      </c>
    </row>
    <row r="151" spans="2:51" s="13" customFormat="1" ht="12">
      <c r="B151" s="192"/>
      <c r="C151" s="193"/>
      <c r="D151" s="194" t="s">
        <v>191</v>
      </c>
      <c r="E151" s="195" t="s">
        <v>19</v>
      </c>
      <c r="F151" s="196" t="s">
        <v>1998</v>
      </c>
      <c r="G151" s="193"/>
      <c r="H151" s="195" t="s">
        <v>19</v>
      </c>
      <c r="I151" s="197"/>
      <c r="J151" s="193"/>
      <c r="K151" s="193"/>
      <c r="L151" s="198"/>
      <c r="M151" s="199"/>
      <c r="N151" s="200"/>
      <c r="O151" s="200"/>
      <c r="P151" s="200"/>
      <c r="Q151" s="200"/>
      <c r="R151" s="200"/>
      <c r="S151" s="200"/>
      <c r="T151" s="201"/>
      <c r="AT151" s="202" t="s">
        <v>191</v>
      </c>
      <c r="AU151" s="202" t="s">
        <v>81</v>
      </c>
      <c r="AV151" s="13" t="s">
        <v>79</v>
      </c>
      <c r="AW151" s="13" t="s">
        <v>32</v>
      </c>
      <c r="AX151" s="13" t="s">
        <v>71</v>
      </c>
      <c r="AY151" s="202" t="s">
        <v>181</v>
      </c>
    </row>
    <row r="152" spans="2:51" s="14" customFormat="1" ht="12">
      <c r="B152" s="203"/>
      <c r="C152" s="204"/>
      <c r="D152" s="194" t="s">
        <v>191</v>
      </c>
      <c r="E152" s="205" t="s">
        <v>19</v>
      </c>
      <c r="F152" s="206" t="s">
        <v>1173</v>
      </c>
      <c r="G152" s="204"/>
      <c r="H152" s="207">
        <v>48</v>
      </c>
      <c r="I152" s="208"/>
      <c r="J152" s="204"/>
      <c r="K152" s="204"/>
      <c r="L152" s="209"/>
      <c r="M152" s="210"/>
      <c r="N152" s="211"/>
      <c r="O152" s="211"/>
      <c r="P152" s="211"/>
      <c r="Q152" s="211"/>
      <c r="R152" s="211"/>
      <c r="S152" s="211"/>
      <c r="T152" s="212"/>
      <c r="AT152" s="213" t="s">
        <v>191</v>
      </c>
      <c r="AU152" s="213" t="s">
        <v>81</v>
      </c>
      <c r="AV152" s="14" t="s">
        <v>81</v>
      </c>
      <c r="AW152" s="14" t="s">
        <v>32</v>
      </c>
      <c r="AX152" s="14" t="s">
        <v>71</v>
      </c>
      <c r="AY152" s="213" t="s">
        <v>181</v>
      </c>
    </row>
    <row r="153" spans="2:51" s="15" customFormat="1" ht="12">
      <c r="B153" s="214"/>
      <c r="C153" s="215"/>
      <c r="D153" s="194" t="s">
        <v>191</v>
      </c>
      <c r="E153" s="216" t="s">
        <v>19</v>
      </c>
      <c r="F153" s="217" t="s">
        <v>196</v>
      </c>
      <c r="G153" s="215"/>
      <c r="H153" s="218">
        <v>48</v>
      </c>
      <c r="I153" s="219"/>
      <c r="J153" s="215"/>
      <c r="K153" s="215"/>
      <c r="L153" s="220"/>
      <c r="M153" s="221"/>
      <c r="N153" s="222"/>
      <c r="O153" s="222"/>
      <c r="P153" s="222"/>
      <c r="Q153" s="222"/>
      <c r="R153" s="222"/>
      <c r="S153" s="222"/>
      <c r="T153" s="223"/>
      <c r="AT153" s="224" t="s">
        <v>191</v>
      </c>
      <c r="AU153" s="224" t="s">
        <v>81</v>
      </c>
      <c r="AV153" s="15" t="s">
        <v>189</v>
      </c>
      <c r="AW153" s="15" t="s">
        <v>32</v>
      </c>
      <c r="AX153" s="15" t="s">
        <v>79</v>
      </c>
      <c r="AY153" s="224" t="s">
        <v>181</v>
      </c>
    </row>
    <row r="154" spans="2:63" s="12" customFormat="1" ht="22.8" customHeight="1">
      <c r="B154" s="162"/>
      <c r="C154" s="163"/>
      <c r="D154" s="164" t="s">
        <v>70</v>
      </c>
      <c r="E154" s="176" t="s">
        <v>219</v>
      </c>
      <c r="F154" s="176" t="s">
        <v>220</v>
      </c>
      <c r="G154" s="163"/>
      <c r="H154" s="163"/>
      <c r="I154" s="166"/>
      <c r="J154" s="177">
        <f>BK154</f>
        <v>0</v>
      </c>
      <c r="K154" s="163"/>
      <c r="L154" s="168"/>
      <c r="M154" s="169"/>
      <c r="N154" s="170"/>
      <c r="O154" s="170"/>
      <c r="P154" s="171">
        <f>SUM(P155:P174)</f>
        <v>0</v>
      </c>
      <c r="Q154" s="170"/>
      <c r="R154" s="171">
        <f>SUM(R155:R174)</f>
        <v>0</v>
      </c>
      <c r="S154" s="170"/>
      <c r="T154" s="172">
        <f>SUM(T155:T174)</f>
        <v>0</v>
      </c>
      <c r="AR154" s="173" t="s">
        <v>189</v>
      </c>
      <c r="AT154" s="174" t="s">
        <v>70</v>
      </c>
      <c r="AU154" s="174" t="s">
        <v>79</v>
      </c>
      <c r="AY154" s="173" t="s">
        <v>181</v>
      </c>
      <c r="BK154" s="175">
        <f>SUM(BK155:BK174)</f>
        <v>0</v>
      </c>
    </row>
    <row r="155" spans="1:65" s="2" customFormat="1" ht="114.9" customHeight="1">
      <c r="A155" s="34"/>
      <c r="B155" s="35"/>
      <c r="C155" s="225" t="s">
        <v>7</v>
      </c>
      <c r="D155" s="225" t="s">
        <v>199</v>
      </c>
      <c r="E155" s="226" t="s">
        <v>1999</v>
      </c>
      <c r="F155" s="227" t="s">
        <v>2000</v>
      </c>
      <c r="G155" s="228" t="s">
        <v>223</v>
      </c>
      <c r="H155" s="229">
        <v>1</v>
      </c>
      <c r="I155" s="230"/>
      <c r="J155" s="231">
        <f>ROUND(I155*H155,2)</f>
        <v>0</v>
      </c>
      <c r="K155" s="227" t="s">
        <v>187</v>
      </c>
      <c r="L155" s="39"/>
      <c r="M155" s="232" t="s">
        <v>19</v>
      </c>
      <c r="N155" s="233" t="s">
        <v>42</v>
      </c>
      <c r="O155" s="64"/>
      <c r="P155" s="188">
        <f>O155*H155</f>
        <v>0</v>
      </c>
      <c r="Q155" s="188">
        <v>0</v>
      </c>
      <c r="R155" s="188">
        <f>Q155*H155</f>
        <v>0</v>
      </c>
      <c r="S155" s="188">
        <v>0</v>
      </c>
      <c r="T155" s="189">
        <f>S155*H155</f>
        <v>0</v>
      </c>
      <c r="U155" s="34"/>
      <c r="V155" s="34"/>
      <c r="W155" s="34"/>
      <c r="X155" s="34"/>
      <c r="Y155" s="34"/>
      <c r="Z155" s="34"/>
      <c r="AA155" s="34"/>
      <c r="AB155" s="34"/>
      <c r="AC155" s="34"/>
      <c r="AD155" s="34"/>
      <c r="AE155" s="34"/>
      <c r="AR155" s="190" t="s">
        <v>228</v>
      </c>
      <c r="AT155" s="190" t="s">
        <v>199</v>
      </c>
      <c r="AU155" s="190" t="s">
        <v>81</v>
      </c>
      <c r="AY155" s="17" t="s">
        <v>181</v>
      </c>
      <c r="BE155" s="191">
        <f>IF(N155="základní",J155,0)</f>
        <v>0</v>
      </c>
      <c r="BF155" s="191">
        <f>IF(N155="snížená",J155,0)</f>
        <v>0</v>
      </c>
      <c r="BG155" s="191">
        <f>IF(N155="zákl. přenesená",J155,0)</f>
        <v>0</v>
      </c>
      <c r="BH155" s="191">
        <f>IF(N155="sníž. přenesená",J155,0)</f>
        <v>0</v>
      </c>
      <c r="BI155" s="191">
        <f>IF(N155="nulová",J155,0)</f>
        <v>0</v>
      </c>
      <c r="BJ155" s="17" t="s">
        <v>79</v>
      </c>
      <c r="BK155" s="191">
        <f>ROUND(I155*H155,2)</f>
        <v>0</v>
      </c>
      <c r="BL155" s="17" t="s">
        <v>228</v>
      </c>
      <c r="BM155" s="190" t="s">
        <v>2089</v>
      </c>
    </row>
    <row r="156" spans="2:51" s="13" customFormat="1" ht="12">
      <c r="B156" s="192"/>
      <c r="C156" s="193"/>
      <c r="D156" s="194" t="s">
        <v>191</v>
      </c>
      <c r="E156" s="195" t="s">
        <v>19</v>
      </c>
      <c r="F156" s="196" t="s">
        <v>2002</v>
      </c>
      <c r="G156" s="193"/>
      <c r="H156" s="195" t="s">
        <v>19</v>
      </c>
      <c r="I156" s="197"/>
      <c r="J156" s="193"/>
      <c r="K156" s="193"/>
      <c r="L156" s="198"/>
      <c r="M156" s="199"/>
      <c r="N156" s="200"/>
      <c r="O156" s="200"/>
      <c r="P156" s="200"/>
      <c r="Q156" s="200"/>
      <c r="R156" s="200"/>
      <c r="S156" s="200"/>
      <c r="T156" s="201"/>
      <c r="AT156" s="202" t="s">
        <v>191</v>
      </c>
      <c r="AU156" s="202" t="s">
        <v>81</v>
      </c>
      <c r="AV156" s="13" t="s">
        <v>79</v>
      </c>
      <c r="AW156" s="13" t="s">
        <v>32</v>
      </c>
      <c r="AX156" s="13" t="s">
        <v>71</v>
      </c>
      <c r="AY156" s="202" t="s">
        <v>181</v>
      </c>
    </row>
    <row r="157" spans="2:51" s="14" customFormat="1" ht="12">
      <c r="B157" s="203"/>
      <c r="C157" s="204"/>
      <c r="D157" s="194" t="s">
        <v>191</v>
      </c>
      <c r="E157" s="205" t="s">
        <v>19</v>
      </c>
      <c r="F157" s="206" t="s">
        <v>79</v>
      </c>
      <c r="G157" s="204"/>
      <c r="H157" s="207">
        <v>1</v>
      </c>
      <c r="I157" s="208"/>
      <c r="J157" s="204"/>
      <c r="K157" s="204"/>
      <c r="L157" s="209"/>
      <c r="M157" s="210"/>
      <c r="N157" s="211"/>
      <c r="O157" s="211"/>
      <c r="P157" s="211"/>
      <c r="Q157" s="211"/>
      <c r="R157" s="211"/>
      <c r="S157" s="211"/>
      <c r="T157" s="212"/>
      <c r="AT157" s="213" t="s">
        <v>191</v>
      </c>
      <c r="AU157" s="213" t="s">
        <v>81</v>
      </c>
      <c r="AV157" s="14" t="s">
        <v>81</v>
      </c>
      <c r="AW157" s="14" t="s">
        <v>32</v>
      </c>
      <c r="AX157" s="14" t="s">
        <v>71</v>
      </c>
      <c r="AY157" s="213" t="s">
        <v>181</v>
      </c>
    </row>
    <row r="158" spans="2:51" s="15" customFormat="1" ht="12">
      <c r="B158" s="214"/>
      <c r="C158" s="215"/>
      <c r="D158" s="194" t="s">
        <v>191</v>
      </c>
      <c r="E158" s="216" t="s">
        <v>19</v>
      </c>
      <c r="F158" s="217" t="s">
        <v>196</v>
      </c>
      <c r="G158" s="215"/>
      <c r="H158" s="218">
        <v>1</v>
      </c>
      <c r="I158" s="219"/>
      <c r="J158" s="215"/>
      <c r="K158" s="215"/>
      <c r="L158" s="220"/>
      <c r="M158" s="221"/>
      <c r="N158" s="222"/>
      <c r="O158" s="222"/>
      <c r="P158" s="222"/>
      <c r="Q158" s="222"/>
      <c r="R158" s="222"/>
      <c r="S158" s="222"/>
      <c r="T158" s="223"/>
      <c r="AT158" s="224" t="s">
        <v>191</v>
      </c>
      <c r="AU158" s="224" t="s">
        <v>81</v>
      </c>
      <c r="AV158" s="15" t="s">
        <v>189</v>
      </c>
      <c r="AW158" s="15" t="s">
        <v>32</v>
      </c>
      <c r="AX158" s="15" t="s">
        <v>79</v>
      </c>
      <c r="AY158" s="224" t="s">
        <v>181</v>
      </c>
    </row>
    <row r="159" spans="1:65" s="2" customFormat="1" ht="101.25" customHeight="1">
      <c r="A159" s="34"/>
      <c r="B159" s="35"/>
      <c r="C159" s="225" t="s">
        <v>429</v>
      </c>
      <c r="D159" s="225" t="s">
        <v>199</v>
      </c>
      <c r="E159" s="226" t="s">
        <v>2003</v>
      </c>
      <c r="F159" s="227" t="s">
        <v>2004</v>
      </c>
      <c r="G159" s="228" t="s">
        <v>186</v>
      </c>
      <c r="H159" s="229">
        <v>70.091</v>
      </c>
      <c r="I159" s="230"/>
      <c r="J159" s="231">
        <f>ROUND(I159*H159,2)</f>
        <v>0</v>
      </c>
      <c r="K159" s="227" t="s">
        <v>187</v>
      </c>
      <c r="L159" s="39"/>
      <c r="M159" s="232" t="s">
        <v>19</v>
      </c>
      <c r="N159" s="233" t="s">
        <v>42</v>
      </c>
      <c r="O159" s="64"/>
      <c r="P159" s="188">
        <f>O159*H159</f>
        <v>0</v>
      </c>
      <c r="Q159" s="188">
        <v>0</v>
      </c>
      <c r="R159" s="188">
        <f>Q159*H159</f>
        <v>0</v>
      </c>
      <c r="S159" s="188">
        <v>0</v>
      </c>
      <c r="T159" s="189">
        <f>S159*H159</f>
        <v>0</v>
      </c>
      <c r="U159" s="34"/>
      <c r="V159" s="34"/>
      <c r="W159" s="34"/>
      <c r="X159" s="34"/>
      <c r="Y159" s="34"/>
      <c r="Z159" s="34"/>
      <c r="AA159" s="34"/>
      <c r="AB159" s="34"/>
      <c r="AC159" s="34"/>
      <c r="AD159" s="34"/>
      <c r="AE159" s="34"/>
      <c r="AR159" s="190" t="s">
        <v>228</v>
      </c>
      <c r="AT159" s="190" t="s">
        <v>199</v>
      </c>
      <c r="AU159" s="190" t="s">
        <v>81</v>
      </c>
      <c r="AY159" s="17" t="s">
        <v>181</v>
      </c>
      <c r="BE159" s="191">
        <f>IF(N159="základní",J159,0)</f>
        <v>0</v>
      </c>
      <c r="BF159" s="191">
        <f>IF(N159="snížená",J159,0)</f>
        <v>0</v>
      </c>
      <c r="BG159" s="191">
        <f>IF(N159="zákl. přenesená",J159,0)</f>
        <v>0</v>
      </c>
      <c r="BH159" s="191">
        <f>IF(N159="sníž. přenesená",J159,0)</f>
        <v>0</v>
      </c>
      <c r="BI159" s="191">
        <f>IF(N159="nulová",J159,0)</f>
        <v>0</v>
      </c>
      <c r="BJ159" s="17" t="s">
        <v>79</v>
      </c>
      <c r="BK159" s="191">
        <f>ROUND(I159*H159,2)</f>
        <v>0</v>
      </c>
      <c r="BL159" s="17" t="s">
        <v>228</v>
      </c>
      <c r="BM159" s="190" t="s">
        <v>2090</v>
      </c>
    </row>
    <row r="160" spans="2:51" s="13" customFormat="1" ht="12">
      <c r="B160" s="192"/>
      <c r="C160" s="193"/>
      <c r="D160" s="194" t="s">
        <v>191</v>
      </c>
      <c r="E160" s="195" t="s">
        <v>19</v>
      </c>
      <c r="F160" s="196" t="s">
        <v>2006</v>
      </c>
      <c r="G160" s="193"/>
      <c r="H160" s="195" t="s">
        <v>19</v>
      </c>
      <c r="I160" s="197"/>
      <c r="J160" s="193"/>
      <c r="K160" s="193"/>
      <c r="L160" s="198"/>
      <c r="M160" s="199"/>
      <c r="N160" s="200"/>
      <c r="O160" s="200"/>
      <c r="P160" s="200"/>
      <c r="Q160" s="200"/>
      <c r="R160" s="200"/>
      <c r="S160" s="200"/>
      <c r="T160" s="201"/>
      <c r="AT160" s="202" t="s">
        <v>191</v>
      </c>
      <c r="AU160" s="202" t="s">
        <v>81</v>
      </c>
      <c r="AV160" s="13" t="s">
        <v>79</v>
      </c>
      <c r="AW160" s="13" t="s">
        <v>32</v>
      </c>
      <c r="AX160" s="13" t="s">
        <v>71</v>
      </c>
      <c r="AY160" s="202" t="s">
        <v>181</v>
      </c>
    </row>
    <row r="161" spans="2:51" s="14" customFormat="1" ht="12">
      <c r="B161" s="203"/>
      <c r="C161" s="204"/>
      <c r="D161" s="194" t="s">
        <v>191</v>
      </c>
      <c r="E161" s="205" t="s">
        <v>19</v>
      </c>
      <c r="F161" s="206" t="s">
        <v>2007</v>
      </c>
      <c r="G161" s="204"/>
      <c r="H161" s="207">
        <v>30.851</v>
      </c>
      <c r="I161" s="208"/>
      <c r="J161" s="204"/>
      <c r="K161" s="204"/>
      <c r="L161" s="209"/>
      <c r="M161" s="210"/>
      <c r="N161" s="211"/>
      <c r="O161" s="211"/>
      <c r="P161" s="211"/>
      <c r="Q161" s="211"/>
      <c r="R161" s="211"/>
      <c r="S161" s="211"/>
      <c r="T161" s="212"/>
      <c r="AT161" s="213" t="s">
        <v>191</v>
      </c>
      <c r="AU161" s="213" t="s">
        <v>81</v>
      </c>
      <c r="AV161" s="14" t="s">
        <v>81</v>
      </c>
      <c r="AW161" s="14" t="s">
        <v>32</v>
      </c>
      <c r="AX161" s="14" t="s">
        <v>71</v>
      </c>
      <c r="AY161" s="213" t="s">
        <v>181</v>
      </c>
    </row>
    <row r="162" spans="2:51" s="13" customFormat="1" ht="12">
      <c r="B162" s="192"/>
      <c r="C162" s="193"/>
      <c r="D162" s="194" t="s">
        <v>191</v>
      </c>
      <c r="E162" s="195" t="s">
        <v>19</v>
      </c>
      <c r="F162" s="196" t="s">
        <v>2008</v>
      </c>
      <c r="G162" s="193"/>
      <c r="H162" s="195" t="s">
        <v>19</v>
      </c>
      <c r="I162" s="197"/>
      <c r="J162" s="193"/>
      <c r="K162" s="193"/>
      <c r="L162" s="198"/>
      <c r="M162" s="199"/>
      <c r="N162" s="200"/>
      <c r="O162" s="200"/>
      <c r="P162" s="200"/>
      <c r="Q162" s="200"/>
      <c r="R162" s="200"/>
      <c r="S162" s="200"/>
      <c r="T162" s="201"/>
      <c r="AT162" s="202" t="s">
        <v>191</v>
      </c>
      <c r="AU162" s="202" t="s">
        <v>81</v>
      </c>
      <c r="AV162" s="13" t="s">
        <v>79</v>
      </c>
      <c r="AW162" s="13" t="s">
        <v>32</v>
      </c>
      <c r="AX162" s="13" t="s">
        <v>71</v>
      </c>
      <c r="AY162" s="202" t="s">
        <v>181</v>
      </c>
    </row>
    <row r="163" spans="2:51" s="14" customFormat="1" ht="12">
      <c r="B163" s="203"/>
      <c r="C163" s="204"/>
      <c r="D163" s="194" t="s">
        <v>191</v>
      </c>
      <c r="E163" s="205" t="s">
        <v>19</v>
      </c>
      <c r="F163" s="206" t="s">
        <v>2009</v>
      </c>
      <c r="G163" s="204"/>
      <c r="H163" s="207">
        <v>27.5</v>
      </c>
      <c r="I163" s="208"/>
      <c r="J163" s="204"/>
      <c r="K163" s="204"/>
      <c r="L163" s="209"/>
      <c r="M163" s="210"/>
      <c r="N163" s="211"/>
      <c r="O163" s="211"/>
      <c r="P163" s="211"/>
      <c r="Q163" s="211"/>
      <c r="R163" s="211"/>
      <c r="S163" s="211"/>
      <c r="T163" s="212"/>
      <c r="AT163" s="213" t="s">
        <v>191</v>
      </c>
      <c r="AU163" s="213" t="s">
        <v>81</v>
      </c>
      <c r="AV163" s="14" t="s">
        <v>81</v>
      </c>
      <c r="AW163" s="14" t="s">
        <v>32</v>
      </c>
      <c r="AX163" s="14" t="s">
        <v>71</v>
      </c>
      <c r="AY163" s="213" t="s">
        <v>181</v>
      </c>
    </row>
    <row r="164" spans="2:51" s="13" customFormat="1" ht="20.4">
      <c r="B164" s="192"/>
      <c r="C164" s="193"/>
      <c r="D164" s="194" t="s">
        <v>191</v>
      </c>
      <c r="E164" s="195" t="s">
        <v>19</v>
      </c>
      <c r="F164" s="196" t="s">
        <v>2010</v>
      </c>
      <c r="G164" s="193"/>
      <c r="H164" s="195" t="s">
        <v>19</v>
      </c>
      <c r="I164" s="197"/>
      <c r="J164" s="193"/>
      <c r="K164" s="193"/>
      <c r="L164" s="198"/>
      <c r="M164" s="199"/>
      <c r="N164" s="200"/>
      <c r="O164" s="200"/>
      <c r="P164" s="200"/>
      <c r="Q164" s="200"/>
      <c r="R164" s="200"/>
      <c r="S164" s="200"/>
      <c r="T164" s="201"/>
      <c r="AT164" s="202" t="s">
        <v>191</v>
      </c>
      <c r="AU164" s="202" t="s">
        <v>81</v>
      </c>
      <c r="AV164" s="13" t="s">
        <v>79</v>
      </c>
      <c r="AW164" s="13" t="s">
        <v>32</v>
      </c>
      <c r="AX164" s="13" t="s">
        <v>71</v>
      </c>
      <c r="AY164" s="202" t="s">
        <v>181</v>
      </c>
    </row>
    <row r="165" spans="2:51" s="14" customFormat="1" ht="12">
      <c r="B165" s="203"/>
      <c r="C165" s="204"/>
      <c r="D165" s="194" t="s">
        <v>191</v>
      </c>
      <c r="E165" s="205" t="s">
        <v>19</v>
      </c>
      <c r="F165" s="206" t="s">
        <v>2011</v>
      </c>
      <c r="G165" s="204"/>
      <c r="H165" s="207">
        <v>11.74</v>
      </c>
      <c r="I165" s="208"/>
      <c r="J165" s="204"/>
      <c r="K165" s="204"/>
      <c r="L165" s="209"/>
      <c r="M165" s="210"/>
      <c r="N165" s="211"/>
      <c r="O165" s="211"/>
      <c r="P165" s="211"/>
      <c r="Q165" s="211"/>
      <c r="R165" s="211"/>
      <c r="S165" s="211"/>
      <c r="T165" s="212"/>
      <c r="AT165" s="213" t="s">
        <v>191</v>
      </c>
      <c r="AU165" s="213" t="s">
        <v>81</v>
      </c>
      <c r="AV165" s="14" t="s">
        <v>81</v>
      </c>
      <c r="AW165" s="14" t="s">
        <v>32</v>
      </c>
      <c r="AX165" s="14" t="s">
        <v>71</v>
      </c>
      <c r="AY165" s="213" t="s">
        <v>181</v>
      </c>
    </row>
    <row r="166" spans="2:51" s="15" customFormat="1" ht="12">
      <c r="B166" s="214"/>
      <c r="C166" s="215"/>
      <c r="D166" s="194" t="s">
        <v>191</v>
      </c>
      <c r="E166" s="216" t="s">
        <v>19</v>
      </c>
      <c r="F166" s="217" t="s">
        <v>196</v>
      </c>
      <c r="G166" s="215"/>
      <c r="H166" s="218">
        <v>70.091</v>
      </c>
      <c r="I166" s="219"/>
      <c r="J166" s="215"/>
      <c r="K166" s="215"/>
      <c r="L166" s="220"/>
      <c r="M166" s="221"/>
      <c r="N166" s="222"/>
      <c r="O166" s="222"/>
      <c r="P166" s="222"/>
      <c r="Q166" s="222"/>
      <c r="R166" s="222"/>
      <c r="S166" s="222"/>
      <c r="T166" s="223"/>
      <c r="AT166" s="224" t="s">
        <v>191</v>
      </c>
      <c r="AU166" s="224" t="s">
        <v>81</v>
      </c>
      <c r="AV166" s="15" t="s">
        <v>189</v>
      </c>
      <c r="AW166" s="15" t="s">
        <v>32</v>
      </c>
      <c r="AX166" s="15" t="s">
        <v>79</v>
      </c>
      <c r="AY166" s="224" t="s">
        <v>181</v>
      </c>
    </row>
    <row r="167" spans="1:65" s="2" customFormat="1" ht="101.25" customHeight="1">
      <c r="A167" s="34"/>
      <c r="B167" s="35"/>
      <c r="C167" s="225" t="s">
        <v>433</v>
      </c>
      <c r="D167" s="225" t="s">
        <v>199</v>
      </c>
      <c r="E167" s="226" t="s">
        <v>2012</v>
      </c>
      <c r="F167" s="227" t="s">
        <v>2013</v>
      </c>
      <c r="G167" s="228" t="s">
        <v>186</v>
      </c>
      <c r="H167" s="229">
        <v>27.5</v>
      </c>
      <c r="I167" s="230"/>
      <c r="J167" s="231">
        <f>ROUND(I167*H167,2)</f>
        <v>0</v>
      </c>
      <c r="K167" s="227" t="s">
        <v>187</v>
      </c>
      <c r="L167" s="39"/>
      <c r="M167" s="232" t="s">
        <v>19</v>
      </c>
      <c r="N167" s="233" t="s">
        <v>42</v>
      </c>
      <c r="O167" s="64"/>
      <c r="P167" s="188">
        <f>O167*H167</f>
        <v>0</v>
      </c>
      <c r="Q167" s="188">
        <v>0</v>
      </c>
      <c r="R167" s="188">
        <f>Q167*H167</f>
        <v>0</v>
      </c>
      <c r="S167" s="188">
        <v>0</v>
      </c>
      <c r="T167" s="189">
        <f>S167*H167</f>
        <v>0</v>
      </c>
      <c r="U167" s="34"/>
      <c r="V167" s="34"/>
      <c r="W167" s="34"/>
      <c r="X167" s="34"/>
      <c r="Y167" s="34"/>
      <c r="Z167" s="34"/>
      <c r="AA167" s="34"/>
      <c r="AB167" s="34"/>
      <c r="AC167" s="34"/>
      <c r="AD167" s="34"/>
      <c r="AE167" s="34"/>
      <c r="AR167" s="190" t="s">
        <v>228</v>
      </c>
      <c r="AT167" s="190" t="s">
        <v>199</v>
      </c>
      <c r="AU167" s="190" t="s">
        <v>81</v>
      </c>
      <c r="AY167" s="17" t="s">
        <v>181</v>
      </c>
      <c r="BE167" s="191">
        <f>IF(N167="základní",J167,0)</f>
        <v>0</v>
      </c>
      <c r="BF167" s="191">
        <f>IF(N167="snížená",J167,0)</f>
        <v>0</v>
      </c>
      <c r="BG167" s="191">
        <f>IF(N167="zákl. přenesená",J167,0)</f>
        <v>0</v>
      </c>
      <c r="BH167" s="191">
        <f>IF(N167="sníž. přenesená",J167,0)</f>
        <v>0</v>
      </c>
      <c r="BI167" s="191">
        <f>IF(N167="nulová",J167,0)</f>
        <v>0</v>
      </c>
      <c r="BJ167" s="17" t="s">
        <v>79</v>
      </c>
      <c r="BK167" s="191">
        <f>ROUND(I167*H167,2)</f>
        <v>0</v>
      </c>
      <c r="BL167" s="17" t="s">
        <v>228</v>
      </c>
      <c r="BM167" s="190" t="s">
        <v>2091</v>
      </c>
    </row>
    <row r="168" spans="2:51" s="13" customFormat="1" ht="12">
      <c r="B168" s="192"/>
      <c r="C168" s="193"/>
      <c r="D168" s="194" t="s">
        <v>191</v>
      </c>
      <c r="E168" s="195" t="s">
        <v>19</v>
      </c>
      <c r="F168" s="196" t="s">
        <v>2015</v>
      </c>
      <c r="G168" s="193"/>
      <c r="H168" s="195" t="s">
        <v>19</v>
      </c>
      <c r="I168" s="197"/>
      <c r="J168" s="193"/>
      <c r="K168" s="193"/>
      <c r="L168" s="198"/>
      <c r="M168" s="199"/>
      <c r="N168" s="200"/>
      <c r="O168" s="200"/>
      <c r="P168" s="200"/>
      <c r="Q168" s="200"/>
      <c r="R168" s="200"/>
      <c r="S168" s="200"/>
      <c r="T168" s="201"/>
      <c r="AT168" s="202" t="s">
        <v>191</v>
      </c>
      <c r="AU168" s="202" t="s">
        <v>81</v>
      </c>
      <c r="AV168" s="13" t="s">
        <v>79</v>
      </c>
      <c r="AW168" s="13" t="s">
        <v>32</v>
      </c>
      <c r="AX168" s="13" t="s">
        <v>71</v>
      </c>
      <c r="AY168" s="202" t="s">
        <v>181</v>
      </c>
    </row>
    <row r="169" spans="2:51" s="14" customFormat="1" ht="12">
      <c r="B169" s="203"/>
      <c r="C169" s="204"/>
      <c r="D169" s="194" t="s">
        <v>191</v>
      </c>
      <c r="E169" s="205" t="s">
        <v>19</v>
      </c>
      <c r="F169" s="206" t="s">
        <v>2009</v>
      </c>
      <c r="G169" s="204"/>
      <c r="H169" s="207">
        <v>27.5</v>
      </c>
      <c r="I169" s="208"/>
      <c r="J169" s="204"/>
      <c r="K169" s="204"/>
      <c r="L169" s="209"/>
      <c r="M169" s="210"/>
      <c r="N169" s="211"/>
      <c r="O169" s="211"/>
      <c r="P169" s="211"/>
      <c r="Q169" s="211"/>
      <c r="R169" s="211"/>
      <c r="S169" s="211"/>
      <c r="T169" s="212"/>
      <c r="AT169" s="213" t="s">
        <v>191</v>
      </c>
      <c r="AU169" s="213" t="s">
        <v>81</v>
      </c>
      <c r="AV169" s="14" t="s">
        <v>81</v>
      </c>
      <c r="AW169" s="14" t="s">
        <v>32</v>
      </c>
      <c r="AX169" s="14" t="s">
        <v>71</v>
      </c>
      <c r="AY169" s="213" t="s">
        <v>181</v>
      </c>
    </row>
    <row r="170" spans="2:51" s="15" customFormat="1" ht="12">
      <c r="B170" s="214"/>
      <c r="C170" s="215"/>
      <c r="D170" s="194" t="s">
        <v>191</v>
      </c>
      <c r="E170" s="216" t="s">
        <v>19</v>
      </c>
      <c r="F170" s="217" t="s">
        <v>196</v>
      </c>
      <c r="G170" s="215"/>
      <c r="H170" s="218">
        <v>27.5</v>
      </c>
      <c r="I170" s="219"/>
      <c r="J170" s="215"/>
      <c r="K170" s="215"/>
      <c r="L170" s="220"/>
      <c r="M170" s="221"/>
      <c r="N170" s="222"/>
      <c r="O170" s="222"/>
      <c r="P170" s="222"/>
      <c r="Q170" s="222"/>
      <c r="R170" s="222"/>
      <c r="S170" s="222"/>
      <c r="T170" s="223"/>
      <c r="AT170" s="224" t="s">
        <v>191</v>
      </c>
      <c r="AU170" s="224" t="s">
        <v>81</v>
      </c>
      <c r="AV170" s="15" t="s">
        <v>189</v>
      </c>
      <c r="AW170" s="15" t="s">
        <v>32</v>
      </c>
      <c r="AX170" s="15" t="s">
        <v>79</v>
      </c>
      <c r="AY170" s="224" t="s">
        <v>181</v>
      </c>
    </row>
    <row r="171" spans="1:65" s="2" customFormat="1" ht="90" customHeight="1">
      <c r="A171" s="34"/>
      <c r="B171" s="35"/>
      <c r="C171" s="225" t="s">
        <v>437</v>
      </c>
      <c r="D171" s="225" t="s">
        <v>199</v>
      </c>
      <c r="E171" s="226" t="s">
        <v>2016</v>
      </c>
      <c r="F171" s="227" t="s">
        <v>2017</v>
      </c>
      <c r="G171" s="228" t="s">
        <v>186</v>
      </c>
      <c r="H171" s="229">
        <v>11.74</v>
      </c>
      <c r="I171" s="230"/>
      <c r="J171" s="231">
        <f>ROUND(I171*H171,2)</f>
        <v>0</v>
      </c>
      <c r="K171" s="227" t="s">
        <v>187</v>
      </c>
      <c r="L171" s="39"/>
      <c r="M171" s="232" t="s">
        <v>19</v>
      </c>
      <c r="N171" s="233" t="s">
        <v>42</v>
      </c>
      <c r="O171" s="64"/>
      <c r="P171" s="188">
        <f>O171*H171</f>
        <v>0</v>
      </c>
      <c r="Q171" s="188">
        <v>0</v>
      </c>
      <c r="R171" s="188">
        <f>Q171*H171</f>
        <v>0</v>
      </c>
      <c r="S171" s="188">
        <v>0</v>
      </c>
      <c r="T171" s="189">
        <f>S171*H171</f>
        <v>0</v>
      </c>
      <c r="U171" s="34"/>
      <c r="V171" s="34"/>
      <c r="W171" s="34"/>
      <c r="X171" s="34"/>
      <c r="Y171" s="34"/>
      <c r="Z171" s="34"/>
      <c r="AA171" s="34"/>
      <c r="AB171" s="34"/>
      <c r="AC171" s="34"/>
      <c r="AD171" s="34"/>
      <c r="AE171" s="34"/>
      <c r="AR171" s="190" t="s">
        <v>228</v>
      </c>
      <c r="AT171" s="190" t="s">
        <v>199</v>
      </c>
      <c r="AU171" s="190" t="s">
        <v>81</v>
      </c>
      <c r="AY171" s="17" t="s">
        <v>181</v>
      </c>
      <c r="BE171" s="191">
        <f>IF(N171="základní",J171,0)</f>
        <v>0</v>
      </c>
      <c r="BF171" s="191">
        <f>IF(N171="snížená",J171,0)</f>
        <v>0</v>
      </c>
      <c r="BG171" s="191">
        <f>IF(N171="zákl. přenesená",J171,0)</f>
        <v>0</v>
      </c>
      <c r="BH171" s="191">
        <f>IF(N171="sníž. přenesená",J171,0)</f>
        <v>0</v>
      </c>
      <c r="BI171" s="191">
        <f>IF(N171="nulová",J171,0)</f>
        <v>0</v>
      </c>
      <c r="BJ171" s="17" t="s">
        <v>79</v>
      </c>
      <c r="BK171" s="191">
        <f>ROUND(I171*H171,2)</f>
        <v>0</v>
      </c>
      <c r="BL171" s="17" t="s">
        <v>228</v>
      </c>
      <c r="BM171" s="190" t="s">
        <v>2092</v>
      </c>
    </row>
    <row r="172" spans="2:51" s="13" customFormat="1" ht="20.4">
      <c r="B172" s="192"/>
      <c r="C172" s="193"/>
      <c r="D172" s="194" t="s">
        <v>191</v>
      </c>
      <c r="E172" s="195" t="s">
        <v>19</v>
      </c>
      <c r="F172" s="196" t="s">
        <v>2019</v>
      </c>
      <c r="G172" s="193"/>
      <c r="H172" s="195" t="s">
        <v>19</v>
      </c>
      <c r="I172" s="197"/>
      <c r="J172" s="193"/>
      <c r="K172" s="193"/>
      <c r="L172" s="198"/>
      <c r="M172" s="199"/>
      <c r="N172" s="200"/>
      <c r="O172" s="200"/>
      <c r="P172" s="200"/>
      <c r="Q172" s="200"/>
      <c r="R172" s="200"/>
      <c r="S172" s="200"/>
      <c r="T172" s="201"/>
      <c r="AT172" s="202" t="s">
        <v>191</v>
      </c>
      <c r="AU172" s="202" t="s">
        <v>81</v>
      </c>
      <c r="AV172" s="13" t="s">
        <v>79</v>
      </c>
      <c r="AW172" s="13" t="s">
        <v>32</v>
      </c>
      <c r="AX172" s="13" t="s">
        <v>71</v>
      </c>
      <c r="AY172" s="202" t="s">
        <v>181</v>
      </c>
    </row>
    <row r="173" spans="2:51" s="14" customFormat="1" ht="12">
      <c r="B173" s="203"/>
      <c r="C173" s="204"/>
      <c r="D173" s="194" t="s">
        <v>191</v>
      </c>
      <c r="E173" s="205" t="s">
        <v>19</v>
      </c>
      <c r="F173" s="206" t="s">
        <v>2011</v>
      </c>
      <c r="G173" s="204"/>
      <c r="H173" s="207">
        <v>11.74</v>
      </c>
      <c r="I173" s="208"/>
      <c r="J173" s="204"/>
      <c r="K173" s="204"/>
      <c r="L173" s="209"/>
      <c r="M173" s="210"/>
      <c r="N173" s="211"/>
      <c r="O173" s="211"/>
      <c r="P173" s="211"/>
      <c r="Q173" s="211"/>
      <c r="R173" s="211"/>
      <c r="S173" s="211"/>
      <c r="T173" s="212"/>
      <c r="AT173" s="213" t="s">
        <v>191</v>
      </c>
      <c r="AU173" s="213" t="s">
        <v>81</v>
      </c>
      <c r="AV173" s="14" t="s">
        <v>81</v>
      </c>
      <c r="AW173" s="14" t="s">
        <v>32</v>
      </c>
      <c r="AX173" s="14" t="s">
        <v>71</v>
      </c>
      <c r="AY173" s="213" t="s">
        <v>181</v>
      </c>
    </row>
    <row r="174" spans="2:51" s="15" customFormat="1" ht="12">
      <c r="B174" s="214"/>
      <c r="C174" s="215"/>
      <c r="D174" s="194" t="s">
        <v>191</v>
      </c>
      <c r="E174" s="216" t="s">
        <v>19</v>
      </c>
      <c r="F174" s="217" t="s">
        <v>196</v>
      </c>
      <c r="G174" s="215"/>
      <c r="H174" s="218">
        <v>11.74</v>
      </c>
      <c r="I174" s="219"/>
      <c r="J174" s="215"/>
      <c r="K174" s="215"/>
      <c r="L174" s="220"/>
      <c r="M174" s="238"/>
      <c r="N174" s="239"/>
      <c r="O174" s="239"/>
      <c r="P174" s="239"/>
      <c r="Q174" s="239"/>
      <c r="R174" s="239"/>
      <c r="S174" s="239"/>
      <c r="T174" s="240"/>
      <c r="AT174" s="224" t="s">
        <v>191</v>
      </c>
      <c r="AU174" s="224" t="s">
        <v>81</v>
      </c>
      <c r="AV174" s="15" t="s">
        <v>189</v>
      </c>
      <c r="AW174" s="15" t="s">
        <v>32</v>
      </c>
      <c r="AX174" s="15" t="s">
        <v>79</v>
      </c>
      <c r="AY174" s="224" t="s">
        <v>181</v>
      </c>
    </row>
    <row r="175" spans="1:31" s="2" customFormat="1" ht="6.9" customHeight="1">
      <c r="A175" s="34"/>
      <c r="B175" s="47"/>
      <c r="C175" s="48"/>
      <c r="D175" s="48"/>
      <c r="E175" s="48"/>
      <c r="F175" s="48"/>
      <c r="G175" s="48"/>
      <c r="H175" s="48"/>
      <c r="I175" s="48"/>
      <c r="J175" s="48"/>
      <c r="K175" s="48"/>
      <c r="L175" s="39"/>
      <c r="M175" s="34"/>
      <c r="O175" s="34"/>
      <c r="P175" s="34"/>
      <c r="Q175" s="34"/>
      <c r="R175" s="34"/>
      <c r="S175" s="34"/>
      <c r="T175" s="34"/>
      <c r="U175" s="34"/>
      <c r="V175" s="34"/>
      <c r="W175" s="34"/>
      <c r="X175" s="34"/>
      <c r="Y175" s="34"/>
      <c r="Z175" s="34"/>
      <c r="AA175" s="34"/>
      <c r="AB175" s="34"/>
      <c r="AC175" s="34"/>
      <c r="AD175" s="34"/>
      <c r="AE175" s="34"/>
    </row>
  </sheetData>
  <sheetProtection algorithmName="SHA-512" hashValue="AHfB1mZYZ0dUZ7KhStG3ehC5x/MhZaDKb8r/xtYWFfRY6uiigQ1LIlpToX06jG2q0KzQNP/QsbF/JLRZP2yfbQ==" saltValue="EWd10XQsF7trcxG2LhOnhuvnVwtoWDbtjlUfZscsQQ1VeZKsjXm0urSxVzVmOK+x1SXrjnTCMhn9mzVQef8nSg==" spinCount="100000" sheet="1" objects="1" scenarios="1" formatColumns="0" formatRows="0" autoFilter="0"/>
  <autoFilter ref="C88:K174"/>
  <mergeCells count="12">
    <mergeCell ref="E81:H81"/>
    <mergeCell ref="L2:V2"/>
    <mergeCell ref="E50:H50"/>
    <mergeCell ref="E52:H52"/>
    <mergeCell ref="E54:H54"/>
    <mergeCell ref="E77:H77"/>
    <mergeCell ref="E79:H79"/>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2:BM297"/>
  <sheetViews>
    <sheetView showGridLines="0" workbookViewId="0" topLeftCell="A290">
      <selection activeCell="J198" sqref="J198"/>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50"/>
      <c r="M2" s="250"/>
      <c r="N2" s="250"/>
      <c r="O2" s="250"/>
      <c r="P2" s="250"/>
      <c r="Q2" s="250"/>
      <c r="R2" s="250"/>
      <c r="S2" s="250"/>
      <c r="T2" s="250"/>
      <c r="U2" s="250"/>
      <c r="V2" s="250"/>
      <c r="AT2" s="17" t="s">
        <v>133</v>
      </c>
    </row>
    <row r="3" spans="2:46" s="1" customFormat="1" ht="6.9" customHeight="1">
      <c r="B3" s="108"/>
      <c r="C3" s="109"/>
      <c r="D3" s="109"/>
      <c r="E3" s="109"/>
      <c r="F3" s="109"/>
      <c r="G3" s="109"/>
      <c r="H3" s="109"/>
      <c r="I3" s="109"/>
      <c r="J3" s="109"/>
      <c r="K3" s="109"/>
      <c r="L3" s="20"/>
      <c r="AT3" s="17" t="s">
        <v>81</v>
      </c>
    </row>
    <row r="4" spans="2:46" s="1" customFormat="1" ht="24.9" customHeight="1">
      <c r="B4" s="20"/>
      <c r="D4" s="110" t="s">
        <v>155</v>
      </c>
      <c r="L4" s="20"/>
      <c r="M4" s="111" t="s">
        <v>10</v>
      </c>
      <c r="AT4" s="17" t="s">
        <v>4</v>
      </c>
    </row>
    <row r="5" spans="2:12" s="1" customFormat="1" ht="6.9" customHeight="1">
      <c r="B5" s="20"/>
      <c r="L5" s="20"/>
    </row>
    <row r="6" spans="2:12" s="1" customFormat="1" ht="12" customHeight="1">
      <c r="B6" s="20"/>
      <c r="D6" s="112" t="s">
        <v>16</v>
      </c>
      <c r="L6" s="20"/>
    </row>
    <row r="7" spans="2:12" s="1" customFormat="1" ht="16.5" customHeight="1">
      <c r="B7" s="20"/>
      <c r="E7" s="290" t="str">
        <f>'Rekapitulace stavby'!K6</f>
        <v>Cyklická údržba trati v úseku Praha-Holešovice - Vraňany</v>
      </c>
      <c r="F7" s="291"/>
      <c r="G7" s="291"/>
      <c r="H7" s="291"/>
      <c r="L7" s="20"/>
    </row>
    <row r="8" spans="2:12" s="1" customFormat="1" ht="12" customHeight="1">
      <c r="B8" s="20"/>
      <c r="D8" s="112" t="s">
        <v>156</v>
      </c>
      <c r="L8" s="20"/>
    </row>
    <row r="9" spans="1:31" s="2" customFormat="1" ht="16.5" customHeight="1">
      <c r="A9" s="34"/>
      <c r="B9" s="39"/>
      <c r="C9" s="34"/>
      <c r="D9" s="34"/>
      <c r="E9" s="290" t="s">
        <v>1924</v>
      </c>
      <c r="F9" s="293"/>
      <c r="G9" s="293"/>
      <c r="H9" s="293"/>
      <c r="I9" s="34"/>
      <c r="J9" s="34"/>
      <c r="K9" s="34"/>
      <c r="L9" s="113"/>
      <c r="S9" s="34"/>
      <c r="T9" s="34"/>
      <c r="U9" s="34"/>
      <c r="V9" s="34"/>
      <c r="W9" s="34"/>
      <c r="X9" s="34"/>
      <c r="Y9" s="34"/>
      <c r="Z9" s="34"/>
      <c r="AA9" s="34"/>
      <c r="AB9" s="34"/>
      <c r="AC9" s="34"/>
      <c r="AD9" s="34"/>
      <c r="AE9" s="34"/>
    </row>
    <row r="10" spans="1:31" s="2" customFormat="1" ht="12" customHeight="1">
      <c r="A10" s="34"/>
      <c r="B10" s="39"/>
      <c r="C10" s="34"/>
      <c r="D10" s="112" t="s">
        <v>1925</v>
      </c>
      <c r="E10" s="34"/>
      <c r="F10" s="34"/>
      <c r="G10" s="34"/>
      <c r="H10" s="34"/>
      <c r="I10" s="34"/>
      <c r="J10" s="34"/>
      <c r="K10" s="34"/>
      <c r="L10" s="113"/>
      <c r="S10" s="34"/>
      <c r="T10" s="34"/>
      <c r="U10" s="34"/>
      <c r="V10" s="34"/>
      <c r="W10" s="34"/>
      <c r="X10" s="34"/>
      <c r="Y10" s="34"/>
      <c r="Z10" s="34"/>
      <c r="AA10" s="34"/>
      <c r="AB10" s="34"/>
      <c r="AC10" s="34"/>
      <c r="AD10" s="34"/>
      <c r="AE10" s="34"/>
    </row>
    <row r="11" spans="1:31" s="2" customFormat="1" ht="16.5" customHeight="1">
      <c r="A11" s="34"/>
      <c r="B11" s="39"/>
      <c r="C11" s="34"/>
      <c r="D11" s="34"/>
      <c r="E11" s="292" t="s">
        <v>2093</v>
      </c>
      <c r="F11" s="293"/>
      <c r="G11" s="293"/>
      <c r="H11" s="293"/>
      <c r="I11" s="34"/>
      <c r="J11" s="34"/>
      <c r="K11" s="34"/>
      <c r="L11" s="113"/>
      <c r="S11" s="34"/>
      <c r="T11" s="34"/>
      <c r="U11" s="34"/>
      <c r="V11" s="34"/>
      <c r="W11" s="34"/>
      <c r="X11" s="34"/>
      <c r="Y11" s="34"/>
      <c r="Z11" s="34"/>
      <c r="AA11" s="34"/>
      <c r="AB11" s="34"/>
      <c r="AC11" s="34"/>
      <c r="AD11" s="34"/>
      <c r="AE11" s="34"/>
    </row>
    <row r="12" spans="1:31" s="2" customFormat="1" ht="12">
      <c r="A12" s="34"/>
      <c r="B12" s="39"/>
      <c r="C12" s="34"/>
      <c r="D12" s="34"/>
      <c r="E12" s="34"/>
      <c r="F12" s="34"/>
      <c r="G12" s="34"/>
      <c r="H12" s="34"/>
      <c r="I12" s="34"/>
      <c r="J12" s="34"/>
      <c r="K12" s="34"/>
      <c r="L12" s="113"/>
      <c r="S12" s="34"/>
      <c r="T12" s="34"/>
      <c r="U12" s="34"/>
      <c r="V12" s="34"/>
      <c r="W12" s="34"/>
      <c r="X12" s="34"/>
      <c r="Y12" s="34"/>
      <c r="Z12" s="34"/>
      <c r="AA12" s="34"/>
      <c r="AB12" s="34"/>
      <c r="AC12" s="34"/>
      <c r="AD12" s="34"/>
      <c r="AE12" s="34"/>
    </row>
    <row r="13" spans="1:31" s="2" customFormat="1" ht="12" customHeight="1">
      <c r="A13" s="34"/>
      <c r="B13" s="39"/>
      <c r="C13" s="34"/>
      <c r="D13" s="112" t="s">
        <v>18</v>
      </c>
      <c r="E13" s="34"/>
      <c r="F13" s="103" t="s">
        <v>19</v>
      </c>
      <c r="G13" s="34"/>
      <c r="H13" s="34"/>
      <c r="I13" s="112" t="s">
        <v>20</v>
      </c>
      <c r="J13" s="103" t="s">
        <v>19</v>
      </c>
      <c r="K13" s="34"/>
      <c r="L13" s="113"/>
      <c r="S13" s="34"/>
      <c r="T13" s="34"/>
      <c r="U13" s="34"/>
      <c r="V13" s="34"/>
      <c r="W13" s="34"/>
      <c r="X13" s="34"/>
      <c r="Y13" s="34"/>
      <c r="Z13" s="34"/>
      <c r="AA13" s="34"/>
      <c r="AB13" s="34"/>
      <c r="AC13" s="34"/>
      <c r="AD13" s="34"/>
      <c r="AE13" s="34"/>
    </row>
    <row r="14" spans="1:31" s="2" customFormat="1" ht="12" customHeight="1">
      <c r="A14" s="34"/>
      <c r="B14" s="39"/>
      <c r="C14" s="34"/>
      <c r="D14" s="112" t="s">
        <v>21</v>
      </c>
      <c r="E14" s="34"/>
      <c r="F14" s="103" t="s">
        <v>22</v>
      </c>
      <c r="G14" s="34"/>
      <c r="H14" s="34"/>
      <c r="I14" s="112" t="s">
        <v>23</v>
      </c>
      <c r="J14" s="114" t="str">
        <f>'Rekapitulace stavby'!AN8</f>
        <v>24. 2. 2023</v>
      </c>
      <c r="K14" s="34"/>
      <c r="L14" s="113"/>
      <c r="S14" s="34"/>
      <c r="T14" s="34"/>
      <c r="U14" s="34"/>
      <c r="V14" s="34"/>
      <c r="W14" s="34"/>
      <c r="X14" s="34"/>
      <c r="Y14" s="34"/>
      <c r="Z14" s="34"/>
      <c r="AA14" s="34"/>
      <c r="AB14" s="34"/>
      <c r="AC14" s="34"/>
      <c r="AD14" s="34"/>
      <c r="AE14" s="34"/>
    </row>
    <row r="15" spans="1:31" s="2" customFormat="1" ht="10.8" customHeight="1">
      <c r="A15" s="34"/>
      <c r="B15" s="39"/>
      <c r="C15" s="34"/>
      <c r="D15" s="34"/>
      <c r="E15" s="34"/>
      <c r="F15" s="34"/>
      <c r="G15" s="34"/>
      <c r="H15" s="34"/>
      <c r="I15" s="34"/>
      <c r="J15" s="34"/>
      <c r="K15" s="34"/>
      <c r="L15" s="113"/>
      <c r="S15" s="34"/>
      <c r="T15" s="34"/>
      <c r="U15" s="34"/>
      <c r="V15" s="34"/>
      <c r="W15" s="34"/>
      <c r="X15" s="34"/>
      <c r="Y15" s="34"/>
      <c r="Z15" s="34"/>
      <c r="AA15" s="34"/>
      <c r="AB15" s="34"/>
      <c r="AC15" s="34"/>
      <c r="AD15" s="34"/>
      <c r="AE15" s="34"/>
    </row>
    <row r="16" spans="1:31" s="2" customFormat="1" ht="12" customHeight="1">
      <c r="A16" s="34"/>
      <c r="B16" s="39"/>
      <c r="C16" s="34"/>
      <c r="D16" s="112" t="s">
        <v>25</v>
      </c>
      <c r="E16" s="34"/>
      <c r="F16" s="34"/>
      <c r="G16" s="34"/>
      <c r="H16" s="34"/>
      <c r="I16" s="112" t="s">
        <v>26</v>
      </c>
      <c r="J16" s="103" t="s">
        <v>19</v>
      </c>
      <c r="K16" s="34"/>
      <c r="L16" s="113"/>
      <c r="S16" s="34"/>
      <c r="T16" s="34"/>
      <c r="U16" s="34"/>
      <c r="V16" s="34"/>
      <c r="W16" s="34"/>
      <c r="X16" s="34"/>
      <c r="Y16" s="34"/>
      <c r="Z16" s="34"/>
      <c r="AA16" s="34"/>
      <c r="AB16" s="34"/>
      <c r="AC16" s="34"/>
      <c r="AD16" s="34"/>
      <c r="AE16" s="34"/>
    </row>
    <row r="17" spans="1:31" s="2" customFormat="1" ht="18" customHeight="1">
      <c r="A17" s="34"/>
      <c r="B17" s="39"/>
      <c r="C17" s="34"/>
      <c r="D17" s="34"/>
      <c r="E17" s="103" t="s">
        <v>27</v>
      </c>
      <c r="F17" s="34"/>
      <c r="G17" s="34"/>
      <c r="H17" s="34"/>
      <c r="I17" s="112" t="s">
        <v>28</v>
      </c>
      <c r="J17" s="103" t="s">
        <v>19</v>
      </c>
      <c r="K17" s="34"/>
      <c r="L17" s="113"/>
      <c r="S17" s="34"/>
      <c r="T17" s="34"/>
      <c r="U17" s="34"/>
      <c r="V17" s="34"/>
      <c r="W17" s="34"/>
      <c r="X17" s="34"/>
      <c r="Y17" s="34"/>
      <c r="Z17" s="34"/>
      <c r="AA17" s="34"/>
      <c r="AB17" s="34"/>
      <c r="AC17" s="34"/>
      <c r="AD17" s="34"/>
      <c r="AE17" s="34"/>
    </row>
    <row r="18" spans="1:31" s="2" customFormat="1" ht="6.9" customHeight="1">
      <c r="A18" s="34"/>
      <c r="B18" s="39"/>
      <c r="C18" s="34"/>
      <c r="D18" s="34"/>
      <c r="E18" s="34"/>
      <c r="F18" s="34"/>
      <c r="G18" s="34"/>
      <c r="H18" s="34"/>
      <c r="I18" s="34"/>
      <c r="J18" s="34"/>
      <c r="K18" s="34"/>
      <c r="L18" s="113"/>
      <c r="S18" s="34"/>
      <c r="T18" s="34"/>
      <c r="U18" s="34"/>
      <c r="V18" s="34"/>
      <c r="W18" s="34"/>
      <c r="X18" s="34"/>
      <c r="Y18" s="34"/>
      <c r="Z18" s="34"/>
      <c r="AA18" s="34"/>
      <c r="AB18" s="34"/>
      <c r="AC18" s="34"/>
      <c r="AD18" s="34"/>
      <c r="AE18" s="34"/>
    </row>
    <row r="19" spans="1:31" s="2" customFormat="1" ht="12" customHeight="1">
      <c r="A19" s="34"/>
      <c r="B19" s="39"/>
      <c r="C19" s="34"/>
      <c r="D19" s="112" t="s">
        <v>29</v>
      </c>
      <c r="E19" s="34"/>
      <c r="F19" s="34"/>
      <c r="G19" s="34"/>
      <c r="H19" s="34"/>
      <c r="I19" s="112" t="s">
        <v>26</v>
      </c>
      <c r="J19" s="30" t="str">
        <f>'Rekapitulace stavby'!AN13</f>
        <v>Vyplň údaj</v>
      </c>
      <c r="K19" s="34"/>
      <c r="L19" s="113"/>
      <c r="S19" s="34"/>
      <c r="T19" s="34"/>
      <c r="U19" s="34"/>
      <c r="V19" s="34"/>
      <c r="W19" s="34"/>
      <c r="X19" s="34"/>
      <c r="Y19" s="34"/>
      <c r="Z19" s="34"/>
      <c r="AA19" s="34"/>
      <c r="AB19" s="34"/>
      <c r="AC19" s="34"/>
      <c r="AD19" s="34"/>
      <c r="AE19" s="34"/>
    </row>
    <row r="20" spans="1:31" s="2" customFormat="1" ht="18" customHeight="1">
      <c r="A20" s="34"/>
      <c r="B20" s="39"/>
      <c r="C20" s="34"/>
      <c r="D20" s="34"/>
      <c r="E20" s="294" t="str">
        <f>'Rekapitulace stavby'!E14</f>
        <v>Vyplň údaj</v>
      </c>
      <c r="F20" s="295"/>
      <c r="G20" s="295"/>
      <c r="H20" s="295"/>
      <c r="I20" s="112" t="s">
        <v>28</v>
      </c>
      <c r="J20" s="30" t="str">
        <f>'Rekapitulace stavby'!AN14</f>
        <v>Vyplň údaj</v>
      </c>
      <c r="K20" s="34"/>
      <c r="L20" s="113"/>
      <c r="S20" s="34"/>
      <c r="T20" s="34"/>
      <c r="U20" s="34"/>
      <c r="V20" s="34"/>
      <c r="W20" s="34"/>
      <c r="X20" s="34"/>
      <c r="Y20" s="34"/>
      <c r="Z20" s="34"/>
      <c r="AA20" s="34"/>
      <c r="AB20" s="34"/>
      <c r="AC20" s="34"/>
      <c r="AD20" s="34"/>
      <c r="AE20" s="34"/>
    </row>
    <row r="21" spans="1:31" s="2" customFormat="1" ht="6.9" customHeight="1">
      <c r="A21" s="34"/>
      <c r="B21" s="39"/>
      <c r="C21" s="34"/>
      <c r="D21" s="34"/>
      <c r="E21" s="34"/>
      <c r="F21" s="34"/>
      <c r="G21" s="34"/>
      <c r="H21" s="34"/>
      <c r="I21" s="34"/>
      <c r="J21" s="34"/>
      <c r="K21" s="34"/>
      <c r="L21" s="113"/>
      <c r="S21" s="34"/>
      <c r="T21" s="34"/>
      <c r="U21" s="34"/>
      <c r="V21" s="34"/>
      <c r="W21" s="34"/>
      <c r="X21" s="34"/>
      <c r="Y21" s="34"/>
      <c r="Z21" s="34"/>
      <c r="AA21" s="34"/>
      <c r="AB21" s="34"/>
      <c r="AC21" s="34"/>
      <c r="AD21" s="34"/>
      <c r="AE21" s="34"/>
    </row>
    <row r="22" spans="1:31" s="2" customFormat="1" ht="12" customHeight="1">
      <c r="A22" s="34"/>
      <c r="B22" s="39"/>
      <c r="C22" s="34"/>
      <c r="D22" s="112" t="s">
        <v>31</v>
      </c>
      <c r="E22" s="34"/>
      <c r="F22" s="34"/>
      <c r="G22" s="34"/>
      <c r="H22" s="34"/>
      <c r="I22" s="112" t="s">
        <v>26</v>
      </c>
      <c r="J22" s="103" t="str">
        <f>IF('Rekapitulace stavby'!AN16="","",'Rekapitulace stavby'!AN16)</f>
        <v/>
      </c>
      <c r="K22" s="34"/>
      <c r="L22" s="113"/>
      <c r="S22" s="34"/>
      <c r="T22" s="34"/>
      <c r="U22" s="34"/>
      <c r="V22" s="34"/>
      <c r="W22" s="34"/>
      <c r="X22" s="34"/>
      <c r="Y22" s="34"/>
      <c r="Z22" s="34"/>
      <c r="AA22" s="34"/>
      <c r="AB22" s="34"/>
      <c r="AC22" s="34"/>
      <c r="AD22" s="34"/>
      <c r="AE22" s="34"/>
    </row>
    <row r="23" spans="1:31" s="2" customFormat="1" ht="18" customHeight="1">
      <c r="A23" s="34"/>
      <c r="B23" s="39"/>
      <c r="C23" s="34"/>
      <c r="D23" s="34"/>
      <c r="E23" s="103" t="str">
        <f>IF('Rekapitulace stavby'!E17="","",'Rekapitulace stavby'!E17)</f>
        <v xml:space="preserve"> </v>
      </c>
      <c r="F23" s="34"/>
      <c r="G23" s="34"/>
      <c r="H23" s="34"/>
      <c r="I23" s="112" t="s">
        <v>28</v>
      </c>
      <c r="J23" s="103" t="str">
        <f>IF('Rekapitulace stavby'!AN17="","",'Rekapitulace stavby'!AN17)</f>
        <v/>
      </c>
      <c r="K23" s="34"/>
      <c r="L23" s="113"/>
      <c r="S23" s="34"/>
      <c r="T23" s="34"/>
      <c r="U23" s="34"/>
      <c r="V23" s="34"/>
      <c r="W23" s="34"/>
      <c r="X23" s="34"/>
      <c r="Y23" s="34"/>
      <c r="Z23" s="34"/>
      <c r="AA23" s="34"/>
      <c r="AB23" s="34"/>
      <c r="AC23" s="34"/>
      <c r="AD23" s="34"/>
      <c r="AE23" s="34"/>
    </row>
    <row r="24" spans="1:31" s="2" customFormat="1" ht="6.9" customHeight="1">
      <c r="A24" s="34"/>
      <c r="B24" s="39"/>
      <c r="C24" s="34"/>
      <c r="D24" s="34"/>
      <c r="E24" s="34"/>
      <c r="F24" s="34"/>
      <c r="G24" s="34"/>
      <c r="H24" s="34"/>
      <c r="I24" s="34"/>
      <c r="J24" s="34"/>
      <c r="K24" s="34"/>
      <c r="L24" s="113"/>
      <c r="S24" s="34"/>
      <c r="T24" s="34"/>
      <c r="U24" s="34"/>
      <c r="V24" s="34"/>
      <c r="W24" s="34"/>
      <c r="X24" s="34"/>
      <c r="Y24" s="34"/>
      <c r="Z24" s="34"/>
      <c r="AA24" s="34"/>
      <c r="AB24" s="34"/>
      <c r="AC24" s="34"/>
      <c r="AD24" s="34"/>
      <c r="AE24" s="34"/>
    </row>
    <row r="25" spans="1:31" s="2" customFormat="1" ht="12" customHeight="1">
      <c r="A25" s="34"/>
      <c r="B25" s="39"/>
      <c r="C25" s="34"/>
      <c r="D25" s="112" t="s">
        <v>33</v>
      </c>
      <c r="E25" s="34"/>
      <c r="F25" s="34"/>
      <c r="G25" s="34"/>
      <c r="H25" s="34"/>
      <c r="I25" s="112" t="s">
        <v>26</v>
      </c>
      <c r="J25" s="103" t="s">
        <v>19</v>
      </c>
      <c r="K25" s="34"/>
      <c r="L25" s="113"/>
      <c r="S25" s="34"/>
      <c r="T25" s="34"/>
      <c r="U25" s="34"/>
      <c r="V25" s="34"/>
      <c r="W25" s="34"/>
      <c r="X25" s="34"/>
      <c r="Y25" s="34"/>
      <c r="Z25" s="34"/>
      <c r="AA25" s="34"/>
      <c r="AB25" s="34"/>
      <c r="AC25" s="34"/>
      <c r="AD25" s="34"/>
      <c r="AE25" s="34"/>
    </row>
    <row r="26" spans="1:31" s="2" customFormat="1" ht="18" customHeight="1">
      <c r="A26" s="34"/>
      <c r="B26" s="39"/>
      <c r="C26" s="34"/>
      <c r="D26" s="34"/>
      <c r="E26" s="103" t="s">
        <v>34</v>
      </c>
      <c r="F26" s="34"/>
      <c r="G26" s="34"/>
      <c r="H26" s="34"/>
      <c r="I26" s="112" t="s">
        <v>28</v>
      </c>
      <c r="J26" s="103" t="s">
        <v>19</v>
      </c>
      <c r="K26" s="34"/>
      <c r="L26" s="113"/>
      <c r="S26" s="34"/>
      <c r="T26" s="34"/>
      <c r="U26" s="34"/>
      <c r="V26" s="34"/>
      <c r="W26" s="34"/>
      <c r="X26" s="34"/>
      <c r="Y26" s="34"/>
      <c r="Z26" s="34"/>
      <c r="AA26" s="34"/>
      <c r="AB26" s="34"/>
      <c r="AC26" s="34"/>
      <c r="AD26" s="34"/>
      <c r="AE26" s="34"/>
    </row>
    <row r="27" spans="1:31" s="2" customFormat="1" ht="6.9" customHeight="1">
      <c r="A27" s="34"/>
      <c r="B27" s="39"/>
      <c r="C27" s="34"/>
      <c r="D27" s="34"/>
      <c r="E27" s="34"/>
      <c r="F27" s="34"/>
      <c r="G27" s="34"/>
      <c r="H27" s="34"/>
      <c r="I27" s="34"/>
      <c r="J27" s="34"/>
      <c r="K27" s="34"/>
      <c r="L27" s="113"/>
      <c r="S27" s="34"/>
      <c r="T27" s="34"/>
      <c r="U27" s="34"/>
      <c r="V27" s="34"/>
      <c r="W27" s="34"/>
      <c r="X27" s="34"/>
      <c r="Y27" s="34"/>
      <c r="Z27" s="34"/>
      <c r="AA27" s="34"/>
      <c r="AB27" s="34"/>
      <c r="AC27" s="34"/>
      <c r="AD27" s="34"/>
      <c r="AE27" s="34"/>
    </row>
    <row r="28" spans="1:31" s="2" customFormat="1" ht="12" customHeight="1">
      <c r="A28" s="34"/>
      <c r="B28" s="39"/>
      <c r="C28" s="34"/>
      <c r="D28" s="112" t="s">
        <v>35</v>
      </c>
      <c r="E28" s="34"/>
      <c r="F28" s="34"/>
      <c r="G28" s="34"/>
      <c r="H28" s="34"/>
      <c r="I28" s="34"/>
      <c r="J28" s="34"/>
      <c r="K28" s="34"/>
      <c r="L28" s="113"/>
      <c r="S28" s="34"/>
      <c r="T28" s="34"/>
      <c r="U28" s="34"/>
      <c r="V28" s="34"/>
      <c r="W28" s="34"/>
      <c r="X28" s="34"/>
      <c r="Y28" s="34"/>
      <c r="Z28" s="34"/>
      <c r="AA28" s="34"/>
      <c r="AB28" s="34"/>
      <c r="AC28" s="34"/>
      <c r="AD28" s="34"/>
      <c r="AE28" s="34"/>
    </row>
    <row r="29" spans="1:31" s="8" customFormat="1" ht="59.25" customHeight="1">
      <c r="A29" s="115"/>
      <c r="B29" s="116"/>
      <c r="C29" s="115"/>
      <c r="D29" s="115"/>
      <c r="E29" s="296" t="s">
        <v>36</v>
      </c>
      <c r="F29" s="296"/>
      <c r="G29" s="296"/>
      <c r="H29" s="296"/>
      <c r="I29" s="115"/>
      <c r="J29" s="115"/>
      <c r="K29" s="115"/>
      <c r="L29" s="117"/>
      <c r="S29" s="115"/>
      <c r="T29" s="115"/>
      <c r="U29" s="115"/>
      <c r="V29" s="115"/>
      <c r="W29" s="115"/>
      <c r="X29" s="115"/>
      <c r="Y29" s="115"/>
      <c r="Z29" s="115"/>
      <c r="AA29" s="115"/>
      <c r="AB29" s="115"/>
      <c r="AC29" s="115"/>
      <c r="AD29" s="115"/>
      <c r="AE29" s="115"/>
    </row>
    <row r="30" spans="1:31" s="2" customFormat="1" ht="6.9" customHeight="1">
      <c r="A30" s="34"/>
      <c r="B30" s="39"/>
      <c r="C30" s="34"/>
      <c r="D30" s="34"/>
      <c r="E30" s="34"/>
      <c r="F30" s="34"/>
      <c r="G30" s="34"/>
      <c r="H30" s="34"/>
      <c r="I30" s="34"/>
      <c r="J30" s="34"/>
      <c r="K30" s="34"/>
      <c r="L30" s="113"/>
      <c r="S30" s="34"/>
      <c r="T30" s="34"/>
      <c r="U30" s="34"/>
      <c r="V30" s="34"/>
      <c r="W30" s="34"/>
      <c r="X30" s="34"/>
      <c r="Y30" s="34"/>
      <c r="Z30" s="34"/>
      <c r="AA30" s="34"/>
      <c r="AB30" s="34"/>
      <c r="AC30" s="34"/>
      <c r="AD30" s="34"/>
      <c r="AE30" s="34"/>
    </row>
    <row r="31" spans="1:31" s="2" customFormat="1" ht="6.9" customHeight="1">
      <c r="A31" s="34"/>
      <c r="B31" s="39"/>
      <c r="C31" s="34"/>
      <c r="D31" s="118"/>
      <c r="E31" s="118"/>
      <c r="F31" s="118"/>
      <c r="G31" s="118"/>
      <c r="H31" s="118"/>
      <c r="I31" s="118"/>
      <c r="J31" s="118"/>
      <c r="K31" s="118"/>
      <c r="L31" s="113"/>
      <c r="S31" s="34"/>
      <c r="T31" s="34"/>
      <c r="U31" s="34"/>
      <c r="V31" s="34"/>
      <c r="W31" s="34"/>
      <c r="X31" s="34"/>
      <c r="Y31" s="34"/>
      <c r="Z31" s="34"/>
      <c r="AA31" s="34"/>
      <c r="AB31" s="34"/>
      <c r="AC31" s="34"/>
      <c r="AD31" s="34"/>
      <c r="AE31" s="34"/>
    </row>
    <row r="32" spans="1:31" s="2" customFormat="1" ht="25.35" customHeight="1">
      <c r="A32" s="34"/>
      <c r="B32" s="39"/>
      <c r="C32" s="34"/>
      <c r="D32" s="119" t="s">
        <v>37</v>
      </c>
      <c r="E32" s="34"/>
      <c r="F32" s="34"/>
      <c r="G32" s="34"/>
      <c r="H32" s="34"/>
      <c r="I32" s="34"/>
      <c r="J32" s="120">
        <f>ROUND(J90,2)</f>
        <v>0</v>
      </c>
      <c r="K32" s="34"/>
      <c r="L32" s="113"/>
      <c r="S32" s="34"/>
      <c r="T32" s="34"/>
      <c r="U32" s="34"/>
      <c r="V32" s="34"/>
      <c r="W32" s="34"/>
      <c r="X32" s="34"/>
      <c r="Y32" s="34"/>
      <c r="Z32" s="34"/>
      <c r="AA32" s="34"/>
      <c r="AB32" s="34"/>
      <c r="AC32" s="34"/>
      <c r="AD32" s="34"/>
      <c r="AE32" s="34"/>
    </row>
    <row r="33" spans="1:31" s="2" customFormat="1" ht="6.9" customHeight="1">
      <c r="A33" s="34"/>
      <c r="B33" s="39"/>
      <c r="C33" s="34"/>
      <c r="D33" s="118"/>
      <c r="E33" s="118"/>
      <c r="F33" s="118"/>
      <c r="G33" s="118"/>
      <c r="H33" s="118"/>
      <c r="I33" s="118"/>
      <c r="J33" s="118"/>
      <c r="K33" s="118"/>
      <c r="L33" s="113"/>
      <c r="S33" s="34"/>
      <c r="T33" s="34"/>
      <c r="U33" s="34"/>
      <c r="V33" s="34"/>
      <c r="W33" s="34"/>
      <c r="X33" s="34"/>
      <c r="Y33" s="34"/>
      <c r="Z33" s="34"/>
      <c r="AA33" s="34"/>
      <c r="AB33" s="34"/>
      <c r="AC33" s="34"/>
      <c r="AD33" s="34"/>
      <c r="AE33" s="34"/>
    </row>
    <row r="34" spans="1:31" s="2" customFormat="1" ht="14.4" customHeight="1">
      <c r="A34" s="34"/>
      <c r="B34" s="39"/>
      <c r="C34" s="34"/>
      <c r="D34" s="34"/>
      <c r="E34" s="34"/>
      <c r="F34" s="121" t="s">
        <v>39</v>
      </c>
      <c r="G34" s="34"/>
      <c r="H34" s="34"/>
      <c r="I34" s="121" t="s">
        <v>38</v>
      </c>
      <c r="J34" s="121" t="s">
        <v>40</v>
      </c>
      <c r="K34" s="34"/>
      <c r="L34" s="113"/>
      <c r="S34" s="34"/>
      <c r="T34" s="34"/>
      <c r="U34" s="34"/>
      <c r="V34" s="34"/>
      <c r="W34" s="34"/>
      <c r="X34" s="34"/>
      <c r="Y34" s="34"/>
      <c r="Z34" s="34"/>
      <c r="AA34" s="34"/>
      <c r="AB34" s="34"/>
      <c r="AC34" s="34"/>
      <c r="AD34" s="34"/>
      <c r="AE34" s="34"/>
    </row>
    <row r="35" spans="1:31" s="2" customFormat="1" ht="14.4" customHeight="1">
      <c r="A35" s="34"/>
      <c r="B35" s="39"/>
      <c r="C35" s="34"/>
      <c r="D35" s="122" t="s">
        <v>41</v>
      </c>
      <c r="E35" s="112" t="s">
        <v>42</v>
      </c>
      <c r="F35" s="123">
        <f>ROUND((SUM(BE90:BE296)),2)</f>
        <v>0</v>
      </c>
      <c r="G35" s="34"/>
      <c r="H35" s="34"/>
      <c r="I35" s="124">
        <v>0.21</v>
      </c>
      <c r="J35" s="123">
        <f>ROUND(((SUM(BE90:BE296))*I35),2)</f>
        <v>0</v>
      </c>
      <c r="K35" s="34"/>
      <c r="L35" s="113"/>
      <c r="S35" s="34"/>
      <c r="T35" s="34"/>
      <c r="U35" s="34"/>
      <c r="V35" s="34"/>
      <c r="W35" s="34"/>
      <c r="X35" s="34"/>
      <c r="Y35" s="34"/>
      <c r="Z35" s="34"/>
      <c r="AA35" s="34"/>
      <c r="AB35" s="34"/>
      <c r="AC35" s="34"/>
      <c r="AD35" s="34"/>
      <c r="AE35" s="34"/>
    </row>
    <row r="36" spans="1:31" s="2" customFormat="1" ht="14.4" customHeight="1">
      <c r="A36" s="34"/>
      <c r="B36" s="39"/>
      <c r="C36" s="34"/>
      <c r="D36" s="34"/>
      <c r="E36" s="112" t="s">
        <v>43</v>
      </c>
      <c r="F36" s="123">
        <f>ROUND((SUM(BF90:BF296)),2)</f>
        <v>0</v>
      </c>
      <c r="G36" s="34"/>
      <c r="H36" s="34"/>
      <c r="I36" s="124">
        <v>0.15</v>
      </c>
      <c r="J36" s="123">
        <f>ROUND(((SUM(BF90:BF296))*I36),2)</f>
        <v>0</v>
      </c>
      <c r="K36" s="34"/>
      <c r="L36" s="113"/>
      <c r="S36" s="34"/>
      <c r="T36" s="34"/>
      <c r="U36" s="34"/>
      <c r="V36" s="34"/>
      <c r="W36" s="34"/>
      <c r="X36" s="34"/>
      <c r="Y36" s="34"/>
      <c r="Z36" s="34"/>
      <c r="AA36" s="34"/>
      <c r="AB36" s="34"/>
      <c r="AC36" s="34"/>
      <c r="AD36" s="34"/>
      <c r="AE36" s="34"/>
    </row>
    <row r="37" spans="1:31" s="2" customFormat="1" ht="14.4" customHeight="1" hidden="1">
      <c r="A37" s="34"/>
      <c r="B37" s="39"/>
      <c r="C37" s="34"/>
      <c r="D37" s="34"/>
      <c r="E37" s="112" t="s">
        <v>44</v>
      </c>
      <c r="F37" s="123">
        <f>ROUND((SUM(BG90:BG296)),2)</f>
        <v>0</v>
      </c>
      <c r="G37" s="34"/>
      <c r="H37" s="34"/>
      <c r="I37" s="124">
        <v>0.21</v>
      </c>
      <c r="J37" s="123">
        <f>0</f>
        <v>0</v>
      </c>
      <c r="K37" s="34"/>
      <c r="L37" s="113"/>
      <c r="S37" s="34"/>
      <c r="T37" s="34"/>
      <c r="U37" s="34"/>
      <c r="V37" s="34"/>
      <c r="W37" s="34"/>
      <c r="X37" s="34"/>
      <c r="Y37" s="34"/>
      <c r="Z37" s="34"/>
      <c r="AA37" s="34"/>
      <c r="AB37" s="34"/>
      <c r="AC37" s="34"/>
      <c r="AD37" s="34"/>
      <c r="AE37" s="34"/>
    </row>
    <row r="38" spans="1:31" s="2" customFormat="1" ht="14.4" customHeight="1" hidden="1">
      <c r="A38" s="34"/>
      <c r="B38" s="39"/>
      <c r="C38" s="34"/>
      <c r="D38" s="34"/>
      <c r="E38" s="112" t="s">
        <v>45</v>
      </c>
      <c r="F38" s="123">
        <f>ROUND((SUM(BH90:BH296)),2)</f>
        <v>0</v>
      </c>
      <c r="G38" s="34"/>
      <c r="H38" s="34"/>
      <c r="I38" s="124">
        <v>0.15</v>
      </c>
      <c r="J38" s="123">
        <f>0</f>
        <v>0</v>
      </c>
      <c r="K38" s="34"/>
      <c r="L38" s="113"/>
      <c r="S38" s="34"/>
      <c r="T38" s="34"/>
      <c r="U38" s="34"/>
      <c r="V38" s="34"/>
      <c r="W38" s="34"/>
      <c r="X38" s="34"/>
      <c r="Y38" s="34"/>
      <c r="Z38" s="34"/>
      <c r="AA38" s="34"/>
      <c r="AB38" s="34"/>
      <c r="AC38" s="34"/>
      <c r="AD38" s="34"/>
      <c r="AE38" s="34"/>
    </row>
    <row r="39" spans="1:31" s="2" customFormat="1" ht="14.4" customHeight="1" hidden="1">
      <c r="A39" s="34"/>
      <c r="B39" s="39"/>
      <c r="C39" s="34"/>
      <c r="D39" s="34"/>
      <c r="E39" s="112" t="s">
        <v>46</v>
      </c>
      <c r="F39" s="123">
        <f>ROUND((SUM(BI90:BI296)),2)</f>
        <v>0</v>
      </c>
      <c r="G39" s="34"/>
      <c r="H39" s="34"/>
      <c r="I39" s="124">
        <v>0</v>
      </c>
      <c r="J39" s="123">
        <f>0</f>
        <v>0</v>
      </c>
      <c r="K39" s="34"/>
      <c r="L39" s="113"/>
      <c r="S39" s="34"/>
      <c r="T39" s="34"/>
      <c r="U39" s="34"/>
      <c r="V39" s="34"/>
      <c r="W39" s="34"/>
      <c r="X39" s="34"/>
      <c r="Y39" s="34"/>
      <c r="Z39" s="34"/>
      <c r="AA39" s="34"/>
      <c r="AB39" s="34"/>
      <c r="AC39" s="34"/>
      <c r="AD39" s="34"/>
      <c r="AE39" s="34"/>
    </row>
    <row r="40" spans="1:31" s="2" customFormat="1" ht="6.9" customHeight="1">
      <c r="A40" s="34"/>
      <c r="B40" s="39"/>
      <c r="C40" s="34"/>
      <c r="D40" s="34"/>
      <c r="E40" s="34"/>
      <c r="F40" s="34"/>
      <c r="G40" s="34"/>
      <c r="H40" s="34"/>
      <c r="I40" s="34"/>
      <c r="J40" s="34"/>
      <c r="K40" s="34"/>
      <c r="L40" s="113"/>
      <c r="S40" s="34"/>
      <c r="T40" s="34"/>
      <c r="U40" s="34"/>
      <c r="V40" s="34"/>
      <c r="W40" s="34"/>
      <c r="X40" s="34"/>
      <c r="Y40" s="34"/>
      <c r="Z40" s="34"/>
      <c r="AA40" s="34"/>
      <c r="AB40" s="34"/>
      <c r="AC40" s="34"/>
      <c r="AD40" s="34"/>
      <c r="AE40" s="34"/>
    </row>
    <row r="41" spans="1:31" s="2" customFormat="1" ht="25.35" customHeight="1">
      <c r="A41" s="34"/>
      <c r="B41" s="39"/>
      <c r="C41" s="125"/>
      <c r="D41" s="126" t="s">
        <v>47</v>
      </c>
      <c r="E41" s="127"/>
      <c r="F41" s="127"/>
      <c r="G41" s="128" t="s">
        <v>48</v>
      </c>
      <c r="H41" s="129" t="s">
        <v>49</v>
      </c>
      <c r="I41" s="127"/>
      <c r="J41" s="130">
        <f>SUM(J32:J39)</f>
        <v>0</v>
      </c>
      <c r="K41" s="131"/>
      <c r="L41" s="113"/>
      <c r="S41" s="34"/>
      <c r="T41" s="34"/>
      <c r="U41" s="34"/>
      <c r="V41" s="34"/>
      <c r="W41" s="34"/>
      <c r="X41" s="34"/>
      <c r="Y41" s="34"/>
      <c r="Z41" s="34"/>
      <c r="AA41" s="34"/>
      <c r="AB41" s="34"/>
      <c r="AC41" s="34"/>
      <c r="AD41" s="34"/>
      <c r="AE41" s="34"/>
    </row>
    <row r="42" spans="1:31" s="2" customFormat="1" ht="14.4" customHeight="1">
      <c r="A42" s="34"/>
      <c r="B42" s="132"/>
      <c r="C42" s="133"/>
      <c r="D42" s="133"/>
      <c r="E42" s="133"/>
      <c r="F42" s="133"/>
      <c r="G42" s="133"/>
      <c r="H42" s="133"/>
      <c r="I42" s="133"/>
      <c r="J42" s="133"/>
      <c r="K42" s="133"/>
      <c r="L42" s="113"/>
      <c r="S42" s="34"/>
      <c r="T42" s="34"/>
      <c r="U42" s="34"/>
      <c r="V42" s="34"/>
      <c r="W42" s="34"/>
      <c r="X42" s="34"/>
      <c r="Y42" s="34"/>
      <c r="Z42" s="34"/>
      <c r="AA42" s="34"/>
      <c r="AB42" s="34"/>
      <c r="AC42" s="34"/>
      <c r="AD42" s="34"/>
      <c r="AE42" s="34"/>
    </row>
    <row r="46" spans="1:31" s="2" customFormat="1" ht="6.9" customHeight="1" hidden="1">
      <c r="A46" s="34"/>
      <c r="B46" s="134"/>
      <c r="C46" s="135"/>
      <c r="D46" s="135"/>
      <c r="E46" s="135"/>
      <c r="F46" s="135"/>
      <c r="G46" s="135"/>
      <c r="H46" s="135"/>
      <c r="I46" s="135"/>
      <c r="J46" s="135"/>
      <c r="K46" s="135"/>
      <c r="L46" s="113"/>
      <c r="S46" s="34"/>
      <c r="T46" s="34"/>
      <c r="U46" s="34"/>
      <c r="V46" s="34"/>
      <c r="W46" s="34"/>
      <c r="X46" s="34"/>
      <c r="Y46" s="34"/>
      <c r="Z46" s="34"/>
      <c r="AA46" s="34"/>
      <c r="AB46" s="34"/>
      <c r="AC46" s="34"/>
      <c r="AD46" s="34"/>
      <c r="AE46" s="34"/>
    </row>
    <row r="47" spans="1:31" s="2" customFormat="1" ht="24.9" customHeight="1" hidden="1">
      <c r="A47" s="34"/>
      <c r="B47" s="35"/>
      <c r="C47" s="23" t="s">
        <v>158</v>
      </c>
      <c r="D47" s="36"/>
      <c r="E47" s="36"/>
      <c r="F47" s="36"/>
      <c r="G47" s="36"/>
      <c r="H47" s="36"/>
      <c r="I47" s="36"/>
      <c r="J47" s="36"/>
      <c r="K47" s="36"/>
      <c r="L47" s="113"/>
      <c r="S47" s="34"/>
      <c r="T47" s="34"/>
      <c r="U47" s="34"/>
      <c r="V47" s="34"/>
      <c r="W47" s="34"/>
      <c r="X47" s="34"/>
      <c r="Y47" s="34"/>
      <c r="Z47" s="34"/>
      <c r="AA47" s="34"/>
      <c r="AB47" s="34"/>
      <c r="AC47" s="34"/>
      <c r="AD47" s="34"/>
      <c r="AE47" s="34"/>
    </row>
    <row r="48" spans="1:31" s="2" customFormat="1" ht="6.9" customHeight="1" hidden="1">
      <c r="A48" s="34"/>
      <c r="B48" s="35"/>
      <c r="C48" s="36"/>
      <c r="D48" s="36"/>
      <c r="E48" s="36"/>
      <c r="F48" s="36"/>
      <c r="G48" s="36"/>
      <c r="H48" s="36"/>
      <c r="I48" s="36"/>
      <c r="J48" s="36"/>
      <c r="K48" s="36"/>
      <c r="L48" s="113"/>
      <c r="S48" s="34"/>
      <c r="T48" s="34"/>
      <c r="U48" s="34"/>
      <c r="V48" s="34"/>
      <c r="W48" s="34"/>
      <c r="X48" s="34"/>
      <c r="Y48" s="34"/>
      <c r="Z48" s="34"/>
      <c r="AA48" s="34"/>
      <c r="AB48" s="34"/>
      <c r="AC48" s="34"/>
      <c r="AD48" s="34"/>
      <c r="AE48" s="34"/>
    </row>
    <row r="49" spans="1:31" s="2" customFormat="1" ht="12" customHeight="1" hidden="1">
      <c r="A49" s="34"/>
      <c r="B49" s="35"/>
      <c r="C49" s="29" t="s">
        <v>16</v>
      </c>
      <c r="D49" s="36"/>
      <c r="E49" s="36"/>
      <c r="F49" s="36"/>
      <c r="G49" s="36"/>
      <c r="H49" s="36"/>
      <c r="I49" s="36"/>
      <c r="J49" s="36"/>
      <c r="K49" s="36"/>
      <c r="L49" s="113"/>
      <c r="S49" s="34"/>
      <c r="T49" s="34"/>
      <c r="U49" s="34"/>
      <c r="V49" s="34"/>
      <c r="W49" s="34"/>
      <c r="X49" s="34"/>
      <c r="Y49" s="34"/>
      <c r="Z49" s="34"/>
      <c r="AA49" s="34"/>
      <c r="AB49" s="34"/>
      <c r="AC49" s="34"/>
      <c r="AD49" s="34"/>
      <c r="AE49" s="34"/>
    </row>
    <row r="50" spans="1:31" s="2" customFormat="1" ht="16.5" customHeight="1" hidden="1">
      <c r="A50" s="34"/>
      <c r="B50" s="35"/>
      <c r="C50" s="36"/>
      <c r="D50" s="36"/>
      <c r="E50" s="288" t="str">
        <f>E7</f>
        <v>Cyklická údržba trati v úseku Praha-Holešovice - Vraňany</v>
      </c>
      <c r="F50" s="289"/>
      <c r="G50" s="289"/>
      <c r="H50" s="289"/>
      <c r="I50" s="36"/>
      <c r="J50" s="36"/>
      <c r="K50" s="36"/>
      <c r="L50" s="113"/>
      <c r="S50" s="34"/>
      <c r="T50" s="34"/>
      <c r="U50" s="34"/>
      <c r="V50" s="34"/>
      <c r="W50" s="34"/>
      <c r="X50" s="34"/>
      <c r="Y50" s="34"/>
      <c r="Z50" s="34"/>
      <c r="AA50" s="34"/>
      <c r="AB50" s="34"/>
      <c r="AC50" s="34"/>
      <c r="AD50" s="34"/>
      <c r="AE50" s="34"/>
    </row>
    <row r="51" spans="2:12" s="1" customFormat="1" ht="12" customHeight="1" hidden="1">
      <c r="B51" s="21"/>
      <c r="C51" s="29" t="s">
        <v>156</v>
      </c>
      <c r="D51" s="22"/>
      <c r="E51" s="22"/>
      <c r="F51" s="22"/>
      <c r="G51" s="22"/>
      <c r="H51" s="22"/>
      <c r="I51" s="22"/>
      <c r="J51" s="22"/>
      <c r="K51" s="22"/>
      <c r="L51" s="20"/>
    </row>
    <row r="52" spans="1:31" s="2" customFormat="1" ht="16.5" customHeight="1" hidden="1">
      <c r="A52" s="34"/>
      <c r="B52" s="35"/>
      <c r="C52" s="36"/>
      <c r="D52" s="36"/>
      <c r="E52" s="288" t="s">
        <v>1924</v>
      </c>
      <c r="F52" s="287"/>
      <c r="G52" s="287"/>
      <c r="H52" s="287"/>
      <c r="I52" s="36"/>
      <c r="J52" s="36"/>
      <c r="K52" s="36"/>
      <c r="L52" s="113"/>
      <c r="S52" s="34"/>
      <c r="T52" s="34"/>
      <c r="U52" s="34"/>
      <c r="V52" s="34"/>
      <c r="W52" s="34"/>
      <c r="X52" s="34"/>
      <c r="Y52" s="34"/>
      <c r="Z52" s="34"/>
      <c r="AA52" s="34"/>
      <c r="AB52" s="34"/>
      <c r="AC52" s="34"/>
      <c r="AD52" s="34"/>
      <c r="AE52" s="34"/>
    </row>
    <row r="53" spans="1:31" s="2" customFormat="1" ht="12" customHeight="1" hidden="1">
      <c r="A53" s="34"/>
      <c r="B53" s="35"/>
      <c r="C53" s="29" t="s">
        <v>1925</v>
      </c>
      <c r="D53" s="36"/>
      <c r="E53" s="36"/>
      <c r="F53" s="36"/>
      <c r="G53" s="36"/>
      <c r="H53" s="36"/>
      <c r="I53" s="36"/>
      <c r="J53" s="36"/>
      <c r="K53" s="36"/>
      <c r="L53" s="113"/>
      <c r="S53" s="34"/>
      <c r="T53" s="34"/>
      <c r="U53" s="34"/>
      <c r="V53" s="34"/>
      <c r="W53" s="34"/>
      <c r="X53" s="34"/>
      <c r="Y53" s="34"/>
      <c r="Z53" s="34"/>
      <c r="AA53" s="34"/>
      <c r="AB53" s="34"/>
      <c r="AC53" s="34"/>
      <c r="AD53" s="34"/>
      <c r="AE53" s="34"/>
    </row>
    <row r="54" spans="1:31" s="2" customFormat="1" ht="16.5" customHeight="1" hidden="1">
      <c r="A54" s="34"/>
      <c r="B54" s="35"/>
      <c r="C54" s="36"/>
      <c r="D54" s="36"/>
      <c r="E54" s="280" t="str">
        <f>E11</f>
        <v>05 - P2400</v>
      </c>
      <c r="F54" s="287"/>
      <c r="G54" s="287"/>
      <c r="H54" s="287"/>
      <c r="I54" s="36"/>
      <c r="J54" s="36"/>
      <c r="K54" s="36"/>
      <c r="L54" s="113"/>
      <c r="S54" s="34"/>
      <c r="T54" s="34"/>
      <c r="U54" s="34"/>
      <c r="V54" s="34"/>
      <c r="W54" s="34"/>
      <c r="X54" s="34"/>
      <c r="Y54" s="34"/>
      <c r="Z54" s="34"/>
      <c r="AA54" s="34"/>
      <c r="AB54" s="34"/>
      <c r="AC54" s="34"/>
      <c r="AD54" s="34"/>
      <c r="AE54" s="34"/>
    </row>
    <row r="55" spans="1:31" s="2" customFormat="1" ht="6.9" customHeight="1" hidden="1">
      <c r="A55" s="34"/>
      <c r="B55" s="35"/>
      <c r="C55" s="36"/>
      <c r="D55" s="36"/>
      <c r="E55" s="36"/>
      <c r="F55" s="36"/>
      <c r="G55" s="36"/>
      <c r="H55" s="36"/>
      <c r="I55" s="36"/>
      <c r="J55" s="36"/>
      <c r="K55" s="36"/>
      <c r="L55" s="113"/>
      <c r="S55" s="34"/>
      <c r="T55" s="34"/>
      <c r="U55" s="34"/>
      <c r="V55" s="34"/>
      <c r="W55" s="34"/>
      <c r="X55" s="34"/>
      <c r="Y55" s="34"/>
      <c r="Z55" s="34"/>
      <c r="AA55" s="34"/>
      <c r="AB55" s="34"/>
      <c r="AC55" s="34"/>
      <c r="AD55" s="34"/>
      <c r="AE55" s="34"/>
    </row>
    <row r="56" spans="1:31" s="2" customFormat="1" ht="12" customHeight="1" hidden="1">
      <c r="A56" s="34"/>
      <c r="B56" s="35"/>
      <c r="C56" s="29" t="s">
        <v>21</v>
      </c>
      <c r="D56" s="36"/>
      <c r="E56" s="36"/>
      <c r="F56" s="27" t="str">
        <f>F14</f>
        <v xml:space="preserve"> </v>
      </c>
      <c r="G56" s="36"/>
      <c r="H56" s="36"/>
      <c r="I56" s="29" t="s">
        <v>23</v>
      </c>
      <c r="J56" s="59" t="str">
        <f>IF(J14="","",J14)</f>
        <v>24. 2. 2023</v>
      </c>
      <c r="K56" s="36"/>
      <c r="L56" s="113"/>
      <c r="S56" s="34"/>
      <c r="T56" s="34"/>
      <c r="U56" s="34"/>
      <c r="V56" s="34"/>
      <c r="W56" s="34"/>
      <c r="X56" s="34"/>
      <c r="Y56" s="34"/>
      <c r="Z56" s="34"/>
      <c r="AA56" s="34"/>
      <c r="AB56" s="34"/>
      <c r="AC56" s="34"/>
      <c r="AD56" s="34"/>
      <c r="AE56" s="34"/>
    </row>
    <row r="57" spans="1:31" s="2" customFormat="1" ht="6.9" customHeight="1" hidden="1">
      <c r="A57" s="34"/>
      <c r="B57" s="35"/>
      <c r="C57" s="36"/>
      <c r="D57" s="36"/>
      <c r="E57" s="36"/>
      <c r="F57" s="36"/>
      <c r="G57" s="36"/>
      <c r="H57" s="36"/>
      <c r="I57" s="36"/>
      <c r="J57" s="36"/>
      <c r="K57" s="36"/>
      <c r="L57" s="113"/>
      <c r="S57" s="34"/>
      <c r="T57" s="34"/>
      <c r="U57" s="34"/>
      <c r="V57" s="34"/>
      <c r="W57" s="34"/>
      <c r="X57" s="34"/>
      <c r="Y57" s="34"/>
      <c r="Z57" s="34"/>
      <c r="AA57" s="34"/>
      <c r="AB57" s="34"/>
      <c r="AC57" s="34"/>
      <c r="AD57" s="34"/>
      <c r="AE57" s="34"/>
    </row>
    <row r="58" spans="1:31" s="2" customFormat="1" ht="15.15" customHeight="1" hidden="1">
      <c r="A58" s="34"/>
      <c r="B58" s="35"/>
      <c r="C58" s="29" t="s">
        <v>25</v>
      </c>
      <c r="D58" s="36"/>
      <c r="E58" s="36"/>
      <c r="F58" s="27" t="str">
        <f>E17</f>
        <v>Ing. Aleš Bednář</v>
      </c>
      <c r="G58" s="36"/>
      <c r="H58" s="36"/>
      <c r="I58" s="29" t="s">
        <v>31</v>
      </c>
      <c r="J58" s="32" t="str">
        <f>E23</f>
        <v xml:space="preserve"> </v>
      </c>
      <c r="K58" s="36"/>
      <c r="L58" s="113"/>
      <c r="S58" s="34"/>
      <c r="T58" s="34"/>
      <c r="U58" s="34"/>
      <c r="V58" s="34"/>
      <c r="W58" s="34"/>
      <c r="X58" s="34"/>
      <c r="Y58" s="34"/>
      <c r="Z58" s="34"/>
      <c r="AA58" s="34"/>
      <c r="AB58" s="34"/>
      <c r="AC58" s="34"/>
      <c r="AD58" s="34"/>
      <c r="AE58" s="34"/>
    </row>
    <row r="59" spans="1:31" s="2" customFormat="1" ht="15.15" customHeight="1" hidden="1">
      <c r="A59" s="34"/>
      <c r="B59" s="35"/>
      <c r="C59" s="29" t="s">
        <v>29</v>
      </c>
      <c r="D59" s="36"/>
      <c r="E59" s="36"/>
      <c r="F59" s="27" t="str">
        <f>IF(E20="","",E20)</f>
        <v>Vyplň údaj</v>
      </c>
      <c r="G59" s="36"/>
      <c r="H59" s="36"/>
      <c r="I59" s="29" t="s">
        <v>33</v>
      </c>
      <c r="J59" s="32" t="str">
        <f>E26</f>
        <v>Lukáš Kot</v>
      </c>
      <c r="K59" s="36"/>
      <c r="L59" s="113"/>
      <c r="S59" s="34"/>
      <c r="T59" s="34"/>
      <c r="U59" s="34"/>
      <c r="V59" s="34"/>
      <c r="W59" s="34"/>
      <c r="X59" s="34"/>
      <c r="Y59" s="34"/>
      <c r="Z59" s="34"/>
      <c r="AA59" s="34"/>
      <c r="AB59" s="34"/>
      <c r="AC59" s="34"/>
      <c r="AD59" s="34"/>
      <c r="AE59" s="34"/>
    </row>
    <row r="60" spans="1:31" s="2" customFormat="1" ht="10.35" customHeight="1" hidden="1">
      <c r="A60" s="34"/>
      <c r="B60" s="35"/>
      <c r="C60" s="36"/>
      <c r="D60" s="36"/>
      <c r="E60" s="36"/>
      <c r="F60" s="36"/>
      <c r="G60" s="36"/>
      <c r="H60" s="36"/>
      <c r="I60" s="36"/>
      <c r="J60" s="36"/>
      <c r="K60" s="36"/>
      <c r="L60" s="113"/>
      <c r="S60" s="34"/>
      <c r="T60" s="34"/>
      <c r="U60" s="34"/>
      <c r="V60" s="34"/>
      <c r="W60" s="34"/>
      <c r="X60" s="34"/>
      <c r="Y60" s="34"/>
      <c r="Z60" s="34"/>
      <c r="AA60" s="34"/>
      <c r="AB60" s="34"/>
      <c r="AC60" s="34"/>
      <c r="AD60" s="34"/>
      <c r="AE60" s="34"/>
    </row>
    <row r="61" spans="1:31" s="2" customFormat="1" ht="29.25" customHeight="1" hidden="1">
      <c r="A61" s="34"/>
      <c r="B61" s="35"/>
      <c r="C61" s="136" t="s">
        <v>159</v>
      </c>
      <c r="D61" s="137"/>
      <c r="E61" s="137"/>
      <c r="F61" s="137"/>
      <c r="G61" s="137"/>
      <c r="H61" s="137"/>
      <c r="I61" s="137"/>
      <c r="J61" s="138" t="s">
        <v>160</v>
      </c>
      <c r="K61" s="137"/>
      <c r="L61" s="113"/>
      <c r="S61" s="34"/>
      <c r="T61" s="34"/>
      <c r="U61" s="34"/>
      <c r="V61" s="34"/>
      <c r="W61" s="34"/>
      <c r="X61" s="34"/>
      <c r="Y61" s="34"/>
      <c r="Z61" s="34"/>
      <c r="AA61" s="34"/>
      <c r="AB61" s="34"/>
      <c r="AC61" s="34"/>
      <c r="AD61" s="34"/>
      <c r="AE61" s="34"/>
    </row>
    <row r="62" spans="1:31" s="2" customFormat="1" ht="10.35" customHeight="1" hidden="1">
      <c r="A62" s="34"/>
      <c r="B62" s="35"/>
      <c r="C62" s="36"/>
      <c r="D62" s="36"/>
      <c r="E62" s="36"/>
      <c r="F62" s="36"/>
      <c r="G62" s="36"/>
      <c r="H62" s="36"/>
      <c r="I62" s="36"/>
      <c r="J62" s="36"/>
      <c r="K62" s="36"/>
      <c r="L62" s="113"/>
      <c r="S62" s="34"/>
      <c r="T62" s="34"/>
      <c r="U62" s="34"/>
      <c r="V62" s="34"/>
      <c r="W62" s="34"/>
      <c r="X62" s="34"/>
      <c r="Y62" s="34"/>
      <c r="Z62" s="34"/>
      <c r="AA62" s="34"/>
      <c r="AB62" s="34"/>
      <c r="AC62" s="34"/>
      <c r="AD62" s="34"/>
      <c r="AE62" s="34"/>
    </row>
    <row r="63" spans="1:47" s="2" customFormat="1" ht="22.8" customHeight="1" hidden="1">
      <c r="A63" s="34"/>
      <c r="B63" s="35"/>
      <c r="C63" s="139" t="s">
        <v>69</v>
      </c>
      <c r="D63" s="36"/>
      <c r="E63" s="36"/>
      <c r="F63" s="36"/>
      <c r="G63" s="36"/>
      <c r="H63" s="36"/>
      <c r="I63" s="36"/>
      <c r="J63" s="77">
        <f>J90</f>
        <v>0</v>
      </c>
      <c r="K63" s="36"/>
      <c r="L63" s="113"/>
      <c r="S63" s="34"/>
      <c r="T63" s="34"/>
      <c r="U63" s="34"/>
      <c r="V63" s="34"/>
      <c r="W63" s="34"/>
      <c r="X63" s="34"/>
      <c r="Y63" s="34"/>
      <c r="Z63" s="34"/>
      <c r="AA63" s="34"/>
      <c r="AB63" s="34"/>
      <c r="AC63" s="34"/>
      <c r="AD63" s="34"/>
      <c r="AE63" s="34"/>
      <c r="AU63" s="17" t="s">
        <v>161</v>
      </c>
    </row>
    <row r="64" spans="2:12" s="9" customFormat="1" ht="24.9" customHeight="1" hidden="1">
      <c r="B64" s="140"/>
      <c r="C64" s="141"/>
      <c r="D64" s="142" t="s">
        <v>162</v>
      </c>
      <c r="E64" s="143"/>
      <c r="F64" s="143"/>
      <c r="G64" s="143"/>
      <c r="H64" s="143"/>
      <c r="I64" s="143"/>
      <c r="J64" s="144">
        <f>J91</f>
        <v>0</v>
      </c>
      <c r="K64" s="141"/>
      <c r="L64" s="145"/>
    </row>
    <row r="65" spans="2:12" s="10" customFormat="1" ht="19.95" customHeight="1" hidden="1">
      <c r="B65" s="146"/>
      <c r="C65" s="97"/>
      <c r="D65" s="147" t="s">
        <v>248</v>
      </c>
      <c r="E65" s="148"/>
      <c r="F65" s="148"/>
      <c r="G65" s="148"/>
      <c r="H65" s="148"/>
      <c r="I65" s="148"/>
      <c r="J65" s="149">
        <f>J92</f>
        <v>0</v>
      </c>
      <c r="K65" s="97"/>
      <c r="L65" s="150"/>
    </row>
    <row r="66" spans="2:12" s="10" customFormat="1" ht="19.95" customHeight="1" hidden="1">
      <c r="B66" s="146"/>
      <c r="C66" s="97"/>
      <c r="D66" s="147" t="s">
        <v>163</v>
      </c>
      <c r="E66" s="148"/>
      <c r="F66" s="148"/>
      <c r="G66" s="148"/>
      <c r="H66" s="148"/>
      <c r="I66" s="148"/>
      <c r="J66" s="149">
        <f>J119</f>
        <v>0</v>
      </c>
      <c r="K66" s="97"/>
      <c r="L66" s="150"/>
    </row>
    <row r="67" spans="2:12" s="10" customFormat="1" ht="19.95" customHeight="1" hidden="1">
      <c r="B67" s="146"/>
      <c r="C67" s="97"/>
      <c r="D67" s="147" t="s">
        <v>164</v>
      </c>
      <c r="E67" s="148"/>
      <c r="F67" s="148"/>
      <c r="G67" s="148"/>
      <c r="H67" s="148"/>
      <c r="I67" s="148"/>
      <c r="J67" s="149">
        <f>J168</f>
        <v>0</v>
      </c>
      <c r="K67" s="97"/>
      <c r="L67" s="150"/>
    </row>
    <row r="68" spans="2:12" s="10" customFormat="1" ht="19.95" customHeight="1" hidden="1">
      <c r="B68" s="146"/>
      <c r="C68" s="97"/>
      <c r="D68" s="147" t="s">
        <v>165</v>
      </c>
      <c r="E68" s="148"/>
      <c r="F68" s="148"/>
      <c r="G68" s="148"/>
      <c r="H68" s="148"/>
      <c r="I68" s="148"/>
      <c r="J68" s="149">
        <f>J242</f>
        <v>0</v>
      </c>
      <c r="K68" s="97"/>
      <c r="L68" s="150"/>
    </row>
    <row r="69" spans="1:31" s="2" customFormat="1" ht="21.75" customHeight="1" hidden="1">
      <c r="A69" s="34"/>
      <c r="B69" s="35"/>
      <c r="C69" s="36"/>
      <c r="D69" s="36"/>
      <c r="E69" s="36"/>
      <c r="F69" s="36"/>
      <c r="G69" s="36"/>
      <c r="H69" s="36"/>
      <c r="I69" s="36"/>
      <c r="J69" s="36"/>
      <c r="K69" s="36"/>
      <c r="L69" s="113"/>
      <c r="S69" s="34"/>
      <c r="T69" s="34"/>
      <c r="U69" s="34"/>
      <c r="V69" s="34"/>
      <c r="W69" s="34"/>
      <c r="X69" s="34"/>
      <c r="Y69" s="34"/>
      <c r="Z69" s="34"/>
      <c r="AA69" s="34"/>
      <c r="AB69" s="34"/>
      <c r="AC69" s="34"/>
      <c r="AD69" s="34"/>
      <c r="AE69" s="34"/>
    </row>
    <row r="70" spans="1:31" s="2" customFormat="1" ht="6.9" customHeight="1" hidden="1">
      <c r="A70" s="34"/>
      <c r="B70" s="47"/>
      <c r="C70" s="48"/>
      <c r="D70" s="48"/>
      <c r="E70" s="48"/>
      <c r="F70" s="48"/>
      <c r="G70" s="48"/>
      <c r="H70" s="48"/>
      <c r="I70" s="48"/>
      <c r="J70" s="48"/>
      <c r="K70" s="48"/>
      <c r="L70" s="113"/>
      <c r="S70" s="34"/>
      <c r="T70" s="34"/>
      <c r="U70" s="34"/>
      <c r="V70" s="34"/>
      <c r="W70" s="34"/>
      <c r="X70" s="34"/>
      <c r="Y70" s="34"/>
      <c r="Z70" s="34"/>
      <c r="AA70" s="34"/>
      <c r="AB70" s="34"/>
      <c r="AC70" s="34"/>
      <c r="AD70" s="34"/>
      <c r="AE70" s="34"/>
    </row>
    <row r="71" ht="12" hidden="1"/>
    <row r="72" ht="12" hidden="1"/>
    <row r="73" ht="12" hidden="1"/>
    <row r="74" spans="1:31" s="2" customFormat="1" ht="6.9" customHeight="1">
      <c r="A74" s="34"/>
      <c r="B74" s="49"/>
      <c r="C74" s="50"/>
      <c r="D74" s="50"/>
      <c r="E74" s="50"/>
      <c r="F74" s="50"/>
      <c r="G74" s="50"/>
      <c r="H74" s="50"/>
      <c r="I74" s="50"/>
      <c r="J74" s="50"/>
      <c r="K74" s="50"/>
      <c r="L74" s="113"/>
      <c r="S74" s="34"/>
      <c r="T74" s="34"/>
      <c r="U74" s="34"/>
      <c r="V74" s="34"/>
      <c r="W74" s="34"/>
      <c r="X74" s="34"/>
      <c r="Y74" s="34"/>
      <c r="Z74" s="34"/>
      <c r="AA74" s="34"/>
      <c r="AB74" s="34"/>
      <c r="AC74" s="34"/>
      <c r="AD74" s="34"/>
      <c r="AE74" s="34"/>
    </row>
    <row r="75" spans="1:31" s="2" customFormat="1" ht="24.9" customHeight="1">
      <c r="A75" s="34"/>
      <c r="B75" s="35"/>
      <c r="C75" s="23" t="s">
        <v>166</v>
      </c>
      <c r="D75" s="36"/>
      <c r="E75" s="36"/>
      <c r="F75" s="36"/>
      <c r="G75" s="36"/>
      <c r="H75" s="36"/>
      <c r="I75" s="36"/>
      <c r="J75" s="36"/>
      <c r="K75" s="36"/>
      <c r="L75" s="113"/>
      <c r="S75" s="34"/>
      <c r="T75" s="34"/>
      <c r="U75" s="34"/>
      <c r="V75" s="34"/>
      <c r="W75" s="34"/>
      <c r="X75" s="34"/>
      <c r="Y75" s="34"/>
      <c r="Z75" s="34"/>
      <c r="AA75" s="34"/>
      <c r="AB75" s="34"/>
      <c r="AC75" s="34"/>
      <c r="AD75" s="34"/>
      <c r="AE75" s="34"/>
    </row>
    <row r="76" spans="1:31" s="2" customFormat="1" ht="6.9" customHeight="1">
      <c r="A76" s="34"/>
      <c r="B76" s="35"/>
      <c r="C76" s="36"/>
      <c r="D76" s="36"/>
      <c r="E76" s="36"/>
      <c r="F76" s="36"/>
      <c r="G76" s="36"/>
      <c r="H76" s="36"/>
      <c r="I76" s="36"/>
      <c r="J76" s="36"/>
      <c r="K76" s="36"/>
      <c r="L76" s="113"/>
      <c r="S76" s="34"/>
      <c r="T76" s="34"/>
      <c r="U76" s="34"/>
      <c r="V76" s="34"/>
      <c r="W76" s="34"/>
      <c r="X76" s="34"/>
      <c r="Y76" s="34"/>
      <c r="Z76" s="34"/>
      <c r="AA76" s="34"/>
      <c r="AB76" s="34"/>
      <c r="AC76" s="34"/>
      <c r="AD76" s="34"/>
      <c r="AE76" s="34"/>
    </row>
    <row r="77" spans="1:31" s="2" customFormat="1" ht="12" customHeight="1">
      <c r="A77" s="34"/>
      <c r="B77" s="35"/>
      <c r="C77" s="29" t="s">
        <v>16</v>
      </c>
      <c r="D77" s="36"/>
      <c r="E77" s="36"/>
      <c r="F77" s="36"/>
      <c r="G77" s="36"/>
      <c r="H77" s="36"/>
      <c r="I77" s="36"/>
      <c r="J77" s="36"/>
      <c r="K77" s="36"/>
      <c r="L77" s="113"/>
      <c r="S77" s="34"/>
      <c r="T77" s="34"/>
      <c r="U77" s="34"/>
      <c r="V77" s="34"/>
      <c r="W77" s="34"/>
      <c r="X77" s="34"/>
      <c r="Y77" s="34"/>
      <c r="Z77" s="34"/>
      <c r="AA77" s="34"/>
      <c r="AB77" s="34"/>
      <c r="AC77" s="34"/>
      <c r="AD77" s="34"/>
      <c r="AE77" s="34"/>
    </row>
    <row r="78" spans="1:31" s="2" customFormat="1" ht="16.5" customHeight="1">
      <c r="A78" s="34"/>
      <c r="B78" s="35"/>
      <c r="C78" s="36"/>
      <c r="D78" s="36"/>
      <c r="E78" s="288" t="str">
        <f>E7</f>
        <v>Cyklická údržba trati v úseku Praha-Holešovice - Vraňany</v>
      </c>
      <c r="F78" s="289"/>
      <c r="G78" s="289"/>
      <c r="H78" s="289"/>
      <c r="I78" s="36"/>
      <c r="J78" s="36"/>
      <c r="K78" s="36"/>
      <c r="L78" s="113"/>
      <c r="S78" s="34"/>
      <c r="T78" s="34"/>
      <c r="U78" s="34"/>
      <c r="V78" s="34"/>
      <c r="W78" s="34"/>
      <c r="X78" s="34"/>
      <c r="Y78" s="34"/>
      <c r="Z78" s="34"/>
      <c r="AA78" s="34"/>
      <c r="AB78" s="34"/>
      <c r="AC78" s="34"/>
      <c r="AD78" s="34"/>
      <c r="AE78" s="34"/>
    </row>
    <row r="79" spans="2:12" s="1" customFormat="1" ht="12" customHeight="1">
      <c r="B79" s="21"/>
      <c r="C79" s="29" t="s">
        <v>156</v>
      </c>
      <c r="D79" s="22"/>
      <c r="E79" s="22"/>
      <c r="F79" s="22"/>
      <c r="G79" s="22"/>
      <c r="H79" s="22"/>
      <c r="I79" s="22"/>
      <c r="J79" s="22"/>
      <c r="K79" s="22"/>
      <c r="L79" s="20"/>
    </row>
    <row r="80" spans="1:31" s="2" customFormat="1" ht="16.5" customHeight="1">
      <c r="A80" s="34"/>
      <c r="B80" s="35"/>
      <c r="C80" s="36"/>
      <c r="D80" s="36"/>
      <c r="E80" s="288" t="s">
        <v>1924</v>
      </c>
      <c r="F80" s="287"/>
      <c r="G80" s="287"/>
      <c r="H80" s="287"/>
      <c r="I80" s="36"/>
      <c r="J80" s="36"/>
      <c r="K80" s="36"/>
      <c r="L80" s="113"/>
      <c r="S80" s="34"/>
      <c r="T80" s="34"/>
      <c r="U80" s="34"/>
      <c r="V80" s="34"/>
      <c r="W80" s="34"/>
      <c r="X80" s="34"/>
      <c r="Y80" s="34"/>
      <c r="Z80" s="34"/>
      <c r="AA80" s="34"/>
      <c r="AB80" s="34"/>
      <c r="AC80" s="34"/>
      <c r="AD80" s="34"/>
      <c r="AE80" s="34"/>
    </row>
    <row r="81" spans="1:31" s="2" customFormat="1" ht="12" customHeight="1">
      <c r="A81" s="34"/>
      <c r="B81" s="35"/>
      <c r="C81" s="29" t="s">
        <v>1925</v>
      </c>
      <c r="D81" s="36"/>
      <c r="E81" s="36"/>
      <c r="F81" s="36"/>
      <c r="G81" s="36"/>
      <c r="H81" s="36"/>
      <c r="I81" s="36"/>
      <c r="J81" s="36"/>
      <c r="K81" s="36"/>
      <c r="L81" s="113"/>
      <c r="S81" s="34"/>
      <c r="T81" s="34"/>
      <c r="U81" s="34"/>
      <c r="V81" s="34"/>
      <c r="W81" s="34"/>
      <c r="X81" s="34"/>
      <c r="Y81" s="34"/>
      <c r="Z81" s="34"/>
      <c r="AA81" s="34"/>
      <c r="AB81" s="34"/>
      <c r="AC81" s="34"/>
      <c r="AD81" s="34"/>
      <c r="AE81" s="34"/>
    </row>
    <row r="82" spans="1:31" s="2" customFormat="1" ht="16.5" customHeight="1">
      <c r="A82" s="34"/>
      <c r="B82" s="35"/>
      <c r="C82" s="36"/>
      <c r="D82" s="36"/>
      <c r="E82" s="280" t="str">
        <f>E11</f>
        <v>05 - P2400</v>
      </c>
      <c r="F82" s="287"/>
      <c r="G82" s="287"/>
      <c r="H82" s="287"/>
      <c r="I82" s="36"/>
      <c r="J82" s="36"/>
      <c r="K82" s="36"/>
      <c r="L82" s="113"/>
      <c r="S82" s="34"/>
      <c r="T82" s="34"/>
      <c r="U82" s="34"/>
      <c r="V82" s="34"/>
      <c r="W82" s="34"/>
      <c r="X82" s="34"/>
      <c r="Y82" s="34"/>
      <c r="Z82" s="34"/>
      <c r="AA82" s="34"/>
      <c r="AB82" s="34"/>
      <c r="AC82" s="34"/>
      <c r="AD82" s="34"/>
      <c r="AE82" s="34"/>
    </row>
    <row r="83" spans="1:31" s="2" customFormat="1" ht="6.9" customHeight="1">
      <c r="A83" s="34"/>
      <c r="B83" s="35"/>
      <c r="C83" s="36"/>
      <c r="D83" s="36"/>
      <c r="E83" s="36"/>
      <c r="F83" s="36"/>
      <c r="G83" s="36"/>
      <c r="H83" s="36"/>
      <c r="I83" s="36"/>
      <c r="J83" s="36"/>
      <c r="K83" s="36"/>
      <c r="L83" s="113"/>
      <c r="S83" s="34"/>
      <c r="T83" s="34"/>
      <c r="U83" s="34"/>
      <c r="V83" s="34"/>
      <c r="W83" s="34"/>
      <c r="X83" s="34"/>
      <c r="Y83" s="34"/>
      <c r="Z83" s="34"/>
      <c r="AA83" s="34"/>
      <c r="AB83" s="34"/>
      <c r="AC83" s="34"/>
      <c r="AD83" s="34"/>
      <c r="AE83" s="34"/>
    </row>
    <row r="84" spans="1:31" s="2" customFormat="1" ht="12" customHeight="1">
      <c r="A84" s="34"/>
      <c r="B84" s="35"/>
      <c r="C84" s="29" t="s">
        <v>21</v>
      </c>
      <c r="D84" s="36"/>
      <c r="E84" s="36"/>
      <c r="F84" s="27" t="str">
        <f>F14</f>
        <v xml:space="preserve"> </v>
      </c>
      <c r="G84" s="36"/>
      <c r="H84" s="36"/>
      <c r="I84" s="29" t="s">
        <v>23</v>
      </c>
      <c r="J84" s="59" t="str">
        <f>IF(J14="","",J14)</f>
        <v>24. 2. 2023</v>
      </c>
      <c r="K84" s="36"/>
      <c r="L84" s="113"/>
      <c r="S84" s="34"/>
      <c r="T84" s="34"/>
      <c r="U84" s="34"/>
      <c r="V84" s="34"/>
      <c r="W84" s="34"/>
      <c r="X84" s="34"/>
      <c r="Y84" s="34"/>
      <c r="Z84" s="34"/>
      <c r="AA84" s="34"/>
      <c r="AB84" s="34"/>
      <c r="AC84" s="34"/>
      <c r="AD84" s="34"/>
      <c r="AE84" s="34"/>
    </row>
    <row r="85" spans="1:31" s="2" customFormat="1" ht="6.9" customHeight="1">
      <c r="A85" s="34"/>
      <c r="B85" s="35"/>
      <c r="C85" s="36"/>
      <c r="D85" s="36"/>
      <c r="E85" s="36"/>
      <c r="F85" s="36"/>
      <c r="G85" s="36"/>
      <c r="H85" s="36"/>
      <c r="I85" s="36"/>
      <c r="J85" s="36"/>
      <c r="K85" s="36"/>
      <c r="L85" s="113"/>
      <c r="S85" s="34"/>
      <c r="T85" s="34"/>
      <c r="U85" s="34"/>
      <c r="V85" s="34"/>
      <c r="W85" s="34"/>
      <c r="X85" s="34"/>
      <c r="Y85" s="34"/>
      <c r="Z85" s="34"/>
      <c r="AA85" s="34"/>
      <c r="AB85" s="34"/>
      <c r="AC85" s="34"/>
      <c r="AD85" s="34"/>
      <c r="AE85" s="34"/>
    </row>
    <row r="86" spans="1:31" s="2" customFormat="1" ht="15.15" customHeight="1">
      <c r="A86" s="34"/>
      <c r="B86" s="35"/>
      <c r="C86" s="29" t="s">
        <v>25</v>
      </c>
      <c r="D86" s="36"/>
      <c r="E86" s="36"/>
      <c r="F86" s="27" t="str">
        <f>E17</f>
        <v>Ing. Aleš Bednář</v>
      </c>
      <c r="G86" s="36"/>
      <c r="H86" s="36"/>
      <c r="I86" s="29" t="s">
        <v>31</v>
      </c>
      <c r="J86" s="32" t="str">
        <f>E23</f>
        <v xml:space="preserve"> </v>
      </c>
      <c r="K86" s="36"/>
      <c r="L86" s="113"/>
      <c r="S86" s="34"/>
      <c r="T86" s="34"/>
      <c r="U86" s="34"/>
      <c r="V86" s="34"/>
      <c r="W86" s="34"/>
      <c r="X86" s="34"/>
      <c r="Y86" s="34"/>
      <c r="Z86" s="34"/>
      <c r="AA86" s="34"/>
      <c r="AB86" s="34"/>
      <c r="AC86" s="34"/>
      <c r="AD86" s="34"/>
      <c r="AE86" s="34"/>
    </row>
    <row r="87" spans="1:31" s="2" customFormat="1" ht="15.15" customHeight="1">
      <c r="A87" s="34"/>
      <c r="B87" s="35"/>
      <c r="C87" s="29" t="s">
        <v>29</v>
      </c>
      <c r="D87" s="36"/>
      <c r="E87" s="36"/>
      <c r="F87" s="27" t="str">
        <f>IF(E20="","",E20)</f>
        <v>Vyplň údaj</v>
      </c>
      <c r="G87" s="36"/>
      <c r="H87" s="36"/>
      <c r="I87" s="29" t="s">
        <v>33</v>
      </c>
      <c r="J87" s="32" t="str">
        <f>E26</f>
        <v>Lukáš Kot</v>
      </c>
      <c r="K87" s="36"/>
      <c r="L87" s="113"/>
      <c r="S87" s="34"/>
      <c r="T87" s="34"/>
      <c r="U87" s="34"/>
      <c r="V87" s="34"/>
      <c r="W87" s="34"/>
      <c r="X87" s="34"/>
      <c r="Y87" s="34"/>
      <c r="Z87" s="34"/>
      <c r="AA87" s="34"/>
      <c r="AB87" s="34"/>
      <c r="AC87" s="34"/>
      <c r="AD87" s="34"/>
      <c r="AE87" s="34"/>
    </row>
    <row r="88" spans="1:31" s="2" customFormat="1" ht="10.35" customHeight="1">
      <c r="A88" s="34"/>
      <c r="B88" s="35"/>
      <c r="C88" s="36"/>
      <c r="D88" s="36"/>
      <c r="E88" s="36"/>
      <c r="F88" s="36"/>
      <c r="G88" s="36"/>
      <c r="H88" s="36"/>
      <c r="I88" s="36"/>
      <c r="J88" s="36"/>
      <c r="K88" s="36"/>
      <c r="L88" s="113"/>
      <c r="S88" s="34"/>
      <c r="T88" s="34"/>
      <c r="U88" s="34"/>
      <c r="V88" s="34"/>
      <c r="W88" s="34"/>
      <c r="X88" s="34"/>
      <c r="Y88" s="34"/>
      <c r="Z88" s="34"/>
      <c r="AA88" s="34"/>
      <c r="AB88" s="34"/>
      <c r="AC88" s="34"/>
      <c r="AD88" s="34"/>
      <c r="AE88" s="34"/>
    </row>
    <row r="89" spans="1:31" s="11" customFormat="1" ht="29.25" customHeight="1">
      <c r="A89" s="151"/>
      <c r="B89" s="152"/>
      <c r="C89" s="153" t="s">
        <v>167</v>
      </c>
      <c r="D89" s="154" t="s">
        <v>56</v>
      </c>
      <c r="E89" s="154" t="s">
        <v>52</v>
      </c>
      <c r="F89" s="154" t="s">
        <v>53</v>
      </c>
      <c r="G89" s="154" t="s">
        <v>168</v>
      </c>
      <c r="H89" s="154" t="s">
        <v>169</v>
      </c>
      <c r="I89" s="154" t="s">
        <v>170</v>
      </c>
      <c r="J89" s="154" t="s">
        <v>160</v>
      </c>
      <c r="K89" s="155" t="s">
        <v>171</v>
      </c>
      <c r="L89" s="156"/>
      <c r="M89" s="68" t="s">
        <v>19</v>
      </c>
      <c r="N89" s="69" t="s">
        <v>41</v>
      </c>
      <c r="O89" s="69" t="s">
        <v>172</v>
      </c>
      <c r="P89" s="69" t="s">
        <v>173</v>
      </c>
      <c r="Q89" s="69" t="s">
        <v>174</v>
      </c>
      <c r="R89" s="69" t="s">
        <v>175</v>
      </c>
      <c r="S89" s="69" t="s">
        <v>176</v>
      </c>
      <c r="T89" s="70" t="s">
        <v>177</v>
      </c>
      <c r="U89" s="151"/>
      <c r="V89" s="151"/>
      <c r="W89" s="151"/>
      <c r="X89" s="151"/>
      <c r="Y89" s="151"/>
      <c r="Z89" s="151"/>
      <c r="AA89" s="151"/>
      <c r="AB89" s="151"/>
      <c r="AC89" s="151"/>
      <c r="AD89" s="151"/>
      <c r="AE89" s="151"/>
    </row>
    <row r="90" spans="1:63" s="2" customFormat="1" ht="22.8" customHeight="1">
      <c r="A90" s="34"/>
      <c r="B90" s="35"/>
      <c r="C90" s="75" t="s">
        <v>178</v>
      </c>
      <c r="D90" s="36"/>
      <c r="E90" s="36"/>
      <c r="F90" s="36"/>
      <c r="G90" s="36"/>
      <c r="H90" s="36"/>
      <c r="I90" s="36"/>
      <c r="J90" s="157">
        <f>BK90</f>
        <v>0</v>
      </c>
      <c r="K90" s="36"/>
      <c r="L90" s="39"/>
      <c r="M90" s="71"/>
      <c r="N90" s="158"/>
      <c r="O90" s="72"/>
      <c r="P90" s="159">
        <f>P91</f>
        <v>0</v>
      </c>
      <c r="Q90" s="72"/>
      <c r="R90" s="159">
        <f>R91</f>
        <v>109.28084</v>
      </c>
      <c r="S90" s="72"/>
      <c r="T90" s="160">
        <f>T91</f>
        <v>0</v>
      </c>
      <c r="U90" s="34"/>
      <c r="V90" s="34"/>
      <c r="W90" s="34"/>
      <c r="X90" s="34"/>
      <c r="Y90" s="34"/>
      <c r="Z90" s="34"/>
      <c r="AA90" s="34"/>
      <c r="AB90" s="34"/>
      <c r="AC90" s="34"/>
      <c r="AD90" s="34"/>
      <c r="AE90" s="34"/>
      <c r="AT90" s="17" t="s">
        <v>70</v>
      </c>
      <c r="AU90" s="17" t="s">
        <v>161</v>
      </c>
      <c r="BK90" s="161">
        <f>BK91</f>
        <v>0</v>
      </c>
    </row>
    <row r="91" spans="2:63" s="12" customFormat="1" ht="25.95" customHeight="1">
      <c r="B91" s="162"/>
      <c r="C91" s="163"/>
      <c r="D91" s="164" t="s">
        <v>70</v>
      </c>
      <c r="E91" s="165" t="s">
        <v>179</v>
      </c>
      <c r="F91" s="165" t="s">
        <v>180</v>
      </c>
      <c r="G91" s="163"/>
      <c r="H91" s="163"/>
      <c r="I91" s="166"/>
      <c r="J91" s="167">
        <f>BK91</f>
        <v>0</v>
      </c>
      <c r="K91" s="163"/>
      <c r="L91" s="168"/>
      <c r="M91" s="169"/>
      <c r="N91" s="170"/>
      <c r="O91" s="170"/>
      <c r="P91" s="171">
        <f>P92+P119+P168+P242</f>
        <v>0</v>
      </c>
      <c r="Q91" s="170"/>
      <c r="R91" s="171">
        <f>R92+R119+R168+R242</f>
        <v>109.28084</v>
      </c>
      <c r="S91" s="170"/>
      <c r="T91" s="172">
        <f>T92+T119+T168+T242</f>
        <v>0</v>
      </c>
      <c r="AR91" s="173" t="s">
        <v>79</v>
      </c>
      <c r="AT91" s="174" t="s">
        <v>70</v>
      </c>
      <c r="AU91" s="174" t="s">
        <v>71</v>
      </c>
      <c r="AY91" s="173" t="s">
        <v>181</v>
      </c>
      <c r="BK91" s="175">
        <f>BK92+BK119+BK168+BK242</f>
        <v>0</v>
      </c>
    </row>
    <row r="92" spans="2:63" s="12" customFormat="1" ht="22.8" customHeight="1">
      <c r="B92" s="162"/>
      <c r="C92" s="163"/>
      <c r="D92" s="164" t="s">
        <v>70</v>
      </c>
      <c r="E92" s="176" t="s">
        <v>79</v>
      </c>
      <c r="F92" s="176" t="s">
        <v>249</v>
      </c>
      <c r="G92" s="163"/>
      <c r="H92" s="163"/>
      <c r="I92" s="166"/>
      <c r="J92" s="177">
        <f>BK92</f>
        <v>0</v>
      </c>
      <c r="K92" s="163"/>
      <c r="L92" s="168"/>
      <c r="M92" s="169"/>
      <c r="N92" s="170"/>
      <c r="O92" s="170"/>
      <c r="P92" s="171">
        <f>SUM(P93:P118)</f>
        <v>0</v>
      </c>
      <c r="Q92" s="170"/>
      <c r="R92" s="171">
        <f>SUM(R93:R118)</f>
        <v>0</v>
      </c>
      <c r="S92" s="170"/>
      <c r="T92" s="172">
        <f>SUM(T93:T118)</f>
        <v>0</v>
      </c>
      <c r="AR92" s="173" t="s">
        <v>79</v>
      </c>
      <c r="AT92" s="174" t="s">
        <v>70</v>
      </c>
      <c r="AU92" s="174" t="s">
        <v>79</v>
      </c>
      <c r="AY92" s="173" t="s">
        <v>181</v>
      </c>
      <c r="BK92" s="175">
        <f>SUM(BK93:BK118)</f>
        <v>0</v>
      </c>
    </row>
    <row r="93" spans="1:65" s="2" customFormat="1" ht="16.5" customHeight="1">
      <c r="A93" s="34"/>
      <c r="B93" s="35"/>
      <c r="C93" s="178" t="s">
        <v>79</v>
      </c>
      <c r="D93" s="178" t="s">
        <v>183</v>
      </c>
      <c r="E93" s="179" t="s">
        <v>2094</v>
      </c>
      <c r="F93" s="180" t="s">
        <v>2095</v>
      </c>
      <c r="G93" s="181" t="s">
        <v>223</v>
      </c>
      <c r="H93" s="182">
        <v>8</v>
      </c>
      <c r="I93" s="241"/>
      <c r="J93" s="184">
        <f>ROUND(I93*H93,2)</f>
        <v>0</v>
      </c>
      <c r="K93" s="180" t="s">
        <v>187</v>
      </c>
      <c r="L93" s="185"/>
      <c r="M93" s="186" t="s">
        <v>19</v>
      </c>
      <c r="N93" s="187" t="s">
        <v>42</v>
      </c>
      <c r="O93" s="64"/>
      <c r="P93" s="188">
        <f>O93*H93</f>
        <v>0</v>
      </c>
      <c r="Q93" s="188">
        <v>0</v>
      </c>
      <c r="R93" s="188">
        <f>Q93*H93</f>
        <v>0</v>
      </c>
      <c r="S93" s="188">
        <v>0</v>
      </c>
      <c r="T93" s="189">
        <f>S93*H93</f>
        <v>0</v>
      </c>
      <c r="U93" s="34"/>
      <c r="V93" s="34"/>
      <c r="W93" s="34"/>
      <c r="X93" s="34"/>
      <c r="Y93" s="34"/>
      <c r="Z93" s="34"/>
      <c r="AA93" s="34"/>
      <c r="AB93" s="34"/>
      <c r="AC93" s="34"/>
      <c r="AD93" s="34"/>
      <c r="AE93" s="34"/>
      <c r="AR93" s="190" t="s">
        <v>188</v>
      </c>
      <c r="AT93" s="190" t="s">
        <v>183</v>
      </c>
      <c r="AU93" s="190" t="s">
        <v>81</v>
      </c>
      <c r="AY93" s="17" t="s">
        <v>181</v>
      </c>
      <c r="BE93" s="191">
        <f>IF(N93="základní",J93,0)</f>
        <v>0</v>
      </c>
      <c r="BF93" s="191">
        <f>IF(N93="snížená",J93,0)</f>
        <v>0</v>
      </c>
      <c r="BG93" s="191">
        <f>IF(N93="zákl. přenesená",J93,0)</f>
        <v>0</v>
      </c>
      <c r="BH93" s="191">
        <f>IF(N93="sníž. přenesená",J93,0)</f>
        <v>0</v>
      </c>
      <c r="BI93" s="191">
        <f>IF(N93="nulová",J93,0)</f>
        <v>0</v>
      </c>
      <c r="BJ93" s="17" t="s">
        <v>79</v>
      </c>
      <c r="BK93" s="191">
        <f>ROUND(I93*H93,2)</f>
        <v>0</v>
      </c>
      <c r="BL93" s="17" t="s">
        <v>189</v>
      </c>
      <c r="BM93" s="190" t="s">
        <v>2096</v>
      </c>
    </row>
    <row r="94" spans="2:51" s="14" customFormat="1" ht="12">
      <c r="B94" s="203"/>
      <c r="C94" s="204"/>
      <c r="D94" s="194" t="s">
        <v>191</v>
      </c>
      <c r="E94" s="205" t="s">
        <v>19</v>
      </c>
      <c r="F94" s="206" t="s">
        <v>235</v>
      </c>
      <c r="G94" s="204"/>
      <c r="H94" s="207">
        <v>8</v>
      </c>
      <c r="I94" s="204"/>
      <c r="J94" s="204"/>
      <c r="K94" s="204"/>
      <c r="L94" s="209"/>
      <c r="M94" s="210"/>
      <c r="N94" s="211"/>
      <c r="O94" s="211"/>
      <c r="P94" s="211"/>
      <c r="Q94" s="211"/>
      <c r="R94" s="211"/>
      <c r="S94" s="211"/>
      <c r="T94" s="212"/>
      <c r="AT94" s="213" t="s">
        <v>191</v>
      </c>
      <c r="AU94" s="213" t="s">
        <v>81</v>
      </c>
      <c r="AV94" s="14" t="s">
        <v>81</v>
      </c>
      <c r="AW94" s="14" t="s">
        <v>32</v>
      </c>
      <c r="AX94" s="14" t="s">
        <v>71</v>
      </c>
      <c r="AY94" s="213" t="s">
        <v>181</v>
      </c>
    </row>
    <row r="95" spans="2:51" s="15" customFormat="1" ht="12">
      <c r="B95" s="214"/>
      <c r="C95" s="215"/>
      <c r="D95" s="194" t="s">
        <v>191</v>
      </c>
      <c r="E95" s="216" t="s">
        <v>19</v>
      </c>
      <c r="F95" s="217" t="s">
        <v>196</v>
      </c>
      <c r="G95" s="215"/>
      <c r="H95" s="218">
        <v>8</v>
      </c>
      <c r="I95" s="215"/>
      <c r="J95" s="215"/>
      <c r="K95" s="215"/>
      <c r="L95" s="220"/>
      <c r="M95" s="221"/>
      <c r="N95" s="222"/>
      <c r="O95" s="222"/>
      <c r="P95" s="222"/>
      <c r="Q95" s="222"/>
      <c r="R95" s="222"/>
      <c r="S95" s="222"/>
      <c r="T95" s="223"/>
      <c r="AT95" s="224" t="s">
        <v>191</v>
      </c>
      <c r="AU95" s="224" t="s">
        <v>81</v>
      </c>
      <c r="AV95" s="15" t="s">
        <v>189</v>
      </c>
      <c r="AW95" s="15" t="s">
        <v>32</v>
      </c>
      <c r="AX95" s="15" t="s">
        <v>79</v>
      </c>
      <c r="AY95" s="224" t="s">
        <v>181</v>
      </c>
    </row>
    <row r="96" spans="2:51" s="13" customFormat="1" ht="12">
      <c r="B96" s="192"/>
      <c r="C96" s="193"/>
      <c r="D96" s="194" t="s">
        <v>191</v>
      </c>
      <c r="E96" s="195" t="s">
        <v>19</v>
      </c>
      <c r="F96" s="196" t="s">
        <v>254</v>
      </c>
      <c r="G96" s="193"/>
      <c r="H96" s="195" t="s">
        <v>19</v>
      </c>
      <c r="I96" s="193"/>
      <c r="J96" s="193"/>
      <c r="K96" s="193"/>
      <c r="L96" s="198"/>
      <c r="M96" s="199"/>
      <c r="N96" s="200"/>
      <c r="O96" s="200"/>
      <c r="P96" s="200"/>
      <c r="Q96" s="200"/>
      <c r="R96" s="200"/>
      <c r="S96" s="200"/>
      <c r="T96" s="201"/>
      <c r="AT96" s="202" t="s">
        <v>191</v>
      </c>
      <c r="AU96" s="202" t="s">
        <v>81</v>
      </c>
      <c r="AV96" s="13" t="s">
        <v>79</v>
      </c>
      <c r="AW96" s="13" t="s">
        <v>32</v>
      </c>
      <c r="AX96" s="13" t="s">
        <v>71</v>
      </c>
      <c r="AY96" s="202" t="s">
        <v>181</v>
      </c>
    </row>
    <row r="97" spans="1:65" s="2" customFormat="1" ht="16.5" customHeight="1">
      <c r="A97" s="34"/>
      <c r="B97" s="35"/>
      <c r="C97" s="178" t="s">
        <v>81</v>
      </c>
      <c r="D97" s="178" t="s">
        <v>183</v>
      </c>
      <c r="E97" s="179" t="s">
        <v>2097</v>
      </c>
      <c r="F97" s="180" t="s">
        <v>2098</v>
      </c>
      <c r="G97" s="181" t="s">
        <v>223</v>
      </c>
      <c r="H97" s="182">
        <v>16</v>
      </c>
      <c r="I97" s="241"/>
      <c r="J97" s="184">
        <f>ROUND(I97*H97,2)</f>
        <v>0</v>
      </c>
      <c r="K97" s="180" t="s">
        <v>187</v>
      </c>
      <c r="L97" s="185"/>
      <c r="M97" s="186" t="s">
        <v>19</v>
      </c>
      <c r="N97" s="187" t="s">
        <v>42</v>
      </c>
      <c r="O97" s="64"/>
      <c r="P97" s="188">
        <f>O97*H97</f>
        <v>0</v>
      </c>
      <c r="Q97" s="188">
        <v>0</v>
      </c>
      <c r="R97" s="188">
        <f>Q97*H97</f>
        <v>0</v>
      </c>
      <c r="S97" s="188">
        <v>0</v>
      </c>
      <c r="T97" s="189">
        <f>S97*H97</f>
        <v>0</v>
      </c>
      <c r="U97" s="34"/>
      <c r="V97" s="34"/>
      <c r="W97" s="34"/>
      <c r="X97" s="34"/>
      <c r="Y97" s="34"/>
      <c r="Z97" s="34"/>
      <c r="AA97" s="34"/>
      <c r="AB97" s="34"/>
      <c r="AC97" s="34"/>
      <c r="AD97" s="34"/>
      <c r="AE97" s="34"/>
      <c r="AR97" s="190" t="s">
        <v>188</v>
      </c>
      <c r="AT97" s="190" t="s">
        <v>183</v>
      </c>
      <c r="AU97" s="190" t="s">
        <v>81</v>
      </c>
      <c r="AY97" s="17" t="s">
        <v>181</v>
      </c>
      <c r="BE97" s="191">
        <f>IF(N97="základní",J97,0)</f>
        <v>0</v>
      </c>
      <c r="BF97" s="191">
        <f>IF(N97="snížená",J97,0)</f>
        <v>0</v>
      </c>
      <c r="BG97" s="191">
        <f>IF(N97="zákl. přenesená",J97,0)</f>
        <v>0</v>
      </c>
      <c r="BH97" s="191">
        <f>IF(N97="sníž. přenesená",J97,0)</f>
        <v>0</v>
      </c>
      <c r="BI97" s="191">
        <f>IF(N97="nulová",J97,0)</f>
        <v>0</v>
      </c>
      <c r="BJ97" s="17" t="s">
        <v>79</v>
      </c>
      <c r="BK97" s="191">
        <f>ROUND(I97*H97,2)</f>
        <v>0</v>
      </c>
      <c r="BL97" s="17" t="s">
        <v>189</v>
      </c>
      <c r="BM97" s="190" t="s">
        <v>2099</v>
      </c>
    </row>
    <row r="98" spans="2:51" s="14" customFormat="1" ht="12">
      <c r="B98" s="203"/>
      <c r="C98" s="204"/>
      <c r="D98" s="194" t="s">
        <v>191</v>
      </c>
      <c r="E98" s="205" t="s">
        <v>19</v>
      </c>
      <c r="F98" s="206" t="s">
        <v>1223</v>
      </c>
      <c r="G98" s="204"/>
      <c r="H98" s="207">
        <v>16</v>
      </c>
      <c r="I98" s="204"/>
      <c r="J98" s="204"/>
      <c r="K98" s="204"/>
      <c r="L98" s="209"/>
      <c r="M98" s="210"/>
      <c r="N98" s="211"/>
      <c r="O98" s="211"/>
      <c r="P98" s="211"/>
      <c r="Q98" s="211"/>
      <c r="R98" s="211"/>
      <c r="S98" s="211"/>
      <c r="T98" s="212"/>
      <c r="AT98" s="213" t="s">
        <v>191</v>
      </c>
      <c r="AU98" s="213" t="s">
        <v>81</v>
      </c>
      <c r="AV98" s="14" t="s">
        <v>81</v>
      </c>
      <c r="AW98" s="14" t="s">
        <v>32</v>
      </c>
      <c r="AX98" s="14" t="s">
        <v>71</v>
      </c>
      <c r="AY98" s="213" t="s">
        <v>181</v>
      </c>
    </row>
    <row r="99" spans="2:51" s="15" customFormat="1" ht="12">
      <c r="B99" s="214"/>
      <c r="C99" s="215"/>
      <c r="D99" s="194" t="s">
        <v>191</v>
      </c>
      <c r="E99" s="216" t="s">
        <v>19</v>
      </c>
      <c r="F99" s="217" t="s">
        <v>196</v>
      </c>
      <c r="G99" s="215"/>
      <c r="H99" s="218">
        <v>16</v>
      </c>
      <c r="I99" s="215"/>
      <c r="J99" s="215"/>
      <c r="K99" s="215"/>
      <c r="L99" s="220"/>
      <c r="M99" s="221"/>
      <c r="N99" s="222"/>
      <c r="O99" s="222"/>
      <c r="P99" s="222"/>
      <c r="Q99" s="222"/>
      <c r="R99" s="222"/>
      <c r="S99" s="222"/>
      <c r="T99" s="223"/>
      <c r="AT99" s="224" t="s">
        <v>191</v>
      </c>
      <c r="AU99" s="224" t="s">
        <v>81</v>
      </c>
      <c r="AV99" s="15" t="s">
        <v>189</v>
      </c>
      <c r="AW99" s="15" t="s">
        <v>32</v>
      </c>
      <c r="AX99" s="15" t="s">
        <v>79</v>
      </c>
      <c r="AY99" s="224" t="s">
        <v>181</v>
      </c>
    </row>
    <row r="100" spans="2:51" s="13" customFormat="1" ht="12">
      <c r="B100" s="192"/>
      <c r="C100" s="193"/>
      <c r="D100" s="194" t="s">
        <v>191</v>
      </c>
      <c r="E100" s="195" t="s">
        <v>19</v>
      </c>
      <c r="F100" s="196" t="s">
        <v>254</v>
      </c>
      <c r="G100" s="193"/>
      <c r="H100" s="195" t="s">
        <v>19</v>
      </c>
      <c r="I100" s="193"/>
      <c r="J100" s="193"/>
      <c r="K100" s="193"/>
      <c r="L100" s="198"/>
      <c r="M100" s="199"/>
      <c r="N100" s="200"/>
      <c r="O100" s="200"/>
      <c r="P100" s="200"/>
      <c r="Q100" s="200"/>
      <c r="R100" s="200"/>
      <c r="S100" s="200"/>
      <c r="T100" s="201"/>
      <c r="AT100" s="202" t="s">
        <v>191</v>
      </c>
      <c r="AU100" s="202" t="s">
        <v>81</v>
      </c>
      <c r="AV100" s="13" t="s">
        <v>79</v>
      </c>
      <c r="AW100" s="13" t="s">
        <v>32</v>
      </c>
      <c r="AX100" s="13" t="s">
        <v>71</v>
      </c>
      <c r="AY100" s="202" t="s">
        <v>181</v>
      </c>
    </row>
    <row r="101" spans="1:65" s="2" customFormat="1" ht="16.5" customHeight="1">
      <c r="A101" s="34"/>
      <c r="B101" s="35"/>
      <c r="C101" s="178" t="s">
        <v>208</v>
      </c>
      <c r="D101" s="178" t="s">
        <v>183</v>
      </c>
      <c r="E101" s="179" t="s">
        <v>2100</v>
      </c>
      <c r="F101" s="180" t="s">
        <v>2101</v>
      </c>
      <c r="G101" s="181" t="s">
        <v>223</v>
      </c>
      <c r="H101" s="182">
        <v>16</v>
      </c>
      <c r="I101" s="241"/>
      <c r="J101" s="184">
        <f>ROUND(I101*H101,2)</f>
        <v>0</v>
      </c>
      <c r="K101" s="180" t="s">
        <v>187</v>
      </c>
      <c r="L101" s="185"/>
      <c r="M101" s="186" t="s">
        <v>19</v>
      </c>
      <c r="N101" s="187" t="s">
        <v>42</v>
      </c>
      <c r="O101" s="64"/>
      <c r="P101" s="188">
        <f>O101*H101</f>
        <v>0</v>
      </c>
      <c r="Q101" s="188">
        <v>0</v>
      </c>
      <c r="R101" s="188">
        <f>Q101*H101</f>
        <v>0</v>
      </c>
      <c r="S101" s="188">
        <v>0</v>
      </c>
      <c r="T101" s="189">
        <f>S101*H101</f>
        <v>0</v>
      </c>
      <c r="U101" s="34"/>
      <c r="V101" s="34"/>
      <c r="W101" s="34"/>
      <c r="X101" s="34"/>
      <c r="Y101" s="34"/>
      <c r="Z101" s="34"/>
      <c r="AA101" s="34"/>
      <c r="AB101" s="34"/>
      <c r="AC101" s="34"/>
      <c r="AD101" s="34"/>
      <c r="AE101" s="34"/>
      <c r="AR101" s="190" t="s">
        <v>188</v>
      </c>
      <c r="AT101" s="190" t="s">
        <v>183</v>
      </c>
      <c r="AU101" s="190" t="s">
        <v>81</v>
      </c>
      <c r="AY101" s="17" t="s">
        <v>181</v>
      </c>
      <c r="BE101" s="191">
        <f>IF(N101="základní",J101,0)</f>
        <v>0</v>
      </c>
      <c r="BF101" s="191">
        <f>IF(N101="snížená",J101,0)</f>
        <v>0</v>
      </c>
      <c r="BG101" s="191">
        <f>IF(N101="zákl. přenesená",J101,0)</f>
        <v>0</v>
      </c>
      <c r="BH101" s="191">
        <f>IF(N101="sníž. přenesená",J101,0)</f>
        <v>0</v>
      </c>
      <c r="BI101" s="191">
        <f>IF(N101="nulová",J101,0)</f>
        <v>0</v>
      </c>
      <c r="BJ101" s="17" t="s">
        <v>79</v>
      </c>
      <c r="BK101" s="191">
        <f>ROUND(I101*H101,2)</f>
        <v>0</v>
      </c>
      <c r="BL101" s="17" t="s">
        <v>189</v>
      </c>
      <c r="BM101" s="190" t="s">
        <v>2102</v>
      </c>
    </row>
    <row r="102" spans="2:51" s="14" customFormat="1" ht="12">
      <c r="B102" s="203"/>
      <c r="C102" s="204"/>
      <c r="D102" s="194" t="s">
        <v>191</v>
      </c>
      <c r="E102" s="205" t="s">
        <v>19</v>
      </c>
      <c r="F102" s="206" t="s">
        <v>1223</v>
      </c>
      <c r="G102" s="204"/>
      <c r="H102" s="207">
        <v>16</v>
      </c>
      <c r="I102" s="204"/>
      <c r="J102" s="204"/>
      <c r="K102" s="204"/>
      <c r="L102" s="209"/>
      <c r="M102" s="210"/>
      <c r="N102" s="211"/>
      <c r="O102" s="211"/>
      <c r="P102" s="211"/>
      <c r="Q102" s="211"/>
      <c r="R102" s="211"/>
      <c r="S102" s="211"/>
      <c r="T102" s="212"/>
      <c r="AT102" s="213" t="s">
        <v>191</v>
      </c>
      <c r="AU102" s="213" t="s">
        <v>81</v>
      </c>
      <c r="AV102" s="14" t="s">
        <v>81</v>
      </c>
      <c r="AW102" s="14" t="s">
        <v>32</v>
      </c>
      <c r="AX102" s="14" t="s">
        <v>71</v>
      </c>
      <c r="AY102" s="213" t="s">
        <v>181</v>
      </c>
    </row>
    <row r="103" spans="2:51" s="15" customFormat="1" ht="12">
      <c r="B103" s="214"/>
      <c r="C103" s="215"/>
      <c r="D103" s="194" t="s">
        <v>191</v>
      </c>
      <c r="E103" s="216" t="s">
        <v>19</v>
      </c>
      <c r="F103" s="217" t="s">
        <v>196</v>
      </c>
      <c r="G103" s="215"/>
      <c r="H103" s="218">
        <v>16</v>
      </c>
      <c r="I103" s="215"/>
      <c r="J103" s="215"/>
      <c r="K103" s="215"/>
      <c r="L103" s="220"/>
      <c r="M103" s="221"/>
      <c r="N103" s="222"/>
      <c r="O103" s="222"/>
      <c r="P103" s="222"/>
      <c r="Q103" s="222"/>
      <c r="R103" s="222"/>
      <c r="S103" s="222"/>
      <c r="T103" s="223"/>
      <c r="AT103" s="224" t="s">
        <v>191</v>
      </c>
      <c r="AU103" s="224" t="s">
        <v>81</v>
      </c>
      <c r="AV103" s="15" t="s">
        <v>189</v>
      </c>
      <c r="AW103" s="15" t="s">
        <v>32</v>
      </c>
      <c r="AX103" s="15" t="s">
        <v>79</v>
      </c>
      <c r="AY103" s="224" t="s">
        <v>181</v>
      </c>
    </row>
    <row r="104" spans="2:51" s="13" customFormat="1" ht="12">
      <c r="B104" s="192"/>
      <c r="C104" s="193"/>
      <c r="D104" s="194" t="s">
        <v>191</v>
      </c>
      <c r="E104" s="195" t="s">
        <v>19</v>
      </c>
      <c r="F104" s="196" t="s">
        <v>254</v>
      </c>
      <c r="G104" s="193"/>
      <c r="H104" s="195" t="s">
        <v>19</v>
      </c>
      <c r="I104" s="193"/>
      <c r="J104" s="193"/>
      <c r="K104" s="193"/>
      <c r="L104" s="198"/>
      <c r="M104" s="199"/>
      <c r="N104" s="200"/>
      <c r="O104" s="200"/>
      <c r="P104" s="200"/>
      <c r="Q104" s="200"/>
      <c r="R104" s="200"/>
      <c r="S104" s="200"/>
      <c r="T104" s="201"/>
      <c r="AT104" s="202" t="s">
        <v>191</v>
      </c>
      <c r="AU104" s="202" t="s">
        <v>81</v>
      </c>
      <c r="AV104" s="13" t="s">
        <v>79</v>
      </c>
      <c r="AW104" s="13" t="s">
        <v>32</v>
      </c>
      <c r="AX104" s="13" t="s">
        <v>71</v>
      </c>
      <c r="AY104" s="202" t="s">
        <v>181</v>
      </c>
    </row>
    <row r="105" spans="1:65" s="2" customFormat="1" ht="16.5" customHeight="1">
      <c r="A105" s="34"/>
      <c r="B105" s="35"/>
      <c r="C105" s="178" t="s">
        <v>189</v>
      </c>
      <c r="D105" s="178" t="s">
        <v>183</v>
      </c>
      <c r="E105" s="179" t="s">
        <v>2103</v>
      </c>
      <c r="F105" s="180" t="s">
        <v>2104</v>
      </c>
      <c r="G105" s="181" t="s">
        <v>223</v>
      </c>
      <c r="H105" s="182">
        <v>16</v>
      </c>
      <c r="I105" s="241"/>
      <c r="J105" s="184">
        <f>ROUND(I105*H105,2)</f>
        <v>0</v>
      </c>
      <c r="K105" s="180" t="s">
        <v>187</v>
      </c>
      <c r="L105" s="185"/>
      <c r="M105" s="186" t="s">
        <v>19</v>
      </c>
      <c r="N105" s="187" t="s">
        <v>42</v>
      </c>
      <c r="O105" s="64"/>
      <c r="P105" s="188">
        <f>O105*H105</f>
        <v>0</v>
      </c>
      <c r="Q105" s="188">
        <v>0</v>
      </c>
      <c r="R105" s="188">
        <f>Q105*H105</f>
        <v>0</v>
      </c>
      <c r="S105" s="188">
        <v>0</v>
      </c>
      <c r="T105" s="189">
        <f>S105*H105</f>
        <v>0</v>
      </c>
      <c r="U105" s="34"/>
      <c r="V105" s="34"/>
      <c r="W105" s="34"/>
      <c r="X105" s="34"/>
      <c r="Y105" s="34"/>
      <c r="Z105" s="34"/>
      <c r="AA105" s="34"/>
      <c r="AB105" s="34"/>
      <c r="AC105" s="34"/>
      <c r="AD105" s="34"/>
      <c r="AE105" s="34"/>
      <c r="AR105" s="190" t="s">
        <v>188</v>
      </c>
      <c r="AT105" s="190" t="s">
        <v>183</v>
      </c>
      <c r="AU105" s="190" t="s">
        <v>81</v>
      </c>
      <c r="AY105" s="17" t="s">
        <v>181</v>
      </c>
      <c r="BE105" s="191">
        <f>IF(N105="základní",J105,0)</f>
        <v>0</v>
      </c>
      <c r="BF105" s="191">
        <f>IF(N105="snížená",J105,0)</f>
        <v>0</v>
      </c>
      <c r="BG105" s="191">
        <f>IF(N105="zákl. přenesená",J105,0)</f>
        <v>0</v>
      </c>
      <c r="BH105" s="191">
        <f>IF(N105="sníž. přenesená",J105,0)</f>
        <v>0</v>
      </c>
      <c r="BI105" s="191">
        <f>IF(N105="nulová",J105,0)</f>
        <v>0</v>
      </c>
      <c r="BJ105" s="17" t="s">
        <v>79</v>
      </c>
      <c r="BK105" s="191">
        <f>ROUND(I105*H105,2)</f>
        <v>0</v>
      </c>
      <c r="BL105" s="17" t="s">
        <v>189</v>
      </c>
      <c r="BM105" s="190" t="s">
        <v>2105</v>
      </c>
    </row>
    <row r="106" spans="2:51" s="14" customFormat="1" ht="12">
      <c r="B106" s="203"/>
      <c r="C106" s="204"/>
      <c r="D106" s="194" t="s">
        <v>191</v>
      </c>
      <c r="E106" s="205" t="s">
        <v>19</v>
      </c>
      <c r="F106" s="206" t="s">
        <v>1223</v>
      </c>
      <c r="G106" s="204"/>
      <c r="H106" s="207">
        <v>16</v>
      </c>
      <c r="I106" s="204"/>
      <c r="J106" s="204"/>
      <c r="K106" s="204"/>
      <c r="L106" s="209"/>
      <c r="M106" s="210"/>
      <c r="N106" s="211"/>
      <c r="O106" s="211"/>
      <c r="P106" s="211"/>
      <c r="Q106" s="211"/>
      <c r="R106" s="211"/>
      <c r="S106" s="211"/>
      <c r="T106" s="212"/>
      <c r="AT106" s="213" t="s">
        <v>191</v>
      </c>
      <c r="AU106" s="213" t="s">
        <v>81</v>
      </c>
      <c r="AV106" s="14" t="s">
        <v>81</v>
      </c>
      <c r="AW106" s="14" t="s">
        <v>32</v>
      </c>
      <c r="AX106" s="14" t="s">
        <v>71</v>
      </c>
      <c r="AY106" s="213" t="s">
        <v>181</v>
      </c>
    </row>
    <row r="107" spans="2:51" s="15" customFormat="1" ht="12">
      <c r="B107" s="214"/>
      <c r="C107" s="215"/>
      <c r="D107" s="194" t="s">
        <v>191</v>
      </c>
      <c r="E107" s="216" t="s">
        <v>19</v>
      </c>
      <c r="F107" s="217" t="s">
        <v>196</v>
      </c>
      <c r="G107" s="215"/>
      <c r="H107" s="218">
        <v>16</v>
      </c>
      <c r="I107" s="215"/>
      <c r="J107" s="215"/>
      <c r="K107" s="215"/>
      <c r="L107" s="220"/>
      <c r="M107" s="221"/>
      <c r="N107" s="222"/>
      <c r="O107" s="222"/>
      <c r="P107" s="222"/>
      <c r="Q107" s="222"/>
      <c r="R107" s="222"/>
      <c r="S107" s="222"/>
      <c r="T107" s="223"/>
      <c r="AT107" s="224" t="s">
        <v>191</v>
      </c>
      <c r="AU107" s="224" t="s">
        <v>81</v>
      </c>
      <c r="AV107" s="15" t="s">
        <v>189</v>
      </c>
      <c r="AW107" s="15" t="s">
        <v>32</v>
      </c>
      <c r="AX107" s="15" t="s">
        <v>79</v>
      </c>
      <c r="AY107" s="224" t="s">
        <v>181</v>
      </c>
    </row>
    <row r="108" spans="2:51" s="13" customFormat="1" ht="12">
      <c r="B108" s="192"/>
      <c r="C108" s="193"/>
      <c r="D108" s="194" t="s">
        <v>191</v>
      </c>
      <c r="E108" s="195" t="s">
        <v>19</v>
      </c>
      <c r="F108" s="196" t="s">
        <v>254</v>
      </c>
      <c r="G108" s="193"/>
      <c r="H108" s="195" t="s">
        <v>19</v>
      </c>
      <c r="I108" s="193"/>
      <c r="J108" s="193"/>
      <c r="K108" s="193"/>
      <c r="L108" s="198"/>
      <c r="M108" s="199"/>
      <c r="N108" s="200"/>
      <c r="O108" s="200"/>
      <c r="P108" s="200"/>
      <c r="Q108" s="200"/>
      <c r="R108" s="200"/>
      <c r="S108" s="200"/>
      <c r="T108" s="201"/>
      <c r="AT108" s="202" t="s">
        <v>191</v>
      </c>
      <c r="AU108" s="202" t="s">
        <v>81</v>
      </c>
      <c r="AV108" s="13" t="s">
        <v>79</v>
      </c>
      <c r="AW108" s="13" t="s">
        <v>32</v>
      </c>
      <c r="AX108" s="13" t="s">
        <v>71</v>
      </c>
      <c r="AY108" s="202" t="s">
        <v>181</v>
      </c>
    </row>
    <row r="109" spans="1:65" s="2" customFormat="1" ht="21.75" customHeight="1">
      <c r="A109" s="34"/>
      <c r="B109" s="35"/>
      <c r="C109" s="178" t="s">
        <v>197</v>
      </c>
      <c r="D109" s="178" t="s">
        <v>183</v>
      </c>
      <c r="E109" s="179" t="s">
        <v>1000</v>
      </c>
      <c r="F109" s="180" t="s">
        <v>1001</v>
      </c>
      <c r="G109" s="181" t="s">
        <v>223</v>
      </c>
      <c r="H109" s="182">
        <v>13</v>
      </c>
      <c r="I109" s="241"/>
      <c r="J109" s="184">
        <f>ROUND(I109*H109,2)</f>
        <v>0</v>
      </c>
      <c r="K109" s="180" t="s">
        <v>187</v>
      </c>
      <c r="L109" s="185"/>
      <c r="M109" s="186" t="s">
        <v>19</v>
      </c>
      <c r="N109" s="187" t="s">
        <v>42</v>
      </c>
      <c r="O109" s="64"/>
      <c r="P109" s="188">
        <f>O109*H109</f>
        <v>0</v>
      </c>
      <c r="Q109" s="188">
        <v>0</v>
      </c>
      <c r="R109" s="188">
        <f>Q109*H109</f>
        <v>0</v>
      </c>
      <c r="S109" s="188">
        <v>0</v>
      </c>
      <c r="T109" s="189">
        <f>S109*H109</f>
        <v>0</v>
      </c>
      <c r="U109" s="34"/>
      <c r="V109" s="34"/>
      <c r="W109" s="34"/>
      <c r="X109" s="34"/>
      <c r="Y109" s="34"/>
      <c r="Z109" s="34"/>
      <c r="AA109" s="34"/>
      <c r="AB109" s="34"/>
      <c r="AC109" s="34"/>
      <c r="AD109" s="34"/>
      <c r="AE109" s="34"/>
      <c r="AR109" s="190" t="s">
        <v>188</v>
      </c>
      <c r="AT109" s="190" t="s">
        <v>183</v>
      </c>
      <c r="AU109" s="190" t="s">
        <v>81</v>
      </c>
      <c r="AY109" s="17" t="s">
        <v>181</v>
      </c>
      <c r="BE109" s="191">
        <f>IF(N109="základní",J109,0)</f>
        <v>0</v>
      </c>
      <c r="BF109" s="191">
        <f>IF(N109="snížená",J109,0)</f>
        <v>0</v>
      </c>
      <c r="BG109" s="191">
        <f>IF(N109="zákl. přenesená",J109,0)</f>
        <v>0</v>
      </c>
      <c r="BH109" s="191">
        <f>IF(N109="sníž. přenesená",J109,0)</f>
        <v>0</v>
      </c>
      <c r="BI109" s="191">
        <f>IF(N109="nulová",J109,0)</f>
        <v>0</v>
      </c>
      <c r="BJ109" s="17" t="s">
        <v>79</v>
      </c>
      <c r="BK109" s="191">
        <f>ROUND(I109*H109,2)</f>
        <v>0</v>
      </c>
      <c r="BL109" s="17" t="s">
        <v>189</v>
      </c>
      <c r="BM109" s="190" t="s">
        <v>2106</v>
      </c>
    </row>
    <row r="110" spans="2:51" s="13" customFormat="1" ht="12">
      <c r="B110" s="192"/>
      <c r="C110" s="193"/>
      <c r="D110" s="194" t="s">
        <v>191</v>
      </c>
      <c r="E110" s="195" t="s">
        <v>19</v>
      </c>
      <c r="F110" s="196" t="s">
        <v>2107</v>
      </c>
      <c r="G110" s="193"/>
      <c r="H110" s="195" t="s">
        <v>19</v>
      </c>
      <c r="I110" s="193"/>
      <c r="J110" s="193"/>
      <c r="K110" s="193"/>
      <c r="L110" s="198"/>
      <c r="M110" s="199"/>
      <c r="N110" s="200"/>
      <c r="O110" s="200"/>
      <c r="P110" s="200"/>
      <c r="Q110" s="200"/>
      <c r="R110" s="200"/>
      <c r="S110" s="200"/>
      <c r="T110" s="201"/>
      <c r="AT110" s="202" t="s">
        <v>191</v>
      </c>
      <c r="AU110" s="202" t="s">
        <v>81</v>
      </c>
      <c r="AV110" s="13" t="s">
        <v>79</v>
      </c>
      <c r="AW110" s="13" t="s">
        <v>32</v>
      </c>
      <c r="AX110" s="13" t="s">
        <v>71</v>
      </c>
      <c r="AY110" s="202" t="s">
        <v>181</v>
      </c>
    </row>
    <row r="111" spans="2:51" s="14" customFormat="1" ht="12">
      <c r="B111" s="203"/>
      <c r="C111" s="204"/>
      <c r="D111" s="194" t="s">
        <v>191</v>
      </c>
      <c r="E111" s="205" t="s">
        <v>19</v>
      </c>
      <c r="F111" s="206" t="s">
        <v>300</v>
      </c>
      <c r="G111" s="204"/>
      <c r="H111" s="207">
        <v>13</v>
      </c>
      <c r="I111" s="204"/>
      <c r="J111" s="204"/>
      <c r="K111" s="204"/>
      <c r="L111" s="209"/>
      <c r="M111" s="210"/>
      <c r="N111" s="211"/>
      <c r="O111" s="211"/>
      <c r="P111" s="211"/>
      <c r="Q111" s="211"/>
      <c r="R111" s="211"/>
      <c r="S111" s="211"/>
      <c r="T111" s="212"/>
      <c r="AT111" s="213" t="s">
        <v>191</v>
      </c>
      <c r="AU111" s="213" t="s">
        <v>81</v>
      </c>
      <c r="AV111" s="14" t="s">
        <v>81</v>
      </c>
      <c r="AW111" s="14" t="s">
        <v>32</v>
      </c>
      <c r="AX111" s="14" t="s">
        <v>71</v>
      </c>
      <c r="AY111" s="213" t="s">
        <v>181</v>
      </c>
    </row>
    <row r="112" spans="2:51" s="15" customFormat="1" ht="12">
      <c r="B112" s="214"/>
      <c r="C112" s="215"/>
      <c r="D112" s="194" t="s">
        <v>191</v>
      </c>
      <c r="E112" s="216" t="s">
        <v>19</v>
      </c>
      <c r="F112" s="217" t="s">
        <v>196</v>
      </c>
      <c r="G112" s="215"/>
      <c r="H112" s="218">
        <v>13</v>
      </c>
      <c r="I112" s="215"/>
      <c r="J112" s="215"/>
      <c r="K112" s="215"/>
      <c r="L112" s="220"/>
      <c r="M112" s="221"/>
      <c r="N112" s="222"/>
      <c r="O112" s="222"/>
      <c r="P112" s="222"/>
      <c r="Q112" s="222"/>
      <c r="R112" s="222"/>
      <c r="S112" s="222"/>
      <c r="T112" s="223"/>
      <c r="AT112" s="224" t="s">
        <v>191</v>
      </c>
      <c r="AU112" s="224" t="s">
        <v>81</v>
      </c>
      <c r="AV112" s="15" t="s">
        <v>189</v>
      </c>
      <c r="AW112" s="15" t="s">
        <v>32</v>
      </c>
      <c r="AX112" s="15" t="s">
        <v>79</v>
      </c>
      <c r="AY112" s="224" t="s">
        <v>181</v>
      </c>
    </row>
    <row r="113" spans="2:51" s="13" customFormat="1" ht="12">
      <c r="B113" s="192"/>
      <c r="C113" s="193"/>
      <c r="D113" s="194" t="s">
        <v>191</v>
      </c>
      <c r="E113" s="195" t="s">
        <v>19</v>
      </c>
      <c r="F113" s="196" t="s">
        <v>254</v>
      </c>
      <c r="G113" s="193"/>
      <c r="H113" s="195" t="s">
        <v>19</v>
      </c>
      <c r="I113" s="193"/>
      <c r="J113" s="193"/>
      <c r="K113" s="193"/>
      <c r="L113" s="198"/>
      <c r="M113" s="199"/>
      <c r="N113" s="200"/>
      <c r="O113" s="200"/>
      <c r="P113" s="200"/>
      <c r="Q113" s="200"/>
      <c r="R113" s="200"/>
      <c r="S113" s="200"/>
      <c r="T113" s="201"/>
      <c r="AT113" s="202" t="s">
        <v>191</v>
      </c>
      <c r="AU113" s="202" t="s">
        <v>81</v>
      </c>
      <c r="AV113" s="13" t="s">
        <v>79</v>
      </c>
      <c r="AW113" s="13" t="s">
        <v>32</v>
      </c>
      <c r="AX113" s="13" t="s">
        <v>71</v>
      </c>
      <c r="AY113" s="202" t="s">
        <v>181</v>
      </c>
    </row>
    <row r="114" spans="1:65" s="2" customFormat="1" ht="16.5" customHeight="1">
      <c r="A114" s="34"/>
      <c r="B114" s="35"/>
      <c r="C114" s="178" t="s">
        <v>225</v>
      </c>
      <c r="D114" s="178" t="s">
        <v>183</v>
      </c>
      <c r="E114" s="179" t="s">
        <v>1067</v>
      </c>
      <c r="F114" s="180" t="s">
        <v>1068</v>
      </c>
      <c r="G114" s="181" t="s">
        <v>262</v>
      </c>
      <c r="H114" s="182">
        <v>30</v>
      </c>
      <c r="I114" s="241"/>
      <c r="J114" s="184">
        <f>ROUND(I114*H114,2)</f>
        <v>0</v>
      </c>
      <c r="K114" s="180" t="s">
        <v>187</v>
      </c>
      <c r="L114" s="185"/>
      <c r="M114" s="186" t="s">
        <v>19</v>
      </c>
      <c r="N114" s="187" t="s">
        <v>42</v>
      </c>
      <c r="O114" s="64"/>
      <c r="P114" s="188">
        <f>O114*H114</f>
        <v>0</v>
      </c>
      <c r="Q114" s="188">
        <v>0</v>
      </c>
      <c r="R114" s="188">
        <f>Q114*H114</f>
        <v>0</v>
      </c>
      <c r="S114" s="188">
        <v>0</v>
      </c>
      <c r="T114" s="189">
        <f>S114*H114</f>
        <v>0</v>
      </c>
      <c r="U114" s="34"/>
      <c r="V114" s="34"/>
      <c r="W114" s="34"/>
      <c r="X114" s="34"/>
      <c r="Y114" s="34"/>
      <c r="Z114" s="34"/>
      <c r="AA114" s="34"/>
      <c r="AB114" s="34"/>
      <c r="AC114" s="34"/>
      <c r="AD114" s="34"/>
      <c r="AE114" s="34"/>
      <c r="AR114" s="190" t="s">
        <v>228</v>
      </c>
      <c r="AT114" s="190" t="s">
        <v>183</v>
      </c>
      <c r="AU114" s="190" t="s">
        <v>81</v>
      </c>
      <c r="AY114" s="17" t="s">
        <v>181</v>
      </c>
      <c r="BE114" s="191">
        <f>IF(N114="základní",J114,0)</f>
        <v>0</v>
      </c>
      <c r="BF114" s="191">
        <f>IF(N114="snížená",J114,0)</f>
        <v>0</v>
      </c>
      <c r="BG114" s="191">
        <f>IF(N114="zákl. přenesená",J114,0)</f>
        <v>0</v>
      </c>
      <c r="BH114" s="191">
        <f>IF(N114="sníž. přenesená",J114,0)</f>
        <v>0</v>
      </c>
      <c r="BI114" s="191">
        <f>IF(N114="nulová",J114,0)</f>
        <v>0</v>
      </c>
      <c r="BJ114" s="17" t="s">
        <v>79</v>
      </c>
      <c r="BK114" s="191">
        <f>ROUND(I114*H114,2)</f>
        <v>0</v>
      </c>
      <c r="BL114" s="17" t="s">
        <v>228</v>
      </c>
      <c r="BM114" s="190" t="s">
        <v>2108</v>
      </c>
    </row>
    <row r="115" spans="2:51" s="13" customFormat="1" ht="12">
      <c r="B115" s="192"/>
      <c r="C115" s="193"/>
      <c r="D115" s="194" t="s">
        <v>191</v>
      </c>
      <c r="E115" s="195" t="s">
        <v>19</v>
      </c>
      <c r="F115" s="196" t="s">
        <v>2109</v>
      </c>
      <c r="G115" s="193"/>
      <c r="H115" s="195" t="s">
        <v>19</v>
      </c>
      <c r="I115" s="193"/>
      <c r="J115" s="193"/>
      <c r="K115" s="193"/>
      <c r="L115" s="198"/>
      <c r="M115" s="199"/>
      <c r="N115" s="200"/>
      <c r="O115" s="200"/>
      <c r="P115" s="200"/>
      <c r="Q115" s="200"/>
      <c r="R115" s="200"/>
      <c r="S115" s="200"/>
      <c r="T115" s="201"/>
      <c r="AT115" s="202" t="s">
        <v>191</v>
      </c>
      <c r="AU115" s="202" t="s">
        <v>81</v>
      </c>
      <c r="AV115" s="13" t="s">
        <v>79</v>
      </c>
      <c r="AW115" s="13" t="s">
        <v>32</v>
      </c>
      <c r="AX115" s="13" t="s">
        <v>71</v>
      </c>
      <c r="AY115" s="202" t="s">
        <v>181</v>
      </c>
    </row>
    <row r="116" spans="2:51" s="14" customFormat="1" ht="12">
      <c r="B116" s="203"/>
      <c r="C116" s="204"/>
      <c r="D116" s="194" t="s">
        <v>191</v>
      </c>
      <c r="E116" s="205" t="s">
        <v>19</v>
      </c>
      <c r="F116" s="206" t="s">
        <v>2110</v>
      </c>
      <c r="G116" s="204"/>
      <c r="H116" s="207">
        <v>30</v>
      </c>
      <c r="I116" s="204"/>
      <c r="J116" s="204"/>
      <c r="K116" s="204"/>
      <c r="L116" s="209"/>
      <c r="M116" s="210"/>
      <c r="N116" s="211"/>
      <c r="O116" s="211"/>
      <c r="P116" s="211"/>
      <c r="Q116" s="211"/>
      <c r="R116" s="211"/>
      <c r="S116" s="211"/>
      <c r="T116" s="212"/>
      <c r="AT116" s="213" t="s">
        <v>191</v>
      </c>
      <c r="AU116" s="213" t="s">
        <v>81</v>
      </c>
      <c r="AV116" s="14" t="s">
        <v>81</v>
      </c>
      <c r="AW116" s="14" t="s">
        <v>32</v>
      </c>
      <c r="AX116" s="14" t="s">
        <v>71</v>
      </c>
      <c r="AY116" s="213" t="s">
        <v>181</v>
      </c>
    </row>
    <row r="117" spans="2:51" s="15" customFormat="1" ht="12">
      <c r="B117" s="214"/>
      <c r="C117" s="215"/>
      <c r="D117" s="194" t="s">
        <v>191</v>
      </c>
      <c r="E117" s="216" t="s">
        <v>19</v>
      </c>
      <c r="F117" s="217" t="s">
        <v>196</v>
      </c>
      <c r="G117" s="215"/>
      <c r="H117" s="218">
        <v>30</v>
      </c>
      <c r="I117" s="215"/>
      <c r="J117" s="215"/>
      <c r="K117" s="215"/>
      <c r="L117" s="220"/>
      <c r="M117" s="221"/>
      <c r="N117" s="222"/>
      <c r="O117" s="222"/>
      <c r="P117" s="222"/>
      <c r="Q117" s="222"/>
      <c r="R117" s="222"/>
      <c r="S117" s="222"/>
      <c r="T117" s="223"/>
      <c r="AT117" s="224" t="s">
        <v>191</v>
      </c>
      <c r="AU117" s="224" t="s">
        <v>81</v>
      </c>
      <c r="AV117" s="15" t="s">
        <v>189</v>
      </c>
      <c r="AW117" s="15" t="s">
        <v>32</v>
      </c>
      <c r="AX117" s="15" t="s">
        <v>79</v>
      </c>
      <c r="AY117" s="224" t="s">
        <v>181</v>
      </c>
    </row>
    <row r="118" spans="2:51" s="13" customFormat="1" ht="12">
      <c r="B118" s="192"/>
      <c r="C118" s="193"/>
      <c r="D118" s="194" t="s">
        <v>191</v>
      </c>
      <c r="E118" s="195" t="s">
        <v>19</v>
      </c>
      <c r="F118" s="196" t="s">
        <v>254</v>
      </c>
      <c r="G118" s="193"/>
      <c r="H118" s="195" t="s">
        <v>19</v>
      </c>
      <c r="I118" s="193"/>
      <c r="J118" s="193"/>
      <c r="K118" s="193"/>
      <c r="L118" s="198"/>
      <c r="M118" s="199"/>
      <c r="N118" s="200"/>
      <c r="O118" s="200"/>
      <c r="P118" s="200"/>
      <c r="Q118" s="200"/>
      <c r="R118" s="200"/>
      <c r="S118" s="200"/>
      <c r="T118" s="201"/>
      <c r="AT118" s="202" t="s">
        <v>191</v>
      </c>
      <c r="AU118" s="202" t="s">
        <v>81</v>
      </c>
      <c r="AV118" s="13" t="s">
        <v>79</v>
      </c>
      <c r="AW118" s="13" t="s">
        <v>32</v>
      </c>
      <c r="AX118" s="13" t="s">
        <v>71</v>
      </c>
      <c r="AY118" s="202" t="s">
        <v>181</v>
      </c>
    </row>
    <row r="119" spans="2:63" s="12" customFormat="1" ht="22.8" customHeight="1">
      <c r="B119" s="162"/>
      <c r="C119" s="163"/>
      <c r="D119" s="164" t="s">
        <v>70</v>
      </c>
      <c r="E119" s="176" t="s">
        <v>81</v>
      </c>
      <c r="F119" s="176" t="s">
        <v>182</v>
      </c>
      <c r="G119" s="163"/>
      <c r="H119" s="163"/>
      <c r="I119" s="166"/>
      <c r="J119" s="177">
        <f>BK119</f>
        <v>0</v>
      </c>
      <c r="K119" s="163"/>
      <c r="L119" s="168"/>
      <c r="M119" s="169"/>
      <c r="N119" s="170"/>
      <c r="O119" s="170"/>
      <c r="P119" s="171">
        <f>SUM(P120:P167)</f>
        <v>0</v>
      </c>
      <c r="Q119" s="170"/>
      <c r="R119" s="171">
        <f>SUM(R120:R167)</f>
        <v>109.27964</v>
      </c>
      <c r="S119" s="170"/>
      <c r="T119" s="172">
        <f>SUM(T120:T167)</f>
        <v>0</v>
      </c>
      <c r="AR119" s="173" t="s">
        <v>79</v>
      </c>
      <c r="AT119" s="174" t="s">
        <v>70</v>
      </c>
      <c r="AU119" s="174" t="s">
        <v>79</v>
      </c>
      <c r="AY119" s="173" t="s">
        <v>181</v>
      </c>
      <c r="BK119" s="175">
        <f>SUM(BK120:BK167)</f>
        <v>0</v>
      </c>
    </row>
    <row r="120" spans="1:65" s="2" customFormat="1" ht="24.15" customHeight="1">
      <c r="A120" s="34"/>
      <c r="B120" s="35"/>
      <c r="C120" s="178" t="s">
        <v>230</v>
      </c>
      <c r="D120" s="178" t="s">
        <v>183</v>
      </c>
      <c r="E120" s="179" t="s">
        <v>1970</v>
      </c>
      <c r="F120" s="180" t="s">
        <v>1971</v>
      </c>
      <c r="G120" s="181" t="s">
        <v>223</v>
      </c>
      <c r="H120" s="182">
        <v>96</v>
      </c>
      <c r="I120" s="183"/>
      <c r="J120" s="184">
        <f>ROUND(I120*H120,2)</f>
        <v>0</v>
      </c>
      <c r="K120" s="180" t="s">
        <v>187</v>
      </c>
      <c r="L120" s="185"/>
      <c r="M120" s="186" t="s">
        <v>19</v>
      </c>
      <c r="N120" s="187" t="s">
        <v>42</v>
      </c>
      <c r="O120" s="64"/>
      <c r="P120" s="188">
        <f>O120*H120</f>
        <v>0</v>
      </c>
      <c r="Q120" s="188">
        <v>0.00105</v>
      </c>
      <c r="R120" s="188">
        <f>Q120*H120</f>
        <v>0.1008</v>
      </c>
      <c r="S120" s="188">
        <v>0</v>
      </c>
      <c r="T120" s="189">
        <f>S120*H120</f>
        <v>0</v>
      </c>
      <c r="U120" s="34"/>
      <c r="V120" s="34"/>
      <c r="W120" s="34"/>
      <c r="X120" s="34"/>
      <c r="Y120" s="34"/>
      <c r="Z120" s="34"/>
      <c r="AA120" s="34"/>
      <c r="AB120" s="34"/>
      <c r="AC120" s="34"/>
      <c r="AD120" s="34"/>
      <c r="AE120" s="34"/>
      <c r="AR120" s="190" t="s">
        <v>188</v>
      </c>
      <c r="AT120" s="190" t="s">
        <v>183</v>
      </c>
      <c r="AU120" s="190" t="s">
        <v>81</v>
      </c>
      <c r="AY120" s="17" t="s">
        <v>181</v>
      </c>
      <c r="BE120" s="191">
        <f>IF(N120="základní",J120,0)</f>
        <v>0</v>
      </c>
      <c r="BF120" s="191">
        <f>IF(N120="snížená",J120,0)</f>
        <v>0</v>
      </c>
      <c r="BG120" s="191">
        <f>IF(N120="zákl. přenesená",J120,0)</f>
        <v>0</v>
      </c>
      <c r="BH120" s="191">
        <f>IF(N120="sníž. přenesená",J120,0)</f>
        <v>0</v>
      </c>
      <c r="BI120" s="191">
        <f>IF(N120="nulová",J120,0)</f>
        <v>0</v>
      </c>
      <c r="BJ120" s="17" t="s">
        <v>79</v>
      </c>
      <c r="BK120" s="191">
        <f>ROUND(I120*H120,2)</f>
        <v>0</v>
      </c>
      <c r="BL120" s="17" t="s">
        <v>189</v>
      </c>
      <c r="BM120" s="190" t="s">
        <v>2111</v>
      </c>
    </row>
    <row r="121" spans="2:51" s="14" customFormat="1" ht="12">
      <c r="B121" s="203"/>
      <c r="C121" s="204"/>
      <c r="D121" s="194" t="s">
        <v>191</v>
      </c>
      <c r="E121" s="205" t="s">
        <v>19</v>
      </c>
      <c r="F121" s="206" t="s">
        <v>1973</v>
      </c>
      <c r="G121" s="204"/>
      <c r="H121" s="207">
        <v>96</v>
      </c>
      <c r="I121" s="208"/>
      <c r="J121" s="204"/>
      <c r="K121" s="204"/>
      <c r="L121" s="209"/>
      <c r="M121" s="210"/>
      <c r="N121" s="211"/>
      <c r="O121" s="211"/>
      <c r="P121" s="211"/>
      <c r="Q121" s="211"/>
      <c r="R121" s="211"/>
      <c r="S121" s="211"/>
      <c r="T121" s="212"/>
      <c r="AT121" s="213" t="s">
        <v>191</v>
      </c>
      <c r="AU121" s="213" t="s">
        <v>81</v>
      </c>
      <c r="AV121" s="14" t="s">
        <v>81</v>
      </c>
      <c r="AW121" s="14" t="s">
        <v>32</v>
      </c>
      <c r="AX121" s="14" t="s">
        <v>71</v>
      </c>
      <c r="AY121" s="213" t="s">
        <v>181</v>
      </c>
    </row>
    <row r="122" spans="2:51" s="15" customFormat="1" ht="12">
      <c r="B122" s="214"/>
      <c r="C122" s="215"/>
      <c r="D122" s="194" t="s">
        <v>191</v>
      </c>
      <c r="E122" s="216" t="s">
        <v>19</v>
      </c>
      <c r="F122" s="217" t="s">
        <v>196</v>
      </c>
      <c r="G122" s="215"/>
      <c r="H122" s="218">
        <v>96</v>
      </c>
      <c r="I122" s="219"/>
      <c r="J122" s="215"/>
      <c r="K122" s="215"/>
      <c r="L122" s="220"/>
      <c r="M122" s="221"/>
      <c r="N122" s="222"/>
      <c r="O122" s="222"/>
      <c r="P122" s="222"/>
      <c r="Q122" s="222"/>
      <c r="R122" s="222"/>
      <c r="S122" s="222"/>
      <c r="T122" s="223"/>
      <c r="AT122" s="224" t="s">
        <v>191</v>
      </c>
      <c r="AU122" s="224" t="s">
        <v>81</v>
      </c>
      <c r="AV122" s="15" t="s">
        <v>189</v>
      </c>
      <c r="AW122" s="15" t="s">
        <v>32</v>
      </c>
      <c r="AX122" s="15" t="s">
        <v>79</v>
      </c>
      <c r="AY122" s="224" t="s">
        <v>181</v>
      </c>
    </row>
    <row r="123" spans="1:65" s="2" customFormat="1" ht="24.15" customHeight="1">
      <c r="A123" s="34"/>
      <c r="B123" s="35"/>
      <c r="C123" s="178" t="s">
        <v>188</v>
      </c>
      <c r="D123" s="178" t="s">
        <v>183</v>
      </c>
      <c r="E123" s="179" t="s">
        <v>2112</v>
      </c>
      <c r="F123" s="180" t="s">
        <v>2113</v>
      </c>
      <c r="G123" s="181" t="s">
        <v>223</v>
      </c>
      <c r="H123" s="182">
        <v>52</v>
      </c>
      <c r="I123" s="183"/>
      <c r="J123" s="184">
        <f>ROUND(I123*H123,2)</f>
        <v>0</v>
      </c>
      <c r="K123" s="180" t="s">
        <v>187</v>
      </c>
      <c r="L123" s="185"/>
      <c r="M123" s="186" t="s">
        <v>19</v>
      </c>
      <c r="N123" s="187" t="s">
        <v>42</v>
      </c>
      <c r="O123" s="64"/>
      <c r="P123" s="188">
        <f>O123*H123</f>
        <v>0</v>
      </c>
      <c r="Q123" s="188">
        <v>0.00123</v>
      </c>
      <c r="R123" s="188">
        <f>Q123*H123</f>
        <v>0.06396</v>
      </c>
      <c r="S123" s="188">
        <v>0</v>
      </c>
      <c r="T123" s="189">
        <f>S123*H123</f>
        <v>0</v>
      </c>
      <c r="U123" s="34"/>
      <c r="V123" s="34"/>
      <c r="W123" s="34"/>
      <c r="X123" s="34"/>
      <c r="Y123" s="34"/>
      <c r="Z123" s="34"/>
      <c r="AA123" s="34"/>
      <c r="AB123" s="34"/>
      <c r="AC123" s="34"/>
      <c r="AD123" s="34"/>
      <c r="AE123" s="34"/>
      <c r="AR123" s="190" t="s">
        <v>188</v>
      </c>
      <c r="AT123" s="190" t="s">
        <v>183</v>
      </c>
      <c r="AU123" s="190" t="s">
        <v>81</v>
      </c>
      <c r="AY123" s="17" t="s">
        <v>181</v>
      </c>
      <c r="BE123" s="191">
        <f>IF(N123="základní",J123,0)</f>
        <v>0</v>
      </c>
      <c r="BF123" s="191">
        <f>IF(N123="snížená",J123,0)</f>
        <v>0</v>
      </c>
      <c r="BG123" s="191">
        <f>IF(N123="zákl. přenesená",J123,0)</f>
        <v>0</v>
      </c>
      <c r="BH123" s="191">
        <f>IF(N123="sníž. přenesená",J123,0)</f>
        <v>0</v>
      </c>
      <c r="BI123" s="191">
        <f>IF(N123="nulová",J123,0)</f>
        <v>0</v>
      </c>
      <c r="BJ123" s="17" t="s">
        <v>79</v>
      </c>
      <c r="BK123" s="191">
        <f>ROUND(I123*H123,2)</f>
        <v>0</v>
      </c>
      <c r="BL123" s="17" t="s">
        <v>189</v>
      </c>
      <c r="BM123" s="190" t="s">
        <v>2114</v>
      </c>
    </row>
    <row r="124" spans="2:51" s="14" customFormat="1" ht="12">
      <c r="B124" s="203"/>
      <c r="C124" s="204"/>
      <c r="D124" s="194" t="s">
        <v>191</v>
      </c>
      <c r="E124" s="205" t="s">
        <v>19</v>
      </c>
      <c r="F124" s="206" t="s">
        <v>2115</v>
      </c>
      <c r="G124" s="204"/>
      <c r="H124" s="207">
        <v>52</v>
      </c>
      <c r="I124" s="208"/>
      <c r="J124" s="204"/>
      <c r="K124" s="204"/>
      <c r="L124" s="209"/>
      <c r="M124" s="210"/>
      <c r="N124" s="211"/>
      <c r="O124" s="211"/>
      <c r="P124" s="211"/>
      <c r="Q124" s="211"/>
      <c r="R124" s="211"/>
      <c r="S124" s="211"/>
      <c r="T124" s="212"/>
      <c r="AT124" s="213" t="s">
        <v>191</v>
      </c>
      <c r="AU124" s="213" t="s">
        <v>81</v>
      </c>
      <c r="AV124" s="14" t="s">
        <v>81</v>
      </c>
      <c r="AW124" s="14" t="s">
        <v>32</v>
      </c>
      <c r="AX124" s="14" t="s">
        <v>79</v>
      </c>
      <c r="AY124" s="213" t="s">
        <v>181</v>
      </c>
    </row>
    <row r="125" spans="1:65" s="2" customFormat="1" ht="21.75" customHeight="1">
      <c r="A125" s="34"/>
      <c r="B125" s="35"/>
      <c r="C125" s="178" t="s">
        <v>240</v>
      </c>
      <c r="D125" s="178" t="s">
        <v>183</v>
      </c>
      <c r="E125" s="179" t="s">
        <v>1111</v>
      </c>
      <c r="F125" s="180" t="s">
        <v>1112</v>
      </c>
      <c r="G125" s="181" t="s">
        <v>223</v>
      </c>
      <c r="H125" s="182">
        <v>26</v>
      </c>
      <c r="I125" s="183"/>
      <c r="J125" s="184">
        <f>ROUND(I125*H125,2)</f>
        <v>0</v>
      </c>
      <c r="K125" s="180" t="s">
        <v>187</v>
      </c>
      <c r="L125" s="185"/>
      <c r="M125" s="186" t="s">
        <v>19</v>
      </c>
      <c r="N125" s="187" t="s">
        <v>42</v>
      </c>
      <c r="O125" s="64"/>
      <c r="P125" s="188">
        <f>O125*H125</f>
        <v>0</v>
      </c>
      <c r="Q125" s="188">
        <v>0.00018</v>
      </c>
      <c r="R125" s="188">
        <f>Q125*H125</f>
        <v>0.00468</v>
      </c>
      <c r="S125" s="188">
        <v>0</v>
      </c>
      <c r="T125" s="189">
        <f>S125*H125</f>
        <v>0</v>
      </c>
      <c r="U125" s="34"/>
      <c r="V125" s="34"/>
      <c r="W125" s="34"/>
      <c r="X125" s="34"/>
      <c r="Y125" s="34"/>
      <c r="Z125" s="34"/>
      <c r="AA125" s="34"/>
      <c r="AB125" s="34"/>
      <c r="AC125" s="34"/>
      <c r="AD125" s="34"/>
      <c r="AE125" s="34"/>
      <c r="AR125" s="190" t="s">
        <v>188</v>
      </c>
      <c r="AT125" s="190" t="s">
        <v>183</v>
      </c>
      <c r="AU125" s="190" t="s">
        <v>81</v>
      </c>
      <c r="AY125" s="17" t="s">
        <v>181</v>
      </c>
      <c r="BE125" s="191">
        <f>IF(N125="základní",J125,0)</f>
        <v>0</v>
      </c>
      <c r="BF125" s="191">
        <f>IF(N125="snížená",J125,0)</f>
        <v>0</v>
      </c>
      <c r="BG125" s="191">
        <f>IF(N125="zákl. přenesená",J125,0)</f>
        <v>0</v>
      </c>
      <c r="BH125" s="191">
        <f>IF(N125="sníž. přenesená",J125,0)</f>
        <v>0</v>
      </c>
      <c r="BI125" s="191">
        <f>IF(N125="nulová",J125,0)</f>
        <v>0</v>
      </c>
      <c r="BJ125" s="17" t="s">
        <v>79</v>
      </c>
      <c r="BK125" s="191">
        <f>ROUND(I125*H125,2)</f>
        <v>0</v>
      </c>
      <c r="BL125" s="17" t="s">
        <v>189</v>
      </c>
      <c r="BM125" s="190" t="s">
        <v>2116</v>
      </c>
    </row>
    <row r="126" spans="2:51" s="14" customFormat="1" ht="12">
      <c r="B126" s="203"/>
      <c r="C126" s="204"/>
      <c r="D126" s="194" t="s">
        <v>191</v>
      </c>
      <c r="E126" s="205" t="s">
        <v>19</v>
      </c>
      <c r="F126" s="206" t="s">
        <v>2117</v>
      </c>
      <c r="G126" s="204"/>
      <c r="H126" s="207">
        <v>26</v>
      </c>
      <c r="I126" s="208"/>
      <c r="J126" s="204"/>
      <c r="K126" s="204"/>
      <c r="L126" s="209"/>
      <c r="M126" s="210"/>
      <c r="N126" s="211"/>
      <c r="O126" s="211"/>
      <c r="P126" s="211"/>
      <c r="Q126" s="211"/>
      <c r="R126" s="211"/>
      <c r="S126" s="211"/>
      <c r="T126" s="212"/>
      <c r="AT126" s="213" t="s">
        <v>191</v>
      </c>
      <c r="AU126" s="213" t="s">
        <v>81</v>
      </c>
      <c r="AV126" s="14" t="s">
        <v>81</v>
      </c>
      <c r="AW126" s="14" t="s">
        <v>32</v>
      </c>
      <c r="AX126" s="14" t="s">
        <v>71</v>
      </c>
      <c r="AY126" s="213" t="s">
        <v>181</v>
      </c>
    </row>
    <row r="127" spans="2:51" s="15" customFormat="1" ht="12">
      <c r="B127" s="214"/>
      <c r="C127" s="215"/>
      <c r="D127" s="194" t="s">
        <v>191</v>
      </c>
      <c r="E127" s="216" t="s">
        <v>19</v>
      </c>
      <c r="F127" s="217" t="s">
        <v>196</v>
      </c>
      <c r="G127" s="215"/>
      <c r="H127" s="218">
        <v>26</v>
      </c>
      <c r="I127" s="219"/>
      <c r="J127" s="215"/>
      <c r="K127" s="215"/>
      <c r="L127" s="220"/>
      <c r="M127" s="221"/>
      <c r="N127" s="222"/>
      <c r="O127" s="222"/>
      <c r="P127" s="222"/>
      <c r="Q127" s="222"/>
      <c r="R127" s="222"/>
      <c r="S127" s="222"/>
      <c r="T127" s="223"/>
      <c r="AT127" s="224" t="s">
        <v>191</v>
      </c>
      <c r="AU127" s="224" t="s">
        <v>81</v>
      </c>
      <c r="AV127" s="15" t="s">
        <v>189</v>
      </c>
      <c r="AW127" s="15" t="s">
        <v>32</v>
      </c>
      <c r="AX127" s="15" t="s">
        <v>79</v>
      </c>
      <c r="AY127" s="224" t="s">
        <v>181</v>
      </c>
    </row>
    <row r="128" spans="1:65" s="2" customFormat="1" ht="24.15" customHeight="1">
      <c r="A128" s="34"/>
      <c r="B128" s="35"/>
      <c r="C128" s="178" t="s">
        <v>284</v>
      </c>
      <c r="D128" s="178" t="s">
        <v>183</v>
      </c>
      <c r="E128" s="179" t="s">
        <v>1959</v>
      </c>
      <c r="F128" s="180" t="s">
        <v>1960</v>
      </c>
      <c r="G128" s="181" t="s">
        <v>186</v>
      </c>
      <c r="H128" s="182">
        <v>5.5</v>
      </c>
      <c r="I128" s="183"/>
      <c r="J128" s="184">
        <f>ROUND(I128*H128,2)</f>
        <v>0</v>
      </c>
      <c r="K128" s="180" t="s">
        <v>187</v>
      </c>
      <c r="L128" s="185"/>
      <c r="M128" s="186" t="s">
        <v>19</v>
      </c>
      <c r="N128" s="187" t="s">
        <v>42</v>
      </c>
      <c r="O128" s="64"/>
      <c r="P128" s="188">
        <f>O128*H128</f>
        <v>0</v>
      </c>
      <c r="Q128" s="188">
        <v>1</v>
      </c>
      <c r="R128" s="188">
        <f>Q128*H128</f>
        <v>5.5</v>
      </c>
      <c r="S128" s="188">
        <v>0</v>
      </c>
      <c r="T128" s="189">
        <f>S128*H128</f>
        <v>0</v>
      </c>
      <c r="U128" s="34"/>
      <c r="V128" s="34"/>
      <c r="W128" s="34"/>
      <c r="X128" s="34"/>
      <c r="Y128" s="34"/>
      <c r="Z128" s="34"/>
      <c r="AA128" s="34"/>
      <c r="AB128" s="34"/>
      <c r="AC128" s="34"/>
      <c r="AD128" s="34"/>
      <c r="AE128" s="34"/>
      <c r="AR128" s="190" t="s">
        <v>188</v>
      </c>
      <c r="AT128" s="190" t="s">
        <v>183</v>
      </c>
      <c r="AU128" s="190" t="s">
        <v>81</v>
      </c>
      <c r="AY128" s="17" t="s">
        <v>181</v>
      </c>
      <c r="BE128" s="191">
        <f>IF(N128="základní",J128,0)</f>
        <v>0</v>
      </c>
      <c r="BF128" s="191">
        <f>IF(N128="snížená",J128,0)</f>
        <v>0</v>
      </c>
      <c r="BG128" s="191">
        <f>IF(N128="zákl. přenesená",J128,0)</f>
        <v>0</v>
      </c>
      <c r="BH128" s="191">
        <f>IF(N128="sníž. přenesená",J128,0)</f>
        <v>0</v>
      </c>
      <c r="BI128" s="191">
        <f>IF(N128="nulová",J128,0)</f>
        <v>0</v>
      </c>
      <c r="BJ128" s="17" t="s">
        <v>79</v>
      </c>
      <c r="BK128" s="191">
        <f>ROUND(I128*H128,2)</f>
        <v>0</v>
      </c>
      <c r="BL128" s="17" t="s">
        <v>189</v>
      </c>
      <c r="BM128" s="190" t="s">
        <v>2118</v>
      </c>
    </row>
    <row r="129" spans="2:51" s="14" customFormat="1" ht="12">
      <c r="B129" s="203"/>
      <c r="C129" s="204"/>
      <c r="D129" s="194" t="s">
        <v>191</v>
      </c>
      <c r="E129" s="205" t="s">
        <v>19</v>
      </c>
      <c r="F129" s="206" t="s">
        <v>2119</v>
      </c>
      <c r="G129" s="204"/>
      <c r="H129" s="207">
        <v>5.5</v>
      </c>
      <c r="I129" s="208"/>
      <c r="J129" s="204"/>
      <c r="K129" s="204"/>
      <c r="L129" s="209"/>
      <c r="M129" s="210"/>
      <c r="N129" s="211"/>
      <c r="O129" s="211"/>
      <c r="P129" s="211"/>
      <c r="Q129" s="211"/>
      <c r="R129" s="211"/>
      <c r="S129" s="211"/>
      <c r="T129" s="212"/>
      <c r="AT129" s="213" t="s">
        <v>191</v>
      </c>
      <c r="AU129" s="213" t="s">
        <v>81</v>
      </c>
      <c r="AV129" s="14" t="s">
        <v>81</v>
      </c>
      <c r="AW129" s="14" t="s">
        <v>32</v>
      </c>
      <c r="AX129" s="14" t="s">
        <v>71</v>
      </c>
      <c r="AY129" s="213" t="s">
        <v>181</v>
      </c>
    </row>
    <row r="130" spans="2:51" s="15" customFormat="1" ht="12">
      <c r="B130" s="214"/>
      <c r="C130" s="215"/>
      <c r="D130" s="194" t="s">
        <v>191</v>
      </c>
      <c r="E130" s="216" t="s">
        <v>19</v>
      </c>
      <c r="F130" s="217" t="s">
        <v>196</v>
      </c>
      <c r="G130" s="215"/>
      <c r="H130" s="218">
        <v>5.5</v>
      </c>
      <c r="I130" s="219"/>
      <c r="J130" s="215"/>
      <c r="K130" s="215"/>
      <c r="L130" s="220"/>
      <c r="M130" s="221"/>
      <c r="N130" s="222"/>
      <c r="O130" s="222"/>
      <c r="P130" s="222"/>
      <c r="Q130" s="222"/>
      <c r="R130" s="222"/>
      <c r="S130" s="222"/>
      <c r="T130" s="223"/>
      <c r="AT130" s="224" t="s">
        <v>191</v>
      </c>
      <c r="AU130" s="224" t="s">
        <v>81</v>
      </c>
      <c r="AV130" s="15" t="s">
        <v>189</v>
      </c>
      <c r="AW130" s="15" t="s">
        <v>32</v>
      </c>
      <c r="AX130" s="15" t="s">
        <v>79</v>
      </c>
      <c r="AY130" s="224" t="s">
        <v>181</v>
      </c>
    </row>
    <row r="131" spans="1:65" s="2" customFormat="1" ht="21.75" customHeight="1">
      <c r="A131" s="34"/>
      <c r="B131" s="35"/>
      <c r="C131" s="178" t="s">
        <v>289</v>
      </c>
      <c r="D131" s="178" t="s">
        <v>183</v>
      </c>
      <c r="E131" s="179" t="s">
        <v>1963</v>
      </c>
      <c r="F131" s="180" t="s">
        <v>1964</v>
      </c>
      <c r="G131" s="181" t="s">
        <v>186</v>
      </c>
      <c r="H131" s="182">
        <v>11</v>
      </c>
      <c r="I131" s="183"/>
      <c r="J131" s="184">
        <f>ROUND(I131*H131,2)</f>
        <v>0</v>
      </c>
      <c r="K131" s="180" t="s">
        <v>187</v>
      </c>
      <c r="L131" s="185"/>
      <c r="M131" s="186" t="s">
        <v>19</v>
      </c>
      <c r="N131" s="187" t="s">
        <v>42</v>
      </c>
      <c r="O131" s="64"/>
      <c r="P131" s="188">
        <f>O131*H131</f>
        <v>0</v>
      </c>
      <c r="Q131" s="188">
        <v>1</v>
      </c>
      <c r="R131" s="188">
        <f>Q131*H131</f>
        <v>11</v>
      </c>
      <c r="S131" s="188">
        <v>0</v>
      </c>
      <c r="T131" s="189">
        <f>S131*H131</f>
        <v>0</v>
      </c>
      <c r="U131" s="34"/>
      <c r="V131" s="34"/>
      <c r="W131" s="34"/>
      <c r="X131" s="34"/>
      <c r="Y131" s="34"/>
      <c r="Z131" s="34"/>
      <c r="AA131" s="34"/>
      <c r="AB131" s="34"/>
      <c r="AC131" s="34"/>
      <c r="AD131" s="34"/>
      <c r="AE131" s="34"/>
      <c r="AR131" s="190" t="s">
        <v>188</v>
      </c>
      <c r="AT131" s="190" t="s">
        <v>183</v>
      </c>
      <c r="AU131" s="190" t="s">
        <v>81</v>
      </c>
      <c r="AY131" s="17" t="s">
        <v>181</v>
      </c>
      <c r="BE131" s="191">
        <f>IF(N131="základní",J131,0)</f>
        <v>0</v>
      </c>
      <c r="BF131" s="191">
        <f>IF(N131="snížená",J131,0)</f>
        <v>0</v>
      </c>
      <c r="BG131" s="191">
        <f>IF(N131="zákl. přenesená",J131,0)</f>
        <v>0</v>
      </c>
      <c r="BH131" s="191">
        <f>IF(N131="sníž. přenesená",J131,0)</f>
        <v>0</v>
      </c>
      <c r="BI131" s="191">
        <f>IF(N131="nulová",J131,0)</f>
        <v>0</v>
      </c>
      <c r="BJ131" s="17" t="s">
        <v>79</v>
      </c>
      <c r="BK131" s="191">
        <f>ROUND(I131*H131,2)</f>
        <v>0</v>
      </c>
      <c r="BL131" s="17" t="s">
        <v>189</v>
      </c>
      <c r="BM131" s="190" t="s">
        <v>2120</v>
      </c>
    </row>
    <row r="132" spans="2:51" s="14" customFormat="1" ht="12">
      <c r="B132" s="203"/>
      <c r="C132" s="204"/>
      <c r="D132" s="194" t="s">
        <v>191</v>
      </c>
      <c r="E132" s="205" t="s">
        <v>19</v>
      </c>
      <c r="F132" s="206" t="s">
        <v>2121</v>
      </c>
      <c r="G132" s="204"/>
      <c r="H132" s="207">
        <v>11</v>
      </c>
      <c r="I132" s="208"/>
      <c r="J132" s="204"/>
      <c r="K132" s="204"/>
      <c r="L132" s="209"/>
      <c r="M132" s="210"/>
      <c r="N132" s="211"/>
      <c r="O132" s="211"/>
      <c r="P132" s="211"/>
      <c r="Q132" s="211"/>
      <c r="R132" s="211"/>
      <c r="S132" s="211"/>
      <c r="T132" s="212"/>
      <c r="AT132" s="213" t="s">
        <v>191</v>
      </c>
      <c r="AU132" s="213" t="s">
        <v>81</v>
      </c>
      <c r="AV132" s="14" t="s">
        <v>81</v>
      </c>
      <c r="AW132" s="14" t="s">
        <v>32</v>
      </c>
      <c r="AX132" s="14" t="s">
        <v>71</v>
      </c>
      <c r="AY132" s="213" t="s">
        <v>181</v>
      </c>
    </row>
    <row r="133" spans="2:51" s="15" customFormat="1" ht="12">
      <c r="B133" s="214"/>
      <c r="C133" s="215"/>
      <c r="D133" s="194" t="s">
        <v>191</v>
      </c>
      <c r="E133" s="216" t="s">
        <v>19</v>
      </c>
      <c r="F133" s="217" t="s">
        <v>196</v>
      </c>
      <c r="G133" s="215"/>
      <c r="H133" s="218">
        <v>11</v>
      </c>
      <c r="I133" s="219"/>
      <c r="J133" s="215"/>
      <c r="K133" s="215"/>
      <c r="L133" s="220"/>
      <c r="M133" s="221"/>
      <c r="N133" s="222"/>
      <c r="O133" s="222"/>
      <c r="P133" s="222"/>
      <c r="Q133" s="222"/>
      <c r="R133" s="222"/>
      <c r="S133" s="222"/>
      <c r="T133" s="223"/>
      <c r="AT133" s="224" t="s">
        <v>191</v>
      </c>
      <c r="AU133" s="224" t="s">
        <v>81</v>
      </c>
      <c r="AV133" s="15" t="s">
        <v>189</v>
      </c>
      <c r="AW133" s="15" t="s">
        <v>32</v>
      </c>
      <c r="AX133" s="15" t="s">
        <v>79</v>
      </c>
      <c r="AY133" s="224" t="s">
        <v>181</v>
      </c>
    </row>
    <row r="134" spans="1:65" s="2" customFormat="1" ht="24.15" customHeight="1">
      <c r="A134" s="34"/>
      <c r="B134" s="35"/>
      <c r="C134" s="178" t="s">
        <v>294</v>
      </c>
      <c r="D134" s="178" t="s">
        <v>183</v>
      </c>
      <c r="E134" s="179" t="s">
        <v>1967</v>
      </c>
      <c r="F134" s="180" t="s">
        <v>1968</v>
      </c>
      <c r="G134" s="181" t="s">
        <v>186</v>
      </c>
      <c r="H134" s="182">
        <v>11</v>
      </c>
      <c r="I134" s="183"/>
      <c r="J134" s="184">
        <f>ROUND(I134*H134,2)</f>
        <v>0</v>
      </c>
      <c r="K134" s="180" t="s">
        <v>187</v>
      </c>
      <c r="L134" s="185"/>
      <c r="M134" s="186" t="s">
        <v>19</v>
      </c>
      <c r="N134" s="187" t="s">
        <v>42</v>
      </c>
      <c r="O134" s="64"/>
      <c r="P134" s="188">
        <f>O134*H134</f>
        <v>0</v>
      </c>
      <c r="Q134" s="188">
        <v>1</v>
      </c>
      <c r="R134" s="188">
        <f>Q134*H134</f>
        <v>11</v>
      </c>
      <c r="S134" s="188">
        <v>0</v>
      </c>
      <c r="T134" s="189">
        <f>S134*H134</f>
        <v>0</v>
      </c>
      <c r="U134" s="34"/>
      <c r="V134" s="34"/>
      <c r="W134" s="34"/>
      <c r="X134" s="34"/>
      <c r="Y134" s="34"/>
      <c r="Z134" s="34"/>
      <c r="AA134" s="34"/>
      <c r="AB134" s="34"/>
      <c r="AC134" s="34"/>
      <c r="AD134" s="34"/>
      <c r="AE134" s="34"/>
      <c r="AR134" s="190" t="s">
        <v>188</v>
      </c>
      <c r="AT134" s="190" t="s">
        <v>183</v>
      </c>
      <c r="AU134" s="190" t="s">
        <v>81</v>
      </c>
      <c r="AY134" s="17" t="s">
        <v>181</v>
      </c>
      <c r="BE134" s="191">
        <f>IF(N134="základní",J134,0)</f>
        <v>0</v>
      </c>
      <c r="BF134" s="191">
        <f>IF(N134="snížená",J134,0)</f>
        <v>0</v>
      </c>
      <c r="BG134" s="191">
        <f>IF(N134="zákl. přenesená",J134,0)</f>
        <v>0</v>
      </c>
      <c r="BH134" s="191">
        <f>IF(N134="sníž. přenesená",J134,0)</f>
        <v>0</v>
      </c>
      <c r="BI134" s="191">
        <f>IF(N134="nulová",J134,0)</f>
        <v>0</v>
      </c>
      <c r="BJ134" s="17" t="s">
        <v>79</v>
      </c>
      <c r="BK134" s="191">
        <f>ROUND(I134*H134,2)</f>
        <v>0</v>
      </c>
      <c r="BL134" s="17" t="s">
        <v>189</v>
      </c>
      <c r="BM134" s="190" t="s">
        <v>2122</v>
      </c>
    </row>
    <row r="135" spans="2:51" s="14" customFormat="1" ht="12">
      <c r="B135" s="203"/>
      <c r="C135" s="204"/>
      <c r="D135" s="194" t="s">
        <v>191</v>
      </c>
      <c r="E135" s="205" t="s">
        <v>19</v>
      </c>
      <c r="F135" s="206" t="s">
        <v>2121</v>
      </c>
      <c r="G135" s="204"/>
      <c r="H135" s="207">
        <v>11</v>
      </c>
      <c r="I135" s="208"/>
      <c r="J135" s="204"/>
      <c r="K135" s="204"/>
      <c r="L135" s="209"/>
      <c r="M135" s="210"/>
      <c r="N135" s="211"/>
      <c r="O135" s="211"/>
      <c r="P135" s="211"/>
      <c r="Q135" s="211"/>
      <c r="R135" s="211"/>
      <c r="S135" s="211"/>
      <c r="T135" s="212"/>
      <c r="AT135" s="213" t="s">
        <v>191</v>
      </c>
      <c r="AU135" s="213" t="s">
        <v>81</v>
      </c>
      <c r="AV135" s="14" t="s">
        <v>81</v>
      </c>
      <c r="AW135" s="14" t="s">
        <v>32</v>
      </c>
      <c r="AX135" s="14" t="s">
        <v>71</v>
      </c>
      <c r="AY135" s="213" t="s">
        <v>181</v>
      </c>
    </row>
    <row r="136" spans="2:51" s="15" customFormat="1" ht="12">
      <c r="B136" s="214"/>
      <c r="C136" s="215"/>
      <c r="D136" s="194" t="s">
        <v>191</v>
      </c>
      <c r="E136" s="216" t="s">
        <v>19</v>
      </c>
      <c r="F136" s="217" t="s">
        <v>196</v>
      </c>
      <c r="G136" s="215"/>
      <c r="H136" s="218">
        <v>11</v>
      </c>
      <c r="I136" s="219"/>
      <c r="J136" s="215"/>
      <c r="K136" s="215"/>
      <c r="L136" s="220"/>
      <c r="M136" s="221"/>
      <c r="N136" s="222"/>
      <c r="O136" s="222"/>
      <c r="P136" s="222"/>
      <c r="Q136" s="222"/>
      <c r="R136" s="222"/>
      <c r="S136" s="222"/>
      <c r="T136" s="223"/>
      <c r="AT136" s="224" t="s">
        <v>191</v>
      </c>
      <c r="AU136" s="224" t="s">
        <v>81</v>
      </c>
      <c r="AV136" s="15" t="s">
        <v>189</v>
      </c>
      <c r="AW136" s="15" t="s">
        <v>32</v>
      </c>
      <c r="AX136" s="15" t="s">
        <v>79</v>
      </c>
      <c r="AY136" s="224" t="s">
        <v>181</v>
      </c>
    </row>
    <row r="137" spans="1:65" s="2" customFormat="1" ht="16.5" customHeight="1">
      <c r="A137" s="34"/>
      <c r="B137" s="35"/>
      <c r="C137" s="178" t="s">
        <v>300</v>
      </c>
      <c r="D137" s="178" t="s">
        <v>183</v>
      </c>
      <c r="E137" s="179" t="s">
        <v>1931</v>
      </c>
      <c r="F137" s="180" t="s">
        <v>1932</v>
      </c>
      <c r="G137" s="181" t="s">
        <v>262</v>
      </c>
      <c r="H137" s="182">
        <v>36</v>
      </c>
      <c r="I137" s="183"/>
      <c r="J137" s="184">
        <f>ROUND(I137*H137,2)</f>
        <v>0</v>
      </c>
      <c r="K137" s="180" t="s">
        <v>187</v>
      </c>
      <c r="L137" s="185"/>
      <c r="M137" s="186" t="s">
        <v>19</v>
      </c>
      <c r="N137" s="187" t="s">
        <v>42</v>
      </c>
      <c r="O137" s="64"/>
      <c r="P137" s="188">
        <f>O137*H137</f>
        <v>0</v>
      </c>
      <c r="Q137" s="188">
        <v>0</v>
      </c>
      <c r="R137" s="188">
        <f>Q137*H137</f>
        <v>0</v>
      </c>
      <c r="S137" s="188">
        <v>0</v>
      </c>
      <c r="T137" s="189">
        <f>S137*H137</f>
        <v>0</v>
      </c>
      <c r="U137" s="34"/>
      <c r="V137" s="34"/>
      <c r="W137" s="34"/>
      <c r="X137" s="34"/>
      <c r="Y137" s="34"/>
      <c r="Z137" s="34"/>
      <c r="AA137" s="34"/>
      <c r="AB137" s="34"/>
      <c r="AC137" s="34"/>
      <c r="AD137" s="34"/>
      <c r="AE137" s="34"/>
      <c r="AR137" s="190" t="s">
        <v>188</v>
      </c>
      <c r="AT137" s="190" t="s">
        <v>183</v>
      </c>
      <c r="AU137" s="190" t="s">
        <v>81</v>
      </c>
      <c r="AY137" s="17" t="s">
        <v>181</v>
      </c>
      <c r="BE137" s="191">
        <f>IF(N137="základní",J137,0)</f>
        <v>0</v>
      </c>
      <c r="BF137" s="191">
        <f>IF(N137="snížená",J137,0)</f>
        <v>0</v>
      </c>
      <c r="BG137" s="191">
        <f>IF(N137="zákl. přenesená",J137,0)</f>
        <v>0</v>
      </c>
      <c r="BH137" s="191">
        <f>IF(N137="sníž. přenesená",J137,0)</f>
        <v>0</v>
      </c>
      <c r="BI137" s="191">
        <f>IF(N137="nulová",J137,0)</f>
        <v>0</v>
      </c>
      <c r="BJ137" s="17" t="s">
        <v>79</v>
      </c>
      <c r="BK137" s="191">
        <f>ROUND(I137*H137,2)</f>
        <v>0</v>
      </c>
      <c r="BL137" s="17" t="s">
        <v>189</v>
      </c>
      <c r="BM137" s="190" t="s">
        <v>2123</v>
      </c>
    </row>
    <row r="138" spans="2:51" s="14" customFormat="1" ht="12">
      <c r="B138" s="203"/>
      <c r="C138" s="204"/>
      <c r="D138" s="194" t="s">
        <v>191</v>
      </c>
      <c r="E138" s="205" t="s">
        <v>19</v>
      </c>
      <c r="F138" s="206" t="s">
        <v>419</v>
      </c>
      <c r="G138" s="204"/>
      <c r="H138" s="207">
        <v>36</v>
      </c>
      <c r="I138" s="208"/>
      <c r="J138" s="204"/>
      <c r="K138" s="204"/>
      <c r="L138" s="209"/>
      <c r="M138" s="210"/>
      <c r="N138" s="211"/>
      <c r="O138" s="211"/>
      <c r="P138" s="211"/>
      <c r="Q138" s="211"/>
      <c r="R138" s="211"/>
      <c r="S138" s="211"/>
      <c r="T138" s="212"/>
      <c r="AT138" s="213" t="s">
        <v>191</v>
      </c>
      <c r="AU138" s="213" t="s">
        <v>81</v>
      </c>
      <c r="AV138" s="14" t="s">
        <v>81</v>
      </c>
      <c r="AW138" s="14" t="s">
        <v>32</v>
      </c>
      <c r="AX138" s="14" t="s">
        <v>71</v>
      </c>
      <c r="AY138" s="213" t="s">
        <v>181</v>
      </c>
    </row>
    <row r="139" spans="2:51" s="15" customFormat="1" ht="12">
      <c r="B139" s="214"/>
      <c r="C139" s="215"/>
      <c r="D139" s="194" t="s">
        <v>191</v>
      </c>
      <c r="E139" s="216" t="s">
        <v>19</v>
      </c>
      <c r="F139" s="217" t="s">
        <v>196</v>
      </c>
      <c r="G139" s="215"/>
      <c r="H139" s="218">
        <v>36</v>
      </c>
      <c r="I139" s="219"/>
      <c r="J139" s="215"/>
      <c r="K139" s="215"/>
      <c r="L139" s="220"/>
      <c r="M139" s="221"/>
      <c r="N139" s="222"/>
      <c r="O139" s="222"/>
      <c r="P139" s="222"/>
      <c r="Q139" s="222"/>
      <c r="R139" s="222"/>
      <c r="S139" s="222"/>
      <c r="T139" s="223"/>
      <c r="AT139" s="224" t="s">
        <v>191</v>
      </c>
      <c r="AU139" s="224" t="s">
        <v>81</v>
      </c>
      <c r="AV139" s="15" t="s">
        <v>189</v>
      </c>
      <c r="AW139" s="15" t="s">
        <v>32</v>
      </c>
      <c r="AX139" s="15" t="s">
        <v>79</v>
      </c>
      <c r="AY139" s="224" t="s">
        <v>181</v>
      </c>
    </row>
    <row r="140" spans="1:65" s="2" customFormat="1" ht="16.5" customHeight="1">
      <c r="A140" s="34"/>
      <c r="B140" s="35"/>
      <c r="C140" s="178" t="s">
        <v>304</v>
      </c>
      <c r="D140" s="178" t="s">
        <v>183</v>
      </c>
      <c r="E140" s="179" t="s">
        <v>2124</v>
      </c>
      <c r="F140" s="180" t="s">
        <v>2125</v>
      </c>
      <c r="G140" s="181" t="s">
        <v>1294</v>
      </c>
      <c r="H140" s="182">
        <v>12</v>
      </c>
      <c r="I140" s="183"/>
      <c r="J140" s="184">
        <f>ROUND(I140*H140,2)</f>
        <v>0</v>
      </c>
      <c r="K140" s="180" t="s">
        <v>187</v>
      </c>
      <c r="L140" s="185"/>
      <c r="M140" s="186" t="s">
        <v>19</v>
      </c>
      <c r="N140" s="187" t="s">
        <v>42</v>
      </c>
      <c r="O140" s="64"/>
      <c r="P140" s="188">
        <f>O140*H140</f>
        <v>0</v>
      </c>
      <c r="Q140" s="188">
        <v>0</v>
      </c>
      <c r="R140" s="188">
        <f>Q140*H140</f>
        <v>0</v>
      </c>
      <c r="S140" s="188">
        <v>0</v>
      </c>
      <c r="T140" s="189">
        <f>S140*H140</f>
        <v>0</v>
      </c>
      <c r="U140" s="34"/>
      <c r="V140" s="34"/>
      <c r="W140" s="34"/>
      <c r="X140" s="34"/>
      <c r="Y140" s="34"/>
      <c r="Z140" s="34"/>
      <c r="AA140" s="34"/>
      <c r="AB140" s="34"/>
      <c r="AC140" s="34"/>
      <c r="AD140" s="34"/>
      <c r="AE140" s="34"/>
      <c r="AR140" s="190" t="s">
        <v>188</v>
      </c>
      <c r="AT140" s="190" t="s">
        <v>183</v>
      </c>
      <c r="AU140" s="190" t="s">
        <v>81</v>
      </c>
      <c r="AY140" s="17" t="s">
        <v>181</v>
      </c>
      <c r="BE140" s="191">
        <f>IF(N140="základní",J140,0)</f>
        <v>0</v>
      </c>
      <c r="BF140" s="191">
        <f>IF(N140="snížená",J140,0)</f>
        <v>0</v>
      </c>
      <c r="BG140" s="191">
        <f>IF(N140="zákl. přenesená",J140,0)</f>
        <v>0</v>
      </c>
      <c r="BH140" s="191">
        <f>IF(N140="sníž. přenesená",J140,0)</f>
        <v>0</v>
      </c>
      <c r="BI140" s="191">
        <f>IF(N140="nulová",J140,0)</f>
        <v>0</v>
      </c>
      <c r="BJ140" s="17" t="s">
        <v>79</v>
      </c>
      <c r="BK140" s="191">
        <f>ROUND(I140*H140,2)</f>
        <v>0</v>
      </c>
      <c r="BL140" s="17" t="s">
        <v>189</v>
      </c>
      <c r="BM140" s="190" t="s">
        <v>2126</v>
      </c>
    </row>
    <row r="141" spans="2:51" s="13" customFormat="1" ht="12">
      <c r="B141" s="192"/>
      <c r="C141" s="193"/>
      <c r="D141" s="194" t="s">
        <v>191</v>
      </c>
      <c r="E141" s="195" t="s">
        <v>19</v>
      </c>
      <c r="F141" s="196" t="s">
        <v>2127</v>
      </c>
      <c r="G141" s="193"/>
      <c r="H141" s="195" t="s">
        <v>19</v>
      </c>
      <c r="I141" s="197"/>
      <c r="J141" s="193"/>
      <c r="K141" s="193"/>
      <c r="L141" s="198"/>
      <c r="M141" s="199"/>
      <c r="N141" s="200"/>
      <c r="O141" s="200"/>
      <c r="P141" s="200"/>
      <c r="Q141" s="200"/>
      <c r="R141" s="200"/>
      <c r="S141" s="200"/>
      <c r="T141" s="201"/>
      <c r="AT141" s="202" t="s">
        <v>191</v>
      </c>
      <c r="AU141" s="202" t="s">
        <v>81</v>
      </c>
      <c r="AV141" s="13" t="s">
        <v>79</v>
      </c>
      <c r="AW141" s="13" t="s">
        <v>32</v>
      </c>
      <c r="AX141" s="13" t="s">
        <v>71</v>
      </c>
      <c r="AY141" s="202" t="s">
        <v>181</v>
      </c>
    </row>
    <row r="142" spans="2:51" s="14" customFormat="1" ht="12">
      <c r="B142" s="203"/>
      <c r="C142" s="204"/>
      <c r="D142" s="194" t="s">
        <v>191</v>
      </c>
      <c r="E142" s="205" t="s">
        <v>19</v>
      </c>
      <c r="F142" s="206" t="s">
        <v>2128</v>
      </c>
      <c r="G142" s="204"/>
      <c r="H142" s="207">
        <v>12</v>
      </c>
      <c r="I142" s="208"/>
      <c r="J142" s="204"/>
      <c r="K142" s="204"/>
      <c r="L142" s="209"/>
      <c r="M142" s="210"/>
      <c r="N142" s="211"/>
      <c r="O142" s="211"/>
      <c r="P142" s="211"/>
      <c r="Q142" s="211"/>
      <c r="R142" s="211"/>
      <c r="S142" s="211"/>
      <c r="T142" s="212"/>
      <c r="AT142" s="213" t="s">
        <v>191</v>
      </c>
      <c r="AU142" s="213" t="s">
        <v>81</v>
      </c>
      <c r="AV142" s="14" t="s">
        <v>81</v>
      </c>
      <c r="AW142" s="14" t="s">
        <v>32</v>
      </c>
      <c r="AX142" s="14" t="s">
        <v>71</v>
      </c>
      <c r="AY142" s="213" t="s">
        <v>181</v>
      </c>
    </row>
    <row r="143" spans="2:51" s="15" customFormat="1" ht="12">
      <c r="B143" s="214"/>
      <c r="C143" s="215"/>
      <c r="D143" s="194" t="s">
        <v>191</v>
      </c>
      <c r="E143" s="216" t="s">
        <v>19</v>
      </c>
      <c r="F143" s="217" t="s">
        <v>196</v>
      </c>
      <c r="G143" s="215"/>
      <c r="H143" s="218">
        <v>12</v>
      </c>
      <c r="I143" s="219"/>
      <c r="J143" s="215"/>
      <c r="K143" s="215"/>
      <c r="L143" s="220"/>
      <c r="M143" s="221"/>
      <c r="N143" s="222"/>
      <c r="O143" s="222"/>
      <c r="P143" s="222"/>
      <c r="Q143" s="222"/>
      <c r="R143" s="222"/>
      <c r="S143" s="222"/>
      <c r="T143" s="223"/>
      <c r="AT143" s="224" t="s">
        <v>191</v>
      </c>
      <c r="AU143" s="224" t="s">
        <v>81</v>
      </c>
      <c r="AV143" s="15" t="s">
        <v>189</v>
      </c>
      <c r="AW143" s="15" t="s">
        <v>32</v>
      </c>
      <c r="AX143" s="15" t="s">
        <v>79</v>
      </c>
      <c r="AY143" s="224" t="s">
        <v>181</v>
      </c>
    </row>
    <row r="144" spans="1:65" s="2" customFormat="1" ht="16.5" customHeight="1">
      <c r="A144" s="34"/>
      <c r="B144" s="35"/>
      <c r="C144" s="178" t="s">
        <v>8</v>
      </c>
      <c r="D144" s="178" t="s">
        <v>183</v>
      </c>
      <c r="E144" s="179" t="s">
        <v>2129</v>
      </c>
      <c r="F144" s="180" t="s">
        <v>2130</v>
      </c>
      <c r="G144" s="181" t="s">
        <v>223</v>
      </c>
      <c r="H144" s="182">
        <v>6</v>
      </c>
      <c r="I144" s="183"/>
      <c r="J144" s="184">
        <f>ROUND(I144*H144,2)</f>
        <v>0</v>
      </c>
      <c r="K144" s="180" t="s">
        <v>19</v>
      </c>
      <c r="L144" s="185"/>
      <c r="M144" s="186" t="s">
        <v>19</v>
      </c>
      <c r="N144" s="187" t="s">
        <v>42</v>
      </c>
      <c r="O144" s="64"/>
      <c r="P144" s="188">
        <f>O144*H144</f>
        <v>0</v>
      </c>
      <c r="Q144" s="188">
        <v>0.513</v>
      </c>
      <c r="R144" s="188">
        <f>Q144*H144</f>
        <v>3.0780000000000003</v>
      </c>
      <c r="S144" s="188">
        <v>0</v>
      </c>
      <c r="T144" s="189">
        <f>S144*H144</f>
        <v>0</v>
      </c>
      <c r="U144" s="34"/>
      <c r="V144" s="34"/>
      <c r="W144" s="34"/>
      <c r="X144" s="34"/>
      <c r="Y144" s="34"/>
      <c r="Z144" s="34"/>
      <c r="AA144" s="34"/>
      <c r="AB144" s="34"/>
      <c r="AC144" s="34"/>
      <c r="AD144" s="34"/>
      <c r="AE144" s="34"/>
      <c r="AR144" s="190" t="s">
        <v>188</v>
      </c>
      <c r="AT144" s="190" t="s">
        <v>183</v>
      </c>
      <c r="AU144" s="190" t="s">
        <v>81</v>
      </c>
      <c r="AY144" s="17" t="s">
        <v>181</v>
      </c>
      <c r="BE144" s="191">
        <f>IF(N144="základní",J144,0)</f>
        <v>0</v>
      </c>
      <c r="BF144" s="191">
        <f>IF(N144="snížená",J144,0)</f>
        <v>0</v>
      </c>
      <c r="BG144" s="191">
        <f>IF(N144="zákl. přenesená",J144,0)</f>
        <v>0</v>
      </c>
      <c r="BH144" s="191">
        <f>IF(N144="sníž. přenesená",J144,0)</f>
        <v>0</v>
      </c>
      <c r="BI144" s="191">
        <f>IF(N144="nulová",J144,0)</f>
        <v>0</v>
      </c>
      <c r="BJ144" s="17" t="s">
        <v>79</v>
      </c>
      <c r="BK144" s="191">
        <f>ROUND(I144*H144,2)</f>
        <v>0</v>
      </c>
      <c r="BL144" s="17" t="s">
        <v>189</v>
      </c>
      <c r="BM144" s="190" t="s">
        <v>2131</v>
      </c>
    </row>
    <row r="145" spans="2:51" s="13" customFormat="1" ht="12">
      <c r="B145" s="192"/>
      <c r="C145" s="193"/>
      <c r="D145" s="194" t="s">
        <v>191</v>
      </c>
      <c r="E145" s="195" t="s">
        <v>19</v>
      </c>
      <c r="F145" s="196" t="s">
        <v>2132</v>
      </c>
      <c r="G145" s="193"/>
      <c r="H145" s="195" t="s">
        <v>19</v>
      </c>
      <c r="I145" s="197"/>
      <c r="J145" s="193"/>
      <c r="K145" s="193"/>
      <c r="L145" s="198"/>
      <c r="M145" s="199"/>
      <c r="N145" s="200"/>
      <c r="O145" s="200"/>
      <c r="P145" s="200"/>
      <c r="Q145" s="200"/>
      <c r="R145" s="200"/>
      <c r="S145" s="200"/>
      <c r="T145" s="201"/>
      <c r="AT145" s="202" t="s">
        <v>191</v>
      </c>
      <c r="AU145" s="202" t="s">
        <v>81</v>
      </c>
      <c r="AV145" s="13" t="s">
        <v>79</v>
      </c>
      <c r="AW145" s="13" t="s">
        <v>32</v>
      </c>
      <c r="AX145" s="13" t="s">
        <v>71</v>
      </c>
      <c r="AY145" s="202" t="s">
        <v>181</v>
      </c>
    </row>
    <row r="146" spans="2:51" s="14" customFormat="1" ht="12">
      <c r="B146" s="203"/>
      <c r="C146" s="204"/>
      <c r="D146" s="194" t="s">
        <v>191</v>
      </c>
      <c r="E146" s="205" t="s">
        <v>19</v>
      </c>
      <c r="F146" s="206" t="s">
        <v>2133</v>
      </c>
      <c r="G146" s="204"/>
      <c r="H146" s="207">
        <v>6</v>
      </c>
      <c r="I146" s="208"/>
      <c r="J146" s="204"/>
      <c r="K146" s="204"/>
      <c r="L146" s="209"/>
      <c r="M146" s="210"/>
      <c r="N146" s="211"/>
      <c r="O146" s="211"/>
      <c r="P146" s="211"/>
      <c r="Q146" s="211"/>
      <c r="R146" s="211"/>
      <c r="S146" s="211"/>
      <c r="T146" s="212"/>
      <c r="AT146" s="213" t="s">
        <v>191</v>
      </c>
      <c r="AU146" s="213" t="s">
        <v>81</v>
      </c>
      <c r="AV146" s="14" t="s">
        <v>81</v>
      </c>
      <c r="AW146" s="14" t="s">
        <v>32</v>
      </c>
      <c r="AX146" s="14" t="s">
        <v>71</v>
      </c>
      <c r="AY146" s="213" t="s">
        <v>181</v>
      </c>
    </row>
    <row r="147" spans="2:51" s="15" customFormat="1" ht="12">
      <c r="B147" s="214"/>
      <c r="C147" s="215"/>
      <c r="D147" s="194" t="s">
        <v>191</v>
      </c>
      <c r="E147" s="216" t="s">
        <v>19</v>
      </c>
      <c r="F147" s="217" t="s">
        <v>196</v>
      </c>
      <c r="G147" s="215"/>
      <c r="H147" s="218">
        <v>6</v>
      </c>
      <c r="I147" s="219"/>
      <c r="J147" s="215"/>
      <c r="K147" s="215"/>
      <c r="L147" s="220"/>
      <c r="M147" s="221"/>
      <c r="N147" s="222"/>
      <c r="O147" s="222"/>
      <c r="P147" s="222"/>
      <c r="Q147" s="222"/>
      <c r="R147" s="222"/>
      <c r="S147" s="222"/>
      <c r="T147" s="223"/>
      <c r="AT147" s="224" t="s">
        <v>191</v>
      </c>
      <c r="AU147" s="224" t="s">
        <v>81</v>
      </c>
      <c r="AV147" s="15" t="s">
        <v>189</v>
      </c>
      <c r="AW147" s="15" t="s">
        <v>32</v>
      </c>
      <c r="AX147" s="15" t="s">
        <v>79</v>
      </c>
      <c r="AY147" s="224" t="s">
        <v>181</v>
      </c>
    </row>
    <row r="148" spans="1:65" s="2" customFormat="1" ht="24.15" customHeight="1">
      <c r="A148" s="34"/>
      <c r="B148" s="35"/>
      <c r="C148" s="178" t="s">
        <v>310</v>
      </c>
      <c r="D148" s="178" t="s">
        <v>183</v>
      </c>
      <c r="E148" s="179" t="s">
        <v>2134</v>
      </c>
      <c r="F148" s="180" t="s">
        <v>2135</v>
      </c>
      <c r="G148" s="181" t="s">
        <v>223</v>
      </c>
      <c r="H148" s="182">
        <v>2</v>
      </c>
      <c r="I148" s="183"/>
      <c r="J148" s="184">
        <f>ROUND(I148*H148,2)</f>
        <v>0</v>
      </c>
      <c r="K148" s="180" t="s">
        <v>19</v>
      </c>
      <c r="L148" s="185"/>
      <c r="M148" s="186" t="s">
        <v>19</v>
      </c>
      <c r="N148" s="187" t="s">
        <v>42</v>
      </c>
      <c r="O148" s="64"/>
      <c r="P148" s="188">
        <f>O148*H148</f>
        <v>0</v>
      </c>
      <c r="Q148" s="188">
        <v>0.219</v>
      </c>
      <c r="R148" s="188">
        <f>Q148*H148</f>
        <v>0.438</v>
      </c>
      <c r="S148" s="188">
        <v>0</v>
      </c>
      <c r="T148" s="189">
        <f>S148*H148</f>
        <v>0</v>
      </c>
      <c r="U148" s="34"/>
      <c r="V148" s="34"/>
      <c r="W148" s="34"/>
      <c r="X148" s="34"/>
      <c r="Y148" s="34"/>
      <c r="Z148" s="34"/>
      <c r="AA148" s="34"/>
      <c r="AB148" s="34"/>
      <c r="AC148" s="34"/>
      <c r="AD148" s="34"/>
      <c r="AE148" s="34"/>
      <c r="AR148" s="190" t="s">
        <v>188</v>
      </c>
      <c r="AT148" s="190" t="s">
        <v>183</v>
      </c>
      <c r="AU148" s="190" t="s">
        <v>81</v>
      </c>
      <c r="AY148" s="17" t="s">
        <v>181</v>
      </c>
      <c r="BE148" s="191">
        <f>IF(N148="základní",J148,0)</f>
        <v>0</v>
      </c>
      <c r="BF148" s="191">
        <f>IF(N148="snížená",J148,0)</f>
        <v>0</v>
      </c>
      <c r="BG148" s="191">
        <f>IF(N148="zákl. přenesená",J148,0)</f>
        <v>0</v>
      </c>
      <c r="BH148" s="191">
        <f>IF(N148="sníž. přenesená",J148,0)</f>
        <v>0</v>
      </c>
      <c r="BI148" s="191">
        <f>IF(N148="nulová",J148,0)</f>
        <v>0</v>
      </c>
      <c r="BJ148" s="17" t="s">
        <v>79</v>
      </c>
      <c r="BK148" s="191">
        <f>ROUND(I148*H148,2)</f>
        <v>0</v>
      </c>
      <c r="BL148" s="17" t="s">
        <v>189</v>
      </c>
      <c r="BM148" s="190" t="s">
        <v>2136</v>
      </c>
    </row>
    <row r="149" spans="2:51" s="14" customFormat="1" ht="12">
      <c r="B149" s="203"/>
      <c r="C149" s="204"/>
      <c r="D149" s="194" t="s">
        <v>191</v>
      </c>
      <c r="E149" s="205" t="s">
        <v>19</v>
      </c>
      <c r="F149" s="206" t="s">
        <v>2137</v>
      </c>
      <c r="G149" s="204"/>
      <c r="H149" s="207">
        <v>2</v>
      </c>
      <c r="I149" s="208"/>
      <c r="J149" s="204"/>
      <c r="K149" s="204"/>
      <c r="L149" s="209"/>
      <c r="M149" s="210"/>
      <c r="N149" s="211"/>
      <c r="O149" s="211"/>
      <c r="P149" s="211"/>
      <c r="Q149" s="211"/>
      <c r="R149" s="211"/>
      <c r="S149" s="211"/>
      <c r="T149" s="212"/>
      <c r="AT149" s="213" t="s">
        <v>191</v>
      </c>
      <c r="AU149" s="213" t="s">
        <v>81</v>
      </c>
      <c r="AV149" s="14" t="s">
        <v>81</v>
      </c>
      <c r="AW149" s="14" t="s">
        <v>32</v>
      </c>
      <c r="AX149" s="14" t="s">
        <v>71</v>
      </c>
      <c r="AY149" s="213" t="s">
        <v>181</v>
      </c>
    </row>
    <row r="150" spans="2:51" s="15" customFormat="1" ht="12">
      <c r="B150" s="214"/>
      <c r="C150" s="215"/>
      <c r="D150" s="194" t="s">
        <v>191</v>
      </c>
      <c r="E150" s="216" t="s">
        <v>19</v>
      </c>
      <c r="F150" s="217" t="s">
        <v>196</v>
      </c>
      <c r="G150" s="215"/>
      <c r="H150" s="218">
        <v>2</v>
      </c>
      <c r="I150" s="219"/>
      <c r="J150" s="215"/>
      <c r="K150" s="215"/>
      <c r="L150" s="220"/>
      <c r="M150" s="221"/>
      <c r="N150" s="222"/>
      <c r="O150" s="222"/>
      <c r="P150" s="222"/>
      <c r="Q150" s="222"/>
      <c r="R150" s="222"/>
      <c r="S150" s="222"/>
      <c r="T150" s="223"/>
      <c r="AT150" s="224" t="s">
        <v>191</v>
      </c>
      <c r="AU150" s="224" t="s">
        <v>81</v>
      </c>
      <c r="AV150" s="15" t="s">
        <v>189</v>
      </c>
      <c r="AW150" s="15" t="s">
        <v>32</v>
      </c>
      <c r="AX150" s="15" t="s">
        <v>79</v>
      </c>
      <c r="AY150" s="224" t="s">
        <v>181</v>
      </c>
    </row>
    <row r="151" spans="1:65" s="2" customFormat="1" ht="16.5" customHeight="1">
      <c r="A151" s="34"/>
      <c r="B151" s="35"/>
      <c r="C151" s="178" t="s">
        <v>312</v>
      </c>
      <c r="D151" s="178" t="s">
        <v>183</v>
      </c>
      <c r="E151" s="179" t="s">
        <v>2138</v>
      </c>
      <c r="F151" s="180" t="s">
        <v>2139</v>
      </c>
      <c r="G151" s="181" t="s">
        <v>223</v>
      </c>
      <c r="H151" s="182">
        <v>2</v>
      </c>
      <c r="I151" s="183"/>
      <c r="J151" s="184">
        <f>ROUND(I151*H151,2)</f>
        <v>0</v>
      </c>
      <c r="K151" s="180" t="s">
        <v>19</v>
      </c>
      <c r="L151" s="185"/>
      <c r="M151" s="186" t="s">
        <v>19</v>
      </c>
      <c r="N151" s="187" t="s">
        <v>42</v>
      </c>
      <c r="O151" s="64"/>
      <c r="P151" s="188">
        <f>O151*H151</f>
        <v>0</v>
      </c>
      <c r="Q151" s="188">
        <v>0.0312</v>
      </c>
      <c r="R151" s="188">
        <f>Q151*H151</f>
        <v>0.0624</v>
      </c>
      <c r="S151" s="188">
        <v>0</v>
      </c>
      <c r="T151" s="189">
        <f>S151*H151</f>
        <v>0</v>
      </c>
      <c r="U151" s="34"/>
      <c r="V151" s="34"/>
      <c r="W151" s="34"/>
      <c r="X151" s="34"/>
      <c r="Y151" s="34"/>
      <c r="Z151" s="34"/>
      <c r="AA151" s="34"/>
      <c r="AB151" s="34"/>
      <c r="AC151" s="34"/>
      <c r="AD151" s="34"/>
      <c r="AE151" s="34"/>
      <c r="AR151" s="190" t="s">
        <v>188</v>
      </c>
      <c r="AT151" s="190" t="s">
        <v>183</v>
      </c>
      <c r="AU151" s="190" t="s">
        <v>81</v>
      </c>
      <c r="AY151" s="17" t="s">
        <v>181</v>
      </c>
      <c r="BE151" s="191">
        <f>IF(N151="základní",J151,0)</f>
        <v>0</v>
      </c>
      <c r="BF151" s="191">
        <f>IF(N151="snížená",J151,0)</f>
        <v>0</v>
      </c>
      <c r="BG151" s="191">
        <f>IF(N151="zákl. přenesená",J151,0)</f>
        <v>0</v>
      </c>
      <c r="BH151" s="191">
        <f>IF(N151="sníž. přenesená",J151,0)</f>
        <v>0</v>
      </c>
      <c r="BI151" s="191">
        <f>IF(N151="nulová",J151,0)</f>
        <v>0</v>
      </c>
      <c r="BJ151" s="17" t="s">
        <v>79</v>
      </c>
      <c r="BK151" s="191">
        <f>ROUND(I151*H151,2)</f>
        <v>0</v>
      </c>
      <c r="BL151" s="17" t="s">
        <v>189</v>
      </c>
      <c r="BM151" s="190" t="s">
        <v>2140</v>
      </c>
    </row>
    <row r="152" spans="2:51" s="14" customFormat="1" ht="12">
      <c r="B152" s="203"/>
      <c r="C152" s="204"/>
      <c r="D152" s="194" t="s">
        <v>191</v>
      </c>
      <c r="E152" s="205" t="s">
        <v>19</v>
      </c>
      <c r="F152" s="206" t="s">
        <v>2137</v>
      </c>
      <c r="G152" s="204"/>
      <c r="H152" s="207">
        <v>2</v>
      </c>
      <c r="I152" s="208"/>
      <c r="J152" s="204"/>
      <c r="K152" s="204"/>
      <c r="L152" s="209"/>
      <c r="M152" s="210"/>
      <c r="N152" s="211"/>
      <c r="O152" s="211"/>
      <c r="P152" s="211"/>
      <c r="Q152" s="211"/>
      <c r="R152" s="211"/>
      <c r="S152" s="211"/>
      <c r="T152" s="212"/>
      <c r="AT152" s="213" t="s">
        <v>191</v>
      </c>
      <c r="AU152" s="213" t="s">
        <v>81</v>
      </c>
      <c r="AV152" s="14" t="s">
        <v>81</v>
      </c>
      <c r="AW152" s="14" t="s">
        <v>32</v>
      </c>
      <c r="AX152" s="14" t="s">
        <v>71</v>
      </c>
      <c r="AY152" s="213" t="s">
        <v>181</v>
      </c>
    </row>
    <row r="153" spans="2:51" s="15" customFormat="1" ht="12">
      <c r="B153" s="214"/>
      <c r="C153" s="215"/>
      <c r="D153" s="194" t="s">
        <v>191</v>
      </c>
      <c r="E153" s="216" t="s">
        <v>19</v>
      </c>
      <c r="F153" s="217" t="s">
        <v>196</v>
      </c>
      <c r="G153" s="215"/>
      <c r="H153" s="218">
        <v>2</v>
      </c>
      <c r="I153" s="219"/>
      <c r="J153" s="215"/>
      <c r="K153" s="215"/>
      <c r="L153" s="220"/>
      <c r="M153" s="221"/>
      <c r="N153" s="222"/>
      <c r="O153" s="222"/>
      <c r="P153" s="222"/>
      <c r="Q153" s="222"/>
      <c r="R153" s="222"/>
      <c r="S153" s="222"/>
      <c r="T153" s="223"/>
      <c r="AT153" s="224" t="s">
        <v>191</v>
      </c>
      <c r="AU153" s="224" t="s">
        <v>81</v>
      </c>
      <c r="AV153" s="15" t="s">
        <v>189</v>
      </c>
      <c r="AW153" s="15" t="s">
        <v>32</v>
      </c>
      <c r="AX153" s="15" t="s">
        <v>79</v>
      </c>
      <c r="AY153" s="224" t="s">
        <v>181</v>
      </c>
    </row>
    <row r="154" spans="1:65" s="2" customFormat="1" ht="21.75" customHeight="1">
      <c r="A154" s="34"/>
      <c r="B154" s="35"/>
      <c r="C154" s="178" t="s">
        <v>315</v>
      </c>
      <c r="D154" s="178" t="s">
        <v>183</v>
      </c>
      <c r="E154" s="179" t="s">
        <v>1934</v>
      </c>
      <c r="F154" s="180" t="s">
        <v>1935</v>
      </c>
      <c r="G154" s="181" t="s">
        <v>211</v>
      </c>
      <c r="H154" s="182">
        <v>2.7</v>
      </c>
      <c r="I154" s="183"/>
      <c r="J154" s="184">
        <f>ROUND(I154*H154,2)</f>
        <v>0</v>
      </c>
      <c r="K154" s="180" t="s">
        <v>187</v>
      </c>
      <c r="L154" s="185"/>
      <c r="M154" s="186" t="s">
        <v>19</v>
      </c>
      <c r="N154" s="187" t="s">
        <v>42</v>
      </c>
      <c r="O154" s="64"/>
      <c r="P154" s="188">
        <f>O154*H154</f>
        <v>0</v>
      </c>
      <c r="Q154" s="188">
        <v>2.234</v>
      </c>
      <c r="R154" s="188">
        <f>Q154*H154</f>
        <v>6.0318000000000005</v>
      </c>
      <c r="S154" s="188">
        <v>0</v>
      </c>
      <c r="T154" s="189">
        <f>S154*H154</f>
        <v>0</v>
      </c>
      <c r="U154" s="34"/>
      <c r="V154" s="34"/>
      <c r="W154" s="34"/>
      <c r="X154" s="34"/>
      <c r="Y154" s="34"/>
      <c r="Z154" s="34"/>
      <c r="AA154" s="34"/>
      <c r="AB154" s="34"/>
      <c r="AC154" s="34"/>
      <c r="AD154" s="34"/>
      <c r="AE154" s="34"/>
      <c r="AR154" s="190" t="s">
        <v>188</v>
      </c>
      <c r="AT154" s="190" t="s">
        <v>183</v>
      </c>
      <c r="AU154" s="190" t="s">
        <v>81</v>
      </c>
      <c r="AY154" s="17" t="s">
        <v>181</v>
      </c>
      <c r="BE154" s="191">
        <f>IF(N154="základní",J154,0)</f>
        <v>0</v>
      </c>
      <c r="BF154" s="191">
        <f>IF(N154="snížená",J154,0)</f>
        <v>0</v>
      </c>
      <c r="BG154" s="191">
        <f>IF(N154="zákl. přenesená",J154,0)</f>
        <v>0</v>
      </c>
      <c r="BH154" s="191">
        <f>IF(N154="sníž. přenesená",J154,0)</f>
        <v>0</v>
      </c>
      <c r="BI154" s="191">
        <f>IF(N154="nulová",J154,0)</f>
        <v>0</v>
      </c>
      <c r="BJ154" s="17" t="s">
        <v>79</v>
      </c>
      <c r="BK154" s="191">
        <f>ROUND(I154*H154,2)</f>
        <v>0</v>
      </c>
      <c r="BL154" s="17" t="s">
        <v>189</v>
      </c>
      <c r="BM154" s="190" t="s">
        <v>2141</v>
      </c>
    </row>
    <row r="155" spans="2:51" s="13" customFormat="1" ht="12">
      <c r="B155" s="192"/>
      <c r="C155" s="193"/>
      <c r="D155" s="194" t="s">
        <v>191</v>
      </c>
      <c r="E155" s="195" t="s">
        <v>19</v>
      </c>
      <c r="F155" s="196" t="s">
        <v>2142</v>
      </c>
      <c r="G155" s="193"/>
      <c r="H155" s="195" t="s">
        <v>19</v>
      </c>
      <c r="I155" s="197"/>
      <c r="J155" s="193"/>
      <c r="K155" s="193"/>
      <c r="L155" s="198"/>
      <c r="M155" s="199"/>
      <c r="N155" s="200"/>
      <c r="O155" s="200"/>
      <c r="P155" s="200"/>
      <c r="Q155" s="200"/>
      <c r="R155" s="200"/>
      <c r="S155" s="200"/>
      <c r="T155" s="201"/>
      <c r="AT155" s="202" t="s">
        <v>191</v>
      </c>
      <c r="AU155" s="202" t="s">
        <v>81</v>
      </c>
      <c r="AV155" s="13" t="s">
        <v>79</v>
      </c>
      <c r="AW155" s="13" t="s">
        <v>32</v>
      </c>
      <c r="AX155" s="13" t="s">
        <v>71</v>
      </c>
      <c r="AY155" s="202" t="s">
        <v>181</v>
      </c>
    </row>
    <row r="156" spans="2:51" s="14" customFormat="1" ht="12">
      <c r="B156" s="203"/>
      <c r="C156" s="204"/>
      <c r="D156" s="194" t="s">
        <v>191</v>
      </c>
      <c r="E156" s="205" t="s">
        <v>19</v>
      </c>
      <c r="F156" s="206" t="s">
        <v>2143</v>
      </c>
      <c r="G156" s="204"/>
      <c r="H156" s="207">
        <v>2.7</v>
      </c>
      <c r="I156" s="208"/>
      <c r="J156" s="204"/>
      <c r="K156" s="204"/>
      <c r="L156" s="209"/>
      <c r="M156" s="210"/>
      <c r="N156" s="211"/>
      <c r="O156" s="211"/>
      <c r="P156" s="211"/>
      <c r="Q156" s="211"/>
      <c r="R156" s="211"/>
      <c r="S156" s="211"/>
      <c r="T156" s="212"/>
      <c r="AT156" s="213" t="s">
        <v>191</v>
      </c>
      <c r="AU156" s="213" t="s">
        <v>81</v>
      </c>
      <c r="AV156" s="14" t="s">
        <v>81</v>
      </c>
      <c r="AW156" s="14" t="s">
        <v>32</v>
      </c>
      <c r="AX156" s="14" t="s">
        <v>71</v>
      </c>
      <c r="AY156" s="213" t="s">
        <v>181</v>
      </c>
    </row>
    <row r="157" spans="2:51" s="15" customFormat="1" ht="12">
      <c r="B157" s="214"/>
      <c r="C157" s="215"/>
      <c r="D157" s="194" t="s">
        <v>191</v>
      </c>
      <c r="E157" s="216" t="s">
        <v>19</v>
      </c>
      <c r="F157" s="217" t="s">
        <v>196</v>
      </c>
      <c r="G157" s="215"/>
      <c r="H157" s="218">
        <v>2.7</v>
      </c>
      <c r="I157" s="219"/>
      <c r="J157" s="215"/>
      <c r="K157" s="215"/>
      <c r="L157" s="220"/>
      <c r="M157" s="221"/>
      <c r="N157" s="222"/>
      <c r="O157" s="222"/>
      <c r="P157" s="222"/>
      <c r="Q157" s="222"/>
      <c r="R157" s="222"/>
      <c r="S157" s="222"/>
      <c r="T157" s="223"/>
      <c r="AT157" s="224" t="s">
        <v>191</v>
      </c>
      <c r="AU157" s="224" t="s">
        <v>81</v>
      </c>
      <c r="AV157" s="15" t="s">
        <v>189</v>
      </c>
      <c r="AW157" s="15" t="s">
        <v>32</v>
      </c>
      <c r="AX157" s="15" t="s">
        <v>79</v>
      </c>
      <c r="AY157" s="224" t="s">
        <v>181</v>
      </c>
    </row>
    <row r="158" spans="1:65" s="2" customFormat="1" ht="16.5" customHeight="1">
      <c r="A158" s="34"/>
      <c r="B158" s="35"/>
      <c r="C158" s="178" t="s">
        <v>317</v>
      </c>
      <c r="D158" s="178" t="s">
        <v>183</v>
      </c>
      <c r="E158" s="179" t="s">
        <v>184</v>
      </c>
      <c r="F158" s="180" t="s">
        <v>185</v>
      </c>
      <c r="G158" s="181" t="s">
        <v>186</v>
      </c>
      <c r="H158" s="182">
        <v>72</v>
      </c>
      <c r="I158" s="183"/>
      <c r="J158" s="184">
        <f>ROUND(I158*H158,2)</f>
        <v>0</v>
      </c>
      <c r="K158" s="180" t="s">
        <v>187</v>
      </c>
      <c r="L158" s="185"/>
      <c r="M158" s="186" t="s">
        <v>19</v>
      </c>
      <c r="N158" s="187" t="s">
        <v>42</v>
      </c>
      <c r="O158" s="64"/>
      <c r="P158" s="188">
        <f>O158*H158</f>
        <v>0</v>
      </c>
      <c r="Q158" s="188">
        <v>1</v>
      </c>
      <c r="R158" s="188">
        <f>Q158*H158</f>
        <v>72</v>
      </c>
      <c r="S158" s="188">
        <v>0</v>
      </c>
      <c r="T158" s="189">
        <f>S158*H158</f>
        <v>0</v>
      </c>
      <c r="U158" s="34"/>
      <c r="V158" s="34"/>
      <c r="W158" s="34"/>
      <c r="X158" s="34"/>
      <c r="Y158" s="34"/>
      <c r="Z158" s="34"/>
      <c r="AA158" s="34"/>
      <c r="AB158" s="34"/>
      <c r="AC158" s="34"/>
      <c r="AD158" s="34"/>
      <c r="AE158" s="34"/>
      <c r="AR158" s="190" t="s">
        <v>188</v>
      </c>
      <c r="AT158" s="190" t="s">
        <v>183</v>
      </c>
      <c r="AU158" s="190" t="s">
        <v>81</v>
      </c>
      <c r="AY158" s="17" t="s">
        <v>181</v>
      </c>
      <c r="BE158" s="191">
        <f>IF(N158="základní",J158,0)</f>
        <v>0</v>
      </c>
      <c r="BF158" s="191">
        <f>IF(N158="snížená",J158,0)</f>
        <v>0</v>
      </c>
      <c r="BG158" s="191">
        <f>IF(N158="zákl. přenesená",J158,0)</f>
        <v>0</v>
      </c>
      <c r="BH158" s="191">
        <f>IF(N158="sníž. přenesená",J158,0)</f>
        <v>0</v>
      </c>
      <c r="BI158" s="191">
        <f>IF(N158="nulová",J158,0)</f>
        <v>0</v>
      </c>
      <c r="BJ158" s="17" t="s">
        <v>79</v>
      </c>
      <c r="BK158" s="191">
        <f>ROUND(I158*H158,2)</f>
        <v>0</v>
      </c>
      <c r="BL158" s="17" t="s">
        <v>189</v>
      </c>
      <c r="BM158" s="190" t="s">
        <v>2144</v>
      </c>
    </row>
    <row r="159" spans="2:51" s="14" customFormat="1" ht="12">
      <c r="B159" s="203"/>
      <c r="C159" s="204"/>
      <c r="D159" s="194" t="s">
        <v>191</v>
      </c>
      <c r="E159" s="205" t="s">
        <v>19</v>
      </c>
      <c r="F159" s="206" t="s">
        <v>2145</v>
      </c>
      <c r="G159" s="204"/>
      <c r="H159" s="207">
        <v>72</v>
      </c>
      <c r="I159" s="208"/>
      <c r="J159" s="204"/>
      <c r="K159" s="204"/>
      <c r="L159" s="209"/>
      <c r="M159" s="210"/>
      <c r="N159" s="211"/>
      <c r="O159" s="211"/>
      <c r="P159" s="211"/>
      <c r="Q159" s="211"/>
      <c r="R159" s="211"/>
      <c r="S159" s="211"/>
      <c r="T159" s="212"/>
      <c r="AT159" s="213" t="s">
        <v>191</v>
      </c>
      <c r="AU159" s="213" t="s">
        <v>81</v>
      </c>
      <c r="AV159" s="14" t="s">
        <v>81</v>
      </c>
      <c r="AW159" s="14" t="s">
        <v>32</v>
      </c>
      <c r="AX159" s="14" t="s">
        <v>71</v>
      </c>
      <c r="AY159" s="213" t="s">
        <v>181</v>
      </c>
    </row>
    <row r="160" spans="2:51" s="15" customFormat="1" ht="12">
      <c r="B160" s="214"/>
      <c r="C160" s="215"/>
      <c r="D160" s="194" t="s">
        <v>191</v>
      </c>
      <c r="E160" s="216" t="s">
        <v>19</v>
      </c>
      <c r="F160" s="217" t="s">
        <v>196</v>
      </c>
      <c r="G160" s="215"/>
      <c r="H160" s="218">
        <v>72</v>
      </c>
      <c r="I160" s="219"/>
      <c r="J160" s="215"/>
      <c r="K160" s="215"/>
      <c r="L160" s="220"/>
      <c r="M160" s="221"/>
      <c r="N160" s="222"/>
      <c r="O160" s="222"/>
      <c r="P160" s="222"/>
      <c r="Q160" s="222"/>
      <c r="R160" s="222"/>
      <c r="S160" s="222"/>
      <c r="T160" s="223"/>
      <c r="AT160" s="224" t="s">
        <v>191</v>
      </c>
      <c r="AU160" s="224" t="s">
        <v>81</v>
      </c>
      <c r="AV160" s="15" t="s">
        <v>189</v>
      </c>
      <c r="AW160" s="15" t="s">
        <v>32</v>
      </c>
      <c r="AX160" s="15" t="s">
        <v>79</v>
      </c>
      <c r="AY160" s="224" t="s">
        <v>181</v>
      </c>
    </row>
    <row r="161" spans="1:65" s="2" customFormat="1" ht="16.5" customHeight="1">
      <c r="A161" s="34"/>
      <c r="B161" s="35"/>
      <c r="C161" s="178" t="s">
        <v>320</v>
      </c>
      <c r="D161" s="178" t="s">
        <v>183</v>
      </c>
      <c r="E161" s="179" t="s">
        <v>2146</v>
      </c>
      <c r="F161" s="180" t="s">
        <v>2147</v>
      </c>
      <c r="G161" s="181" t="s">
        <v>223</v>
      </c>
      <c r="H161" s="182">
        <v>5</v>
      </c>
      <c r="I161" s="183"/>
      <c r="J161" s="184">
        <f>ROUND(I161*H161,2)</f>
        <v>0</v>
      </c>
      <c r="K161" s="180" t="s">
        <v>187</v>
      </c>
      <c r="L161" s="185"/>
      <c r="M161" s="186" t="s">
        <v>19</v>
      </c>
      <c r="N161" s="187" t="s">
        <v>42</v>
      </c>
      <c r="O161" s="64"/>
      <c r="P161" s="188">
        <f>O161*H161</f>
        <v>0</v>
      </c>
      <c r="Q161" s="188">
        <v>0</v>
      </c>
      <c r="R161" s="188">
        <f>Q161*H161</f>
        <v>0</v>
      </c>
      <c r="S161" s="188">
        <v>0</v>
      </c>
      <c r="T161" s="189">
        <f>S161*H161</f>
        <v>0</v>
      </c>
      <c r="U161" s="34"/>
      <c r="V161" s="34"/>
      <c r="W161" s="34"/>
      <c r="X161" s="34"/>
      <c r="Y161" s="34"/>
      <c r="Z161" s="34"/>
      <c r="AA161" s="34"/>
      <c r="AB161" s="34"/>
      <c r="AC161" s="34"/>
      <c r="AD161" s="34"/>
      <c r="AE161" s="34"/>
      <c r="AR161" s="190" t="s">
        <v>188</v>
      </c>
      <c r="AT161" s="190" t="s">
        <v>183</v>
      </c>
      <c r="AU161" s="190" t="s">
        <v>81</v>
      </c>
      <c r="AY161" s="17" t="s">
        <v>181</v>
      </c>
      <c r="BE161" s="191">
        <f>IF(N161="základní",J161,0)</f>
        <v>0</v>
      </c>
      <c r="BF161" s="191">
        <f>IF(N161="snížená",J161,0)</f>
        <v>0</v>
      </c>
      <c r="BG161" s="191">
        <f>IF(N161="zákl. přenesená",J161,0)</f>
        <v>0</v>
      </c>
      <c r="BH161" s="191">
        <f>IF(N161="sníž. přenesená",J161,0)</f>
        <v>0</v>
      </c>
      <c r="BI161" s="191">
        <f>IF(N161="nulová",J161,0)</f>
        <v>0</v>
      </c>
      <c r="BJ161" s="17" t="s">
        <v>79</v>
      </c>
      <c r="BK161" s="191">
        <f>ROUND(I161*H161,2)</f>
        <v>0</v>
      </c>
      <c r="BL161" s="17" t="s">
        <v>189</v>
      </c>
      <c r="BM161" s="190" t="s">
        <v>2148</v>
      </c>
    </row>
    <row r="162" spans="2:51" s="13" customFormat="1" ht="12">
      <c r="B162" s="192"/>
      <c r="C162" s="193"/>
      <c r="D162" s="194" t="s">
        <v>191</v>
      </c>
      <c r="E162" s="195" t="s">
        <v>19</v>
      </c>
      <c r="F162" s="196" t="s">
        <v>2149</v>
      </c>
      <c r="G162" s="193"/>
      <c r="H162" s="195" t="s">
        <v>19</v>
      </c>
      <c r="I162" s="197"/>
      <c r="J162" s="193"/>
      <c r="K162" s="193"/>
      <c r="L162" s="198"/>
      <c r="M162" s="199"/>
      <c r="N162" s="200"/>
      <c r="O162" s="200"/>
      <c r="P162" s="200"/>
      <c r="Q162" s="200"/>
      <c r="R162" s="200"/>
      <c r="S162" s="200"/>
      <c r="T162" s="201"/>
      <c r="AT162" s="202" t="s">
        <v>191</v>
      </c>
      <c r="AU162" s="202" t="s">
        <v>81</v>
      </c>
      <c r="AV162" s="13" t="s">
        <v>79</v>
      </c>
      <c r="AW162" s="13" t="s">
        <v>32</v>
      </c>
      <c r="AX162" s="13" t="s">
        <v>71</v>
      </c>
      <c r="AY162" s="202" t="s">
        <v>181</v>
      </c>
    </row>
    <row r="163" spans="2:51" s="14" customFormat="1" ht="12">
      <c r="B163" s="203"/>
      <c r="C163" s="204"/>
      <c r="D163" s="194" t="s">
        <v>191</v>
      </c>
      <c r="E163" s="205" t="s">
        <v>19</v>
      </c>
      <c r="F163" s="206" t="s">
        <v>197</v>
      </c>
      <c r="G163" s="204"/>
      <c r="H163" s="207">
        <v>5</v>
      </c>
      <c r="I163" s="208"/>
      <c r="J163" s="204"/>
      <c r="K163" s="204"/>
      <c r="L163" s="209"/>
      <c r="M163" s="210"/>
      <c r="N163" s="211"/>
      <c r="O163" s="211"/>
      <c r="P163" s="211"/>
      <c r="Q163" s="211"/>
      <c r="R163" s="211"/>
      <c r="S163" s="211"/>
      <c r="T163" s="212"/>
      <c r="AT163" s="213" t="s">
        <v>191</v>
      </c>
      <c r="AU163" s="213" t="s">
        <v>81</v>
      </c>
      <c r="AV163" s="14" t="s">
        <v>81</v>
      </c>
      <c r="AW163" s="14" t="s">
        <v>32</v>
      </c>
      <c r="AX163" s="14" t="s">
        <v>71</v>
      </c>
      <c r="AY163" s="213" t="s">
        <v>181</v>
      </c>
    </row>
    <row r="164" spans="2:51" s="15" customFormat="1" ht="12">
      <c r="B164" s="214"/>
      <c r="C164" s="215"/>
      <c r="D164" s="194" t="s">
        <v>191</v>
      </c>
      <c r="E164" s="216" t="s">
        <v>19</v>
      </c>
      <c r="F164" s="217" t="s">
        <v>196</v>
      </c>
      <c r="G164" s="215"/>
      <c r="H164" s="218">
        <v>5</v>
      </c>
      <c r="I164" s="219"/>
      <c r="J164" s="215"/>
      <c r="K164" s="215"/>
      <c r="L164" s="220"/>
      <c r="M164" s="221"/>
      <c r="N164" s="222"/>
      <c r="O164" s="222"/>
      <c r="P164" s="222"/>
      <c r="Q164" s="222"/>
      <c r="R164" s="222"/>
      <c r="S164" s="222"/>
      <c r="T164" s="223"/>
      <c r="AT164" s="224" t="s">
        <v>191</v>
      </c>
      <c r="AU164" s="224" t="s">
        <v>81</v>
      </c>
      <c r="AV164" s="15" t="s">
        <v>189</v>
      </c>
      <c r="AW164" s="15" t="s">
        <v>32</v>
      </c>
      <c r="AX164" s="15" t="s">
        <v>79</v>
      </c>
      <c r="AY164" s="224" t="s">
        <v>181</v>
      </c>
    </row>
    <row r="165" spans="1:65" s="2" customFormat="1" ht="16.5" customHeight="1">
      <c r="A165" s="34"/>
      <c r="B165" s="35"/>
      <c r="C165" s="178" t="s">
        <v>7</v>
      </c>
      <c r="D165" s="178" t="s">
        <v>183</v>
      </c>
      <c r="E165" s="179" t="s">
        <v>2150</v>
      </c>
      <c r="F165" s="180" t="s">
        <v>2151</v>
      </c>
      <c r="G165" s="181" t="s">
        <v>223</v>
      </c>
      <c r="H165" s="182">
        <v>2</v>
      </c>
      <c r="I165" s="183"/>
      <c r="J165" s="184">
        <f>ROUND(I165*H165,2)</f>
        <v>0</v>
      </c>
      <c r="K165" s="180" t="s">
        <v>187</v>
      </c>
      <c r="L165" s="185"/>
      <c r="M165" s="186" t="s">
        <v>19</v>
      </c>
      <c r="N165" s="187" t="s">
        <v>42</v>
      </c>
      <c r="O165" s="64"/>
      <c r="P165" s="188">
        <f>O165*H165</f>
        <v>0</v>
      </c>
      <c r="Q165" s="188">
        <v>0</v>
      </c>
      <c r="R165" s="188">
        <f>Q165*H165</f>
        <v>0</v>
      </c>
      <c r="S165" s="188">
        <v>0</v>
      </c>
      <c r="T165" s="189">
        <f>S165*H165</f>
        <v>0</v>
      </c>
      <c r="U165" s="34"/>
      <c r="V165" s="34"/>
      <c r="W165" s="34"/>
      <c r="X165" s="34"/>
      <c r="Y165" s="34"/>
      <c r="Z165" s="34"/>
      <c r="AA165" s="34"/>
      <c r="AB165" s="34"/>
      <c r="AC165" s="34"/>
      <c r="AD165" s="34"/>
      <c r="AE165" s="34"/>
      <c r="AR165" s="190" t="s">
        <v>188</v>
      </c>
      <c r="AT165" s="190" t="s">
        <v>183</v>
      </c>
      <c r="AU165" s="190" t="s">
        <v>81</v>
      </c>
      <c r="AY165" s="17" t="s">
        <v>181</v>
      </c>
      <c r="BE165" s="191">
        <f>IF(N165="základní",J165,0)</f>
        <v>0</v>
      </c>
      <c r="BF165" s="191">
        <f>IF(N165="snížená",J165,0)</f>
        <v>0</v>
      </c>
      <c r="BG165" s="191">
        <f>IF(N165="zákl. přenesená",J165,0)</f>
        <v>0</v>
      </c>
      <c r="BH165" s="191">
        <f>IF(N165="sníž. přenesená",J165,0)</f>
        <v>0</v>
      </c>
      <c r="BI165" s="191">
        <f>IF(N165="nulová",J165,0)</f>
        <v>0</v>
      </c>
      <c r="BJ165" s="17" t="s">
        <v>79</v>
      </c>
      <c r="BK165" s="191">
        <f>ROUND(I165*H165,2)</f>
        <v>0</v>
      </c>
      <c r="BL165" s="17" t="s">
        <v>189</v>
      </c>
      <c r="BM165" s="190" t="s">
        <v>2152</v>
      </c>
    </row>
    <row r="166" spans="2:51" s="14" customFormat="1" ht="12">
      <c r="B166" s="203"/>
      <c r="C166" s="204"/>
      <c r="D166" s="194" t="s">
        <v>191</v>
      </c>
      <c r="E166" s="205" t="s">
        <v>19</v>
      </c>
      <c r="F166" s="206" t="s">
        <v>81</v>
      </c>
      <c r="G166" s="204"/>
      <c r="H166" s="207">
        <v>2</v>
      </c>
      <c r="I166" s="208"/>
      <c r="J166" s="204"/>
      <c r="K166" s="204"/>
      <c r="L166" s="209"/>
      <c r="M166" s="210"/>
      <c r="N166" s="211"/>
      <c r="O166" s="211"/>
      <c r="P166" s="211"/>
      <c r="Q166" s="211"/>
      <c r="R166" s="211"/>
      <c r="S166" s="211"/>
      <c r="T166" s="212"/>
      <c r="AT166" s="213" t="s">
        <v>191</v>
      </c>
      <c r="AU166" s="213" t="s">
        <v>81</v>
      </c>
      <c r="AV166" s="14" t="s">
        <v>81</v>
      </c>
      <c r="AW166" s="14" t="s">
        <v>32</v>
      </c>
      <c r="AX166" s="14" t="s">
        <v>71</v>
      </c>
      <c r="AY166" s="213" t="s">
        <v>181</v>
      </c>
    </row>
    <row r="167" spans="2:51" s="15" customFormat="1" ht="12">
      <c r="B167" s="214"/>
      <c r="C167" s="215"/>
      <c r="D167" s="194" t="s">
        <v>191</v>
      </c>
      <c r="E167" s="216" t="s">
        <v>19</v>
      </c>
      <c r="F167" s="217" t="s">
        <v>196</v>
      </c>
      <c r="G167" s="215"/>
      <c r="H167" s="218">
        <v>2</v>
      </c>
      <c r="I167" s="219"/>
      <c r="J167" s="215"/>
      <c r="K167" s="215"/>
      <c r="L167" s="220"/>
      <c r="M167" s="221"/>
      <c r="N167" s="222"/>
      <c r="O167" s="222"/>
      <c r="P167" s="222"/>
      <c r="Q167" s="222"/>
      <c r="R167" s="222"/>
      <c r="S167" s="222"/>
      <c r="T167" s="223"/>
      <c r="AT167" s="224" t="s">
        <v>191</v>
      </c>
      <c r="AU167" s="224" t="s">
        <v>81</v>
      </c>
      <c r="AV167" s="15" t="s">
        <v>189</v>
      </c>
      <c r="AW167" s="15" t="s">
        <v>32</v>
      </c>
      <c r="AX167" s="15" t="s">
        <v>79</v>
      </c>
      <c r="AY167" s="224" t="s">
        <v>181</v>
      </c>
    </row>
    <row r="168" spans="2:63" s="12" customFormat="1" ht="22.8" customHeight="1">
      <c r="B168" s="162"/>
      <c r="C168" s="163"/>
      <c r="D168" s="164" t="s">
        <v>70</v>
      </c>
      <c r="E168" s="176" t="s">
        <v>197</v>
      </c>
      <c r="F168" s="176" t="s">
        <v>198</v>
      </c>
      <c r="G168" s="163"/>
      <c r="H168" s="163"/>
      <c r="I168" s="166"/>
      <c r="J168" s="177">
        <f>BK168</f>
        <v>0</v>
      </c>
      <c r="K168" s="163"/>
      <c r="L168" s="168"/>
      <c r="M168" s="169"/>
      <c r="N168" s="170"/>
      <c r="O168" s="170"/>
      <c r="P168" s="171">
        <f>SUM(P169:P241)</f>
        <v>0</v>
      </c>
      <c r="Q168" s="170"/>
      <c r="R168" s="171">
        <f>SUM(R169:R241)</f>
        <v>0.0012000000000000001</v>
      </c>
      <c r="S168" s="170"/>
      <c r="T168" s="172">
        <f>SUM(T169:T241)</f>
        <v>0</v>
      </c>
      <c r="AR168" s="173" t="s">
        <v>79</v>
      </c>
      <c r="AT168" s="174" t="s">
        <v>70</v>
      </c>
      <c r="AU168" s="174" t="s">
        <v>79</v>
      </c>
      <c r="AY168" s="173" t="s">
        <v>181</v>
      </c>
      <c r="BK168" s="175">
        <f>SUM(BK169:BK241)</f>
        <v>0</v>
      </c>
    </row>
    <row r="169" spans="1:65" s="2" customFormat="1" ht="37.8" customHeight="1">
      <c r="A169" s="34"/>
      <c r="B169" s="35"/>
      <c r="C169" s="225" t="s">
        <v>429</v>
      </c>
      <c r="D169" s="225" t="s">
        <v>199</v>
      </c>
      <c r="E169" s="226" t="s">
        <v>2153</v>
      </c>
      <c r="F169" s="227" t="s">
        <v>2154</v>
      </c>
      <c r="G169" s="228" t="s">
        <v>1294</v>
      </c>
      <c r="H169" s="229">
        <v>12</v>
      </c>
      <c r="I169" s="230"/>
      <c r="J169" s="231">
        <f>ROUND(I169*H169,2)</f>
        <v>0</v>
      </c>
      <c r="K169" s="227" t="s">
        <v>19</v>
      </c>
      <c r="L169" s="39"/>
      <c r="M169" s="232" t="s">
        <v>19</v>
      </c>
      <c r="N169" s="233" t="s">
        <v>42</v>
      </c>
      <c r="O169" s="64"/>
      <c r="P169" s="188">
        <f>O169*H169</f>
        <v>0</v>
      </c>
      <c r="Q169" s="188">
        <v>0.0001</v>
      </c>
      <c r="R169" s="188">
        <f>Q169*H169</f>
        <v>0.0012000000000000001</v>
      </c>
      <c r="S169" s="188">
        <v>0</v>
      </c>
      <c r="T169" s="189">
        <f>S169*H169</f>
        <v>0</v>
      </c>
      <c r="U169" s="34"/>
      <c r="V169" s="34"/>
      <c r="W169" s="34"/>
      <c r="X169" s="34"/>
      <c r="Y169" s="34"/>
      <c r="Z169" s="34"/>
      <c r="AA169" s="34"/>
      <c r="AB169" s="34"/>
      <c r="AC169" s="34"/>
      <c r="AD169" s="34"/>
      <c r="AE169" s="34"/>
      <c r="AR169" s="190" t="s">
        <v>189</v>
      </c>
      <c r="AT169" s="190" t="s">
        <v>199</v>
      </c>
      <c r="AU169" s="190" t="s">
        <v>81</v>
      </c>
      <c r="AY169" s="17" t="s">
        <v>181</v>
      </c>
      <c r="BE169" s="191">
        <f>IF(N169="základní",J169,0)</f>
        <v>0</v>
      </c>
      <c r="BF169" s="191">
        <f>IF(N169="snížená",J169,0)</f>
        <v>0</v>
      </c>
      <c r="BG169" s="191">
        <f>IF(N169="zákl. přenesená",J169,0)</f>
        <v>0</v>
      </c>
      <c r="BH169" s="191">
        <f>IF(N169="sníž. přenesená",J169,0)</f>
        <v>0</v>
      </c>
      <c r="BI169" s="191">
        <f>IF(N169="nulová",J169,0)</f>
        <v>0</v>
      </c>
      <c r="BJ169" s="17" t="s">
        <v>79</v>
      </c>
      <c r="BK169" s="191">
        <f>ROUND(I169*H169,2)</f>
        <v>0</v>
      </c>
      <c r="BL169" s="17" t="s">
        <v>189</v>
      </c>
      <c r="BM169" s="190" t="s">
        <v>2155</v>
      </c>
    </row>
    <row r="170" spans="2:51" s="13" customFormat="1" ht="12">
      <c r="B170" s="192"/>
      <c r="C170" s="193"/>
      <c r="D170" s="194" t="s">
        <v>191</v>
      </c>
      <c r="E170" s="195" t="s">
        <v>19</v>
      </c>
      <c r="F170" s="196" t="s">
        <v>2127</v>
      </c>
      <c r="G170" s="193"/>
      <c r="H170" s="195" t="s">
        <v>19</v>
      </c>
      <c r="I170" s="197"/>
      <c r="J170" s="193"/>
      <c r="K170" s="193"/>
      <c r="L170" s="198"/>
      <c r="M170" s="199"/>
      <c r="N170" s="200"/>
      <c r="O170" s="200"/>
      <c r="P170" s="200"/>
      <c r="Q170" s="200"/>
      <c r="R170" s="200"/>
      <c r="S170" s="200"/>
      <c r="T170" s="201"/>
      <c r="AT170" s="202" t="s">
        <v>191</v>
      </c>
      <c r="AU170" s="202" t="s">
        <v>81</v>
      </c>
      <c r="AV170" s="13" t="s">
        <v>79</v>
      </c>
      <c r="AW170" s="13" t="s">
        <v>32</v>
      </c>
      <c r="AX170" s="13" t="s">
        <v>71</v>
      </c>
      <c r="AY170" s="202" t="s">
        <v>181</v>
      </c>
    </row>
    <row r="171" spans="2:51" s="14" customFormat="1" ht="12">
      <c r="B171" s="203"/>
      <c r="C171" s="204"/>
      <c r="D171" s="194" t="s">
        <v>191</v>
      </c>
      <c r="E171" s="205" t="s">
        <v>19</v>
      </c>
      <c r="F171" s="206" t="s">
        <v>2128</v>
      </c>
      <c r="G171" s="204"/>
      <c r="H171" s="207">
        <v>12</v>
      </c>
      <c r="I171" s="208"/>
      <c r="J171" s="204"/>
      <c r="K171" s="204"/>
      <c r="L171" s="209"/>
      <c r="M171" s="210"/>
      <c r="N171" s="211"/>
      <c r="O171" s="211"/>
      <c r="P171" s="211"/>
      <c r="Q171" s="211"/>
      <c r="R171" s="211"/>
      <c r="S171" s="211"/>
      <c r="T171" s="212"/>
      <c r="AT171" s="213" t="s">
        <v>191</v>
      </c>
      <c r="AU171" s="213" t="s">
        <v>81</v>
      </c>
      <c r="AV171" s="14" t="s">
        <v>81</v>
      </c>
      <c r="AW171" s="14" t="s">
        <v>32</v>
      </c>
      <c r="AX171" s="14" t="s">
        <v>71</v>
      </c>
      <c r="AY171" s="213" t="s">
        <v>181</v>
      </c>
    </row>
    <row r="172" spans="2:51" s="15" customFormat="1" ht="12">
      <c r="B172" s="214"/>
      <c r="C172" s="215"/>
      <c r="D172" s="194" t="s">
        <v>191</v>
      </c>
      <c r="E172" s="216" t="s">
        <v>19</v>
      </c>
      <c r="F172" s="217" t="s">
        <v>196</v>
      </c>
      <c r="G172" s="215"/>
      <c r="H172" s="218">
        <v>12</v>
      </c>
      <c r="I172" s="219"/>
      <c r="J172" s="215"/>
      <c r="K172" s="215"/>
      <c r="L172" s="220"/>
      <c r="M172" s="221"/>
      <c r="N172" s="222"/>
      <c r="O172" s="222"/>
      <c r="P172" s="222"/>
      <c r="Q172" s="222"/>
      <c r="R172" s="222"/>
      <c r="S172" s="222"/>
      <c r="T172" s="223"/>
      <c r="AT172" s="224" t="s">
        <v>191</v>
      </c>
      <c r="AU172" s="224" t="s">
        <v>81</v>
      </c>
      <c r="AV172" s="15" t="s">
        <v>189</v>
      </c>
      <c r="AW172" s="15" t="s">
        <v>32</v>
      </c>
      <c r="AX172" s="15" t="s">
        <v>79</v>
      </c>
      <c r="AY172" s="224" t="s">
        <v>181</v>
      </c>
    </row>
    <row r="173" spans="1:65" s="2" customFormat="1" ht="201" customHeight="1">
      <c r="A173" s="34"/>
      <c r="B173" s="35"/>
      <c r="C173" s="225" t="s">
        <v>433</v>
      </c>
      <c r="D173" s="225" t="s">
        <v>199</v>
      </c>
      <c r="E173" s="226" t="s">
        <v>1317</v>
      </c>
      <c r="F173" s="227" t="s">
        <v>1318</v>
      </c>
      <c r="G173" s="228" t="s">
        <v>211</v>
      </c>
      <c r="H173" s="229">
        <v>40</v>
      </c>
      <c r="I173" s="230"/>
      <c r="J173" s="231">
        <f>ROUND(I173*H173,2)</f>
        <v>0</v>
      </c>
      <c r="K173" s="227" t="s">
        <v>187</v>
      </c>
      <c r="L173" s="39"/>
      <c r="M173" s="232" t="s">
        <v>19</v>
      </c>
      <c r="N173" s="233" t="s">
        <v>42</v>
      </c>
      <c r="O173" s="64"/>
      <c r="P173" s="188">
        <f>O173*H173</f>
        <v>0</v>
      </c>
      <c r="Q173" s="188">
        <v>0</v>
      </c>
      <c r="R173" s="188">
        <f>Q173*H173</f>
        <v>0</v>
      </c>
      <c r="S173" s="188">
        <v>0</v>
      </c>
      <c r="T173" s="189">
        <f>S173*H173</f>
        <v>0</v>
      </c>
      <c r="U173" s="34"/>
      <c r="V173" s="34"/>
      <c r="W173" s="34"/>
      <c r="X173" s="34"/>
      <c r="Y173" s="34"/>
      <c r="Z173" s="34"/>
      <c r="AA173" s="34"/>
      <c r="AB173" s="34"/>
      <c r="AC173" s="34"/>
      <c r="AD173" s="34"/>
      <c r="AE173" s="34"/>
      <c r="AR173" s="190" t="s">
        <v>189</v>
      </c>
      <c r="AT173" s="190" t="s">
        <v>199</v>
      </c>
      <c r="AU173" s="190" t="s">
        <v>81</v>
      </c>
      <c r="AY173" s="17" t="s">
        <v>181</v>
      </c>
      <c r="BE173" s="191">
        <f>IF(N173="základní",J173,0)</f>
        <v>0</v>
      </c>
      <c r="BF173" s="191">
        <f>IF(N173="snížená",J173,0)</f>
        <v>0</v>
      </c>
      <c r="BG173" s="191">
        <f>IF(N173="zákl. přenesená",J173,0)</f>
        <v>0</v>
      </c>
      <c r="BH173" s="191">
        <f>IF(N173="sníž. přenesená",J173,0)</f>
        <v>0</v>
      </c>
      <c r="BI173" s="191">
        <f>IF(N173="nulová",J173,0)</f>
        <v>0</v>
      </c>
      <c r="BJ173" s="17" t="s">
        <v>79</v>
      </c>
      <c r="BK173" s="191">
        <f>ROUND(I173*H173,2)</f>
        <v>0</v>
      </c>
      <c r="BL173" s="17" t="s">
        <v>189</v>
      </c>
      <c r="BM173" s="190" t="s">
        <v>2156</v>
      </c>
    </row>
    <row r="174" spans="2:51" s="13" customFormat="1" ht="12">
      <c r="B174" s="192"/>
      <c r="C174" s="193"/>
      <c r="D174" s="194" t="s">
        <v>191</v>
      </c>
      <c r="E174" s="195" t="s">
        <v>19</v>
      </c>
      <c r="F174" s="196" t="s">
        <v>2157</v>
      </c>
      <c r="G174" s="193"/>
      <c r="H174" s="195" t="s">
        <v>19</v>
      </c>
      <c r="I174" s="197"/>
      <c r="J174" s="193"/>
      <c r="K174" s="193"/>
      <c r="L174" s="198"/>
      <c r="M174" s="199"/>
      <c r="N174" s="200"/>
      <c r="O174" s="200"/>
      <c r="P174" s="200"/>
      <c r="Q174" s="200"/>
      <c r="R174" s="200"/>
      <c r="S174" s="200"/>
      <c r="T174" s="201"/>
      <c r="AT174" s="202" t="s">
        <v>191</v>
      </c>
      <c r="AU174" s="202" t="s">
        <v>81</v>
      </c>
      <c r="AV174" s="13" t="s">
        <v>79</v>
      </c>
      <c r="AW174" s="13" t="s">
        <v>32</v>
      </c>
      <c r="AX174" s="13" t="s">
        <v>71</v>
      </c>
      <c r="AY174" s="202" t="s">
        <v>181</v>
      </c>
    </row>
    <row r="175" spans="2:51" s="14" customFormat="1" ht="12">
      <c r="B175" s="203"/>
      <c r="C175" s="204"/>
      <c r="D175" s="194" t="s">
        <v>191</v>
      </c>
      <c r="E175" s="205" t="s">
        <v>19</v>
      </c>
      <c r="F175" s="206" t="s">
        <v>2158</v>
      </c>
      <c r="G175" s="204"/>
      <c r="H175" s="207">
        <v>40</v>
      </c>
      <c r="I175" s="208"/>
      <c r="J175" s="204"/>
      <c r="K175" s="204"/>
      <c r="L175" s="209"/>
      <c r="M175" s="210"/>
      <c r="N175" s="211"/>
      <c r="O175" s="211"/>
      <c r="P175" s="211"/>
      <c r="Q175" s="211"/>
      <c r="R175" s="211"/>
      <c r="S175" s="211"/>
      <c r="T175" s="212"/>
      <c r="AT175" s="213" t="s">
        <v>191</v>
      </c>
      <c r="AU175" s="213" t="s">
        <v>81</v>
      </c>
      <c r="AV175" s="14" t="s">
        <v>81</v>
      </c>
      <c r="AW175" s="14" t="s">
        <v>32</v>
      </c>
      <c r="AX175" s="14" t="s">
        <v>71</v>
      </c>
      <c r="AY175" s="213" t="s">
        <v>181</v>
      </c>
    </row>
    <row r="176" spans="2:51" s="15" customFormat="1" ht="12">
      <c r="B176" s="214"/>
      <c r="C176" s="215"/>
      <c r="D176" s="194" t="s">
        <v>191</v>
      </c>
      <c r="E176" s="216" t="s">
        <v>19</v>
      </c>
      <c r="F176" s="217" t="s">
        <v>196</v>
      </c>
      <c r="G176" s="215"/>
      <c r="H176" s="218">
        <v>40</v>
      </c>
      <c r="I176" s="219"/>
      <c r="J176" s="215"/>
      <c r="K176" s="215"/>
      <c r="L176" s="220"/>
      <c r="M176" s="221"/>
      <c r="N176" s="222"/>
      <c r="O176" s="222"/>
      <c r="P176" s="222"/>
      <c r="Q176" s="222"/>
      <c r="R176" s="222"/>
      <c r="S176" s="222"/>
      <c r="T176" s="223"/>
      <c r="AT176" s="224" t="s">
        <v>191</v>
      </c>
      <c r="AU176" s="224" t="s">
        <v>81</v>
      </c>
      <c r="AV176" s="15" t="s">
        <v>189</v>
      </c>
      <c r="AW176" s="15" t="s">
        <v>32</v>
      </c>
      <c r="AX176" s="15" t="s">
        <v>79</v>
      </c>
      <c r="AY176" s="224" t="s">
        <v>181</v>
      </c>
    </row>
    <row r="177" spans="1:65" s="2" customFormat="1" ht="142.2" customHeight="1">
      <c r="A177" s="34"/>
      <c r="B177" s="35"/>
      <c r="C177" s="225" t="s">
        <v>437</v>
      </c>
      <c r="D177" s="225" t="s">
        <v>199</v>
      </c>
      <c r="E177" s="226" t="s">
        <v>2159</v>
      </c>
      <c r="F177" s="227" t="s">
        <v>2160</v>
      </c>
      <c r="G177" s="228" t="s">
        <v>223</v>
      </c>
      <c r="H177" s="229">
        <v>13</v>
      </c>
      <c r="I177" s="230"/>
      <c r="J177" s="231">
        <f>ROUND(I177*H177,2)</f>
        <v>0</v>
      </c>
      <c r="K177" s="227" t="s">
        <v>187</v>
      </c>
      <c r="L177" s="39"/>
      <c r="M177" s="232" t="s">
        <v>19</v>
      </c>
      <c r="N177" s="233" t="s">
        <v>42</v>
      </c>
      <c r="O177" s="64"/>
      <c r="P177" s="188">
        <f>O177*H177</f>
        <v>0</v>
      </c>
      <c r="Q177" s="188">
        <v>0</v>
      </c>
      <c r="R177" s="188">
        <f>Q177*H177</f>
        <v>0</v>
      </c>
      <c r="S177" s="188">
        <v>0</v>
      </c>
      <c r="T177" s="189">
        <f>S177*H177</f>
        <v>0</v>
      </c>
      <c r="U177" s="34"/>
      <c r="V177" s="34"/>
      <c r="W177" s="34"/>
      <c r="X177" s="34"/>
      <c r="Y177" s="34"/>
      <c r="Z177" s="34"/>
      <c r="AA177" s="34"/>
      <c r="AB177" s="34"/>
      <c r="AC177" s="34"/>
      <c r="AD177" s="34"/>
      <c r="AE177" s="34"/>
      <c r="AR177" s="190" t="s">
        <v>189</v>
      </c>
      <c r="AT177" s="190" t="s">
        <v>199</v>
      </c>
      <c r="AU177" s="190" t="s">
        <v>81</v>
      </c>
      <c r="AY177" s="17" t="s">
        <v>181</v>
      </c>
      <c r="BE177" s="191">
        <f>IF(N177="základní",J177,0)</f>
        <v>0</v>
      </c>
      <c r="BF177" s="191">
        <f>IF(N177="snížená",J177,0)</f>
        <v>0</v>
      </c>
      <c r="BG177" s="191">
        <f>IF(N177="zákl. přenesená",J177,0)</f>
        <v>0</v>
      </c>
      <c r="BH177" s="191">
        <f>IF(N177="sníž. přenesená",J177,0)</f>
        <v>0</v>
      </c>
      <c r="BI177" s="191">
        <f>IF(N177="nulová",J177,0)</f>
        <v>0</v>
      </c>
      <c r="BJ177" s="17" t="s">
        <v>79</v>
      </c>
      <c r="BK177" s="191">
        <f>ROUND(I177*H177,2)</f>
        <v>0</v>
      </c>
      <c r="BL177" s="17" t="s">
        <v>189</v>
      </c>
      <c r="BM177" s="190" t="s">
        <v>2161</v>
      </c>
    </row>
    <row r="178" spans="2:51" s="13" customFormat="1" ht="12">
      <c r="B178" s="192"/>
      <c r="C178" s="193"/>
      <c r="D178" s="194" t="s">
        <v>191</v>
      </c>
      <c r="E178" s="195" t="s">
        <v>19</v>
      </c>
      <c r="F178" s="196" t="s">
        <v>2107</v>
      </c>
      <c r="G178" s="193"/>
      <c r="H178" s="195" t="s">
        <v>19</v>
      </c>
      <c r="I178" s="197"/>
      <c r="J178" s="193"/>
      <c r="K178" s="193"/>
      <c r="L178" s="198"/>
      <c r="M178" s="199"/>
      <c r="N178" s="200"/>
      <c r="O178" s="200"/>
      <c r="P178" s="200"/>
      <c r="Q178" s="200"/>
      <c r="R178" s="200"/>
      <c r="S178" s="200"/>
      <c r="T178" s="201"/>
      <c r="AT178" s="202" t="s">
        <v>191</v>
      </c>
      <c r="AU178" s="202" t="s">
        <v>81</v>
      </c>
      <c r="AV178" s="13" t="s">
        <v>79</v>
      </c>
      <c r="AW178" s="13" t="s">
        <v>32</v>
      </c>
      <c r="AX178" s="13" t="s">
        <v>71</v>
      </c>
      <c r="AY178" s="202" t="s">
        <v>181</v>
      </c>
    </row>
    <row r="179" spans="2:51" s="14" customFormat="1" ht="12">
      <c r="B179" s="203"/>
      <c r="C179" s="204"/>
      <c r="D179" s="194" t="s">
        <v>191</v>
      </c>
      <c r="E179" s="205" t="s">
        <v>19</v>
      </c>
      <c r="F179" s="206" t="s">
        <v>300</v>
      </c>
      <c r="G179" s="204"/>
      <c r="H179" s="207">
        <v>13</v>
      </c>
      <c r="I179" s="208"/>
      <c r="J179" s="204"/>
      <c r="K179" s="204"/>
      <c r="L179" s="209"/>
      <c r="M179" s="210"/>
      <c r="N179" s="211"/>
      <c r="O179" s="211"/>
      <c r="P179" s="211"/>
      <c r="Q179" s="211"/>
      <c r="R179" s="211"/>
      <c r="S179" s="211"/>
      <c r="T179" s="212"/>
      <c r="AT179" s="213" t="s">
        <v>191</v>
      </c>
      <c r="AU179" s="213" t="s">
        <v>81</v>
      </c>
      <c r="AV179" s="14" t="s">
        <v>81</v>
      </c>
      <c r="AW179" s="14" t="s">
        <v>32</v>
      </c>
      <c r="AX179" s="14" t="s">
        <v>71</v>
      </c>
      <c r="AY179" s="213" t="s">
        <v>181</v>
      </c>
    </row>
    <row r="180" spans="2:51" s="15" customFormat="1" ht="12">
      <c r="B180" s="214"/>
      <c r="C180" s="215"/>
      <c r="D180" s="194" t="s">
        <v>191</v>
      </c>
      <c r="E180" s="216" t="s">
        <v>19</v>
      </c>
      <c r="F180" s="217" t="s">
        <v>196</v>
      </c>
      <c r="G180" s="215"/>
      <c r="H180" s="218">
        <v>13</v>
      </c>
      <c r="I180" s="219"/>
      <c r="J180" s="215"/>
      <c r="K180" s="215"/>
      <c r="L180" s="220"/>
      <c r="M180" s="221"/>
      <c r="N180" s="222"/>
      <c r="O180" s="222"/>
      <c r="P180" s="222"/>
      <c r="Q180" s="222"/>
      <c r="R180" s="222"/>
      <c r="S180" s="222"/>
      <c r="T180" s="223"/>
      <c r="AT180" s="224" t="s">
        <v>191</v>
      </c>
      <c r="AU180" s="224" t="s">
        <v>81</v>
      </c>
      <c r="AV180" s="15" t="s">
        <v>189</v>
      </c>
      <c r="AW180" s="15" t="s">
        <v>32</v>
      </c>
      <c r="AX180" s="15" t="s">
        <v>79</v>
      </c>
      <c r="AY180" s="224" t="s">
        <v>181</v>
      </c>
    </row>
    <row r="181" spans="1:65" s="2" customFormat="1" ht="111.75" customHeight="1">
      <c r="A181" s="34"/>
      <c r="B181" s="35"/>
      <c r="C181" s="225" t="s">
        <v>440</v>
      </c>
      <c r="D181" s="225" t="s">
        <v>199</v>
      </c>
      <c r="E181" s="226" t="s">
        <v>1376</v>
      </c>
      <c r="F181" s="227" t="s">
        <v>1377</v>
      </c>
      <c r="G181" s="228" t="s">
        <v>262</v>
      </c>
      <c r="H181" s="229">
        <v>30</v>
      </c>
      <c r="I181" s="230"/>
      <c r="J181" s="231">
        <f>ROUND(I181*H181,2)</f>
        <v>0</v>
      </c>
      <c r="K181" s="227" t="s">
        <v>187</v>
      </c>
      <c r="L181" s="39"/>
      <c r="M181" s="232" t="s">
        <v>19</v>
      </c>
      <c r="N181" s="233" t="s">
        <v>42</v>
      </c>
      <c r="O181" s="64"/>
      <c r="P181" s="188">
        <f>O181*H181</f>
        <v>0</v>
      </c>
      <c r="Q181" s="188">
        <v>0</v>
      </c>
      <c r="R181" s="188">
        <f>Q181*H181</f>
        <v>0</v>
      </c>
      <c r="S181" s="188">
        <v>0</v>
      </c>
      <c r="T181" s="189">
        <f>S181*H181</f>
        <v>0</v>
      </c>
      <c r="U181" s="34"/>
      <c r="V181" s="34"/>
      <c r="W181" s="34"/>
      <c r="X181" s="34"/>
      <c r="Y181" s="34"/>
      <c r="Z181" s="34"/>
      <c r="AA181" s="34"/>
      <c r="AB181" s="34"/>
      <c r="AC181" s="34"/>
      <c r="AD181" s="34"/>
      <c r="AE181" s="34"/>
      <c r="AR181" s="190" t="s">
        <v>189</v>
      </c>
      <c r="AT181" s="190" t="s">
        <v>199</v>
      </c>
      <c r="AU181" s="190" t="s">
        <v>81</v>
      </c>
      <c r="AY181" s="17" t="s">
        <v>181</v>
      </c>
      <c r="BE181" s="191">
        <f>IF(N181="základní",J181,0)</f>
        <v>0</v>
      </c>
      <c r="BF181" s="191">
        <f>IF(N181="snížená",J181,0)</f>
        <v>0</v>
      </c>
      <c r="BG181" s="191">
        <f>IF(N181="zákl. přenesená",J181,0)</f>
        <v>0</v>
      </c>
      <c r="BH181" s="191">
        <f>IF(N181="sníž. přenesená",J181,0)</f>
        <v>0</v>
      </c>
      <c r="BI181" s="191">
        <f>IF(N181="nulová",J181,0)</f>
        <v>0</v>
      </c>
      <c r="BJ181" s="17" t="s">
        <v>79</v>
      </c>
      <c r="BK181" s="191">
        <f>ROUND(I181*H181,2)</f>
        <v>0</v>
      </c>
      <c r="BL181" s="17" t="s">
        <v>189</v>
      </c>
      <c r="BM181" s="190" t="s">
        <v>2162</v>
      </c>
    </row>
    <row r="182" spans="2:51" s="13" customFormat="1" ht="12">
      <c r="B182" s="192"/>
      <c r="C182" s="193"/>
      <c r="D182" s="194" t="s">
        <v>191</v>
      </c>
      <c r="E182" s="195" t="s">
        <v>19</v>
      </c>
      <c r="F182" s="196" t="s">
        <v>2109</v>
      </c>
      <c r="G182" s="193"/>
      <c r="H182" s="195" t="s">
        <v>19</v>
      </c>
      <c r="I182" s="197"/>
      <c r="J182" s="193"/>
      <c r="K182" s="193"/>
      <c r="L182" s="198"/>
      <c r="M182" s="199"/>
      <c r="N182" s="200"/>
      <c r="O182" s="200"/>
      <c r="P182" s="200"/>
      <c r="Q182" s="200"/>
      <c r="R182" s="200"/>
      <c r="S182" s="200"/>
      <c r="T182" s="201"/>
      <c r="AT182" s="202" t="s">
        <v>191</v>
      </c>
      <c r="AU182" s="202" t="s">
        <v>81</v>
      </c>
      <c r="AV182" s="13" t="s">
        <v>79</v>
      </c>
      <c r="AW182" s="13" t="s">
        <v>32</v>
      </c>
      <c r="AX182" s="13" t="s">
        <v>71</v>
      </c>
      <c r="AY182" s="202" t="s">
        <v>181</v>
      </c>
    </row>
    <row r="183" spans="2:51" s="14" customFormat="1" ht="12">
      <c r="B183" s="203"/>
      <c r="C183" s="204"/>
      <c r="D183" s="194" t="s">
        <v>191</v>
      </c>
      <c r="E183" s="205" t="s">
        <v>19</v>
      </c>
      <c r="F183" s="206" t="s">
        <v>2110</v>
      </c>
      <c r="G183" s="204"/>
      <c r="H183" s="207">
        <v>30</v>
      </c>
      <c r="I183" s="208"/>
      <c r="J183" s="204"/>
      <c r="K183" s="204"/>
      <c r="L183" s="209"/>
      <c r="M183" s="210"/>
      <c r="N183" s="211"/>
      <c r="O183" s="211"/>
      <c r="P183" s="211"/>
      <c r="Q183" s="211"/>
      <c r="R183" s="211"/>
      <c r="S183" s="211"/>
      <c r="T183" s="212"/>
      <c r="AT183" s="213" t="s">
        <v>191</v>
      </c>
      <c r="AU183" s="213" t="s">
        <v>81</v>
      </c>
      <c r="AV183" s="14" t="s">
        <v>81</v>
      </c>
      <c r="AW183" s="14" t="s">
        <v>32</v>
      </c>
      <c r="AX183" s="14" t="s">
        <v>71</v>
      </c>
      <c r="AY183" s="213" t="s">
        <v>181</v>
      </c>
    </row>
    <row r="184" spans="2:51" s="15" customFormat="1" ht="12">
      <c r="B184" s="214"/>
      <c r="C184" s="215"/>
      <c r="D184" s="194" t="s">
        <v>191</v>
      </c>
      <c r="E184" s="216" t="s">
        <v>19</v>
      </c>
      <c r="F184" s="217" t="s">
        <v>196</v>
      </c>
      <c r="G184" s="215"/>
      <c r="H184" s="218">
        <v>30</v>
      </c>
      <c r="I184" s="219"/>
      <c r="J184" s="215"/>
      <c r="K184" s="215"/>
      <c r="L184" s="220"/>
      <c r="M184" s="221"/>
      <c r="N184" s="222"/>
      <c r="O184" s="222"/>
      <c r="P184" s="222"/>
      <c r="Q184" s="222"/>
      <c r="R184" s="222"/>
      <c r="S184" s="222"/>
      <c r="T184" s="223"/>
      <c r="AT184" s="224" t="s">
        <v>191</v>
      </c>
      <c r="AU184" s="224" t="s">
        <v>81</v>
      </c>
      <c r="AV184" s="15" t="s">
        <v>189</v>
      </c>
      <c r="AW184" s="15" t="s">
        <v>32</v>
      </c>
      <c r="AX184" s="15" t="s">
        <v>79</v>
      </c>
      <c r="AY184" s="224" t="s">
        <v>181</v>
      </c>
    </row>
    <row r="185" spans="1:65" s="2" customFormat="1" ht="49.05" customHeight="1">
      <c r="A185" s="34"/>
      <c r="B185" s="35"/>
      <c r="C185" s="225" t="s">
        <v>442</v>
      </c>
      <c r="D185" s="225" t="s">
        <v>199</v>
      </c>
      <c r="E185" s="226" t="s">
        <v>2163</v>
      </c>
      <c r="F185" s="227" t="s">
        <v>2164</v>
      </c>
      <c r="G185" s="228" t="s">
        <v>223</v>
      </c>
      <c r="H185" s="229">
        <v>4</v>
      </c>
      <c r="I185" s="230"/>
      <c r="J185" s="231">
        <f>ROUND(I185*H185,2)</f>
        <v>0</v>
      </c>
      <c r="K185" s="227" t="s">
        <v>187</v>
      </c>
      <c r="L185" s="39"/>
      <c r="M185" s="232" t="s">
        <v>19</v>
      </c>
      <c r="N185" s="233" t="s">
        <v>42</v>
      </c>
      <c r="O185" s="64"/>
      <c r="P185" s="188">
        <f>O185*H185</f>
        <v>0</v>
      </c>
      <c r="Q185" s="188">
        <v>0</v>
      </c>
      <c r="R185" s="188">
        <f>Q185*H185</f>
        <v>0</v>
      </c>
      <c r="S185" s="188">
        <v>0</v>
      </c>
      <c r="T185" s="189">
        <f>S185*H185</f>
        <v>0</v>
      </c>
      <c r="U185" s="34"/>
      <c r="V185" s="34"/>
      <c r="W185" s="34"/>
      <c r="X185" s="34"/>
      <c r="Y185" s="34"/>
      <c r="Z185" s="34"/>
      <c r="AA185" s="34"/>
      <c r="AB185" s="34"/>
      <c r="AC185" s="34"/>
      <c r="AD185" s="34"/>
      <c r="AE185" s="34"/>
      <c r="AR185" s="190" t="s">
        <v>189</v>
      </c>
      <c r="AT185" s="190" t="s">
        <v>199</v>
      </c>
      <c r="AU185" s="190" t="s">
        <v>81</v>
      </c>
      <c r="AY185" s="17" t="s">
        <v>181</v>
      </c>
      <c r="BE185" s="191">
        <f>IF(N185="základní",J185,0)</f>
        <v>0</v>
      </c>
      <c r="BF185" s="191">
        <f>IF(N185="snížená",J185,0)</f>
        <v>0</v>
      </c>
      <c r="BG185" s="191">
        <f>IF(N185="zákl. přenesená",J185,0)</f>
        <v>0</v>
      </c>
      <c r="BH185" s="191">
        <f>IF(N185="sníž. přenesená",J185,0)</f>
        <v>0</v>
      </c>
      <c r="BI185" s="191">
        <f>IF(N185="nulová",J185,0)</f>
        <v>0</v>
      </c>
      <c r="BJ185" s="17" t="s">
        <v>79</v>
      </c>
      <c r="BK185" s="191">
        <f>ROUND(I185*H185,2)</f>
        <v>0</v>
      </c>
      <c r="BL185" s="17" t="s">
        <v>189</v>
      </c>
      <c r="BM185" s="190" t="s">
        <v>2165</v>
      </c>
    </row>
    <row r="186" spans="2:51" s="13" customFormat="1" ht="12">
      <c r="B186" s="192"/>
      <c r="C186" s="193"/>
      <c r="D186" s="194" t="s">
        <v>191</v>
      </c>
      <c r="E186" s="195" t="s">
        <v>19</v>
      </c>
      <c r="F186" s="196" t="s">
        <v>2166</v>
      </c>
      <c r="G186" s="193"/>
      <c r="H186" s="195" t="s">
        <v>19</v>
      </c>
      <c r="I186" s="197"/>
      <c r="J186" s="193"/>
      <c r="K186" s="193"/>
      <c r="L186" s="198"/>
      <c r="M186" s="199"/>
      <c r="N186" s="200"/>
      <c r="O186" s="200"/>
      <c r="P186" s="200"/>
      <c r="Q186" s="200"/>
      <c r="R186" s="200"/>
      <c r="S186" s="200"/>
      <c r="T186" s="201"/>
      <c r="AT186" s="202" t="s">
        <v>191</v>
      </c>
      <c r="AU186" s="202" t="s">
        <v>81</v>
      </c>
      <c r="AV186" s="13" t="s">
        <v>79</v>
      </c>
      <c r="AW186" s="13" t="s">
        <v>32</v>
      </c>
      <c r="AX186" s="13" t="s">
        <v>71</v>
      </c>
      <c r="AY186" s="202" t="s">
        <v>181</v>
      </c>
    </row>
    <row r="187" spans="2:51" s="14" customFormat="1" ht="12">
      <c r="B187" s="203"/>
      <c r="C187" s="204"/>
      <c r="D187" s="194" t="s">
        <v>191</v>
      </c>
      <c r="E187" s="205" t="s">
        <v>19</v>
      </c>
      <c r="F187" s="206" t="s">
        <v>189</v>
      </c>
      <c r="G187" s="204"/>
      <c r="H187" s="207">
        <v>4</v>
      </c>
      <c r="I187" s="208"/>
      <c r="J187" s="204"/>
      <c r="K187" s="204"/>
      <c r="L187" s="209"/>
      <c r="M187" s="210"/>
      <c r="N187" s="211"/>
      <c r="O187" s="211"/>
      <c r="P187" s="211"/>
      <c r="Q187" s="211"/>
      <c r="R187" s="211"/>
      <c r="S187" s="211"/>
      <c r="T187" s="212"/>
      <c r="AT187" s="213" t="s">
        <v>191</v>
      </c>
      <c r="AU187" s="213" t="s">
        <v>81</v>
      </c>
      <c r="AV187" s="14" t="s">
        <v>81</v>
      </c>
      <c r="AW187" s="14" t="s">
        <v>32</v>
      </c>
      <c r="AX187" s="14" t="s">
        <v>71</v>
      </c>
      <c r="AY187" s="213" t="s">
        <v>181</v>
      </c>
    </row>
    <row r="188" spans="2:51" s="15" customFormat="1" ht="12">
      <c r="B188" s="214"/>
      <c r="C188" s="215"/>
      <c r="D188" s="194" t="s">
        <v>191</v>
      </c>
      <c r="E188" s="216" t="s">
        <v>19</v>
      </c>
      <c r="F188" s="217" t="s">
        <v>196</v>
      </c>
      <c r="G188" s="215"/>
      <c r="H188" s="218">
        <v>4</v>
      </c>
      <c r="I188" s="219"/>
      <c r="J188" s="215"/>
      <c r="K188" s="215"/>
      <c r="L188" s="220"/>
      <c r="M188" s="221"/>
      <c r="N188" s="222"/>
      <c r="O188" s="222"/>
      <c r="P188" s="222"/>
      <c r="Q188" s="222"/>
      <c r="R188" s="222"/>
      <c r="S188" s="222"/>
      <c r="T188" s="223"/>
      <c r="AT188" s="224" t="s">
        <v>191</v>
      </c>
      <c r="AU188" s="224" t="s">
        <v>81</v>
      </c>
      <c r="AV188" s="15" t="s">
        <v>189</v>
      </c>
      <c r="AW188" s="15" t="s">
        <v>32</v>
      </c>
      <c r="AX188" s="15" t="s">
        <v>79</v>
      </c>
      <c r="AY188" s="224" t="s">
        <v>181</v>
      </c>
    </row>
    <row r="189" spans="1:65" s="2" customFormat="1" ht="90" customHeight="1">
      <c r="A189" s="34"/>
      <c r="B189" s="35"/>
      <c r="C189" s="225" t="s">
        <v>446</v>
      </c>
      <c r="D189" s="225" t="s">
        <v>199</v>
      </c>
      <c r="E189" s="226" t="s">
        <v>2167</v>
      </c>
      <c r="F189" s="227" t="s">
        <v>2168</v>
      </c>
      <c r="G189" s="228" t="s">
        <v>1420</v>
      </c>
      <c r="H189" s="229">
        <v>4</v>
      </c>
      <c r="I189" s="230"/>
      <c r="J189" s="231">
        <f>ROUND(I189*H189,2)</f>
        <v>0</v>
      </c>
      <c r="K189" s="227" t="s">
        <v>187</v>
      </c>
      <c r="L189" s="39"/>
      <c r="M189" s="232" t="s">
        <v>19</v>
      </c>
      <c r="N189" s="233" t="s">
        <v>42</v>
      </c>
      <c r="O189" s="64"/>
      <c r="P189" s="188">
        <f>O189*H189</f>
        <v>0</v>
      </c>
      <c r="Q189" s="188">
        <v>0</v>
      </c>
      <c r="R189" s="188">
        <f>Q189*H189</f>
        <v>0</v>
      </c>
      <c r="S189" s="188">
        <v>0</v>
      </c>
      <c r="T189" s="189">
        <f>S189*H189</f>
        <v>0</v>
      </c>
      <c r="U189" s="34"/>
      <c r="V189" s="34"/>
      <c r="W189" s="34"/>
      <c r="X189" s="34"/>
      <c r="Y189" s="34"/>
      <c r="Z189" s="34"/>
      <c r="AA189" s="34"/>
      <c r="AB189" s="34"/>
      <c r="AC189" s="34"/>
      <c r="AD189" s="34"/>
      <c r="AE189" s="34"/>
      <c r="AR189" s="190" t="s">
        <v>189</v>
      </c>
      <c r="AT189" s="190" t="s">
        <v>199</v>
      </c>
      <c r="AU189" s="190" t="s">
        <v>81</v>
      </c>
      <c r="AY189" s="17" t="s">
        <v>181</v>
      </c>
      <c r="BE189" s="191">
        <f>IF(N189="základní",J189,0)</f>
        <v>0</v>
      </c>
      <c r="BF189" s="191">
        <f>IF(N189="snížená",J189,0)</f>
        <v>0</v>
      </c>
      <c r="BG189" s="191">
        <f>IF(N189="zákl. přenesená",J189,0)</f>
        <v>0</v>
      </c>
      <c r="BH189" s="191">
        <f>IF(N189="sníž. přenesená",J189,0)</f>
        <v>0</v>
      </c>
      <c r="BI189" s="191">
        <f>IF(N189="nulová",J189,0)</f>
        <v>0</v>
      </c>
      <c r="BJ189" s="17" t="s">
        <v>79</v>
      </c>
      <c r="BK189" s="191">
        <f>ROUND(I189*H189,2)</f>
        <v>0</v>
      </c>
      <c r="BL189" s="17" t="s">
        <v>189</v>
      </c>
      <c r="BM189" s="190" t="s">
        <v>2169</v>
      </c>
    </row>
    <row r="190" spans="2:51" s="13" customFormat="1" ht="12">
      <c r="B190" s="192"/>
      <c r="C190" s="193"/>
      <c r="D190" s="194" t="s">
        <v>191</v>
      </c>
      <c r="E190" s="195" t="s">
        <v>19</v>
      </c>
      <c r="F190" s="196" t="s">
        <v>2170</v>
      </c>
      <c r="G190" s="193"/>
      <c r="H190" s="195" t="s">
        <v>19</v>
      </c>
      <c r="I190" s="197"/>
      <c r="J190" s="193"/>
      <c r="K190" s="193"/>
      <c r="L190" s="198"/>
      <c r="M190" s="199"/>
      <c r="N190" s="200"/>
      <c r="O190" s="200"/>
      <c r="P190" s="200"/>
      <c r="Q190" s="200"/>
      <c r="R190" s="200"/>
      <c r="S190" s="200"/>
      <c r="T190" s="201"/>
      <c r="AT190" s="202" t="s">
        <v>191</v>
      </c>
      <c r="AU190" s="202" t="s">
        <v>81</v>
      </c>
      <c r="AV190" s="13" t="s">
        <v>79</v>
      </c>
      <c r="AW190" s="13" t="s">
        <v>32</v>
      </c>
      <c r="AX190" s="13" t="s">
        <v>71</v>
      </c>
      <c r="AY190" s="202" t="s">
        <v>181</v>
      </c>
    </row>
    <row r="191" spans="2:51" s="14" customFormat="1" ht="12">
      <c r="B191" s="203"/>
      <c r="C191" s="204"/>
      <c r="D191" s="194" t="s">
        <v>191</v>
      </c>
      <c r="E191" s="205" t="s">
        <v>19</v>
      </c>
      <c r="F191" s="206" t="s">
        <v>189</v>
      </c>
      <c r="G191" s="204"/>
      <c r="H191" s="207">
        <v>4</v>
      </c>
      <c r="I191" s="208"/>
      <c r="J191" s="204"/>
      <c r="K191" s="204"/>
      <c r="L191" s="209"/>
      <c r="M191" s="210"/>
      <c r="N191" s="211"/>
      <c r="O191" s="211"/>
      <c r="P191" s="211"/>
      <c r="Q191" s="211"/>
      <c r="R191" s="211"/>
      <c r="S191" s="211"/>
      <c r="T191" s="212"/>
      <c r="AT191" s="213" t="s">
        <v>191</v>
      </c>
      <c r="AU191" s="213" t="s">
        <v>81</v>
      </c>
      <c r="AV191" s="14" t="s">
        <v>81</v>
      </c>
      <c r="AW191" s="14" t="s">
        <v>32</v>
      </c>
      <c r="AX191" s="14" t="s">
        <v>71</v>
      </c>
      <c r="AY191" s="213" t="s">
        <v>181</v>
      </c>
    </row>
    <row r="192" spans="2:51" s="15" customFormat="1" ht="12">
      <c r="B192" s="214"/>
      <c r="C192" s="215"/>
      <c r="D192" s="194" t="s">
        <v>191</v>
      </c>
      <c r="E192" s="216" t="s">
        <v>19</v>
      </c>
      <c r="F192" s="217" t="s">
        <v>196</v>
      </c>
      <c r="G192" s="215"/>
      <c r="H192" s="218">
        <v>4</v>
      </c>
      <c r="I192" s="219"/>
      <c r="J192" s="215"/>
      <c r="K192" s="215"/>
      <c r="L192" s="220"/>
      <c r="M192" s="221"/>
      <c r="N192" s="222"/>
      <c r="O192" s="222"/>
      <c r="P192" s="222"/>
      <c r="Q192" s="222"/>
      <c r="R192" s="222"/>
      <c r="S192" s="222"/>
      <c r="T192" s="223"/>
      <c r="AT192" s="224" t="s">
        <v>191</v>
      </c>
      <c r="AU192" s="224" t="s">
        <v>81</v>
      </c>
      <c r="AV192" s="15" t="s">
        <v>189</v>
      </c>
      <c r="AW192" s="15" t="s">
        <v>32</v>
      </c>
      <c r="AX192" s="15" t="s">
        <v>79</v>
      </c>
      <c r="AY192" s="224" t="s">
        <v>181</v>
      </c>
    </row>
    <row r="193" spans="1:65" s="2" customFormat="1" ht="78" customHeight="1">
      <c r="A193" s="34"/>
      <c r="B193" s="35"/>
      <c r="C193" s="225" t="s">
        <v>448</v>
      </c>
      <c r="D193" s="225" t="s">
        <v>199</v>
      </c>
      <c r="E193" s="226" t="s">
        <v>1974</v>
      </c>
      <c r="F193" s="227" t="s">
        <v>1975</v>
      </c>
      <c r="G193" s="228" t="s">
        <v>1425</v>
      </c>
      <c r="H193" s="229">
        <v>48</v>
      </c>
      <c r="I193" s="230"/>
      <c r="J193" s="231">
        <f>ROUND(I193*H193,2)</f>
        <v>0</v>
      </c>
      <c r="K193" s="227" t="s">
        <v>187</v>
      </c>
      <c r="L193" s="39"/>
      <c r="M193" s="232" t="s">
        <v>19</v>
      </c>
      <c r="N193" s="233" t="s">
        <v>42</v>
      </c>
      <c r="O193" s="64"/>
      <c r="P193" s="188">
        <f>O193*H193</f>
        <v>0</v>
      </c>
      <c r="Q193" s="188">
        <v>0</v>
      </c>
      <c r="R193" s="188">
        <f>Q193*H193</f>
        <v>0</v>
      </c>
      <c r="S193" s="188">
        <v>0</v>
      </c>
      <c r="T193" s="189">
        <f>S193*H193</f>
        <v>0</v>
      </c>
      <c r="U193" s="34"/>
      <c r="V193" s="34"/>
      <c r="W193" s="34"/>
      <c r="X193" s="34"/>
      <c r="Y193" s="34"/>
      <c r="Z193" s="34"/>
      <c r="AA193" s="34"/>
      <c r="AB193" s="34"/>
      <c r="AC193" s="34"/>
      <c r="AD193" s="34"/>
      <c r="AE193" s="34"/>
      <c r="AR193" s="190" t="s">
        <v>189</v>
      </c>
      <c r="AT193" s="190" t="s">
        <v>199</v>
      </c>
      <c r="AU193" s="190" t="s">
        <v>81</v>
      </c>
      <c r="AY193" s="17" t="s">
        <v>181</v>
      </c>
      <c r="BE193" s="191">
        <f>IF(N193="základní",J193,0)</f>
        <v>0</v>
      </c>
      <c r="BF193" s="191">
        <f>IF(N193="snížená",J193,0)</f>
        <v>0</v>
      </c>
      <c r="BG193" s="191">
        <f>IF(N193="zákl. přenesená",J193,0)</f>
        <v>0</v>
      </c>
      <c r="BH193" s="191">
        <f>IF(N193="sníž. přenesená",J193,0)</f>
        <v>0</v>
      </c>
      <c r="BI193" s="191">
        <f>IF(N193="nulová",J193,0)</f>
        <v>0</v>
      </c>
      <c r="BJ193" s="17" t="s">
        <v>79</v>
      </c>
      <c r="BK193" s="191">
        <f>ROUND(I193*H193,2)</f>
        <v>0</v>
      </c>
      <c r="BL193" s="17" t="s">
        <v>189</v>
      </c>
      <c r="BM193" s="190" t="s">
        <v>2171</v>
      </c>
    </row>
    <row r="194" spans="2:51" s="14" customFormat="1" ht="12">
      <c r="B194" s="203"/>
      <c r="C194" s="204"/>
      <c r="D194" s="194" t="s">
        <v>191</v>
      </c>
      <c r="E194" s="205" t="s">
        <v>19</v>
      </c>
      <c r="F194" s="206" t="s">
        <v>1977</v>
      </c>
      <c r="G194" s="204"/>
      <c r="H194" s="207">
        <v>48</v>
      </c>
      <c r="I194" s="208"/>
      <c r="J194" s="204"/>
      <c r="K194" s="204"/>
      <c r="L194" s="209"/>
      <c r="M194" s="210"/>
      <c r="N194" s="211"/>
      <c r="O194" s="211"/>
      <c r="P194" s="211"/>
      <c r="Q194" s="211"/>
      <c r="R194" s="211"/>
      <c r="S194" s="211"/>
      <c r="T194" s="212"/>
      <c r="AT194" s="213" t="s">
        <v>191</v>
      </c>
      <c r="AU194" s="213" t="s">
        <v>81</v>
      </c>
      <c r="AV194" s="14" t="s">
        <v>81</v>
      </c>
      <c r="AW194" s="14" t="s">
        <v>32</v>
      </c>
      <c r="AX194" s="14" t="s">
        <v>71</v>
      </c>
      <c r="AY194" s="213" t="s">
        <v>181</v>
      </c>
    </row>
    <row r="195" spans="2:51" s="15" customFormat="1" ht="12">
      <c r="B195" s="214"/>
      <c r="C195" s="215"/>
      <c r="D195" s="194" t="s">
        <v>191</v>
      </c>
      <c r="E195" s="216" t="s">
        <v>19</v>
      </c>
      <c r="F195" s="217" t="s">
        <v>196</v>
      </c>
      <c r="G195" s="215"/>
      <c r="H195" s="218">
        <v>48</v>
      </c>
      <c r="I195" s="219"/>
      <c r="J195" s="215"/>
      <c r="K195" s="215"/>
      <c r="L195" s="220"/>
      <c r="M195" s="221"/>
      <c r="N195" s="222"/>
      <c r="O195" s="222"/>
      <c r="P195" s="222"/>
      <c r="Q195" s="222"/>
      <c r="R195" s="222"/>
      <c r="S195" s="222"/>
      <c r="T195" s="223"/>
      <c r="AT195" s="224" t="s">
        <v>191</v>
      </c>
      <c r="AU195" s="224" t="s">
        <v>81</v>
      </c>
      <c r="AV195" s="15" t="s">
        <v>189</v>
      </c>
      <c r="AW195" s="15" t="s">
        <v>32</v>
      </c>
      <c r="AX195" s="15" t="s">
        <v>79</v>
      </c>
      <c r="AY195" s="224" t="s">
        <v>181</v>
      </c>
    </row>
    <row r="196" spans="1:65" s="2" customFormat="1" ht="128.55" customHeight="1">
      <c r="A196" s="34"/>
      <c r="B196" s="35"/>
      <c r="C196" s="225" t="s">
        <v>453</v>
      </c>
      <c r="D196" s="225" t="s">
        <v>199</v>
      </c>
      <c r="E196" s="226" t="s">
        <v>2172</v>
      </c>
      <c r="F196" s="227" t="s">
        <v>2173</v>
      </c>
      <c r="G196" s="228" t="s">
        <v>202</v>
      </c>
      <c r="H196" s="229">
        <v>0.17</v>
      </c>
      <c r="I196" s="230"/>
      <c r="J196" s="231">
        <f>ROUND(I196*H196,2)</f>
        <v>0</v>
      </c>
      <c r="K196" s="227" t="s">
        <v>187</v>
      </c>
      <c r="L196" s="39"/>
      <c r="M196" s="232" t="s">
        <v>19</v>
      </c>
      <c r="N196" s="233" t="s">
        <v>42</v>
      </c>
      <c r="O196" s="64"/>
      <c r="P196" s="188">
        <f>O196*H196</f>
        <v>0</v>
      </c>
      <c r="Q196" s="188">
        <v>0</v>
      </c>
      <c r="R196" s="188">
        <f>Q196*H196</f>
        <v>0</v>
      </c>
      <c r="S196" s="188">
        <v>0</v>
      </c>
      <c r="T196" s="189">
        <f>S196*H196</f>
        <v>0</v>
      </c>
      <c r="U196" s="34"/>
      <c r="V196" s="34"/>
      <c r="W196" s="34"/>
      <c r="X196" s="34"/>
      <c r="Y196" s="34"/>
      <c r="Z196" s="34"/>
      <c r="AA196" s="34"/>
      <c r="AB196" s="34"/>
      <c r="AC196" s="34"/>
      <c r="AD196" s="34"/>
      <c r="AE196" s="34"/>
      <c r="AR196" s="190" t="s">
        <v>189</v>
      </c>
      <c r="AT196" s="190" t="s">
        <v>199</v>
      </c>
      <c r="AU196" s="190" t="s">
        <v>81</v>
      </c>
      <c r="AY196" s="17" t="s">
        <v>181</v>
      </c>
      <c r="BE196" s="191">
        <f>IF(N196="základní",J196,0)</f>
        <v>0</v>
      </c>
      <c r="BF196" s="191">
        <f>IF(N196="snížená",J196,0)</f>
        <v>0</v>
      </c>
      <c r="BG196" s="191">
        <f>IF(N196="zákl. přenesená",J196,0)</f>
        <v>0</v>
      </c>
      <c r="BH196" s="191">
        <f>IF(N196="sníž. přenesená",J196,0)</f>
        <v>0</v>
      </c>
      <c r="BI196" s="191">
        <f>IF(N196="nulová",J196,0)</f>
        <v>0</v>
      </c>
      <c r="BJ196" s="17" t="s">
        <v>79</v>
      </c>
      <c r="BK196" s="191">
        <f>ROUND(I196*H196,2)</f>
        <v>0</v>
      </c>
      <c r="BL196" s="17" t="s">
        <v>189</v>
      </c>
      <c r="BM196" s="190" t="s">
        <v>2174</v>
      </c>
    </row>
    <row r="197" spans="2:51" s="13" customFormat="1" ht="12">
      <c r="B197" s="192"/>
      <c r="C197" s="193"/>
      <c r="D197" s="194" t="s">
        <v>191</v>
      </c>
      <c r="E197" s="195" t="s">
        <v>19</v>
      </c>
      <c r="F197" s="196" t="s">
        <v>2175</v>
      </c>
      <c r="G197" s="193"/>
      <c r="H197" s="195" t="s">
        <v>19</v>
      </c>
      <c r="I197" s="197"/>
      <c r="J197" s="193"/>
      <c r="K197" s="193"/>
      <c r="L197" s="198"/>
      <c r="M197" s="199"/>
      <c r="N197" s="200"/>
      <c r="O197" s="200"/>
      <c r="P197" s="200"/>
      <c r="Q197" s="200"/>
      <c r="R197" s="200"/>
      <c r="S197" s="200"/>
      <c r="T197" s="201"/>
      <c r="AT197" s="202" t="s">
        <v>191</v>
      </c>
      <c r="AU197" s="202" t="s">
        <v>81</v>
      </c>
      <c r="AV197" s="13" t="s">
        <v>79</v>
      </c>
      <c r="AW197" s="13" t="s">
        <v>32</v>
      </c>
      <c r="AX197" s="13" t="s">
        <v>71</v>
      </c>
      <c r="AY197" s="202" t="s">
        <v>181</v>
      </c>
    </row>
    <row r="198" spans="2:51" s="14" customFormat="1" ht="12">
      <c r="B198" s="203"/>
      <c r="C198" s="204"/>
      <c r="D198" s="194" t="s">
        <v>191</v>
      </c>
      <c r="E198" s="205" t="s">
        <v>19</v>
      </c>
      <c r="F198" s="206" t="s">
        <v>2176</v>
      </c>
      <c r="G198" s="204"/>
      <c r="H198" s="207">
        <v>0.17</v>
      </c>
      <c r="I198" s="208"/>
      <c r="J198" s="204"/>
      <c r="K198" s="204"/>
      <c r="L198" s="209"/>
      <c r="M198" s="210"/>
      <c r="N198" s="211"/>
      <c r="O198" s="211"/>
      <c r="P198" s="211"/>
      <c r="Q198" s="211"/>
      <c r="R198" s="211"/>
      <c r="S198" s="211"/>
      <c r="T198" s="212"/>
      <c r="AT198" s="213" t="s">
        <v>191</v>
      </c>
      <c r="AU198" s="213" t="s">
        <v>81</v>
      </c>
      <c r="AV198" s="14" t="s">
        <v>81</v>
      </c>
      <c r="AW198" s="14" t="s">
        <v>32</v>
      </c>
      <c r="AX198" s="14" t="s">
        <v>71</v>
      </c>
      <c r="AY198" s="213" t="s">
        <v>181</v>
      </c>
    </row>
    <row r="199" spans="2:51" s="15" customFormat="1" ht="12">
      <c r="B199" s="214"/>
      <c r="C199" s="215"/>
      <c r="D199" s="194" t="s">
        <v>191</v>
      </c>
      <c r="E199" s="216" t="s">
        <v>19</v>
      </c>
      <c r="F199" s="217" t="s">
        <v>196</v>
      </c>
      <c r="G199" s="215"/>
      <c r="H199" s="218">
        <v>0.17</v>
      </c>
      <c r="I199" s="219"/>
      <c r="J199" s="215"/>
      <c r="K199" s="215"/>
      <c r="L199" s="220"/>
      <c r="M199" s="221"/>
      <c r="N199" s="222"/>
      <c r="O199" s="222"/>
      <c r="P199" s="222"/>
      <c r="Q199" s="222"/>
      <c r="R199" s="222"/>
      <c r="S199" s="222"/>
      <c r="T199" s="223"/>
      <c r="AT199" s="224" t="s">
        <v>191</v>
      </c>
      <c r="AU199" s="224" t="s">
        <v>81</v>
      </c>
      <c r="AV199" s="15" t="s">
        <v>189</v>
      </c>
      <c r="AW199" s="15" t="s">
        <v>32</v>
      </c>
      <c r="AX199" s="15" t="s">
        <v>79</v>
      </c>
      <c r="AY199" s="224" t="s">
        <v>181</v>
      </c>
    </row>
    <row r="200" spans="1:65" s="2" customFormat="1" ht="62.7" customHeight="1">
      <c r="A200" s="34"/>
      <c r="B200" s="35"/>
      <c r="C200" s="225" t="s">
        <v>456</v>
      </c>
      <c r="D200" s="225" t="s">
        <v>199</v>
      </c>
      <c r="E200" s="226" t="s">
        <v>2177</v>
      </c>
      <c r="F200" s="227" t="s">
        <v>2178</v>
      </c>
      <c r="G200" s="228" t="s">
        <v>262</v>
      </c>
      <c r="H200" s="229">
        <v>6</v>
      </c>
      <c r="I200" s="230"/>
      <c r="J200" s="231">
        <f>ROUND(I200*H200,2)</f>
        <v>0</v>
      </c>
      <c r="K200" s="227" t="s">
        <v>187</v>
      </c>
      <c r="L200" s="39"/>
      <c r="M200" s="232" t="s">
        <v>19</v>
      </c>
      <c r="N200" s="233" t="s">
        <v>42</v>
      </c>
      <c r="O200" s="64"/>
      <c r="P200" s="188">
        <f>O200*H200</f>
        <v>0</v>
      </c>
      <c r="Q200" s="188">
        <v>0</v>
      </c>
      <c r="R200" s="188">
        <f>Q200*H200</f>
        <v>0</v>
      </c>
      <c r="S200" s="188">
        <v>0</v>
      </c>
      <c r="T200" s="189">
        <f>S200*H200</f>
        <v>0</v>
      </c>
      <c r="U200" s="34"/>
      <c r="V200" s="34"/>
      <c r="W200" s="34"/>
      <c r="X200" s="34"/>
      <c r="Y200" s="34"/>
      <c r="Z200" s="34"/>
      <c r="AA200" s="34"/>
      <c r="AB200" s="34"/>
      <c r="AC200" s="34"/>
      <c r="AD200" s="34"/>
      <c r="AE200" s="34"/>
      <c r="AR200" s="190" t="s">
        <v>189</v>
      </c>
      <c r="AT200" s="190" t="s">
        <v>199</v>
      </c>
      <c r="AU200" s="190" t="s">
        <v>81</v>
      </c>
      <c r="AY200" s="17" t="s">
        <v>181</v>
      </c>
      <c r="BE200" s="191">
        <f>IF(N200="základní",J200,0)</f>
        <v>0</v>
      </c>
      <c r="BF200" s="191">
        <f>IF(N200="snížená",J200,0)</f>
        <v>0</v>
      </c>
      <c r="BG200" s="191">
        <f>IF(N200="zákl. přenesená",J200,0)</f>
        <v>0</v>
      </c>
      <c r="BH200" s="191">
        <f>IF(N200="sníž. přenesená",J200,0)</f>
        <v>0</v>
      </c>
      <c r="BI200" s="191">
        <f>IF(N200="nulová",J200,0)</f>
        <v>0</v>
      </c>
      <c r="BJ200" s="17" t="s">
        <v>79</v>
      </c>
      <c r="BK200" s="191">
        <f>ROUND(I200*H200,2)</f>
        <v>0</v>
      </c>
      <c r="BL200" s="17" t="s">
        <v>189</v>
      </c>
      <c r="BM200" s="190" t="s">
        <v>2179</v>
      </c>
    </row>
    <row r="201" spans="2:51" s="14" customFormat="1" ht="12">
      <c r="B201" s="203"/>
      <c r="C201" s="204"/>
      <c r="D201" s="194" t="s">
        <v>191</v>
      </c>
      <c r="E201" s="205" t="s">
        <v>19</v>
      </c>
      <c r="F201" s="206" t="s">
        <v>225</v>
      </c>
      <c r="G201" s="204"/>
      <c r="H201" s="207">
        <v>6</v>
      </c>
      <c r="I201" s="208"/>
      <c r="J201" s="204"/>
      <c r="K201" s="204"/>
      <c r="L201" s="209"/>
      <c r="M201" s="210"/>
      <c r="N201" s="211"/>
      <c r="O201" s="211"/>
      <c r="P201" s="211"/>
      <c r="Q201" s="211"/>
      <c r="R201" s="211"/>
      <c r="S201" s="211"/>
      <c r="T201" s="212"/>
      <c r="AT201" s="213" t="s">
        <v>191</v>
      </c>
      <c r="AU201" s="213" t="s">
        <v>81</v>
      </c>
      <c r="AV201" s="14" t="s">
        <v>81</v>
      </c>
      <c r="AW201" s="14" t="s">
        <v>32</v>
      </c>
      <c r="AX201" s="14" t="s">
        <v>71</v>
      </c>
      <c r="AY201" s="213" t="s">
        <v>181</v>
      </c>
    </row>
    <row r="202" spans="2:51" s="15" customFormat="1" ht="12">
      <c r="B202" s="214"/>
      <c r="C202" s="215"/>
      <c r="D202" s="194" t="s">
        <v>191</v>
      </c>
      <c r="E202" s="216" t="s">
        <v>19</v>
      </c>
      <c r="F202" s="217" t="s">
        <v>196</v>
      </c>
      <c r="G202" s="215"/>
      <c r="H202" s="218">
        <v>6</v>
      </c>
      <c r="I202" s="219"/>
      <c r="J202" s="215"/>
      <c r="K202" s="215"/>
      <c r="L202" s="220"/>
      <c r="M202" s="221"/>
      <c r="N202" s="222"/>
      <c r="O202" s="222"/>
      <c r="P202" s="222"/>
      <c r="Q202" s="222"/>
      <c r="R202" s="222"/>
      <c r="S202" s="222"/>
      <c r="T202" s="223"/>
      <c r="AT202" s="224" t="s">
        <v>191</v>
      </c>
      <c r="AU202" s="224" t="s">
        <v>81</v>
      </c>
      <c r="AV202" s="15" t="s">
        <v>189</v>
      </c>
      <c r="AW202" s="15" t="s">
        <v>32</v>
      </c>
      <c r="AX202" s="15" t="s">
        <v>79</v>
      </c>
      <c r="AY202" s="224" t="s">
        <v>181</v>
      </c>
    </row>
    <row r="203" spans="1:65" s="2" customFormat="1" ht="55.5" customHeight="1">
      <c r="A203" s="34"/>
      <c r="B203" s="35"/>
      <c r="C203" s="225" t="s">
        <v>460</v>
      </c>
      <c r="D203" s="225" t="s">
        <v>199</v>
      </c>
      <c r="E203" s="226" t="s">
        <v>1574</v>
      </c>
      <c r="F203" s="227" t="s">
        <v>1575</v>
      </c>
      <c r="G203" s="228" t="s">
        <v>262</v>
      </c>
      <c r="H203" s="229">
        <v>12</v>
      </c>
      <c r="I203" s="230"/>
      <c r="J203" s="231">
        <f>ROUND(I203*H203,2)</f>
        <v>0</v>
      </c>
      <c r="K203" s="227" t="s">
        <v>187</v>
      </c>
      <c r="L203" s="39"/>
      <c r="M203" s="232" t="s">
        <v>19</v>
      </c>
      <c r="N203" s="233" t="s">
        <v>42</v>
      </c>
      <c r="O203" s="64"/>
      <c r="P203" s="188">
        <f>O203*H203</f>
        <v>0</v>
      </c>
      <c r="Q203" s="188">
        <v>0</v>
      </c>
      <c r="R203" s="188">
        <f>Q203*H203</f>
        <v>0</v>
      </c>
      <c r="S203" s="188">
        <v>0</v>
      </c>
      <c r="T203" s="189">
        <f>S203*H203</f>
        <v>0</v>
      </c>
      <c r="U203" s="34"/>
      <c r="V203" s="34"/>
      <c r="W203" s="34"/>
      <c r="X203" s="34"/>
      <c r="Y203" s="34"/>
      <c r="Z203" s="34"/>
      <c r="AA203" s="34"/>
      <c r="AB203" s="34"/>
      <c r="AC203" s="34"/>
      <c r="AD203" s="34"/>
      <c r="AE203" s="34"/>
      <c r="AR203" s="190" t="s">
        <v>189</v>
      </c>
      <c r="AT203" s="190" t="s">
        <v>199</v>
      </c>
      <c r="AU203" s="190" t="s">
        <v>81</v>
      </c>
      <c r="AY203" s="17" t="s">
        <v>181</v>
      </c>
      <c r="BE203" s="191">
        <f>IF(N203="základní",J203,0)</f>
        <v>0</v>
      </c>
      <c r="BF203" s="191">
        <f>IF(N203="snížená",J203,0)</f>
        <v>0</v>
      </c>
      <c r="BG203" s="191">
        <f>IF(N203="zákl. přenesená",J203,0)</f>
        <v>0</v>
      </c>
      <c r="BH203" s="191">
        <f>IF(N203="sníž. přenesená",J203,0)</f>
        <v>0</v>
      </c>
      <c r="BI203" s="191">
        <f>IF(N203="nulová",J203,0)</f>
        <v>0</v>
      </c>
      <c r="BJ203" s="17" t="s">
        <v>79</v>
      </c>
      <c r="BK203" s="191">
        <f>ROUND(I203*H203,2)</f>
        <v>0</v>
      </c>
      <c r="BL203" s="17" t="s">
        <v>189</v>
      </c>
      <c r="BM203" s="190" t="s">
        <v>2180</v>
      </c>
    </row>
    <row r="204" spans="2:51" s="13" customFormat="1" ht="12">
      <c r="B204" s="192"/>
      <c r="C204" s="193"/>
      <c r="D204" s="194" t="s">
        <v>191</v>
      </c>
      <c r="E204" s="195" t="s">
        <v>19</v>
      </c>
      <c r="F204" s="196" t="s">
        <v>2060</v>
      </c>
      <c r="G204" s="193"/>
      <c r="H204" s="195" t="s">
        <v>19</v>
      </c>
      <c r="I204" s="197"/>
      <c r="J204" s="193"/>
      <c r="K204" s="193"/>
      <c r="L204" s="198"/>
      <c r="M204" s="199"/>
      <c r="N204" s="200"/>
      <c r="O204" s="200"/>
      <c r="P204" s="200"/>
      <c r="Q204" s="200"/>
      <c r="R204" s="200"/>
      <c r="S204" s="200"/>
      <c r="T204" s="201"/>
      <c r="AT204" s="202" t="s">
        <v>191</v>
      </c>
      <c r="AU204" s="202" t="s">
        <v>81</v>
      </c>
      <c r="AV204" s="13" t="s">
        <v>79</v>
      </c>
      <c r="AW204" s="13" t="s">
        <v>32</v>
      </c>
      <c r="AX204" s="13" t="s">
        <v>71</v>
      </c>
      <c r="AY204" s="202" t="s">
        <v>181</v>
      </c>
    </row>
    <row r="205" spans="2:51" s="14" customFormat="1" ht="12">
      <c r="B205" s="203"/>
      <c r="C205" s="204"/>
      <c r="D205" s="194" t="s">
        <v>191</v>
      </c>
      <c r="E205" s="205" t="s">
        <v>19</v>
      </c>
      <c r="F205" s="206" t="s">
        <v>1987</v>
      </c>
      <c r="G205" s="204"/>
      <c r="H205" s="207">
        <v>12</v>
      </c>
      <c r="I205" s="208"/>
      <c r="J205" s="204"/>
      <c r="K205" s="204"/>
      <c r="L205" s="209"/>
      <c r="M205" s="210"/>
      <c r="N205" s="211"/>
      <c r="O205" s="211"/>
      <c r="P205" s="211"/>
      <c r="Q205" s="211"/>
      <c r="R205" s="211"/>
      <c r="S205" s="211"/>
      <c r="T205" s="212"/>
      <c r="AT205" s="213" t="s">
        <v>191</v>
      </c>
      <c r="AU205" s="213" t="s">
        <v>81</v>
      </c>
      <c r="AV205" s="14" t="s">
        <v>81</v>
      </c>
      <c r="AW205" s="14" t="s">
        <v>32</v>
      </c>
      <c r="AX205" s="14" t="s">
        <v>71</v>
      </c>
      <c r="AY205" s="213" t="s">
        <v>181</v>
      </c>
    </row>
    <row r="206" spans="2:51" s="15" customFormat="1" ht="12">
      <c r="B206" s="214"/>
      <c r="C206" s="215"/>
      <c r="D206" s="194" t="s">
        <v>191</v>
      </c>
      <c r="E206" s="216" t="s">
        <v>19</v>
      </c>
      <c r="F206" s="217" t="s">
        <v>196</v>
      </c>
      <c r="G206" s="215"/>
      <c r="H206" s="218">
        <v>12</v>
      </c>
      <c r="I206" s="219"/>
      <c r="J206" s="215"/>
      <c r="K206" s="215"/>
      <c r="L206" s="220"/>
      <c r="M206" s="221"/>
      <c r="N206" s="222"/>
      <c r="O206" s="222"/>
      <c r="P206" s="222"/>
      <c r="Q206" s="222"/>
      <c r="R206" s="222"/>
      <c r="S206" s="222"/>
      <c r="T206" s="223"/>
      <c r="AT206" s="224" t="s">
        <v>191</v>
      </c>
      <c r="AU206" s="224" t="s">
        <v>81</v>
      </c>
      <c r="AV206" s="15" t="s">
        <v>189</v>
      </c>
      <c r="AW206" s="15" t="s">
        <v>32</v>
      </c>
      <c r="AX206" s="15" t="s">
        <v>79</v>
      </c>
      <c r="AY206" s="224" t="s">
        <v>181</v>
      </c>
    </row>
    <row r="207" spans="1:65" s="2" customFormat="1" ht="49.05" customHeight="1">
      <c r="A207" s="34"/>
      <c r="B207" s="35"/>
      <c r="C207" s="225" t="s">
        <v>463</v>
      </c>
      <c r="D207" s="225" t="s">
        <v>199</v>
      </c>
      <c r="E207" s="226" t="s">
        <v>2181</v>
      </c>
      <c r="F207" s="227" t="s">
        <v>2182</v>
      </c>
      <c r="G207" s="228" t="s">
        <v>262</v>
      </c>
      <c r="H207" s="229">
        <v>6</v>
      </c>
      <c r="I207" s="230"/>
      <c r="J207" s="231">
        <f>ROUND(I207*H207,2)</f>
        <v>0</v>
      </c>
      <c r="K207" s="227" t="s">
        <v>187</v>
      </c>
      <c r="L207" s="39"/>
      <c r="M207" s="232" t="s">
        <v>19</v>
      </c>
      <c r="N207" s="233" t="s">
        <v>42</v>
      </c>
      <c r="O207" s="64"/>
      <c r="P207" s="188">
        <f>O207*H207</f>
        <v>0</v>
      </c>
      <c r="Q207" s="188">
        <v>0</v>
      </c>
      <c r="R207" s="188">
        <f>Q207*H207</f>
        <v>0</v>
      </c>
      <c r="S207" s="188">
        <v>0</v>
      </c>
      <c r="T207" s="189">
        <f>S207*H207</f>
        <v>0</v>
      </c>
      <c r="U207" s="34"/>
      <c r="V207" s="34"/>
      <c r="W207" s="34"/>
      <c r="X207" s="34"/>
      <c r="Y207" s="34"/>
      <c r="Z207" s="34"/>
      <c r="AA207" s="34"/>
      <c r="AB207" s="34"/>
      <c r="AC207" s="34"/>
      <c r="AD207" s="34"/>
      <c r="AE207" s="34"/>
      <c r="AR207" s="190" t="s">
        <v>189</v>
      </c>
      <c r="AT207" s="190" t="s">
        <v>199</v>
      </c>
      <c r="AU207" s="190" t="s">
        <v>81</v>
      </c>
      <c r="AY207" s="17" t="s">
        <v>181</v>
      </c>
      <c r="BE207" s="191">
        <f>IF(N207="základní",J207,0)</f>
        <v>0</v>
      </c>
      <c r="BF207" s="191">
        <f>IF(N207="snížená",J207,0)</f>
        <v>0</v>
      </c>
      <c r="BG207" s="191">
        <f>IF(N207="zákl. přenesená",J207,0)</f>
        <v>0</v>
      </c>
      <c r="BH207" s="191">
        <f>IF(N207="sníž. přenesená",J207,0)</f>
        <v>0</v>
      </c>
      <c r="BI207" s="191">
        <f>IF(N207="nulová",J207,0)</f>
        <v>0</v>
      </c>
      <c r="BJ207" s="17" t="s">
        <v>79</v>
      </c>
      <c r="BK207" s="191">
        <f>ROUND(I207*H207,2)</f>
        <v>0</v>
      </c>
      <c r="BL207" s="17" t="s">
        <v>189</v>
      </c>
      <c r="BM207" s="190" t="s">
        <v>2183</v>
      </c>
    </row>
    <row r="208" spans="2:51" s="14" customFormat="1" ht="12">
      <c r="B208" s="203"/>
      <c r="C208" s="204"/>
      <c r="D208" s="194" t="s">
        <v>191</v>
      </c>
      <c r="E208" s="205" t="s">
        <v>19</v>
      </c>
      <c r="F208" s="206" t="s">
        <v>225</v>
      </c>
      <c r="G208" s="204"/>
      <c r="H208" s="207">
        <v>6</v>
      </c>
      <c r="I208" s="208"/>
      <c r="J208" s="204"/>
      <c r="K208" s="204"/>
      <c r="L208" s="209"/>
      <c r="M208" s="210"/>
      <c r="N208" s="211"/>
      <c r="O208" s="211"/>
      <c r="P208" s="211"/>
      <c r="Q208" s="211"/>
      <c r="R208" s="211"/>
      <c r="S208" s="211"/>
      <c r="T208" s="212"/>
      <c r="AT208" s="213" t="s">
        <v>191</v>
      </c>
      <c r="AU208" s="213" t="s">
        <v>81</v>
      </c>
      <c r="AV208" s="14" t="s">
        <v>81</v>
      </c>
      <c r="AW208" s="14" t="s">
        <v>32</v>
      </c>
      <c r="AX208" s="14" t="s">
        <v>71</v>
      </c>
      <c r="AY208" s="213" t="s">
        <v>181</v>
      </c>
    </row>
    <row r="209" spans="2:51" s="15" customFormat="1" ht="12">
      <c r="B209" s="214"/>
      <c r="C209" s="215"/>
      <c r="D209" s="194" t="s">
        <v>191</v>
      </c>
      <c r="E209" s="216" t="s">
        <v>19</v>
      </c>
      <c r="F209" s="217" t="s">
        <v>196</v>
      </c>
      <c r="G209" s="215"/>
      <c r="H209" s="218">
        <v>6</v>
      </c>
      <c r="I209" s="219"/>
      <c r="J209" s="215"/>
      <c r="K209" s="215"/>
      <c r="L209" s="220"/>
      <c r="M209" s="221"/>
      <c r="N209" s="222"/>
      <c r="O209" s="222"/>
      <c r="P209" s="222"/>
      <c r="Q209" s="222"/>
      <c r="R209" s="222"/>
      <c r="S209" s="222"/>
      <c r="T209" s="223"/>
      <c r="AT209" s="224" t="s">
        <v>191</v>
      </c>
      <c r="AU209" s="224" t="s">
        <v>81</v>
      </c>
      <c r="AV209" s="15" t="s">
        <v>189</v>
      </c>
      <c r="AW209" s="15" t="s">
        <v>32</v>
      </c>
      <c r="AX209" s="15" t="s">
        <v>79</v>
      </c>
      <c r="AY209" s="224" t="s">
        <v>181</v>
      </c>
    </row>
    <row r="210" spans="1:65" s="2" customFormat="1" ht="62.7" customHeight="1">
      <c r="A210" s="34"/>
      <c r="B210" s="35"/>
      <c r="C210" s="225" t="s">
        <v>610</v>
      </c>
      <c r="D210" s="225" t="s">
        <v>199</v>
      </c>
      <c r="E210" s="226" t="s">
        <v>1589</v>
      </c>
      <c r="F210" s="227" t="s">
        <v>1590</v>
      </c>
      <c r="G210" s="228" t="s">
        <v>262</v>
      </c>
      <c r="H210" s="229">
        <v>12</v>
      </c>
      <c r="I210" s="230"/>
      <c r="J210" s="231">
        <f>ROUND(I210*H210,2)</f>
        <v>0</v>
      </c>
      <c r="K210" s="227" t="s">
        <v>187</v>
      </c>
      <c r="L210" s="39"/>
      <c r="M210" s="232" t="s">
        <v>19</v>
      </c>
      <c r="N210" s="233" t="s">
        <v>42</v>
      </c>
      <c r="O210" s="64"/>
      <c r="P210" s="188">
        <f>O210*H210</f>
        <v>0</v>
      </c>
      <c r="Q210" s="188">
        <v>0</v>
      </c>
      <c r="R210" s="188">
        <f>Q210*H210</f>
        <v>0</v>
      </c>
      <c r="S210" s="188">
        <v>0</v>
      </c>
      <c r="T210" s="189">
        <f>S210*H210</f>
        <v>0</v>
      </c>
      <c r="U210" s="34"/>
      <c r="V210" s="34"/>
      <c r="W210" s="34"/>
      <c r="X210" s="34"/>
      <c r="Y210" s="34"/>
      <c r="Z210" s="34"/>
      <c r="AA210" s="34"/>
      <c r="AB210" s="34"/>
      <c r="AC210" s="34"/>
      <c r="AD210" s="34"/>
      <c r="AE210" s="34"/>
      <c r="AR210" s="190" t="s">
        <v>189</v>
      </c>
      <c r="AT210" s="190" t="s">
        <v>199</v>
      </c>
      <c r="AU210" s="190" t="s">
        <v>81</v>
      </c>
      <c r="AY210" s="17" t="s">
        <v>181</v>
      </c>
      <c r="BE210" s="191">
        <f>IF(N210="základní",J210,0)</f>
        <v>0</v>
      </c>
      <c r="BF210" s="191">
        <f>IF(N210="snížená",J210,0)</f>
        <v>0</v>
      </c>
      <c r="BG210" s="191">
        <f>IF(N210="zákl. přenesená",J210,0)</f>
        <v>0</v>
      </c>
      <c r="BH210" s="191">
        <f>IF(N210="sníž. přenesená",J210,0)</f>
        <v>0</v>
      </c>
      <c r="BI210" s="191">
        <f>IF(N210="nulová",J210,0)</f>
        <v>0</v>
      </c>
      <c r="BJ210" s="17" t="s">
        <v>79</v>
      </c>
      <c r="BK210" s="191">
        <f>ROUND(I210*H210,2)</f>
        <v>0</v>
      </c>
      <c r="BL210" s="17" t="s">
        <v>189</v>
      </c>
      <c r="BM210" s="190" t="s">
        <v>2184</v>
      </c>
    </row>
    <row r="211" spans="2:51" s="13" customFormat="1" ht="12">
      <c r="B211" s="192"/>
      <c r="C211" s="193"/>
      <c r="D211" s="194" t="s">
        <v>191</v>
      </c>
      <c r="E211" s="195" t="s">
        <v>19</v>
      </c>
      <c r="F211" s="196" t="s">
        <v>2060</v>
      </c>
      <c r="G211" s="193"/>
      <c r="H211" s="195" t="s">
        <v>19</v>
      </c>
      <c r="I211" s="197"/>
      <c r="J211" s="193"/>
      <c r="K211" s="193"/>
      <c r="L211" s="198"/>
      <c r="M211" s="199"/>
      <c r="N211" s="200"/>
      <c r="O211" s="200"/>
      <c r="P211" s="200"/>
      <c r="Q211" s="200"/>
      <c r="R211" s="200"/>
      <c r="S211" s="200"/>
      <c r="T211" s="201"/>
      <c r="AT211" s="202" t="s">
        <v>191</v>
      </c>
      <c r="AU211" s="202" t="s">
        <v>81</v>
      </c>
      <c r="AV211" s="13" t="s">
        <v>79</v>
      </c>
      <c r="AW211" s="13" t="s">
        <v>32</v>
      </c>
      <c r="AX211" s="13" t="s">
        <v>71</v>
      </c>
      <c r="AY211" s="202" t="s">
        <v>181</v>
      </c>
    </row>
    <row r="212" spans="2:51" s="14" customFormat="1" ht="12">
      <c r="B212" s="203"/>
      <c r="C212" s="204"/>
      <c r="D212" s="194" t="s">
        <v>191</v>
      </c>
      <c r="E212" s="205" t="s">
        <v>19</v>
      </c>
      <c r="F212" s="206" t="s">
        <v>1987</v>
      </c>
      <c r="G212" s="204"/>
      <c r="H212" s="207">
        <v>12</v>
      </c>
      <c r="I212" s="208"/>
      <c r="J212" s="204"/>
      <c r="K212" s="204"/>
      <c r="L212" s="209"/>
      <c r="M212" s="210"/>
      <c r="N212" s="211"/>
      <c r="O212" s="211"/>
      <c r="P212" s="211"/>
      <c r="Q212" s="211"/>
      <c r="R212" s="211"/>
      <c r="S212" s="211"/>
      <c r="T212" s="212"/>
      <c r="AT212" s="213" t="s">
        <v>191</v>
      </c>
      <c r="AU212" s="213" t="s">
        <v>81</v>
      </c>
      <c r="AV212" s="14" t="s">
        <v>81</v>
      </c>
      <c r="AW212" s="14" t="s">
        <v>32</v>
      </c>
      <c r="AX212" s="14" t="s">
        <v>71</v>
      </c>
      <c r="AY212" s="213" t="s">
        <v>181</v>
      </c>
    </row>
    <row r="213" spans="2:51" s="15" customFormat="1" ht="12">
      <c r="B213" s="214"/>
      <c r="C213" s="215"/>
      <c r="D213" s="194" t="s">
        <v>191</v>
      </c>
      <c r="E213" s="216" t="s">
        <v>19</v>
      </c>
      <c r="F213" s="217" t="s">
        <v>196</v>
      </c>
      <c r="G213" s="215"/>
      <c r="H213" s="218">
        <v>12</v>
      </c>
      <c r="I213" s="219"/>
      <c r="J213" s="215"/>
      <c r="K213" s="215"/>
      <c r="L213" s="220"/>
      <c r="M213" s="221"/>
      <c r="N213" s="222"/>
      <c r="O213" s="222"/>
      <c r="P213" s="222"/>
      <c r="Q213" s="222"/>
      <c r="R213" s="222"/>
      <c r="S213" s="222"/>
      <c r="T213" s="223"/>
      <c r="AT213" s="224" t="s">
        <v>191</v>
      </c>
      <c r="AU213" s="224" t="s">
        <v>81</v>
      </c>
      <c r="AV213" s="15" t="s">
        <v>189</v>
      </c>
      <c r="AW213" s="15" t="s">
        <v>32</v>
      </c>
      <c r="AX213" s="15" t="s">
        <v>79</v>
      </c>
      <c r="AY213" s="224" t="s">
        <v>181</v>
      </c>
    </row>
    <row r="214" spans="1:65" s="2" customFormat="1" ht="37.8" customHeight="1">
      <c r="A214" s="34"/>
      <c r="B214" s="35"/>
      <c r="C214" s="225" t="s">
        <v>14</v>
      </c>
      <c r="D214" s="225" t="s">
        <v>199</v>
      </c>
      <c r="E214" s="226" t="s">
        <v>1984</v>
      </c>
      <c r="F214" s="227" t="s">
        <v>1985</v>
      </c>
      <c r="G214" s="228" t="s">
        <v>262</v>
      </c>
      <c r="H214" s="229">
        <v>6</v>
      </c>
      <c r="I214" s="230"/>
      <c r="J214" s="231">
        <f>ROUND(I214*H214,2)</f>
        <v>0</v>
      </c>
      <c r="K214" s="227" t="s">
        <v>187</v>
      </c>
      <c r="L214" s="39"/>
      <c r="M214" s="232" t="s">
        <v>19</v>
      </c>
      <c r="N214" s="233" t="s">
        <v>42</v>
      </c>
      <c r="O214" s="64"/>
      <c r="P214" s="188">
        <f>O214*H214</f>
        <v>0</v>
      </c>
      <c r="Q214" s="188">
        <v>0</v>
      </c>
      <c r="R214" s="188">
        <f>Q214*H214</f>
        <v>0</v>
      </c>
      <c r="S214" s="188">
        <v>0</v>
      </c>
      <c r="T214" s="189">
        <f>S214*H214</f>
        <v>0</v>
      </c>
      <c r="U214" s="34"/>
      <c r="V214" s="34"/>
      <c r="W214" s="34"/>
      <c r="X214" s="34"/>
      <c r="Y214" s="34"/>
      <c r="Z214" s="34"/>
      <c r="AA214" s="34"/>
      <c r="AB214" s="34"/>
      <c r="AC214" s="34"/>
      <c r="AD214" s="34"/>
      <c r="AE214" s="34"/>
      <c r="AR214" s="190" t="s">
        <v>189</v>
      </c>
      <c r="AT214" s="190" t="s">
        <v>199</v>
      </c>
      <c r="AU214" s="190" t="s">
        <v>81</v>
      </c>
      <c r="AY214" s="17" t="s">
        <v>181</v>
      </c>
      <c r="BE214" s="191">
        <f>IF(N214="základní",J214,0)</f>
        <v>0</v>
      </c>
      <c r="BF214" s="191">
        <f>IF(N214="snížená",J214,0)</f>
        <v>0</v>
      </c>
      <c r="BG214" s="191">
        <f>IF(N214="zákl. přenesená",J214,0)</f>
        <v>0</v>
      </c>
      <c r="BH214" s="191">
        <f>IF(N214="sníž. přenesená",J214,0)</f>
        <v>0</v>
      </c>
      <c r="BI214" s="191">
        <f>IF(N214="nulová",J214,0)</f>
        <v>0</v>
      </c>
      <c r="BJ214" s="17" t="s">
        <v>79</v>
      </c>
      <c r="BK214" s="191">
        <f>ROUND(I214*H214,2)</f>
        <v>0</v>
      </c>
      <c r="BL214" s="17" t="s">
        <v>189</v>
      </c>
      <c r="BM214" s="190" t="s">
        <v>2185</v>
      </c>
    </row>
    <row r="215" spans="2:51" s="14" customFormat="1" ht="12">
      <c r="B215" s="203"/>
      <c r="C215" s="204"/>
      <c r="D215" s="194" t="s">
        <v>191</v>
      </c>
      <c r="E215" s="205" t="s">
        <v>19</v>
      </c>
      <c r="F215" s="206" t="s">
        <v>2186</v>
      </c>
      <c r="G215" s="204"/>
      <c r="H215" s="207">
        <v>6</v>
      </c>
      <c r="I215" s="208"/>
      <c r="J215" s="204"/>
      <c r="K215" s="204"/>
      <c r="L215" s="209"/>
      <c r="M215" s="210"/>
      <c r="N215" s="211"/>
      <c r="O215" s="211"/>
      <c r="P215" s="211"/>
      <c r="Q215" s="211"/>
      <c r="R215" s="211"/>
      <c r="S215" s="211"/>
      <c r="T215" s="212"/>
      <c r="AT215" s="213" t="s">
        <v>191</v>
      </c>
      <c r="AU215" s="213" t="s">
        <v>81</v>
      </c>
      <c r="AV215" s="14" t="s">
        <v>81</v>
      </c>
      <c r="AW215" s="14" t="s">
        <v>32</v>
      </c>
      <c r="AX215" s="14" t="s">
        <v>71</v>
      </c>
      <c r="AY215" s="213" t="s">
        <v>181</v>
      </c>
    </row>
    <row r="216" spans="2:51" s="15" customFormat="1" ht="12">
      <c r="B216" s="214"/>
      <c r="C216" s="215"/>
      <c r="D216" s="194" t="s">
        <v>191</v>
      </c>
      <c r="E216" s="216" t="s">
        <v>19</v>
      </c>
      <c r="F216" s="217" t="s">
        <v>196</v>
      </c>
      <c r="G216" s="215"/>
      <c r="H216" s="218">
        <v>6</v>
      </c>
      <c r="I216" s="219"/>
      <c r="J216" s="215"/>
      <c r="K216" s="215"/>
      <c r="L216" s="220"/>
      <c r="M216" s="221"/>
      <c r="N216" s="222"/>
      <c r="O216" s="222"/>
      <c r="P216" s="222"/>
      <c r="Q216" s="222"/>
      <c r="R216" s="222"/>
      <c r="S216" s="222"/>
      <c r="T216" s="223"/>
      <c r="AT216" s="224" t="s">
        <v>191</v>
      </c>
      <c r="AU216" s="224" t="s">
        <v>81</v>
      </c>
      <c r="AV216" s="15" t="s">
        <v>189</v>
      </c>
      <c r="AW216" s="15" t="s">
        <v>32</v>
      </c>
      <c r="AX216" s="15" t="s">
        <v>79</v>
      </c>
      <c r="AY216" s="224" t="s">
        <v>181</v>
      </c>
    </row>
    <row r="217" spans="1:65" s="2" customFormat="1" ht="55.5" customHeight="1">
      <c r="A217" s="34"/>
      <c r="B217" s="35"/>
      <c r="C217" s="225" t="s">
        <v>672</v>
      </c>
      <c r="D217" s="225" t="s">
        <v>199</v>
      </c>
      <c r="E217" s="226" t="s">
        <v>1988</v>
      </c>
      <c r="F217" s="227" t="s">
        <v>1989</v>
      </c>
      <c r="G217" s="228" t="s">
        <v>1294</v>
      </c>
      <c r="H217" s="229">
        <v>39</v>
      </c>
      <c r="I217" s="230"/>
      <c r="J217" s="231">
        <f>ROUND(I217*H217,2)</f>
        <v>0</v>
      </c>
      <c r="K217" s="227" t="s">
        <v>187</v>
      </c>
      <c r="L217" s="39"/>
      <c r="M217" s="232" t="s">
        <v>19</v>
      </c>
      <c r="N217" s="233" t="s">
        <v>42</v>
      </c>
      <c r="O217" s="64"/>
      <c r="P217" s="188">
        <f>O217*H217</f>
        <v>0</v>
      </c>
      <c r="Q217" s="188">
        <v>0</v>
      </c>
      <c r="R217" s="188">
        <f>Q217*H217</f>
        <v>0</v>
      </c>
      <c r="S217" s="188">
        <v>0</v>
      </c>
      <c r="T217" s="189">
        <f>S217*H217</f>
        <v>0</v>
      </c>
      <c r="U217" s="34"/>
      <c r="V217" s="34"/>
      <c r="W217" s="34"/>
      <c r="X217" s="34"/>
      <c r="Y217" s="34"/>
      <c r="Z217" s="34"/>
      <c r="AA217" s="34"/>
      <c r="AB217" s="34"/>
      <c r="AC217" s="34"/>
      <c r="AD217" s="34"/>
      <c r="AE217" s="34"/>
      <c r="AR217" s="190" t="s">
        <v>189</v>
      </c>
      <c r="AT217" s="190" t="s">
        <v>199</v>
      </c>
      <c r="AU217" s="190" t="s">
        <v>81</v>
      </c>
      <c r="AY217" s="17" t="s">
        <v>181</v>
      </c>
      <c r="BE217" s="191">
        <f>IF(N217="základní",J217,0)</f>
        <v>0</v>
      </c>
      <c r="BF217" s="191">
        <f>IF(N217="snížená",J217,0)</f>
        <v>0</v>
      </c>
      <c r="BG217" s="191">
        <f>IF(N217="zákl. přenesená",J217,0)</f>
        <v>0</v>
      </c>
      <c r="BH217" s="191">
        <f>IF(N217="sníž. přenesená",J217,0)</f>
        <v>0</v>
      </c>
      <c r="BI217" s="191">
        <f>IF(N217="nulová",J217,0)</f>
        <v>0</v>
      </c>
      <c r="BJ217" s="17" t="s">
        <v>79</v>
      </c>
      <c r="BK217" s="191">
        <f>ROUND(I217*H217,2)</f>
        <v>0</v>
      </c>
      <c r="BL217" s="17" t="s">
        <v>189</v>
      </c>
      <c r="BM217" s="190" t="s">
        <v>2187</v>
      </c>
    </row>
    <row r="218" spans="2:51" s="14" customFormat="1" ht="12">
      <c r="B218" s="203"/>
      <c r="C218" s="204"/>
      <c r="D218" s="194" t="s">
        <v>191</v>
      </c>
      <c r="E218" s="205" t="s">
        <v>19</v>
      </c>
      <c r="F218" s="206" t="s">
        <v>2188</v>
      </c>
      <c r="G218" s="204"/>
      <c r="H218" s="207">
        <v>39</v>
      </c>
      <c r="I218" s="208"/>
      <c r="J218" s="204"/>
      <c r="K218" s="204"/>
      <c r="L218" s="209"/>
      <c r="M218" s="210"/>
      <c r="N218" s="211"/>
      <c r="O218" s="211"/>
      <c r="P218" s="211"/>
      <c r="Q218" s="211"/>
      <c r="R218" s="211"/>
      <c r="S218" s="211"/>
      <c r="T218" s="212"/>
      <c r="AT218" s="213" t="s">
        <v>191</v>
      </c>
      <c r="AU218" s="213" t="s">
        <v>81</v>
      </c>
      <c r="AV218" s="14" t="s">
        <v>81</v>
      </c>
      <c r="AW218" s="14" t="s">
        <v>32</v>
      </c>
      <c r="AX218" s="14" t="s">
        <v>71</v>
      </c>
      <c r="AY218" s="213" t="s">
        <v>181</v>
      </c>
    </row>
    <row r="219" spans="2:51" s="15" customFormat="1" ht="12">
      <c r="B219" s="214"/>
      <c r="C219" s="215"/>
      <c r="D219" s="194" t="s">
        <v>191</v>
      </c>
      <c r="E219" s="216" t="s">
        <v>19</v>
      </c>
      <c r="F219" s="217" t="s">
        <v>196</v>
      </c>
      <c r="G219" s="215"/>
      <c r="H219" s="218">
        <v>39</v>
      </c>
      <c r="I219" s="219"/>
      <c r="J219" s="215"/>
      <c r="K219" s="215"/>
      <c r="L219" s="220"/>
      <c r="M219" s="221"/>
      <c r="N219" s="222"/>
      <c r="O219" s="222"/>
      <c r="P219" s="222"/>
      <c r="Q219" s="222"/>
      <c r="R219" s="222"/>
      <c r="S219" s="222"/>
      <c r="T219" s="223"/>
      <c r="AT219" s="224" t="s">
        <v>191</v>
      </c>
      <c r="AU219" s="224" t="s">
        <v>81</v>
      </c>
      <c r="AV219" s="15" t="s">
        <v>189</v>
      </c>
      <c r="AW219" s="15" t="s">
        <v>32</v>
      </c>
      <c r="AX219" s="15" t="s">
        <v>79</v>
      </c>
      <c r="AY219" s="224" t="s">
        <v>181</v>
      </c>
    </row>
    <row r="220" spans="1:65" s="2" customFormat="1" ht="90" customHeight="1">
      <c r="A220" s="34"/>
      <c r="B220" s="35"/>
      <c r="C220" s="225" t="s">
        <v>419</v>
      </c>
      <c r="D220" s="225" t="s">
        <v>199</v>
      </c>
      <c r="E220" s="226" t="s">
        <v>1992</v>
      </c>
      <c r="F220" s="227" t="s">
        <v>1993</v>
      </c>
      <c r="G220" s="228" t="s">
        <v>1294</v>
      </c>
      <c r="H220" s="229">
        <v>44</v>
      </c>
      <c r="I220" s="230"/>
      <c r="J220" s="231">
        <f>ROUND(I220*H220,2)</f>
        <v>0</v>
      </c>
      <c r="K220" s="227" t="s">
        <v>187</v>
      </c>
      <c r="L220" s="39"/>
      <c r="M220" s="232" t="s">
        <v>19</v>
      </c>
      <c r="N220" s="233" t="s">
        <v>42</v>
      </c>
      <c r="O220" s="64"/>
      <c r="P220" s="188">
        <f>O220*H220</f>
        <v>0</v>
      </c>
      <c r="Q220" s="188">
        <v>0</v>
      </c>
      <c r="R220" s="188">
        <f>Q220*H220</f>
        <v>0</v>
      </c>
      <c r="S220" s="188">
        <v>0</v>
      </c>
      <c r="T220" s="189">
        <f>S220*H220</f>
        <v>0</v>
      </c>
      <c r="U220" s="34"/>
      <c r="V220" s="34"/>
      <c r="W220" s="34"/>
      <c r="X220" s="34"/>
      <c r="Y220" s="34"/>
      <c r="Z220" s="34"/>
      <c r="AA220" s="34"/>
      <c r="AB220" s="34"/>
      <c r="AC220" s="34"/>
      <c r="AD220" s="34"/>
      <c r="AE220" s="34"/>
      <c r="AR220" s="190" t="s">
        <v>189</v>
      </c>
      <c r="AT220" s="190" t="s">
        <v>199</v>
      </c>
      <c r="AU220" s="190" t="s">
        <v>81</v>
      </c>
      <c r="AY220" s="17" t="s">
        <v>181</v>
      </c>
      <c r="BE220" s="191">
        <f>IF(N220="základní",J220,0)</f>
        <v>0</v>
      </c>
      <c r="BF220" s="191">
        <f>IF(N220="snížená",J220,0)</f>
        <v>0</v>
      </c>
      <c r="BG220" s="191">
        <f>IF(N220="zákl. přenesená",J220,0)</f>
        <v>0</v>
      </c>
      <c r="BH220" s="191">
        <f>IF(N220="sníž. přenesená",J220,0)</f>
        <v>0</v>
      </c>
      <c r="BI220" s="191">
        <f>IF(N220="nulová",J220,0)</f>
        <v>0</v>
      </c>
      <c r="BJ220" s="17" t="s">
        <v>79</v>
      </c>
      <c r="BK220" s="191">
        <f>ROUND(I220*H220,2)</f>
        <v>0</v>
      </c>
      <c r="BL220" s="17" t="s">
        <v>189</v>
      </c>
      <c r="BM220" s="190" t="s">
        <v>2189</v>
      </c>
    </row>
    <row r="221" spans="2:51" s="14" customFormat="1" ht="12">
      <c r="B221" s="203"/>
      <c r="C221" s="204"/>
      <c r="D221" s="194" t="s">
        <v>191</v>
      </c>
      <c r="E221" s="205" t="s">
        <v>19</v>
      </c>
      <c r="F221" s="206" t="s">
        <v>2190</v>
      </c>
      <c r="G221" s="204"/>
      <c r="H221" s="207">
        <v>44</v>
      </c>
      <c r="I221" s="208"/>
      <c r="J221" s="204"/>
      <c r="K221" s="204"/>
      <c r="L221" s="209"/>
      <c r="M221" s="210"/>
      <c r="N221" s="211"/>
      <c r="O221" s="211"/>
      <c r="P221" s="211"/>
      <c r="Q221" s="211"/>
      <c r="R221" s="211"/>
      <c r="S221" s="211"/>
      <c r="T221" s="212"/>
      <c r="AT221" s="213" t="s">
        <v>191</v>
      </c>
      <c r="AU221" s="213" t="s">
        <v>81</v>
      </c>
      <c r="AV221" s="14" t="s">
        <v>81</v>
      </c>
      <c r="AW221" s="14" t="s">
        <v>32</v>
      </c>
      <c r="AX221" s="14" t="s">
        <v>71</v>
      </c>
      <c r="AY221" s="213" t="s">
        <v>181</v>
      </c>
    </row>
    <row r="222" spans="2:51" s="15" customFormat="1" ht="12">
      <c r="B222" s="214"/>
      <c r="C222" s="215"/>
      <c r="D222" s="194" t="s">
        <v>191</v>
      </c>
      <c r="E222" s="216" t="s">
        <v>19</v>
      </c>
      <c r="F222" s="217" t="s">
        <v>196</v>
      </c>
      <c r="G222" s="215"/>
      <c r="H222" s="218">
        <v>44</v>
      </c>
      <c r="I222" s="219"/>
      <c r="J222" s="215"/>
      <c r="K222" s="215"/>
      <c r="L222" s="220"/>
      <c r="M222" s="221"/>
      <c r="N222" s="222"/>
      <c r="O222" s="222"/>
      <c r="P222" s="222"/>
      <c r="Q222" s="222"/>
      <c r="R222" s="222"/>
      <c r="S222" s="222"/>
      <c r="T222" s="223"/>
      <c r="AT222" s="224" t="s">
        <v>191</v>
      </c>
      <c r="AU222" s="224" t="s">
        <v>81</v>
      </c>
      <c r="AV222" s="15" t="s">
        <v>189</v>
      </c>
      <c r="AW222" s="15" t="s">
        <v>32</v>
      </c>
      <c r="AX222" s="15" t="s">
        <v>79</v>
      </c>
      <c r="AY222" s="224" t="s">
        <v>181</v>
      </c>
    </row>
    <row r="223" spans="1:65" s="2" customFormat="1" ht="76.35" customHeight="1">
      <c r="A223" s="34"/>
      <c r="B223" s="35"/>
      <c r="C223" s="225" t="s">
        <v>679</v>
      </c>
      <c r="D223" s="225" t="s">
        <v>199</v>
      </c>
      <c r="E223" s="226" t="s">
        <v>1995</v>
      </c>
      <c r="F223" s="227" t="s">
        <v>1996</v>
      </c>
      <c r="G223" s="228" t="s">
        <v>262</v>
      </c>
      <c r="H223" s="229">
        <v>36</v>
      </c>
      <c r="I223" s="230"/>
      <c r="J223" s="231">
        <f>ROUND(I223*H223,2)</f>
        <v>0</v>
      </c>
      <c r="K223" s="227" t="s">
        <v>187</v>
      </c>
      <c r="L223" s="39"/>
      <c r="M223" s="232" t="s">
        <v>19</v>
      </c>
      <c r="N223" s="233" t="s">
        <v>42</v>
      </c>
      <c r="O223" s="64"/>
      <c r="P223" s="188">
        <f>O223*H223</f>
        <v>0</v>
      </c>
      <c r="Q223" s="188">
        <v>0</v>
      </c>
      <c r="R223" s="188">
        <f>Q223*H223</f>
        <v>0</v>
      </c>
      <c r="S223" s="188">
        <v>0</v>
      </c>
      <c r="T223" s="189">
        <f>S223*H223</f>
        <v>0</v>
      </c>
      <c r="U223" s="34"/>
      <c r="V223" s="34"/>
      <c r="W223" s="34"/>
      <c r="X223" s="34"/>
      <c r="Y223" s="34"/>
      <c r="Z223" s="34"/>
      <c r="AA223" s="34"/>
      <c r="AB223" s="34"/>
      <c r="AC223" s="34"/>
      <c r="AD223" s="34"/>
      <c r="AE223" s="34"/>
      <c r="AR223" s="190" t="s">
        <v>189</v>
      </c>
      <c r="AT223" s="190" t="s">
        <v>199</v>
      </c>
      <c r="AU223" s="190" t="s">
        <v>81</v>
      </c>
      <c r="AY223" s="17" t="s">
        <v>181</v>
      </c>
      <c r="BE223" s="191">
        <f>IF(N223="základní",J223,0)</f>
        <v>0</v>
      </c>
      <c r="BF223" s="191">
        <f>IF(N223="snížená",J223,0)</f>
        <v>0</v>
      </c>
      <c r="BG223" s="191">
        <f>IF(N223="zákl. přenesená",J223,0)</f>
        <v>0</v>
      </c>
      <c r="BH223" s="191">
        <f>IF(N223="sníž. přenesená",J223,0)</f>
        <v>0</v>
      </c>
      <c r="BI223" s="191">
        <f>IF(N223="nulová",J223,0)</f>
        <v>0</v>
      </c>
      <c r="BJ223" s="17" t="s">
        <v>79</v>
      </c>
      <c r="BK223" s="191">
        <f>ROUND(I223*H223,2)</f>
        <v>0</v>
      </c>
      <c r="BL223" s="17" t="s">
        <v>189</v>
      </c>
      <c r="BM223" s="190" t="s">
        <v>2191</v>
      </c>
    </row>
    <row r="224" spans="2:51" s="13" customFormat="1" ht="12">
      <c r="B224" s="192"/>
      <c r="C224" s="193"/>
      <c r="D224" s="194" t="s">
        <v>191</v>
      </c>
      <c r="E224" s="195" t="s">
        <v>19</v>
      </c>
      <c r="F224" s="196" t="s">
        <v>1998</v>
      </c>
      <c r="G224" s="193"/>
      <c r="H224" s="195" t="s">
        <v>19</v>
      </c>
      <c r="I224" s="197"/>
      <c r="J224" s="193"/>
      <c r="K224" s="193"/>
      <c r="L224" s="198"/>
      <c r="M224" s="199"/>
      <c r="N224" s="200"/>
      <c r="O224" s="200"/>
      <c r="P224" s="200"/>
      <c r="Q224" s="200"/>
      <c r="R224" s="200"/>
      <c r="S224" s="200"/>
      <c r="T224" s="201"/>
      <c r="AT224" s="202" t="s">
        <v>191</v>
      </c>
      <c r="AU224" s="202" t="s">
        <v>81</v>
      </c>
      <c r="AV224" s="13" t="s">
        <v>79</v>
      </c>
      <c r="AW224" s="13" t="s">
        <v>32</v>
      </c>
      <c r="AX224" s="13" t="s">
        <v>71</v>
      </c>
      <c r="AY224" s="202" t="s">
        <v>181</v>
      </c>
    </row>
    <row r="225" spans="2:51" s="14" customFormat="1" ht="12">
      <c r="B225" s="203"/>
      <c r="C225" s="204"/>
      <c r="D225" s="194" t="s">
        <v>191</v>
      </c>
      <c r="E225" s="205" t="s">
        <v>19</v>
      </c>
      <c r="F225" s="206" t="s">
        <v>419</v>
      </c>
      <c r="G225" s="204"/>
      <c r="H225" s="207">
        <v>36</v>
      </c>
      <c r="I225" s="208"/>
      <c r="J225" s="204"/>
      <c r="K225" s="204"/>
      <c r="L225" s="209"/>
      <c r="M225" s="210"/>
      <c r="N225" s="211"/>
      <c r="O225" s="211"/>
      <c r="P225" s="211"/>
      <c r="Q225" s="211"/>
      <c r="R225" s="211"/>
      <c r="S225" s="211"/>
      <c r="T225" s="212"/>
      <c r="AT225" s="213" t="s">
        <v>191</v>
      </c>
      <c r="AU225" s="213" t="s">
        <v>81</v>
      </c>
      <c r="AV225" s="14" t="s">
        <v>81</v>
      </c>
      <c r="AW225" s="14" t="s">
        <v>32</v>
      </c>
      <c r="AX225" s="14" t="s">
        <v>71</v>
      </c>
      <c r="AY225" s="213" t="s">
        <v>181</v>
      </c>
    </row>
    <row r="226" spans="2:51" s="15" customFormat="1" ht="12">
      <c r="B226" s="214"/>
      <c r="C226" s="215"/>
      <c r="D226" s="194" t="s">
        <v>191</v>
      </c>
      <c r="E226" s="216" t="s">
        <v>19</v>
      </c>
      <c r="F226" s="217" t="s">
        <v>196</v>
      </c>
      <c r="G226" s="215"/>
      <c r="H226" s="218">
        <v>36</v>
      </c>
      <c r="I226" s="219"/>
      <c r="J226" s="215"/>
      <c r="K226" s="215"/>
      <c r="L226" s="220"/>
      <c r="M226" s="221"/>
      <c r="N226" s="222"/>
      <c r="O226" s="222"/>
      <c r="P226" s="222"/>
      <c r="Q226" s="222"/>
      <c r="R226" s="222"/>
      <c r="S226" s="222"/>
      <c r="T226" s="223"/>
      <c r="AT226" s="224" t="s">
        <v>191</v>
      </c>
      <c r="AU226" s="224" t="s">
        <v>81</v>
      </c>
      <c r="AV226" s="15" t="s">
        <v>189</v>
      </c>
      <c r="AW226" s="15" t="s">
        <v>32</v>
      </c>
      <c r="AX226" s="15" t="s">
        <v>79</v>
      </c>
      <c r="AY226" s="224" t="s">
        <v>181</v>
      </c>
    </row>
    <row r="227" spans="1:65" s="2" customFormat="1" ht="78" customHeight="1">
      <c r="A227" s="34"/>
      <c r="B227" s="35"/>
      <c r="C227" s="225" t="s">
        <v>683</v>
      </c>
      <c r="D227" s="225" t="s">
        <v>199</v>
      </c>
      <c r="E227" s="226" t="s">
        <v>2192</v>
      </c>
      <c r="F227" s="227" t="s">
        <v>2193</v>
      </c>
      <c r="G227" s="228" t="s">
        <v>262</v>
      </c>
      <c r="H227" s="229">
        <v>12</v>
      </c>
      <c r="I227" s="230"/>
      <c r="J227" s="231">
        <f>ROUND(I227*H227,2)</f>
        <v>0</v>
      </c>
      <c r="K227" s="227" t="s">
        <v>187</v>
      </c>
      <c r="L227" s="39"/>
      <c r="M227" s="232" t="s">
        <v>19</v>
      </c>
      <c r="N227" s="233" t="s">
        <v>42</v>
      </c>
      <c r="O227" s="64"/>
      <c r="P227" s="188">
        <f>O227*H227</f>
        <v>0</v>
      </c>
      <c r="Q227" s="188">
        <v>0</v>
      </c>
      <c r="R227" s="188">
        <f>Q227*H227</f>
        <v>0</v>
      </c>
      <c r="S227" s="188">
        <v>0</v>
      </c>
      <c r="T227" s="189">
        <f>S227*H227</f>
        <v>0</v>
      </c>
      <c r="U227" s="34"/>
      <c r="V227" s="34"/>
      <c r="W227" s="34"/>
      <c r="X227" s="34"/>
      <c r="Y227" s="34"/>
      <c r="Z227" s="34"/>
      <c r="AA227" s="34"/>
      <c r="AB227" s="34"/>
      <c r="AC227" s="34"/>
      <c r="AD227" s="34"/>
      <c r="AE227" s="34"/>
      <c r="AR227" s="190" t="s">
        <v>189</v>
      </c>
      <c r="AT227" s="190" t="s">
        <v>199</v>
      </c>
      <c r="AU227" s="190" t="s">
        <v>81</v>
      </c>
      <c r="AY227" s="17" t="s">
        <v>181</v>
      </c>
      <c r="BE227" s="191">
        <f>IF(N227="základní",J227,0)</f>
        <v>0</v>
      </c>
      <c r="BF227" s="191">
        <f>IF(N227="snížená",J227,0)</f>
        <v>0</v>
      </c>
      <c r="BG227" s="191">
        <f>IF(N227="zákl. přenesená",J227,0)</f>
        <v>0</v>
      </c>
      <c r="BH227" s="191">
        <f>IF(N227="sníž. přenesená",J227,0)</f>
        <v>0</v>
      </c>
      <c r="BI227" s="191">
        <f>IF(N227="nulová",J227,0)</f>
        <v>0</v>
      </c>
      <c r="BJ227" s="17" t="s">
        <v>79</v>
      </c>
      <c r="BK227" s="191">
        <f>ROUND(I227*H227,2)</f>
        <v>0</v>
      </c>
      <c r="BL227" s="17" t="s">
        <v>189</v>
      </c>
      <c r="BM227" s="190" t="s">
        <v>2194</v>
      </c>
    </row>
    <row r="228" spans="2:51" s="14" customFormat="1" ht="12">
      <c r="B228" s="203"/>
      <c r="C228" s="204"/>
      <c r="D228" s="194" t="s">
        <v>191</v>
      </c>
      <c r="E228" s="205" t="s">
        <v>19</v>
      </c>
      <c r="F228" s="206" t="s">
        <v>1987</v>
      </c>
      <c r="G228" s="204"/>
      <c r="H228" s="207">
        <v>12</v>
      </c>
      <c r="I228" s="208"/>
      <c r="J228" s="204"/>
      <c r="K228" s="204"/>
      <c r="L228" s="209"/>
      <c r="M228" s="210"/>
      <c r="N228" s="211"/>
      <c r="O228" s="211"/>
      <c r="P228" s="211"/>
      <c r="Q228" s="211"/>
      <c r="R228" s="211"/>
      <c r="S228" s="211"/>
      <c r="T228" s="212"/>
      <c r="AT228" s="213" t="s">
        <v>191</v>
      </c>
      <c r="AU228" s="213" t="s">
        <v>81</v>
      </c>
      <c r="AV228" s="14" t="s">
        <v>81</v>
      </c>
      <c r="AW228" s="14" t="s">
        <v>32</v>
      </c>
      <c r="AX228" s="14" t="s">
        <v>71</v>
      </c>
      <c r="AY228" s="213" t="s">
        <v>181</v>
      </c>
    </row>
    <row r="229" spans="2:51" s="15" customFormat="1" ht="12">
      <c r="B229" s="214"/>
      <c r="C229" s="215"/>
      <c r="D229" s="194" t="s">
        <v>191</v>
      </c>
      <c r="E229" s="216" t="s">
        <v>19</v>
      </c>
      <c r="F229" s="217" t="s">
        <v>196</v>
      </c>
      <c r="G229" s="215"/>
      <c r="H229" s="218">
        <v>12</v>
      </c>
      <c r="I229" s="219"/>
      <c r="J229" s="215"/>
      <c r="K229" s="215"/>
      <c r="L229" s="220"/>
      <c r="M229" s="221"/>
      <c r="N229" s="222"/>
      <c r="O229" s="222"/>
      <c r="P229" s="222"/>
      <c r="Q229" s="222"/>
      <c r="R229" s="222"/>
      <c r="S229" s="222"/>
      <c r="T229" s="223"/>
      <c r="AT229" s="224" t="s">
        <v>191</v>
      </c>
      <c r="AU229" s="224" t="s">
        <v>81</v>
      </c>
      <c r="AV229" s="15" t="s">
        <v>189</v>
      </c>
      <c r="AW229" s="15" t="s">
        <v>32</v>
      </c>
      <c r="AX229" s="15" t="s">
        <v>79</v>
      </c>
      <c r="AY229" s="224" t="s">
        <v>181</v>
      </c>
    </row>
    <row r="230" spans="1:65" s="2" customFormat="1" ht="90" customHeight="1">
      <c r="A230" s="34"/>
      <c r="B230" s="35"/>
      <c r="C230" s="225" t="s">
        <v>687</v>
      </c>
      <c r="D230" s="225" t="s">
        <v>199</v>
      </c>
      <c r="E230" s="226" t="s">
        <v>2195</v>
      </c>
      <c r="F230" s="227" t="s">
        <v>2196</v>
      </c>
      <c r="G230" s="228" t="s">
        <v>262</v>
      </c>
      <c r="H230" s="229">
        <v>13.5</v>
      </c>
      <c r="I230" s="230"/>
      <c r="J230" s="231">
        <f>ROUND(I230*H230,2)</f>
        <v>0</v>
      </c>
      <c r="K230" s="227" t="s">
        <v>187</v>
      </c>
      <c r="L230" s="39"/>
      <c r="M230" s="232" t="s">
        <v>19</v>
      </c>
      <c r="N230" s="233" t="s">
        <v>42</v>
      </c>
      <c r="O230" s="64"/>
      <c r="P230" s="188">
        <f>O230*H230</f>
        <v>0</v>
      </c>
      <c r="Q230" s="188">
        <v>0</v>
      </c>
      <c r="R230" s="188">
        <f>Q230*H230</f>
        <v>0</v>
      </c>
      <c r="S230" s="188">
        <v>0</v>
      </c>
      <c r="T230" s="189">
        <f>S230*H230</f>
        <v>0</v>
      </c>
      <c r="U230" s="34"/>
      <c r="V230" s="34"/>
      <c r="W230" s="34"/>
      <c r="X230" s="34"/>
      <c r="Y230" s="34"/>
      <c r="Z230" s="34"/>
      <c r="AA230" s="34"/>
      <c r="AB230" s="34"/>
      <c r="AC230" s="34"/>
      <c r="AD230" s="34"/>
      <c r="AE230" s="34"/>
      <c r="AR230" s="190" t="s">
        <v>189</v>
      </c>
      <c r="AT230" s="190" t="s">
        <v>199</v>
      </c>
      <c r="AU230" s="190" t="s">
        <v>81</v>
      </c>
      <c r="AY230" s="17" t="s">
        <v>181</v>
      </c>
      <c r="BE230" s="191">
        <f>IF(N230="základní",J230,0)</f>
        <v>0</v>
      </c>
      <c r="BF230" s="191">
        <f>IF(N230="snížená",J230,0)</f>
        <v>0</v>
      </c>
      <c r="BG230" s="191">
        <f>IF(N230="zákl. přenesená",J230,0)</f>
        <v>0</v>
      </c>
      <c r="BH230" s="191">
        <f>IF(N230="sníž. přenesená",J230,0)</f>
        <v>0</v>
      </c>
      <c r="BI230" s="191">
        <f>IF(N230="nulová",J230,0)</f>
        <v>0</v>
      </c>
      <c r="BJ230" s="17" t="s">
        <v>79</v>
      </c>
      <c r="BK230" s="191">
        <f>ROUND(I230*H230,2)</f>
        <v>0</v>
      </c>
      <c r="BL230" s="17" t="s">
        <v>189</v>
      </c>
      <c r="BM230" s="190" t="s">
        <v>2197</v>
      </c>
    </row>
    <row r="231" spans="2:51" s="13" customFormat="1" ht="12">
      <c r="B231" s="192"/>
      <c r="C231" s="193"/>
      <c r="D231" s="194" t="s">
        <v>191</v>
      </c>
      <c r="E231" s="195" t="s">
        <v>19</v>
      </c>
      <c r="F231" s="196" t="s">
        <v>2198</v>
      </c>
      <c r="G231" s="193"/>
      <c r="H231" s="195" t="s">
        <v>19</v>
      </c>
      <c r="I231" s="197"/>
      <c r="J231" s="193"/>
      <c r="K231" s="193"/>
      <c r="L231" s="198"/>
      <c r="M231" s="199"/>
      <c r="N231" s="200"/>
      <c r="O231" s="200"/>
      <c r="P231" s="200"/>
      <c r="Q231" s="200"/>
      <c r="R231" s="200"/>
      <c r="S231" s="200"/>
      <c r="T231" s="201"/>
      <c r="AT231" s="202" t="s">
        <v>191</v>
      </c>
      <c r="AU231" s="202" t="s">
        <v>81</v>
      </c>
      <c r="AV231" s="13" t="s">
        <v>79</v>
      </c>
      <c r="AW231" s="13" t="s">
        <v>32</v>
      </c>
      <c r="AX231" s="13" t="s">
        <v>71</v>
      </c>
      <c r="AY231" s="202" t="s">
        <v>181</v>
      </c>
    </row>
    <row r="232" spans="2:51" s="14" customFormat="1" ht="12">
      <c r="B232" s="203"/>
      <c r="C232" s="204"/>
      <c r="D232" s="194" t="s">
        <v>191</v>
      </c>
      <c r="E232" s="205" t="s">
        <v>19</v>
      </c>
      <c r="F232" s="206" t="s">
        <v>2199</v>
      </c>
      <c r="G232" s="204"/>
      <c r="H232" s="207">
        <v>13.5</v>
      </c>
      <c r="I232" s="208"/>
      <c r="J232" s="204"/>
      <c r="K232" s="204"/>
      <c r="L232" s="209"/>
      <c r="M232" s="210"/>
      <c r="N232" s="211"/>
      <c r="O232" s="211"/>
      <c r="P232" s="211"/>
      <c r="Q232" s="211"/>
      <c r="R232" s="211"/>
      <c r="S232" s="211"/>
      <c r="T232" s="212"/>
      <c r="AT232" s="213" t="s">
        <v>191</v>
      </c>
      <c r="AU232" s="213" t="s">
        <v>81</v>
      </c>
      <c r="AV232" s="14" t="s">
        <v>81</v>
      </c>
      <c r="AW232" s="14" t="s">
        <v>32</v>
      </c>
      <c r="AX232" s="14" t="s">
        <v>71</v>
      </c>
      <c r="AY232" s="213" t="s">
        <v>181</v>
      </c>
    </row>
    <row r="233" spans="2:51" s="15" customFormat="1" ht="12">
      <c r="B233" s="214"/>
      <c r="C233" s="215"/>
      <c r="D233" s="194" t="s">
        <v>191</v>
      </c>
      <c r="E233" s="216" t="s">
        <v>19</v>
      </c>
      <c r="F233" s="217" t="s">
        <v>196</v>
      </c>
      <c r="G233" s="215"/>
      <c r="H233" s="218">
        <v>13.5</v>
      </c>
      <c r="I233" s="219"/>
      <c r="J233" s="215"/>
      <c r="K233" s="215"/>
      <c r="L233" s="220"/>
      <c r="M233" s="221"/>
      <c r="N233" s="222"/>
      <c r="O233" s="222"/>
      <c r="P233" s="222"/>
      <c r="Q233" s="222"/>
      <c r="R233" s="222"/>
      <c r="S233" s="222"/>
      <c r="T233" s="223"/>
      <c r="AT233" s="224" t="s">
        <v>191</v>
      </c>
      <c r="AU233" s="224" t="s">
        <v>81</v>
      </c>
      <c r="AV233" s="15" t="s">
        <v>189</v>
      </c>
      <c r="AW233" s="15" t="s">
        <v>32</v>
      </c>
      <c r="AX233" s="15" t="s">
        <v>79</v>
      </c>
      <c r="AY233" s="224" t="s">
        <v>181</v>
      </c>
    </row>
    <row r="234" spans="1:65" s="2" customFormat="1" ht="66.75" customHeight="1">
      <c r="A234" s="34"/>
      <c r="B234" s="35"/>
      <c r="C234" s="225" t="s">
        <v>691</v>
      </c>
      <c r="D234" s="225" t="s">
        <v>199</v>
      </c>
      <c r="E234" s="226" t="s">
        <v>2200</v>
      </c>
      <c r="F234" s="227" t="s">
        <v>2201</v>
      </c>
      <c r="G234" s="228" t="s">
        <v>211</v>
      </c>
      <c r="H234" s="229">
        <v>7</v>
      </c>
      <c r="I234" s="230"/>
      <c r="J234" s="231">
        <f>ROUND(I234*H234,2)</f>
        <v>0</v>
      </c>
      <c r="K234" s="227" t="s">
        <v>187</v>
      </c>
      <c r="L234" s="39"/>
      <c r="M234" s="232" t="s">
        <v>19</v>
      </c>
      <c r="N234" s="233" t="s">
        <v>42</v>
      </c>
      <c r="O234" s="64"/>
      <c r="P234" s="188">
        <f>O234*H234</f>
        <v>0</v>
      </c>
      <c r="Q234" s="188">
        <v>0</v>
      </c>
      <c r="R234" s="188">
        <f>Q234*H234</f>
        <v>0</v>
      </c>
      <c r="S234" s="188">
        <v>0</v>
      </c>
      <c r="T234" s="189">
        <f>S234*H234</f>
        <v>0</v>
      </c>
      <c r="U234" s="34"/>
      <c r="V234" s="34"/>
      <c r="W234" s="34"/>
      <c r="X234" s="34"/>
      <c r="Y234" s="34"/>
      <c r="Z234" s="34"/>
      <c r="AA234" s="34"/>
      <c r="AB234" s="34"/>
      <c r="AC234" s="34"/>
      <c r="AD234" s="34"/>
      <c r="AE234" s="34"/>
      <c r="AR234" s="190" t="s">
        <v>189</v>
      </c>
      <c r="AT234" s="190" t="s">
        <v>199</v>
      </c>
      <c r="AU234" s="190" t="s">
        <v>81</v>
      </c>
      <c r="AY234" s="17" t="s">
        <v>181</v>
      </c>
      <c r="BE234" s="191">
        <f>IF(N234="základní",J234,0)</f>
        <v>0</v>
      </c>
      <c r="BF234" s="191">
        <f>IF(N234="snížená",J234,0)</f>
        <v>0</v>
      </c>
      <c r="BG234" s="191">
        <f>IF(N234="zákl. přenesená",J234,0)</f>
        <v>0</v>
      </c>
      <c r="BH234" s="191">
        <f>IF(N234="sníž. přenesená",J234,0)</f>
        <v>0</v>
      </c>
      <c r="BI234" s="191">
        <f>IF(N234="nulová",J234,0)</f>
        <v>0</v>
      </c>
      <c r="BJ234" s="17" t="s">
        <v>79</v>
      </c>
      <c r="BK234" s="191">
        <f>ROUND(I234*H234,2)</f>
        <v>0</v>
      </c>
      <c r="BL234" s="17" t="s">
        <v>189</v>
      </c>
      <c r="BM234" s="190" t="s">
        <v>2202</v>
      </c>
    </row>
    <row r="235" spans="2:51" s="13" customFormat="1" ht="12">
      <c r="B235" s="192"/>
      <c r="C235" s="193"/>
      <c r="D235" s="194" t="s">
        <v>191</v>
      </c>
      <c r="E235" s="195" t="s">
        <v>19</v>
      </c>
      <c r="F235" s="196" t="s">
        <v>2203</v>
      </c>
      <c r="G235" s="193"/>
      <c r="H235" s="195" t="s">
        <v>19</v>
      </c>
      <c r="I235" s="197"/>
      <c r="J235" s="193"/>
      <c r="K235" s="193"/>
      <c r="L235" s="198"/>
      <c r="M235" s="199"/>
      <c r="N235" s="200"/>
      <c r="O235" s="200"/>
      <c r="P235" s="200"/>
      <c r="Q235" s="200"/>
      <c r="R235" s="200"/>
      <c r="S235" s="200"/>
      <c r="T235" s="201"/>
      <c r="AT235" s="202" t="s">
        <v>191</v>
      </c>
      <c r="AU235" s="202" t="s">
        <v>81</v>
      </c>
      <c r="AV235" s="13" t="s">
        <v>79</v>
      </c>
      <c r="AW235" s="13" t="s">
        <v>32</v>
      </c>
      <c r="AX235" s="13" t="s">
        <v>71</v>
      </c>
      <c r="AY235" s="202" t="s">
        <v>181</v>
      </c>
    </row>
    <row r="236" spans="2:51" s="14" customFormat="1" ht="12">
      <c r="B236" s="203"/>
      <c r="C236" s="204"/>
      <c r="D236" s="194" t="s">
        <v>191</v>
      </c>
      <c r="E236" s="205" t="s">
        <v>19</v>
      </c>
      <c r="F236" s="206" t="s">
        <v>2204</v>
      </c>
      <c r="G236" s="204"/>
      <c r="H236" s="207">
        <v>7</v>
      </c>
      <c r="I236" s="208"/>
      <c r="J236" s="204"/>
      <c r="K236" s="204"/>
      <c r="L236" s="209"/>
      <c r="M236" s="210"/>
      <c r="N236" s="211"/>
      <c r="O236" s="211"/>
      <c r="P236" s="211"/>
      <c r="Q236" s="211"/>
      <c r="R236" s="211"/>
      <c r="S236" s="211"/>
      <c r="T236" s="212"/>
      <c r="AT236" s="213" t="s">
        <v>191</v>
      </c>
      <c r="AU236" s="213" t="s">
        <v>81</v>
      </c>
      <c r="AV236" s="14" t="s">
        <v>81</v>
      </c>
      <c r="AW236" s="14" t="s">
        <v>32</v>
      </c>
      <c r="AX236" s="14" t="s">
        <v>71</v>
      </c>
      <c r="AY236" s="213" t="s">
        <v>181</v>
      </c>
    </row>
    <row r="237" spans="2:51" s="15" customFormat="1" ht="12">
      <c r="B237" s="214"/>
      <c r="C237" s="215"/>
      <c r="D237" s="194" t="s">
        <v>191</v>
      </c>
      <c r="E237" s="216" t="s">
        <v>19</v>
      </c>
      <c r="F237" s="217" t="s">
        <v>196</v>
      </c>
      <c r="G237" s="215"/>
      <c r="H237" s="218">
        <v>7</v>
      </c>
      <c r="I237" s="219"/>
      <c r="J237" s="215"/>
      <c r="K237" s="215"/>
      <c r="L237" s="220"/>
      <c r="M237" s="221"/>
      <c r="N237" s="222"/>
      <c r="O237" s="222"/>
      <c r="P237" s="222"/>
      <c r="Q237" s="222"/>
      <c r="R237" s="222"/>
      <c r="S237" s="222"/>
      <c r="T237" s="223"/>
      <c r="AT237" s="224" t="s">
        <v>191</v>
      </c>
      <c r="AU237" s="224" t="s">
        <v>81</v>
      </c>
      <c r="AV237" s="15" t="s">
        <v>189</v>
      </c>
      <c r="AW237" s="15" t="s">
        <v>32</v>
      </c>
      <c r="AX237" s="15" t="s">
        <v>79</v>
      </c>
      <c r="AY237" s="224" t="s">
        <v>181</v>
      </c>
    </row>
    <row r="238" spans="1:65" s="2" customFormat="1" ht="55.5" customHeight="1">
      <c r="A238" s="34"/>
      <c r="B238" s="35"/>
      <c r="C238" s="225" t="s">
        <v>696</v>
      </c>
      <c r="D238" s="225" t="s">
        <v>199</v>
      </c>
      <c r="E238" s="226" t="s">
        <v>1605</v>
      </c>
      <c r="F238" s="227" t="s">
        <v>1606</v>
      </c>
      <c r="G238" s="228" t="s">
        <v>1294</v>
      </c>
      <c r="H238" s="229">
        <v>200</v>
      </c>
      <c r="I238" s="230"/>
      <c r="J238" s="231">
        <f>ROUND(I238*H238,2)</f>
        <v>0</v>
      </c>
      <c r="K238" s="227" t="s">
        <v>19</v>
      </c>
      <c r="L238" s="39"/>
      <c r="M238" s="232" t="s">
        <v>19</v>
      </c>
      <c r="N238" s="233" t="s">
        <v>42</v>
      </c>
      <c r="O238" s="64"/>
      <c r="P238" s="188">
        <f>O238*H238</f>
        <v>0</v>
      </c>
      <c r="Q238" s="188">
        <v>0</v>
      </c>
      <c r="R238" s="188">
        <f>Q238*H238</f>
        <v>0</v>
      </c>
      <c r="S238" s="188">
        <v>0</v>
      </c>
      <c r="T238" s="189">
        <f>S238*H238</f>
        <v>0</v>
      </c>
      <c r="U238" s="34"/>
      <c r="V238" s="34"/>
      <c r="W238" s="34"/>
      <c r="X238" s="34"/>
      <c r="Y238" s="34"/>
      <c r="Z238" s="34"/>
      <c r="AA238" s="34"/>
      <c r="AB238" s="34"/>
      <c r="AC238" s="34"/>
      <c r="AD238" s="34"/>
      <c r="AE238" s="34"/>
      <c r="AR238" s="190" t="s">
        <v>189</v>
      </c>
      <c r="AT238" s="190" t="s">
        <v>199</v>
      </c>
      <c r="AU238" s="190" t="s">
        <v>81</v>
      </c>
      <c r="AY238" s="17" t="s">
        <v>181</v>
      </c>
      <c r="BE238" s="191">
        <f>IF(N238="základní",J238,0)</f>
        <v>0</v>
      </c>
      <c r="BF238" s="191">
        <f>IF(N238="snížená",J238,0)</f>
        <v>0</v>
      </c>
      <c r="BG238" s="191">
        <f>IF(N238="zákl. přenesená",J238,0)</f>
        <v>0</v>
      </c>
      <c r="BH238" s="191">
        <f>IF(N238="sníž. přenesená",J238,0)</f>
        <v>0</v>
      </c>
      <c r="BI238" s="191">
        <f>IF(N238="nulová",J238,0)</f>
        <v>0</v>
      </c>
      <c r="BJ238" s="17" t="s">
        <v>79</v>
      </c>
      <c r="BK238" s="191">
        <f>ROUND(I238*H238,2)</f>
        <v>0</v>
      </c>
      <c r="BL238" s="17" t="s">
        <v>189</v>
      </c>
      <c r="BM238" s="190" t="s">
        <v>2205</v>
      </c>
    </row>
    <row r="239" spans="2:51" s="13" customFormat="1" ht="12">
      <c r="B239" s="192"/>
      <c r="C239" s="193"/>
      <c r="D239" s="194" t="s">
        <v>191</v>
      </c>
      <c r="E239" s="195" t="s">
        <v>19</v>
      </c>
      <c r="F239" s="196" t="s">
        <v>2206</v>
      </c>
      <c r="G239" s="193"/>
      <c r="H239" s="195" t="s">
        <v>19</v>
      </c>
      <c r="I239" s="197"/>
      <c r="J239" s="193"/>
      <c r="K239" s="193"/>
      <c r="L239" s="198"/>
      <c r="M239" s="199"/>
      <c r="N239" s="200"/>
      <c r="O239" s="200"/>
      <c r="P239" s="200"/>
      <c r="Q239" s="200"/>
      <c r="R239" s="200"/>
      <c r="S239" s="200"/>
      <c r="T239" s="201"/>
      <c r="AT239" s="202" t="s">
        <v>191</v>
      </c>
      <c r="AU239" s="202" t="s">
        <v>81</v>
      </c>
      <c r="AV239" s="13" t="s">
        <v>79</v>
      </c>
      <c r="AW239" s="13" t="s">
        <v>32</v>
      </c>
      <c r="AX239" s="13" t="s">
        <v>71</v>
      </c>
      <c r="AY239" s="202" t="s">
        <v>181</v>
      </c>
    </row>
    <row r="240" spans="2:51" s="14" customFormat="1" ht="12">
      <c r="B240" s="203"/>
      <c r="C240" s="204"/>
      <c r="D240" s="194" t="s">
        <v>191</v>
      </c>
      <c r="E240" s="205" t="s">
        <v>19</v>
      </c>
      <c r="F240" s="206" t="s">
        <v>1073</v>
      </c>
      <c r="G240" s="204"/>
      <c r="H240" s="207">
        <v>200</v>
      </c>
      <c r="I240" s="208"/>
      <c r="J240" s="204"/>
      <c r="K240" s="204"/>
      <c r="L240" s="209"/>
      <c r="M240" s="210"/>
      <c r="N240" s="211"/>
      <c r="O240" s="211"/>
      <c r="P240" s="211"/>
      <c r="Q240" s="211"/>
      <c r="R240" s="211"/>
      <c r="S240" s="211"/>
      <c r="T240" s="212"/>
      <c r="AT240" s="213" t="s">
        <v>191</v>
      </c>
      <c r="AU240" s="213" t="s">
        <v>81</v>
      </c>
      <c r="AV240" s="14" t="s">
        <v>81</v>
      </c>
      <c r="AW240" s="14" t="s">
        <v>32</v>
      </c>
      <c r="AX240" s="14" t="s">
        <v>71</v>
      </c>
      <c r="AY240" s="213" t="s">
        <v>181</v>
      </c>
    </row>
    <row r="241" spans="2:51" s="15" customFormat="1" ht="12">
      <c r="B241" s="214"/>
      <c r="C241" s="215"/>
      <c r="D241" s="194" t="s">
        <v>191</v>
      </c>
      <c r="E241" s="216" t="s">
        <v>19</v>
      </c>
      <c r="F241" s="217" t="s">
        <v>196</v>
      </c>
      <c r="G241" s="215"/>
      <c r="H241" s="218">
        <v>200</v>
      </c>
      <c r="I241" s="219"/>
      <c r="J241" s="215"/>
      <c r="K241" s="215"/>
      <c r="L241" s="220"/>
      <c r="M241" s="221"/>
      <c r="N241" s="222"/>
      <c r="O241" s="222"/>
      <c r="P241" s="222"/>
      <c r="Q241" s="222"/>
      <c r="R241" s="222"/>
      <c r="S241" s="222"/>
      <c r="T241" s="223"/>
      <c r="AT241" s="224" t="s">
        <v>191</v>
      </c>
      <c r="AU241" s="224" t="s">
        <v>81</v>
      </c>
      <c r="AV241" s="15" t="s">
        <v>189</v>
      </c>
      <c r="AW241" s="15" t="s">
        <v>32</v>
      </c>
      <c r="AX241" s="15" t="s">
        <v>79</v>
      </c>
      <c r="AY241" s="224" t="s">
        <v>181</v>
      </c>
    </row>
    <row r="242" spans="2:63" s="12" customFormat="1" ht="22.8" customHeight="1">
      <c r="B242" s="162"/>
      <c r="C242" s="163"/>
      <c r="D242" s="164" t="s">
        <v>70</v>
      </c>
      <c r="E242" s="176" t="s">
        <v>219</v>
      </c>
      <c r="F242" s="176" t="s">
        <v>220</v>
      </c>
      <c r="G242" s="163"/>
      <c r="H242" s="163"/>
      <c r="I242" s="166"/>
      <c r="J242" s="177">
        <f>BK242</f>
        <v>0</v>
      </c>
      <c r="K242" s="163"/>
      <c r="L242" s="168"/>
      <c r="M242" s="169"/>
      <c r="N242" s="170"/>
      <c r="O242" s="170"/>
      <c r="P242" s="171">
        <f>SUM(P243:P296)</f>
        <v>0</v>
      </c>
      <c r="Q242" s="170"/>
      <c r="R242" s="171">
        <f>SUM(R243:R296)</f>
        <v>0</v>
      </c>
      <c r="S242" s="170"/>
      <c r="T242" s="172">
        <f>SUM(T243:T296)</f>
        <v>0</v>
      </c>
      <c r="AR242" s="173" t="s">
        <v>189</v>
      </c>
      <c r="AT242" s="174" t="s">
        <v>70</v>
      </c>
      <c r="AU242" s="174" t="s">
        <v>79</v>
      </c>
      <c r="AY242" s="173" t="s">
        <v>181</v>
      </c>
      <c r="BK242" s="175">
        <f>SUM(BK243:BK296)</f>
        <v>0</v>
      </c>
    </row>
    <row r="243" spans="1:65" s="2" customFormat="1" ht="114.9" customHeight="1">
      <c r="A243" s="34"/>
      <c r="B243" s="35"/>
      <c r="C243" s="225" t="s">
        <v>698</v>
      </c>
      <c r="D243" s="225" t="s">
        <v>199</v>
      </c>
      <c r="E243" s="226" t="s">
        <v>2064</v>
      </c>
      <c r="F243" s="227" t="s">
        <v>2065</v>
      </c>
      <c r="G243" s="228" t="s">
        <v>223</v>
      </c>
      <c r="H243" s="229">
        <v>1</v>
      </c>
      <c r="I243" s="230"/>
      <c r="J243" s="231">
        <f>ROUND(I243*H243,2)</f>
        <v>0</v>
      </c>
      <c r="K243" s="227" t="s">
        <v>187</v>
      </c>
      <c r="L243" s="39"/>
      <c r="M243" s="232" t="s">
        <v>19</v>
      </c>
      <c r="N243" s="233" t="s">
        <v>42</v>
      </c>
      <c r="O243" s="64"/>
      <c r="P243" s="188">
        <f>O243*H243</f>
        <v>0</v>
      </c>
      <c r="Q243" s="188">
        <v>0</v>
      </c>
      <c r="R243" s="188">
        <f>Q243*H243</f>
        <v>0</v>
      </c>
      <c r="S243" s="188">
        <v>0</v>
      </c>
      <c r="T243" s="189">
        <f>S243*H243</f>
        <v>0</v>
      </c>
      <c r="U243" s="34"/>
      <c r="V243" s="34"/>
      <c r="W243" s="34"/>
      <c r="X243" s="34"/>
      <c r="Y243" s="34"/>
      <c r="Z243" s="34"/>
      <c r="AA243" s="34"/>
      <c r="AB243" s="34"/>
      <c r="AC243" s="34"/>
      <c r="AD243" s="34"/>
      <c r="AE243" s="34"/>
      <c r="AR243" s="190" t="s">
        <v>228</v>
      </c>
      <c r="AT243" s="190" t="s">
        <v>199</v>
      </c>
      <c r="AU243" s="190" t="s">
        <v>81</v>
      </c>
      <c r="AY243" s="17" t="s">
        <v>181</v>
      </c>
      <c r="BE243" s="191">
        <f>IF(N243="základní",J243,0)</f>
        <v>0</v>
      </c>
      <c r="BF243" s="191">
        <f>IF(N243="snížená",J243,0)</f>
        <v>0</v>
      </c>
      <c r="BG243" s="191">
        <f>IF(N243="zákl. přenesená",J243,0)</f>
        <v>0</v>
      </c>
      <c r="BH243" s="191">
        <f>IF(N243="sníž. přenesená",J243,0)</f>
        <v>0</v>
      </c>
      <c r="BI243" s="191">
        <f>IF(N243="nulová",J243,0)</f>
        <v>0</v>
      </c>
      <c r="BJ243" s="17" t="s">
        <v>79</v>
      </c>
      <c r="BK243" s="191">
        <f>ROUND(I243*H243,2)</f>
        <v>0</v>
      </c>
      <c r="BL243" s="17" t="s">
        <v>228</v>
      </c>
      <c r="BM243" s="190" t="s">
        <v>2207</v>
      </c>
    </row>
    <row r="244" spans="2:51" s="13" customFormat="1" ht="12">
      <c r="B244" s="192"/>
      <c r="C244" s="193"/>
      <c r="D244" s="194" t="s">
        <v>191</v>
      </c>
      <c r="E244" s="195" t="s">
        <v>19</v>
      </c>
      <c r="F244" s="196" t="s">
        <v>2067</v>
      </c>
      <c r="G244" s="193"/>
      <c r="H244" s="195" t="s">
        <v>19</v>
      </c>
      <c r="I244" s="197"/>
      <c r="J244" s="193"/>
      <c r="K244" s="193"/>
      <c r="L244" s="198"/>
      <c r="M244" s="199"/>
      <c r="N244" s="200"/>
      <c r="O244" s="200"/>
      <c r="P244" s="200"/>
      <c r="Q244" s="200"/>
      <c r="R244" s="200"/>
      <c r="S244" s="200"/>
      <c r="T244" s="201"/>
      <c r="AT244" s="202" t="s">
        <v>191</v>
      </c>
      <c r="AU244" s="202" t="s">
        <v>81</v>
      </c>
      <c r="AV244" s="13" t="s">
        <v>79</v>
      </c>
      <c r="AW244" s="13" t="s">
        <v>32</v>
      </c>
      <c r="AX244" s="13" t="s">
        <v>71</v>
      </c>
      <c r="AY244" s="202" t="s">
        <v>181</v>
      </c>
    </row>
    <row r="245" spans="2:51" s="14" customFormat="1" ht="12">
      <c r="B245" s="203"/>
      <c r="C245" s="204"/>
      <c r="D245" s="194" t="s">
        <v>191</v>
      </c>
      <c r="E245" s="205" t="s">
        <v>19</v>
      </c>
      <c r="F245" s="206" t="s">
        <v>79</v>
      </c>
      <c r="G245" s="204"/>
      <c r="H245" s="207">
        <v>1</v>
      </c>
      <c r="I245" s="208"/>
      <c r="J245" s="204"/>
      <c r="K245" s="204"/>
      <c r="L245" s="209"/>
      <c r="M245" s="210"/>
      <c r="N245" s="211"/>
      <c r="O245" s="211"/>
      <c r="P245" s="211"/>
      <c r="Q245" s="211"/>
      <c r="R245" s="211"/>
      <c r="S245" s="211"/>
      <c r="T245" s="212"/>
      <c r="AT245" s="213" t="s">
        <v>191</v>
      </c>
      <c r="AU245" s="213" t="s">
        <v>81</v>
      </c>
      <c r="AV245" s="14" t="s">
        <v>81</v>
      </c>
      <c r="AW245" s="14" t="s">
        <v>32</v>
      </c>
      <c r="AX245" s="14" t="s">
        <v>71</v>
      </c>
      <c r="AY245" s="213" t="s">
        <v>181</v>
      </c>
    </row>
    <row r="246" spans="2:51" s="15" customFormat="1" ht="12">
      <c r="B246" s="214"/>
      <c r="C246" s="215"/>
      <c r="D246" s="194" t="s">
        <v>191</v>
      </c>
      <c r="E246" s="216" t="s">
        <v>19</v>
      </c>
      <c r="F246" s="217" t="s">
        <v>196</v>
      </c>
      <c r="G246" s="215"/>
      <c r="H246" s="218">
        <v>1</v>
      </c>
      <c r="I246" s="219"/>
      <c r="J246" s="215"/>
      <c r="K246" s="215"/>
      <c r="L246" s="220"/>
      <c r="M246" s="221"/>
      <c r="N246" s="222"/>
      <c r="O246" s="222"/>
      <c r="P246" s="222"/>
      <c r="Q246" s="222"/>
      <c r="R246" s="222"/>
      <c r="S246" s="222"/>
      <c r="T246" s="223"/>
      <c r="AT246" s="224" t="s">
        <v>191</v>
      </c>
      <c r="AU246" s="224" t="s">
        <v>81</v>
      </c>
      <c r="AV246" s="15" t="s">
        <v>189</v>
      </c>
      <c r="AW246" s="15" t="s">
        <v>32</v>
      </c>
      <c r="AX246" s="15" t="s">
        <v>79</v>
      </c>
      <c r="AY246" s="224" t="s">
        <v>181</v>
      </c>
    </row>
    <row r="247" spans="1:65" s="2" customFormat="1" ht="101.25" customHeight="1">
      <c r="A247" s="34"/>
      <c r="B247" s="35"/>
      <c r="C247" s="225" t="s">
        <v>701</v>
      </c>
      <c r="D247" s="225" t="s">
        <v>199</v>
      </c>
      <c r="E247" s="226" t="s">
        <v>2003</v>
      </c>
      <c r="F247" s="227" t="s">
        <v>2004</v>
      </c>
      <c r="G247" s="228" t="s">
        <v>186</v>
      </c>
      <c r="H247" s="229">
        <v>140.507</v>
      </c>
      <c r="I247" s="230"/>
      <c r="J247" s="231">
        <f>ROUND(I247*H247,2)</f>
        <v>0</v>
      </c>
      <c r="K247" s="227" t="s">
        <v>187</v>
      </c>
      <c r="L247" s="39"/>
      <c r="M247" s="232" t="s">
        <v>19</v>
      </c>
      <c r="N247" s="233" t="s">
        <v>42</v>
      </c>
      <c r="O247" s="64"/>
      <c r="P247" s="188">
        <f>O247*H247</f>
        <v>0</v>
      </c>
      <c r="Q247" s="188">
        <v>0</v>
      </c>
      <c r="R247" s="188">
        <f>Q247*H247</f>
        <v>0</v>
      </c>
      <c r="S247" s="188">
        <v>0</v>
      </c>
      <c r="T247" s="189">
        <f>S247*H247</f>
        <v>0</v>
      </c>
      <c r="U247" s="34"/>
      <c r="V247" s="34"/>
      <c r="W247" s="34"/>
      <c r="X247" s="34"/>
      <c r="Y247" s="34"/>
      <c r="Z247" s="34"/>
      <c r="AA247" s="34"/>
      <c r="AB247" s="34"/>
      <c r="AC247" s="34"/>
      <c r="AD247" s="34"/>
      <c r="AE247" s="34"/>
      <c r="AR247" s="190" t="s">
        <v>228</v>
      </c>
      <c r="AT247" s="190" t="s">
        <v>199</v>
      </c>
      <c r="AU247" s="190" t="s">
        <v>81</v>
      </c>
      <c r="AY247" s="17" t="s">
        <v>181</v>
      </c>
      <c r="BE247" s="191">
        <f>IF(N247="základní",J247,0)</f>
        <v>0</v>
      </c>
      <c r="BF247" s="191">
        <f>IF(N247="snížená",J247,0)</f>
        <v>0</v>
      </c>
      <c r="BG247" s="191">
        <f>IF(N247="zákl. přenesená",J247,0)</f>
        <v>0</v>
      </c>
      <c r="BH247" s="191">
        <f>IF(N247="sníž. přenesená",J247,0)</f>
        <v>0</v>
      </c>
      <c r="BI247" s="191">
        <f>IF(N247="nulová",J247,0)</f>
        <v>0</v>
      </c>
      <c r="BJ247" s="17" t="s">
        <v>79</v>
      </c>
      <c r="BK247" s="191">
        <f>ROUND(I247*H247,2)</f>
        <v>0</v>
      </c>
      <c r="BL247" s="17" t="s">
        <v>228</v>
      </c>
      <c r="BM247" s="190" t="s">
        <v>2208</v>
      </c>
    </row>
    <row r="248" spans="2:51" s="13" customFormat="1" ht="12">
      <c r="B248" s="192"/>
      <c r="C248" s="193"/>
      <c r="D248" s="194" t="s">
        <v>191</v>
      </c>
      <c r="E248" s="195" t="s">
        <v>19</v>
      </c>
      <c r="F248" s="196" t="s">
        <v>2006</v>
      </c>
      <c r="G248" s="193"/>
      <c r="H248" s="195" t="s">
        <v>19</v>
      </c>
      <c r="I248" s="197"/>
      <c r="J248" s="193"/>
      <c r="K248" s="193"/>
      <c r="L248" s="198"/>
      <c r="M248" s="199"/>
      <c r="N248" s="200"/>
      <c r="O248" s="200"/>
      <c r="P248" s="200"/>
      <c r="Q248" s="200"/>
      <c r="R248" s="200"/>
      <c r="S248" s="200"/>
      <c r="T248" s="201"/>
      <c r="AT248" s="202" t="s">
        <v>191</v>
      </c>
      <c r="AU248" s="202" t="s">
        <v>81</v>
      </c>
      <c r="AV248" s="13" t="s">
        <v>79</v>
      </c>
      <c r="AW248" s="13" t="s">
        <v>32</v>
      </c>
      <c r="AX248" s="13" t="s">
        <v>71</v>
      </c>
      <c r="AY248" s="202" t="s">
        <v>181</v>
      </c>
    </row>
    <row r="249" spans="2:51" s="14" customFormat="1" ht="12">
      <c r="B249" s="203"/>
      <c r="C249" s="204"/>
      <c r="D249" s="194" t="s">
        <v>191</v>
      </c>
      <c r="E249" s="205" t="s">
        <v>19</v>
      </c>
      <c r="F249" s="206" t="s">
        <v>2209</v>
      </c>
      <c r="G249" s="204"/>
      <c r="H249" s="207">
        <v>33.532</v>
      </c>
      <c r="I249" s="208"/>
      <c r="J249" s="204"/>
      <c r="K249" s="204"/>
      <c r="L249" s="209"/>
      <c r="M249" s="210"/>
      <c r="N249" s="211"/>
      <c r="O249" s="211"/>
      <c r="P249" s="211"/>
      <c r="Q249" s="211"/>
      <c r="R249" s="211"/>
      <c r="S249" s="211"/>
      <c r="T249" s="212"/>
      <c r="AT249" s="213" t="s">
        <v>191</v>
      </c>
      <c r="AU249" s="213" t="s">
        <v>81</v>
      </c>
      <c r="AV249" s="14" t="s">
        <v>81</v>
      </c>
      <c r="AW249" s="14" t="s">
        <v>32</v>
      </c>
      <c r="AX249" s="14" t="s">
        <v>71</v>
      </c>
      <c r="AY249" s="213" t="s">
        <v>181</v>
      </c>
    </row>
    <row r="250" spans="2:51" s="13" customFormat="1" ht="12">
      <c r="B250" s="192"/>
      <c r="C250" s="193"/>
      <c r="D250" s="194" t="s">
        <v>191</v>
      </c>
      <c r="E250" s="195" t="s">
        <v>19</v>
      </c>
      <c r="F250" s="196" t="s">
        <v>2008</v>
      </c>
      <c r="G250" s="193"/>
      <c r="H250" s="195" t="s">
        <v>19</v>
      </c>
      <c r="I250" s="197"/>
      <c r="J250" s="193"/>
      <c r="K250" s="193"/>
      <c r="L250" s="198"/>
      <c r="M250" s="199"/>
      <c r="N250" s="200"/>
      <c r="O250" s="200"/>
      <c r="P250" s="200"/>
      <c r="Q250" s="200"/>
      <c r="R250" s="200"/>
      <c r="S250" s="200"/>
      <c r="T250" s="201"/>
      <c r="AT250" s="202" t="s">
        <v>191</v>
      </c>
      <c r="AU250" s="202" t="s">
        <v>81</v>
      </c>
      <c r="AV250" s="13" t="s">
        <v>79</v>
      </c>
      <c r="AW250" s="13" t="s">
        <v>32</v>
      </c>
      <c r="AX250" s="13" t="s">
        <v>71</v>
      </c>
      <c r="AY250" s="202" t="s">
        <v>181</v>
      </c>
    </row>
    <row r="251" spans="2:51" s="14" customFormat="1" ht="12">
      <c r="B251" s="203"/>
      <c r="C251" s="204"/>
      <c r="D251" s="194" t="s">
        <v>191</v>
      </c>
      <c r="E251" s="205" t="s">
        <v>19</v>
      </c>
      <c r="F251" s="206" t="s">
        <v>2210</v>
      </c>
      <c r="G251" s="204"/>
      <c r="H251" s="207">
        <v>24.375</v>
      </c>
      <c r="I251" s="208"/>
      <c r="J251" s="204"/>
      <c r="K251" s="204"/>
      <c r="L251" s="209"/>
      <c r="M251" s="210"/>
      <c r="N251" s="211"/>
      <c r="O251" s="211"/>
      <c r="P251" s="211"/>
      <c r="Q251" s="211"/>
      <c r="R251" s="211"/>
      <c r="S251" s="211"/>
      <c r="T251" s="212"/>
      <c r="AT251" s="213" t="s">
        <v>191</v>
      </c>
      <c r="AU251" s="213" t="s">
        <v>81</v>
      </c>
      <c r="AV251" s="14" t="s">
        <v>81</v>
      </c>
      <c r="AW251" s="14" t="s">
        <v>32</v>
      </c>
      <c r="AX251" s="14" t="s">
        <v>71</v>
      </c>
      <c r="AY251" s="213" t="s">
        <v>181</v>
      </c>
    </row>
    <row r="252" spans="2:51" s="13" customFormat="1" ht="20.4">
      <c r="B252" s="192"/>
      <c r="C252" s="193"/>
      <c r="D252" s="194" t="s">
        <v>191</v>
      </c>
      <c r="E252" s="195" t="s">
        <v>19</v>
      </c>
      <c r="F252" s="196" t="s">
        <v>2211</v>
      </c>
      <c r="G252" s="193"/>
      <c r="H252" s="195" t="s">
        <v>19</v>
      </c>
      <c r="I252" s="197"/>
      <c r="J252" s="193"/>
      <c r="K252" s="193"/>
      <c r="L252" s="198"/>
      <c r="M252" s="199"/>
      <c r="N252" s="200"/>
      <c r="O252" s="200"/>
      <c r="P252" s="200"/>
      <c r="Q252" s="200"/>
      <c r="R252" s="200"/>
      <c r="S252" s="200"/>
      <c r="T252" s="201"/>
      <c r="AT252" s="202" t="s">
        <v>191</v>
      </c>
      <c r="AU252" s="202" t="s">
        <v>81</v>
      </c>
      <c r="AV252" s="13" t="s">
        <v>79</v>
      </c>
      <c r="AW252" s="13" t="s">
        <v>32</v>
      </c>
      <c r="AX252" s="13" t="s">
        <v>71</v>
      </c>
      <c r="AY252" s="202" t="s">
        <v>181</v>
      </c>
    </row>
    <row r="253" spans="2:51" s="14" customFormat="1" ht="12">
      <c r="B253" s="203"/>
      <c r="C253" s="204"/>
      <c r="D253" s="194" t="s">
        <v>191</v>
      </c>
      <c r="E253" s="205" t="s">
        <v>19</v>
      </c>
      <c r="F253" s="206" t="s">
        <v>230</v>
      </c>
      <c r="G253" s="204"/>
      <c r="H253" s="207">
        <v>7</v>
      </c>
      <c r="I253" s="208"/>
      <c r="J253" s="204"/>
      <c r="K253" s="204"/>
      <c r="L253" s="209"/>
      <c r="M253" s="210"/>
      <c r="N253" s="211"/>
      <c r="O253" s="211"/>
      <c r="P253" s="211"/>
      <c r="Q253" s="211"/>
      <c r="R253" s="211"/>
      <c r="S253" s="211"/>
      <c r="T253" s="212"/>
      <c r="AT253" s="213" t="s">
        <v>191</v>
      </c>
      <c r="AU253" s="213" t="s">
        <v>81</v>
      </c>
      <c r="AV253" s="14" t="s">
        <v>81</v>
      </c>
      <c r="AW253" s="14" t="s">
        <v>32</v>
      </c>
      <c r="AX253" s="14" t="s">
        <v>71</v>
      </c>
      <c r="AY253" s="213" t="s">
        <v>181</v>
      </c>
    </row>
    <row r="254" spans="2:51" s="13" customFormat="1" ht="12">
      <c r="B254" s="192"/>
      <c r="C254" s="193"/>
      <c r="D254" s="194" t="s">
        <v>191</v>
      </c>
      <c r="E254" s="195" t="s">
        <v>19</v>
      </c>
      <c r="F254" s="196" t="s">
        <v>2212</v>
      </c>
      <c r="G254" s="193"/>
      <c r="H254" s="195" t="s">
        <v>19</v>
      </c>
      <c r="I254" s="197"/>
      <c r="J254" s="193"/>
      <c r="K254" s="193"/>
      <c r="L254" s="198"/>
      <c r="M254" s="199"/>
      <c r="N254" s="200"/>
      <c r="O254" s="200"/>
      <c r="P254" s="200"/>
      <c r="Q254" s="200"/>
      <c r="R254" s="200"/>
      <c r="S254" s="200"/>
      <c r="T254" s="201"/>
      <c r="AT254" s="202" t="s">
        <v>191</v>
      </c>
      <c r="AU254" s="202" t="s">
        <v>81</v>
      </c>
      <c r="AV254" s="13" t="s">
        <v>79</v>
      </c>
      <c r="AW254" s="13" t="s">
        <v>32</v>
      </c>
      <c r="AX254" s="13" t="s">
        <v>71</v>
      </c>
      <c r="AY254" s="202" t="s">
        <v>181</v>
      </c>
    </row>
    <row r="255" spans="2:51" s="14" customFormat="1" ht="12">
      <c r="B255" s="203"/>
      <c r="C255" s="204"/>
      <c r="D255" s="194" t="s">
        <v>191</v>
      </c>
      <c r="E255" s="205" t="s">
        <v>19</v>
      </c>
      <c r="F255" s="206" t="s">
        <v>1291</v>
      </c>
      <c r="G255" s="204"/>
      <c r="H255" s="207">
        <v>72</v>
      </c>
      <c r="I255" s="208"/>
      <c r="J255" s="204"/>
      <c r="K255" s="204"/>
      <c r="L255" s="209"/>
      <c r="M255" s="210"/>
      <c r="N255" s="211"/>
      <c r="O255" s="211"/>
      <c r="P255" s="211"/>
      <c r="Q255" s="211"/>
      <c r="R255" s="211"/>
      <c r="S255" s="211"/>
      <c r="T255" s="212"/>
      <c r="AT255" s="213" t="s">
        <v>191</v>
      </c>
      <c r="AU255" s="213" t="s">
        <v>81</v>
      </c>
      <c r="AV255" s="14" t="s">
        <v>81</v>
      </c>
      <c r="AW255" s="14" t="s">
        <v>32</v>
      </c>
      <c r="AX255" s="14" t="s">
        <v>71</v>
      </c>
      <c r="AY255" s="213" t="s">
        <v>181</v>
      </c>
    </row>
    <row r="256" spans="2:51" s="13" customFormat="1" ht="12">
      <c r="B256" s="192"/>
      <c r="C256" s="193"/>
      <c r="D256" s="194" t="s">
        <v>191</v>
      </c>
      <c r="E256" s="195" t="s">
        <v>19</v>
      </c>
      <c r="F256" s="196" t="s">
        <v>2213</v>
      </c>
      <c r="G256" s="193"/>
      <c r="H256" s="195" t="s">
        <v>19</v>
      </c>
      <c r="I256" s="197"/>
      <c r="J256" s="193"/>
      <c r="K256" s="193"/>
      <c r="L256" s="198"/>
      <c r="M256" s="199"/>
      <c r="N256" s="200"/>
      <c r="O256" s="200"/>
      <c r="P256" s="200"/>
      <c r="Q256" s="200"/>
      <c r="R256" s="200"/>
      <c r="S256" s="200"/>
      <c r="T256" s="201"/>
      <c r="AT256" s="202" t="s">
        <v>191</v>
      </c>
      <c r="AU256" s="202" t="s">
        <v>81</v>
      </c>
      <c r="AV256" s="13" t="s">
        <v>79</v>
      </c>
      <c r="AW256" s="13" t="s">
        <v>32</v>
      </c>
      <c r="AX256" s="13" t="s">
        <v>71</v>
      </c>
      <c r="AY256" s="202" t="s">
        <v>181</v>
      </c>
    </row>
    <row r="257" spans="2:51" s="14" customFormat="1" ht="12">
      <c r="B257" s="203"/>
      <c r="C257" s="204"/>
      <c r="D257" s="194" t="s">
        <v>191</v>
      </c>
      <c r="E257" s="205" t="s">
        <v>19</v>
      </c>
      <c r="F257" s="206" t="s">
        <v>750</v>
      </c>
      <c r="G257" s="204"/>
      <c r="H257" s="207">
        <v>3.6</v>
      </c>
      <c r="I257" s="208"/>
      <c r="J257" s="204"/>
      <c r="K257" s="204"/>
      <c r="L257" s="209"/>
      <c r="M257" s="210"/>
      <c r="N257" s="211"/>
      <c r="O257" s="211"/>
      <c r="P257" s="211"/>
      <c r="Q257" s="211"/>
      <c r="R257" s="211"/>
      <c r="S257" s="211"/>
      <c r="T257" s="212"/>
      <c r="AT257" s="213" t="s">
        <v>191</v>
      </c>
      <c r="AU257" s="213" t="s">
        <v>81</v>
      </c>
      <c r="AV257" s="14" t="s">
        <v>81</v>
      </c>
      <c r="AW257" s="14" t="s">
        <v>32</v>
      </c>
      <c r="AX257" s="14" t="s">
        <v>71</v>
      </c>
      <c r="AY257" s="213" t="s">
        <v>181</v>
      </c>
    </row>
    <row r="258" spans="2:51" s="15" customFormat="1" ht="12">
      <c r="B258" s="214"/>
      <c r="C258" s="215"/>
      <c r="D258" s="194" t="s">
        <v>191</v>
      </c>
      <c r="E258" s="216" t="s">
        <v>19</v>
      </c>
      <c r="F258" s="217" t="s">
        <v>196</v>
      </c>
      <c r="G258" s="215"/>
      <c r="H258" s="218">
        <v>140.507</v>
      </c>
      <c r="I258" s="219"/>
      <c r="J258" s="215"/>
      <c r="K258" s="215"/>
      <c r="L258" s="220"/>
      <c r="M258" s="221"/>
      <c r="N258" s="222"/>
      <c r="O258" s="222"/>
      <c r="P258" s="222"/>
      <c r="Q258" s="222"/>
      <c r="R258" s="222"/>
      <c r="S258" s="222"/>
      <c r="T258" s="223"/>
      <c r="AT258" s="224" t="s">
        <v>191</v>
      </c>
      <c r="AU258" s="224" t="s">
        <v>81</v>
      </c>
      <c r="AV258" s="15" t="s">
        <v>189</v>
      </c>
      <c r="AW258" s="15" t="s">
        <v>32</v>
      </c>
      <c r="AX258" s="15" t="s">
        <v>79</v>
      </c>
      <c r="AY258" s="224" t="s">
        <v>181</v>
      </c>
    </row>
    <row r="259" spans="1:65" s="2" customFormat="1" ht="101.25" customHeight="1">
      <c r="A259" s="34"/>
      <c r="B259" s="35"/>
      <c r="C259" s="225" t="s">
        <v>705</v>
      </c>
      <c r="D259" s="225" t="s">
        <v>199</v>
      </c>
      <c r="E259" s="226" t="s">
        <v>241</v>
      </c>
      <c r="F259" s="227" t="s">
        <v>242</v>
      </c>
      <c r="G259" s="228" t="s">
        <v>186</v>
      </c>
      <c r="H259" s="229">
        <v>72</v>
      </c>
      <c r="I259" s="230"/>
      <c r="J259" s="231">
        <f>ROUND(I259*H259,2)</f>
        <v>0</v>
      </c>
      <c r="K259" s="227" t="s">
        <v>187</v>
      </c>
      <c r="L259" s="39"/>
      <c r="M259" s="232" t="s">
        <v>19</v>
      </c>
      <c r="N259" s="233" t="s">
        <v>42</v>
      </c>
      <c r="O259" s="64"/>
      <c r="P259" s="188">
        <f>O259*H259</f>
        <v>0</v>
      </c>
      <c r="Q259" s="188">
        <v>0</v>
      </c>
      <c r="R259" s="188">
        <f>Q259*H259</f>
        <v>0</v>
      </c>
      <c r="S259" s="188">
        <v>0</v>
      </c>
      <c r="T259" s="189">
        <f>S259*H259</f>
        <v>0</v>
      </c>
      <c r="U259" s="34"/>
      <c r="V259" s="34"/>
      <c r="W259" s="34"/>
      <c r="X259" s="34"/>
      <c r="Y259" s="34"/>
      <c r="Z259" s="34"/>
      <c r="AA259" s="34"/>
      <c r="AB259" s="34"/>
      <c r="AC259" s="34"/>
      <c r="AD259" s="34"/>
      <c r="AE259" s="34"/>
      <c r="AR259" s="190" t="s">
        <v>228</v>
      </c>
      <c r="AT259" s="190" t="s">
        <v>199</v>
      </c>
      <c r="AU259" s="190" t="s">
        <v>81</v>
      </c>
      <c r="AY259" s="17" t="s">
        <v>181</v>
      </c>
      <c r="BE259" s="191">
        <f>IF(N259="základní",J259,0)</f>
        <v>0</v>
      </c>
      <c r="BF259" s="191">
        <f>IF(N259="snížená",J259,0)</f>
        <v>0</v>
      </c>
      <c r="BG259" s="191">
        <f>IF(N259="zákl. přenesená",J259,0)</f>
        <v>0</v>
      </c>
      <c r="BH259" s="191">
        <f>IF(N259="sníž. přenesená",J259,0)</f>
        <v>0</v>
      </c>
      <c r="BI259" s="191">
        <f>IF(N259="nulová",J259,0)</f>
        <v>0</v>
      </c>
      <c r="BJ259" s="17" t="s">
        <v>79</v>
      </c>
      <c r="BK259" s="191">
        <f>ROUND(I259*H259,2)</f>
        <v>0</v>
      </c>
      <c r="BL259" s="17" t="s">
        <v>228</v>
      </c>
      <c r="BM259" s="190" t="s">
        <v>2214</v>
      </c>
    </row>
    <row r="260" spans="1:47" s="2" customFormat="1" ht="19.2">
      <c r="A260" s="34"/>
      <c r="B260" s="35"/>
      <c r="C260" s="36"/>
      <c r="D260" s="194" t="s">
        <v>204</v>
      </c>
      <c r="E260" s="36"/>
      <c r="F260" s="234" t="s">
        <v>244</v>
      </c>
      <c r="G260" s="36"/>
      <c r="H260" s="36"/>
      <c r="I260" s="235"/>
      <c r="J260" s="36"/>
      <c r="K260" s="36"/>
      <c r="L260" s="39"/>
      <c r="M260" s="236"/>
      <c r="N260" s="237"/>
      <c r="O260" s="64"/>
      <c r="P260" s="64"/>
      <c r="Q260" s="64"/>
      <c r="R260" s="64"/>
      <c r="S260" s="64"/>
      <c r="T260" s="65"/>
      <c r="U260" s="34"/>
      <c r="V260" s="34"/>
      <c r="W260" s="34"/>
      <c r="X260" s="34"/>
      <c r="Y260" s="34"/>
      <c r="Z260" s="34"/>
      <c r="AA260" s="34"/>
      <c r="AB260" s="34"/>
      <c r="AC260" s="34"/>
      <c r="AD260" s="34"/>
      <c r="AE260" s="34"/>
      <c r="AT260" s="17" t="s">
        <v>204</v>
      </c>
      <c r="AU260" s="17" t="s">
        <v>81</v>
      </c>
    </row>
    <row r="261" spans="2:51" s="13" customFormat="1" ht="12">
      <c r="B261" s="192"/>
      <c r="C261" s="193"/>
      <c r="D261" s="194" t="s">
        <v>191</v>
      </c>
      <c r="E261" s="195" t="s">
        <v>19</v>
      </c>
      <c r="F261" s="196" t="s">
        <v>245</v>
      </c>
      <c r="G261" s="193"/>
      <c r="H261" s="195" t="s">
        <v>19</v>
      </c>
      <c r="I261" s="197"/>
      <c r="J261" s="193"/>
      <c r="K261" s="193"/>
      <c r="L261" s="198"/>
      <c r="M261" s="199"/>
      <c r="N261" s="200"/>
      <c r="O261" s="200"/>
      <c r="P261" s="200"/>
      <c r="Q261" s="200"/>
      <c r="R261" s="200"/>
      <c r="S261" s="200"/>
      <c r="T261" s="201"/>
      <c r="AT261" s="202" t="s">
        <v>191</v>
      </c>
      <c r="AU261" s="202" t="s">
        <v>81</v>
      </c>
      <c r="AV261" s="13" t="s">
        <v>79</v>
      </c>
      <c r="AW261" s="13" t="s">
        <v>32</v>
      </c>
      <c r="AX261" s="13" t="s">
        <v>71</v>
      </c>
      <c r="AY261" s="202" t="s">
        <v>181</v>
      </c>
    </row>
    <row r="262" spans="2:51" s="14" customFormat="1" ht="12">
      <c r="B262" s="203"/>
      <c r="C262" s="204"/>
      <c r="D262" s="194" t="s">
        <v>191</v>
      </c>
      <c r="E262" s="205" t="s">
        <v>19</v>
      </c>
      <c r="F262" s="206" t="s">
        <v>1291</v>
      </c>
      <c r="G262" s="204"/>
      <c r="H262" s="207">
        <v>72</v>
      </c>
      <c r="I262" s="208"/>
      <c r="J262" s="204"/>
      <c r="K262" s="204"/>
      <c r="L262" s="209"/>
      <c r="M262" s="210"/>
      <c r="N262" s="211"/>
      <c r="O262" s="211"/>
      <c r="P262" s="211"/>
      <c r="Q262" s="211"/>
      <c r="R262" s="211"/>
      <c r="S262" s="211"/>
      <c r="T262" s="212"/>
      <c r="AT262" s="213" t="s">
        <v>191</v>
      </c>
      <c r="AU262" s="213" t="s">
        <v>81</v>
      </c>
      <c r="AV262" s="14" t="s">
        <v>81</v>
      </c>
      <c r="AW262" s="14" t="s">
        <v>32</v>
      </c>
      <c r="AX262" s="14" t="s">
        <v>71</v>
      </c>
      <c r="AY262" s="213" t="s">
        <v>181</v>
      </c>
    </row>
    <row r="263" spans="2:51" s="15" customFormat="1" ht="12">
      <c r="B263" s="214"/>
      <c r="C263" s="215"/>
      <c r="D263" s="194" t="s">
        <v>191</v>
      </c>
      <c r="E263" s="216" t="s">
        <v>19</v>
      </c>
      <c r="F263" s="217" t="s">
        <v>196</v>
      </c>
      <c r="G263" s="215"/>
      <c r="H263" s="218">
        <v>72</v>
      </c>
      <c r="I263" s="219"/>
      <c r="J263" s="215"/>
      <c r="K263" s="215"/>
      <c r="L263" s="220"/>
      <c r="M263" s="221"/>
      <c r="N263" s="222"/>
      <c r="O263" s="222"/>
      <c r="P263" s="222"/>
      <c r="Q263" s="222"/>
      <c r="R263" s="222"/>
      <c r="S263" s="222"/>
      <c r="T263" s="223"/>
      <c r="AT263" s="224" t="s">
        <v>191</v>
      </c>
      <c r="AU263" s="224" t="s">
        <v>81</v>
      </c>
      <c r="AV263" s="15" t="s">
        <v>189</v>
      </c>
      <c r="AW263" s="15" t="s">
        <v>32</v>
      </c>
      <c r="AX263" s="15" t="s">
        <v>79</v>
      </c>
      <c r="AY263" s="224" t="s">
        <v>181</v>
      </c>
    </row>
    <row r="264" spans="1:65" s="2" customFormat="1" ht="114.9" customHeight="1">
      <c r="A264" s="34"/>
      <c r="B264" s="35"/>
      <c r="C264" s="225" t="s">
        <v>708</v>
      </c>
      <c r="D264" s="225" t="s">
        <v>199</v>
      </c>
      <c r="E264" s="226" t="s">
        <v>321</v>
      </c>
      <c r="F264" s="227" t="s">
        <v>322</v>
      </c>
      <c r="G264" s="228" t="s">
        <v>186</v>
      </c>
      <c r="H264" s="229">
        <v>11.442</v>
      </c>
      <c r="I264" s="230"/>
      <c r="J264" s="231">
        <f>ROUND(I264*H264,2)</f>
        <v>0</v>
      </c>
      <c r="K264" s="227" t="s">
        <v>187</v>
      </c>
      <c r="L264" s="39"/>
      <c r="M264" s="232" t="s">
        <v>19</v>
      </c>
      <c r="N264" s="233" t="s">
        <v>42</v>
      </c>
      <c r="O264" s="64"/>
      <c r="P264" s="188">
        <f>O264*H264</f>
        <v>0</v>
      </c>
      <c r="Q264" s="188">
        <v>0</v>
      </c>
      <c r="R264" s="188">
        <f>Q264*H264</f>
        <v>0</v>
      </c>
      <c r="S264" s="188">
        <v>0</v>
      </c>
      <c r="T264" s="189">
        <f>S264*H264</f>
        <v>0</v>
      </c>
      <c r="U264" s="34"/>
      <c r="V264" s="34"/>
      <c r="W264" s="34"/>
      <c r="X264" s="34"/>
      <c r="Y264" s="34"/>
      <c r="Z264" s="34"/>
      <c r="AA264" s="34"/>
      <c r="AB264" s="34"/>
      <c r="AC264" s="34"/>
      <c r="AD264" s="34"/>
      <c r="AE264" s="34"/>
      <c r="AR264" s="190" t="s">
        <v>228</v>
      </c>
      <c r="AT264" s="190" t="s">
        <v>199</v>
      </c>
      <c r="AU264" s="190" t="s">
        <v>81</v>
      </c>
      <c r="AY264" s="17" t="s">
        <v>181</v>
      </c>
      <c r="BE264" s="191">
        <f>IF(N264="základní",J264,0)</f>
        <v>0</v>
      </c>
      <c r="BF264" s="191">
        <f>IF(N264="snížená",J264,0)</f>
        <v>0</v>
      </c>
      <c r="BG264" s="191">
        <f>IF(N264="zákl. přenesená",J264,0)</f>
        <v>0</v>
      </c>
      <c r="BH264" s="191">
        <f>IF(N264="sníž. přenesená",J264,0)</f>
        <v>0</v>
      </c>
      <c r="BI264" s="191">
        <f>IF(N264="nulová",J264,0)</f>
        <v>0</v>
      </c>
      <c r="BJ264" s="17" t="s">
        <v>79</v>
      </c>
      <c r="BK264" s="191">
        <f>ROUND(I264*H264,2)</f>
        <v>0</v>
      </c>
      <c r="BL264" s="17" t="s">
        <v>228</v>
      </c>
      <c r="BM264" s="190" t="s">
        <v>2215</v>
      </c>
    </row>
    <row r="265" spans="2:51" s="13" customFormat="1" ht="12">
      <c r="B265" s="192"/>
      <c r="C265" s="193"/>
      <c r="D265" s="194" t="s">
        <v>191</v>
      </c>
      <c r="E265" s="195" t="s">
        <v>19</v>
      </c>
      <c r="F265" s="196" t="s">
        <v>2216</v>
      </c>
      <c r="G265" s="193"/>
      <c r="H265" s="195" t="s">
        <v>19</v>
      </c>
      <c r="I265" s="197"/>
      <c r="J265" s="193"/>
      <c r="K265" s="193"/>
      <c r="L265" s="198"/>
      <c r="M265" s="199"/>
      <c r="N265" s="200"/>
      <c r="O265" s="200"/>
      <c r="P265" s="200"/>
      <c r="Q265" s="200"/>
      <c r="R265" s="200"/>
      <c r="S265" s="200"/>
      <c r="T265" s="201"/>
      <c r="AT265" s="202" t="s">
        <v>191</v>
      </c>
      <c r="AU265" s="202" t="s">
        <v>81</v>
      </c>
      <c r="AV265" s="13" t="s">
        <v>79</v>
      </c>
      <c r="AW265" s="13" t="s">
        <v>32</v>
      </c>
      <c r="AX265" s="13" t="s">
        <v>71</v>
      </c>
      <c r="AY265" s="202" t="s">
        <v>181</v>
      </c>
    </row>
    <row r="266" spans="2:51" s="14" customFormat="1" ht="12">
      <c r="B266" s="203"/>
      <c r="C266" s="204"/>
      <c r="D266" s="194" t="s">
        <v>191</v>
      </c>
      <c r="E266" s="205" t="s">
        <v>19</v>
      </c>
      <c r="F266" s="206" t="s">
        <v>2217</v>
      </c>
      <c r="G266" s="204"/>
      <c r="H266" s="207">
        <v>5.721</v>
      </c>
      <c r="I266" s="208"/>
      <c r="J266" s="204"/>
      <c r="K266" s="204"/>
      <c r="L266" s="209"/>
      <c r="M266" s="210"/>
      <c r="N266" s="211"/>
      <c r="O266" s="211"/>
      <c r="P266" s="211"/>
      <c r="Q266" s="211"/>
      <c r="R266" s="211"/>
      <c r="S266" s="211"/>
      <c r="T266" s="212"/>
      <c r="AT266" s="213" t="s">
        <v>191</v>
      </c>
      <c r="AU266" s="213" t="s">
        <v>81</v>
      </c>
      <c r="AV266" s="14" t="s">
        <v>81</v>
      </c>
      <c r="AW266" s="14" t="s">
        <v>32</v>
      </c>
      <c r="AX266" s="14" t="s">
        <v>71</v>
      </c>
      <c r="AY266" s="213" t="s">
        <v>181</v>
      </c>
    </row>
    <row r="267" spans="2:51" s="13" customFormat="1" ht="12">
      <c r="B267" s="192"/>
      <c r="C267" s="193"/>
      <c r="D267" s="194" t="s">
        <v>191</v>
      </c>
      <c r="E267" s="195" t="s">
        <v>19</v>
      </c>
      <c r="F267" s="196" t="s">
        <v>2218</v>
      </c>
      <c r="G267" s="193"/>
      <c r="H267" s="195" t="s">
        <v>19</v>
      </c>
      <c r="I267" s="197"/>
      <c r="J267" s="193"/>
      <c r="K267" s="193"/>
      <c r="L267" s="198"/>
      <c r="M267" s="199"/>
      <c r="N267" s="200"/>
      <c r="O267" s="200"/>
      <c r="P267" s="200"/>
      <c r="Q267" s="200"/>
      <c r="R267" s="200"/>
      <c r="S267" s="200"/>
      <c r="T267" s="201"/>
      <c r="AT267" s="202" t="s">
        <v>191</v>
      </c>
      <c r="AU267" s="202" t="s">
        <v>81</v>
      </c>
      <c r="AV267" s="13" t="s">
        <v>79</v>
      </c>
      <c r="AW267" s="13" t="s">
        <v>32</v>
      </c>
      <c r="AX267" s="13" t="s">
        <v>71</v>
      </c>
      <c r="AY267" s="202" t="s">
        <v>181</v>
      </c>
    </row>
    <row r="268" spans="2:51" s="14" customFormat="1" ht="12">
      <c r="B268" s="203"/>
      <c r="C268" s="204"/>
      <c r="D268" s="194" t="s">
        <v>191</v>
      </c>
      <c r="E268" s="205" t="s">
        <v>19</v>
      </c>
      <c r="F268" s="206" t="s">
        <v>2219</v>
      </c>
      <c r="G268" s="204"/>
      <c r="H268" s="207">
        <v>1.47</v>
      </c>
      <c r="I268" s="208"/>
      <c r="J268" s="204"/>
      <c r="K268" s="204"/>
      <c r="L268" s="209"/>
      <c r="M268" s="210"/>
      <c r="N268" s="211"/>
      <c r="O268" s="211"/>
      <c r="P268" s="211"/>
      <c r="Q268" s="211"/>
      <c r="R268" s="211"/>
      <c r="S268" s="211"/>
      <c r="T268" s="212"/>
      <c r="AT268" s="213" t="s">
        <v>191</v>
      </c>
      <c r="AU268" s="213" t="s">
        <v>81</v>
      </c>
      <c r="AV268" s="14" t="s">
        <v>81</v>
      </c>
      <c r="AW268" s="14" t="s">
        <v>32</v>
      </c>
      <c r="AX268" s="14" t="s">
        <v>71</v>
      </c>
      <c r="AY268" s="213" t="s">
        <v>181</v>
      </c>
    </row>
    <row r="269" spans="2:51" s="13" customFormat="1" ht="20.4">
      <c r="B269" s="192"/>
      <c r="C269" s="193"/>
      <c r="D269" s="194" t="s">
        <v>191</v>
      </c>
      <c r="E269" s="195" t="s">
        <v>19</v>
      </c>
      <c r="F269" s="196" t="s">
        <v>2220</v>
      </c>
      <c r="G269" s="193"/>
      <c r="H269" s="195" t="s">
        <v>19</v>
      </c>
      <c r="I269" s="197"/>
      <c r="J269" s="193"/>
      <c r="K269" s="193"/>
      <c r="L269" s="198"/>
      <c r="M269" s="199"/>
      <c r="N269" s="200"/>
      <c r="O269" s="200"/>
      <c r="P269" s="200"/>
      <c r="Q269" s="200"/>
      <c r="R269" s="200"/>
      <c r="S269" s="200"/>
      <c r="T269" s="201"/>
      <c r="AT269" s="202" t="s">
        <v>191</v>
      </c>
      <c r="AU269" s="202" t="s">
        <v>81</v>
      </c>
      <c r="AV269" s="13" t="s">
        <v>79</v>
      </c>
      <c r="AW269" s="13" t="s">
        <v>32</v>
      </c>
      <c r="AX269" s="13" t="s">
        <v>71</v>
      </c>
      <c r="AY269" s="202" t="s">
        <v>181</v>
      </c>
    </row>
    <row r="270" spans="2:51" s="14" customFormat="1" ht="12">
      <c r="B270" s="203"/>
      <c r="C270" s="204"/>
      <c r="D270" s="194" t="s">
        <v>191</v>
      </c>
      <c r="E270" s="205" t="s">
        <v>19</v>
      </c>
      <c r="F270" s="206" t="s">
        <v>2221</v>
      </c>
      <c r="G270" s="204"/>
      <c r="H270" s="207">
        <v>4.251</v>
      </c>
      <c r="I270" s="208"/>
      <c r="J270" s="204"/>
      <c r="K270" s="204"/>
      <c r="L270" s="209"/>
      <c r="M270" s="210"/>
      <c r="N270" s="211"/>
      <c r="O270" s="211"/>
      <c r="P270" s="211"/>
      <c r="Q270" s="211"/>
      <c r="R270" s="211"/>
      <c r="S270" s="211"/>
      <c r="T270" s="212"/>
      <c r="AT270" s="213" t="s">
        <v>191</v>
      </c>
      <c r="AU270" s="213" t="s">
        <v>81</v>
      </c>
      <c r="AV270" s="14" t="s">
        <v>81</v>
      </c>
      <c r="AW270" s="14" t="s">
        <v>32</v>
      </c>
      <c r="AX270" s="14" t="s">
        <v>71</v>
      </c>
      <c r="AY270" s="213" t="s">
        <v>181</v>
      </c>
    </row>
    <row r="271" spans="2:51" s="15" customFormat="1" ht="12">
      <c r="B271" s="214"/>
      <c r="C271" s="215"/>
      <c r="D271" s="194" t="s">
        <v>191</v>
      </c>
      <c r="E271" s="216" t="s">
        <v>19</v>
      </c>
      <c r="F271" s="217" t="s">
        <v>196</v>
      </c>
      <c r="G271" s="215"/>
      <c r="H271" s="218">
        <v>11.442</v>
      </c>
      <c r="I271" s="219"/>
      <c r="J271" s="215"/>
      <c r="K271" s="215"/>
      <c r="L271" s="220"/>
      <c r="M271" s="221"/>
      <c r="N271" s="222"/>
      <c r="O271" s="222"/>
      <c r="P271" s="222"/>
      <c r="Q271" s="222"/>
      <c r="R271" s="222"/>
      <c r="S271" s="222"/>
      <c r="T271" s="223"/>
      <c r="AT271" s="224" t="s">
        <v>191</v>
      </c>
      <c r="AU271" s="224" t="s">
        <v>81</v>
      </c>
      <c r="AV271" s="15" t="s">
        <v>189</v>
      </c>
      <c r="AW271" s="15" t="s">
        <v>32</v>
      </c>
      <c r="AX271" s="15" t="s">
        <v>79</v>
      </c>
      <c r="AY271" s="224" t="s">
        <v>181</v>
      </c>
    </row>
    <row r="272" spans="1:65" s="2" customFormat="1" ht="142.2" customHeight="1">
      <c r="A272" s="34"/>
      <c r="B272" s="35"/>
      <c r="C272" s="225" t="s">
        <v>714</v>
      </c>
      <c r="D272" s="225" t="s">
        <v>199</v>
      </c>
      <c r="E272" s="226" t="s">
        <v>2222</v>
      </c>
      <c r="F272" s="227" t="s">
        <v>2223</v>
      </c>
      <c r="G272" s="228" t="s">
        <v>186</v>
      </c>
      <c r="H272" s="229">
        <v>3.4</v>
      </c>
      <c r="I272" s="230"/>
      <c r="J272" s="231">
        <f>ROUND(I272*H272,2)</f>
        <v>0</v>
      </c>
      <c r="K272" s="227" t="s">
        <v>187</v>
      </c>
      <c r="L272" s="39"/>
      <c r="M272" s="232" t="s">
        <v>19</v>
      </c>
      <c r="N272" s="233" t="s">
        <v>42</v>
      </c>
      <c r="O272" s="64"/>
      <c r="P272" s="188">
        <f>O272*H272</f>
        <v>0</v>
      </c>
      <c r="Q272" s="188">
        <v>0</v>
      </c>
      <c r="R272" s="188">
        <f>Q272*H272</f>
        <v>0</v>
      </c>
      <c r="S272" s="188">
        <v>0</v>
      </c>
      <c r="T272" s="189">
        <f>S272*H272</f>
        <v>0</v>
      </c>
      <c r="U272" s="34"/>
      <c r="V272" s="34"/>
      <c r="W272" s="34"/>
      <c r="X272" s="34"/>
      <c r="Y272" s="34"/>
      <c r="Z272" s="34"/>
      <c r="AA272" s="34"/>
      <c r="AB272" s="34"/>
      <c r="AC272" s="34"/>
      <c r="AD272" s="34"/>
      <c r="AE272" s="34"/>
      <c r="AR272" s="190" t="s">
        <v>228</v>
      </c>
      <c r="AT272" s="190" t="s">
        <v>199</v>
      </c>
      <c r="AU272" s="190" t="s">
        <v>81</v>
      </c>
      <c r="AY272" s="17" t="s">
        <v>181</v>
      </c>
      <c r="BE272" s="191">
        <f>IF(N272="základní",J272,0)</f>
        <v>0</v>
      </c>
      <c r="BF272" s="191">
        <f>IF(N272="snížená",J272,0)</f>
        <v>0</v>
      </c>
      <c r="BG272" s="191">
        <f>IF(N272="zákl. přenesená",J272,0)</f>
        <v>0</v>
      </c>
      <c r="BH272" s="191">
        <f>IF(N272="sníž. přenesená",J272,0)</f>
        <v>0</v>
      </c>
      <c r="BI272" s="191">
        <f>IF(N272="nulová",J272,0)</f>
        <v>0</v>
      </c>
      <c r="BJ272" s="17" t="s">
        <v>79</v>
      </c>
      <c r="BK272" s="191">
        <f>ROUND(I272*H272,2)</f>
        <v>0</v>
      </c>
      <c r="BL272" s="17" t="s">
        <v>228</v>
      </c>
      <c r="BM272" s="190" t="s">
        <v>2224</v>
      </c>
    </row>
    <row r="273" spans="2:51" s="13" customFormat="1" ht="12">
      <c r="B273" s="192"/>
      <c r="C273" s="193"/>
      <c r="D273" s="194" t="s">
        <v>191</v>
      </c>
      <c r="E273" s="195" t="s">
        <v>19</v>
      </c>
      <c r="F273" s="196" t="s">
        <v>2225</v>
      </c>
      <c r="G273" s="193"/>
      <c r="H273" s="195" t="s">
        <v>19</v>
      </c>
      <c r="I273" s="197"/>
      <c r="J273" s="193"/>
      <c r="K273" s="193"/>
      <c r="L273" s="198"/>
      <c r="M273" s="199"/>
      <c r="N273" s="200"/>
      <c r="O273" s="200"/>
      <c r="P273" s="200"/>
      <c r="Q273" s="200"/>
      <c r="R273" s="200"/>
      <c r="S273" s="200"/>
      <c r="T273" s="201"/>
      <c r="AT273" s="202" t="s">
        <v>191</v>
      </c>
      <c r="AU273" s="202" t="s">
        <v>81</v>
      </c>
      <c r="AV273" s="13" t="s">
        <v>79</v>
      </c>
      <c r="AW273" s="13" t="s">
        <v>32</v>
      </c>
      <c r="AX273" s="13" t="s">
        <v>71</v>
      </c>
      <c r="AY273" s="202" t="s">
        <v>181</v>
      </c>
    </row>
    <row r="274" spans="2:51" s="14" customFormat="1" ht="12">
      <c r="B274" s="203"/>
      <c r="C274" s="204"/>
      <c r="D274" s="194" t="s">
        <v>191</v>
      </c>
      <c r="E274" s="205" t="s">
        <v>19</v>
      </c>
      <c r="F274" s="206" t="s">
        <v>2226</v>
      </c>
      <c r="G274" s="204"/>
      <c r="H274" s="207">
        <v>3.4</v>
      </c>
      <c r="I274" s="208"/>
      <c r="J274" s="204"/>
      <c r="K274" s="204"/>
      <c r="L274" s="209"/>
      <c r="M274" s="210"/>
      <c r="N274" s="211"/>
      <c r="O274" s="211"/>
      <c r="P274" s="211"/>
      <c r="Q274" s="211"/>
      <c r="R274" s="211"/>
      <c r="S274" s="211"/>
      <c r="T274" s="212"/>
      <c r="AT274" s="213" t="s">
        <v>191</v>
      </c>
      <c r="AU274" s="213" t="s">
        <v>81</v>
      </c>
      <c r="AV274" s="14" t="s">
        <v>81</v>
      </c>
      <c r="AW274" s="14" t="s">
        <v>32</v>
      </c>
      <c r="AX274" s="14" t="s">
        <v>71</v>
      </c>
      <c r="AY274" s="213" t="s">
        <v>181</v>
      </c>
    </row>
    <row r="275" spans="2:51" s="15" customFormat="1" ht="12">
      <c r="B275" s="214"/>
      <c r="C275" s="215"/>
      <c r="D275" s="194" t="s">
        <v>191</v>
      </c>
      <c r="E275" s="216" t="s">
        <v>19</v>
      </c>
      <c r="F275" s="217" t="s">
        <v>196</v>
      </c>
      <c r="G275" s="215"/>
      <c r="H275" s="218">
        <v>3.4</v>
      </c>
      <c r="I275" s="219"/>
      <c r="J275" s="215"/>
      <c r="K275" s="215"/>
      <c r="L275" s="220"/>
      <c r="M275" s="221"/>
      <c r="N275" s="222"/>
      <c r="O275" s="222"/>
      <c r="P275" s="222"/>
      <c r="Q275" s="222"/>
      <c r="R275" s="222"/>
      <c r="S275" s="222"/>
      <c r="T275" s="223"/>
      <c r="AT275" s="224" t="s">
        <v>191</v>
      </c>
      <c r="AU275" s="224" t="s">
        <v>81</v>
      </c>
      <c r="AV275" s="15" t="s">
        <v>189</v>
      </c>
      <c r="AW275" s="15" t="s">
        <v>32</v>
      </c>
      <c r="AX275" s="15" t="s">
        <v>79</v>
      </c>
      <c r="AY275" s="224" t="s">
        <v>181</v>
      </c>
    </row>
    <row r="276" spans="1:65" s="2" customFormat="1" ht="90" customHeight="1">
      <c r="A276" s="34"/>
      <c r="B276" s="35"/>
      <c r="C276" s="225" t="s">
        <v>1169</v>
      </c>
      <c r="D276" s="225" t="s">
        <v>199</v>
      </c>
      <c r="E276" s="226" t="s">
        <v>326</v>
      </c>
      <c r="F276" s="227" t="s">
        <v>327</v>
      </c>
      <c r="G276" s="228" t="s">
        <v>186</v>
      </c>
      <c r="H276" s="229">
        <v>5.721</v>
      </c>
      <c r="I276" s="230"/>
      <c r="J276" s="231">
        <f>ROUND(I276*H276,2)</f>
        <v>0</v>
      </c>
      <c r="K276" s="227" t="s">
        <v>187</v>
      </c>
      <c r="L276" s="39"/>
      <c r="M276" s="232" t="s">
        <v>19</v>
      </c>
      <c r="N276" s="233" t="s">
        <v>42</v>
      </c>
      <c r="O276" s="64"/>
      <c r="P276" s="188">
        <f>O276*H276</f>
        <v>0</v>
      </c>
      <c r="Q276" s="188">
        <v>0</v>
      </c>
      <c r="R276" s="188">
        <f>Q276*H276</f>
        <v>0</v>
      </c>
      <c r="S276" s="188">
        <v>0</v>
      </c>
      <c r="T276" s="189">
        <f>S276*H276</f>
        <v>0</v>
      </c>
      <c r="U276" s="34"/>
      <c r="V276" s="34"/>
      <c r="W276" s="34"/>
      <c r="X276" s="34"/>
      <c r="Y276" s="34"/>
      <c r="Z276" s="34"/>
      <c r="AA276" s="34"/>
      <c r="AB276" s="34"/>
      <c r="AC276" s="34"/>
      <c r="AD276" s="34"/>
      <c r="AE276" s="34"/>
      <c r="AR276" s="190" t="s">
        <v>228</v>
      </c>
      <c r="AT276" s="190" t="s">
        <v>199</v>
      </c>
      <c r="AU276" s="190" t="s">
        <v>81</v>
      </c>
      <c r="AY276" s="17" t="s">
        <v>181</v>
      </c>
      <c r="BE276" s="191">
        <f>IF(N276="základní",J276,0)</f>
        <v>0</v>
      </c>
      <c r="BF276" s="191">
        <f>IF(N276="snížená",J276,0)</f>
        <v>0</v>
      </c>
      <c r="BG276" s="191">
        <f>IF(N276="zákl. přenesená",J276,0)</f>
        <v>0</v>
      </c>
      <c r="BH276" s="191">
        <f>IF(N276="sníž. přenesená",J276,0)</f>
        <v>0</v>
      </c>
      <c r="BI276" s="191">
        <f>IF(N276="nulová",J276,0)</f>
        <v>0</v>
      </c>
      <c r="BJ276" s="17" t="s">
        <v>79</v>
      </c>
      <c r="BK276" s="191">
        <f>ROUND(I276*H276,2)</f>
        <v>0</v>
      </c>
      <c r="BL276" s="17" t="s">
        <v>228</v>
      </c>
      <c r="BM276" s="190" t="s">
        <v>2227</v>
      </c>
    </row>
    <row r="277" spans="2:51" s="13" customFormat="1" ht="12">
      <c r="B277" s="192"/>
      <c r="C277" s="193"/>
      <c r="D277" s="194" t="s">
        <v>191</v>
      </c>
      <c r="E277" s="195" t="s">
        <v>19</v>
      </c>
      <c r="F277" s="196" t="s">
        <v>2228</v>
      </c>
      <c r="G277" s="193"/>
      <c r="H277" s="195" t="s">
        <v>19</v>
      </c>
      <c r="I277" s="197"/>
      <c r="J277" s="193"/>
      <c r="K277" s="193"/>
      <c r="L277" s="198"/>
      <c r="M277" s="199"/>
      <c r="N277" s="200"/>
      <c r="O277" s="200"/>
      <c r="P277" s="200"/>
      <c r="Q277" s="200"/>
      <c r="R277" s="200"/>
      <c r="S277" s="200"/>
      <c r="T277" s="201"/>
      <c r="AT277" s="202" t="s">
        <v>191</v>
      </c>
      <c r="AU277" s="202" t="s">
        <v>81</v>
      </c>
      <c r="AV277" s="13" t="s">
        <v>79</v>
      </c>
      <c r="AW277" s="13" t="s">
        <v>32</v>
      </c>
      <c r="AX277" s="13" t="s">
        <v>71</v>
      </c>
      <c r="AY277" s="202" t="s">
        <v>181</v>
      </c>
    </row>
    <row r="278" spans="2:51" s="14" customFormat="1" ht="12">
      <c r="B278" s="203"/>
      <c r="C278" s="204"/>
      <c r="D278" s="194" t="s">
        <v>191</v>
      </c>
      <c r="E278" s="205" t="s">
        <v>19</v>
      </c>
      <c r="F278" s="206" t="s">
        <v>2219</v>
      </c>
      <c r="G278" s="204"/>
      <c r="H278" s="207">
        <v>1.47</v>
      </c>
      <c r="I278" s="208"/>
      <c r="J278" s="204"/>
      <c r="K278" s="204"/>
      <c r="L278" s="209"/>
      <c r="M278" s="210"/>
      <c r="N278" s="211"/>
      <c r="O278" s="211"/>
      <c r="P278" s="211"/>
      <c r="Q278" s="211"/>
      <c r="R278" s="211"/>
      <c r="S278" s="211"/>
      <c r="T278" s="212"/>
      <c r="AT278" s="213" t="s">
        <v>191</v>
      </c>
      <c r="AU278" s="213" t="s">
        <v>81</v>
      </c>
      <c r="AV278" s="14" t="s">
        <v>81</v>
      </c>
      <c r="AW278" s="14" t="s">
        <v>32</v>
      </c>
      <c r="AX278" s="14" t="s">
        <v>71</v>
      </c>
      <c r="AY278" s="213" t="s">
        <v>181</v>
      </c>
    </row>
    <row r="279" spans="2:51" s="13" customFormat="1" ht="20.4">
      <c r="B279" s="192"/>
      <c r="C279" s="193"/>
      <c r="D279" s="194" t="s">
        <v>191</v>
      </c>
      <c r="E279" s="195" t="s">
        <v>19</v>
      </c>
      <c r="F279" s="196" t="s">
        <v>2229</v>
      </c>
      <c r="G279" s="193"/>
      <c r="H279" s="195" t="s">
        <v>19</v>
      </c>
      <c r="I279" s="197"/>
      <c r="J279" s="193"/>
      <c r="K279" s="193"/>
      <c r="L279" s="198"/>
      <c r="M279" s="199"/>
      <c r="N279" s="200"/>
      <c r="O279" s="200"/>
      <c r="P279" s="200"/>
      <c r="Q279" s="200"/>
      <c r="R279" s="200"/>
      <c r="S279" s="200"/>
      <c r="T279" s="201"/>
      <c r="AT279" s="202" t="s">
        <v>191</v>
      </c>
      <c r="AU279" s="202" t="s">
        <v>81</v>
      </c>
      <c r="AV279" s="13" t="s">
        <v>79</v>
      </c>
      <c r="AW279" s="13" t="s">
        <v>32</v>
      </c>
      <c r="AX279" s="13" t="s">
        <v>71</v>
      </c>
      <c r="AY279" s="202" t="s">
        <v>181</v>
      </c>
    </row>
    <row r="280" spans="2:51" s="14" customFormat="1" ht="12">
      <c r="B280" s="203"/>
      <c r="C280" s="204"/>
      <c r="D280" s="194" t="s">
        <v>191</v>
      </c>
      <c r="E280" s="205" t="s">
        <v>19</v>
      </c>
      <c r="F280" s="206" t="s">
        <v>2221</v>
      </c>
      <c r="G280" s="204"/>
      <c r="H280" s="207">
        <v>4.251</v>
      </c>
      <c r="I280" s="208"/>
      <c r="J280" s="204"/>
      <c r="K280" s="204"/>
      <c r="L280" s="209"/>
      <c r="M280" s="210"/>
      <c r="N280" s="211"/>
      <c r="O280" s="211"/>
      <c r="P280" s="211"/>
      <c r="Q280" s="211"/>
      <c r="R280" s="211"/>
      <c r="S280" s="211"/>
      <c r="T280" s="212"/>
      <c r="AT280" s="213" t="s">
        <v>191</v>
      </c>
      <c r="AU280" s="213" t="s">
        <v>81</v>
      </c>
      <c r="AV280" s="14" t="s">
        <v>81</v>
      </c>
      <c r="AW280" s="14" t="s">
        <v>32</v>
      </c>
      <c r="AX280" s="14" t="s">
        <v>71</v>
      </c>
      <c r="AY280" s="213" t="s">
        <v>181</v>
      </c>
    </row>
    <row r="281" spans="2:51" s="15" customFormat="1" ht="12">
      <c r="B281" s="214"/>
      <c r="C281" s="215"/>
      <c r="D281" s="194" t="s">
        <v>191</v>
      </c>
      <c r="E281" s="216" t="s">
        <v>19</v>
      </c>
      <c r="F281" s="217" t="s">
        <v>196</v>
      </c>
      <c r="G281" s="215"/>
      <c r="H281" s="218">
        <v>5.721</v>
      </c>
      <c r="I281" s="219"/>
      <c r="J281" s="215"/>
      <c r="K281" s="215"/>
      <c r="L281" s="220"/>
      <c r="M281" s="221"/>
      <c r="N281" s="222"/>
      <c r="O281" s="222"/>
      <c r="P281" s="222"/>
      <c r="Q281" s="222"/>
      <c r="R281" s="222"/>
      <c r="S281" s="222"/>
      <c r="T281" s="223"/>
      <c r="AT281" s="224" t="s">
        <v>191</v>
      </c>
      <c r="AU281" s="224" t="s">
        <v>81</v>
      </c>
      <c r="AV281" s="15" t="s">
        <v>189</v>
      </c>
      <c r="AW281" s="15" t="s">
        <v>32</v>
      </c>
      <c r="AX281" s="15" t="s">
        <v>79</v>
      </c>
      <c r="AY281" s="224" t="s">
        <v>181</v>
      </c>
    </row>
    <row r="282" spans="1:65" s="2" customFormat="1" ht="101.25" customHeight="1">
      <c r="A282" s="34"/>
      <c r="B282" s="35"/>
      <c r="C282" s="225" t="s">
        <v>1173</v>
      </c>
      <c r="D282" s="225" t="s">
        <v>199</v>
      </c>
      <c r="E282" s="226" t="s">
        <v>1727</v>
      </c>
      <c r="F282" s="227" t="s">
        <v>1728</v>
      </c>
      <c r="G282" s="228" t="s">
        <v>186</v>
      </c>
      <c r="H282" s="229">
        <v>72</v>
      </c>
      <c r="I282" s="230"/>
      <c r="J282" s="231">
        <f>ROUND(I282*H282,2)</f>
        <v>0</v>
      </c>
      <c r="K282" s="227" t="s">
        <v>187</v>
      </c>
      <c r="L282" s="39"/>
      <c r="M282" s="232" t="s">
        <v>19</v>
      </c>
      <c r="N282" s="233" t="s">
        <v>42</v>
      </c>
      <c r="O282" s="64"/>
      <c r="P282" s="188">
        <f>O282*H282</f>
        <v>0</v>
      </c>
      <c r="Q282" s="188">
        <v>0</v>
      </c>
      <c r="R282" s="188">
        <f>Q282*H282</f>
        <v>0</v>
      </c>
      <c r="S282" s="188">
        <v>0</v>
      </c>
      <c r="T282" s="189">
        <f>S282*H282</f>
        <v>0</v>
      </c>
      <c r="U282" s="34"/>
      <c r="V282" s="34"/>
      <c r="W282" s="34"/>
      <c r="X282" s="34"/>
      <c r="Y282" s="34"/>
      <c r="Z282" s="34"/>
      <c r="AA282" s="34"/>
      <c r="AB282" s="34"/>
      <c r="AC282" s="34"/>
      <c r="AD282" s="34"/>
      <c r="AE282" s="34"/>
      <c r="AR282" s="190" t="s">
        <v>228</v>
      </c>
      <c r="AT282" s="190" t="s">
        <v>199</v>
      </c>
      <c r="AU282" s="190" t="s">
        <v>81</v>
      </c>
      <c r="AY282" s="17" t="s">
        <v>181</v>
      </c>
      <c r="BE282" s="191">
        <f>IF(N282="základní",J282,0)</f>
        <v>0</v>
      </c>
      <c r="BF282" s="191">
        <f>IF(N282="snížená",J282,0)</f>
        <v>0</v>
      </c>
      <c r="BG282" s="191">
        <f>IF(N282="zákl. přenesená",J282,0)</f>
        <v>0</v>
      </c>
      <c r="BH282" s="191">
        <f>IF(N282="sníž. přenesená",J282,0)</f>
        <v>0</v>
      </c>
      <c r="BI282" s="191">
        <f>IF(N282="nulová",J282,0)</f>
        <v>0</v>
      </c>
      <c r="BJ282" s="17" t="s">
        <v>79</v>
      </c>
      <c r="BK282" s="191">
        <f>ROUND(I282*H282,2)</f>
        <v>0</v>
      </c>
      <c r="BL282" s="17" t="s">
        <v>228</v>
      </c>
      <c r="BM282" s="190" t="s">
        <v>2230</v>
      </c>
    </row>
    <row r="283" spans="2:51" s="14" customFormat="1" ht="12">
      <c r="B283" s="203"/>
      <c r="C283" s="204"/>
      <c r="D283" s="194" t="s">
        <v>191</v>
      </c>
      <c r="E283" s="205" t="s">
        <v>19</v>
      </c>
      <c r="F283" s="206" t="s">
        <v>1291</v>
      </c>
      <c r="G283" s="204"/>
      <c r="H283" s="207">
        <v>72</v>
      </c>
      <c r="I283" s="208"/>
      <c r="J283" s="204"/>
      <c r="K283" s="204"/>
      <c r="L283" s="209"/>
      <c r="M283" s="210"/>
      <c r="N283" s="211"/>
      <c r="O283" s="211"/>
      <c r="P283" s="211"/>
      <c r="Q283" s="211"/>
      <c r="R283" s="211"/>
      <c r="S283" s="211"/>
      <c r="T283" s="212"/>
      <c r="AT283" s="213" t="s">
        <v>191</v>
      </c>
      <c r="AU283" s="213" t="s">
        <v>81</v>
      </c>
      <c r="AV283" s="14" t="s">
        <v>81</v>
      </c>
      <c r="AW283" s="14" t="s">
        <v>32</v>
      </c>
      <c r="AX283" s="14" t="s">
        <v>71</v>
      </c>
      <c r="AY283" s="213" t="s">
        <v>181</v>
      </c>
    </row>
    <row r="284" spans="2:51" s="15" customFormat="1" ht="12">
      <c r="B284" s="214"/>
      <c r="C284" s="215"/>
      <c r="D284" s="194" t="s">
        <v>191</v>
      </c>
      <c r="E284" s="216" t="s">
        <v>19</v>
      </c>
      <c r="F284" s="217" t="s">
        <v>196</v>
      </c>
      <c r="G284" s="215"/>
      <c r="H284" s="218">
        <v>72</v>
      </c>
      <c r="I284" s="219"/>
      <c r="J284" s="215"/>
      <c r="K284" s="215"/>
      <c r="L284" s="220"/>
      <c r="M284" s="221"/>
      <c r="N284" s="222"/>
      <c r="O284" s="222"/>
      <c r="P284" s="222"/>
      <c r="Q284" s="222"/>
      <c r="R284" s="222"/>
      <c r="S284" s="222"/>
      <c r="T284" s="223"/>
      <c r="AT284" s="224" t="s">
        <v>191</v>
      </c>
      <c r="AU284" s="224" t="s">
        <v>81</v>
      </c>
      <c r="AV284" s="15" t="s">
        <v>189</v>
      </c>
      <c r="AW284" s="15" t="s">
        <v>32</v>
      </c>
      <c r="AX284" s="15" t="s">
        <v>79</v>
      </c>
      <c r="AY284" s="224" t="s">
        <v>181</v>
      </c>
    </row>
    <row r="285" spans="1:65" s="2" customFormat="1" ht="101.25" customHeight="1">
      <c r="A285" s="34"/>
      <c r="B285" s="35"/>
      <c r="C285" s="225" t="s">
        <v>1178</v>
      </c>
      <c r="D285" s="225" t="s">
        <v>199</v>
      </c>
      <c r="E285" s="226" t="s">
        <v>2012</v>
      </c>
      <c r="F285" s="227" t="s">
        <v>2013</v>
      </c>
      <c r="G285" s="228" t="s">
        <v>186</v>
      </c>
      <c r="H285" s="229">
        <v>24.375</v>
      </c>
      <c r="I285" s="230"/>
      <c r="J285" s="231">
        <f>ROUND(I285*H285,2)</f>
        <v>0</v>
      </c>
      <c r="K285" s="227" t="s">
        <v>187</v>
      </c>
      <c r="L285" s="39"/>
      <c r="M285" s="232" t="s">
        <v>19</v>
      </c>
      <c r="N285" s="233" t="s">
        <v>42</v>
      </c>
      <c r="O285" s="64"/>
      <c r="P285" s="188">
        <f>O285*H285</f>
        <v>0</v>
      </c>
      <c r="Q285" s="188">
        <v>0</v>
      </c>
      <c r="R285" s="188">
        <f>Q285*H285</f>
        <v>0</v>
      </c>
      <c r="S285" s="188">
        <v>0</v>
      </c>
      <c r="T285" s="189">
        <f>S285*H285</f>
        <v>0</v>
      </c>
      <c r="U285" s="34"/>
      <c r="V285" s="34"/>
      <c r="W285" s="34"/>
      <c r="X285" s="34"/>
      <c r="Y285" s="34"/>
      <c r="Z285" s="34"/>
      <c r="AA285" s="34"/>
      <c r="AB285" s="34"/>
      <c r="AC285" s="34"/>
      <c r="AD285" s="34"/>
      <c r="AE285" s="34"/>
      <c r="AR285" s="190" t="s">
        <v>228</v>
      </c>
      <c r="AT285" s="190" t="s">
        <v>199</v>
      </c>
      <c r="AU285" s="190" t="s">
        <v>81</v>
      </c>
      <c r="AY285" s="17" t="s">
        <v>181</v>
      </c>
      <c r="BE285" s="191">
        <f>IF(N285="základní",J285,0)</f>
        <v>0</v>
      </c>
      <c r="BF285" s="191">
        <f>IF(N285="snížená",J285,0)</f>
        <v>0</v>
      </c>
      <c r="BG285" s="191">
        <f>IF(N285="zákl. přenesená",J285,0)</f>
        <v>0</v>
      </c>
      <c r="BH285" s="191">
        <f>IF(N285="sníž. přenesená",J285,0)</f>
        <v>0</v>
      </c>
      <c r="BI285" s="191">
        <f>IF(N285="nulová",J285,0)</f>
        <v>0</v>
      </c>
      <c r="BJ285" s="17" t="s">
        <v>79</v>
      </c>
      <c r="BK285" s="191">
        <f>ROUND(I285*H285,2)</f>
        <v>0</v>
      </c>
      <c r="BL285" s="17" t="s">
        <v>228</v>
      </c>
      <c r="BM285" s="190" t="s">
        <v>2231</v>
      </c>
    </row>
    <row r="286" spans="2:51" s="13" customFormat="1" ht="12">
      <c r="B286" s="192"/>
      <c r="C286" s="193"/>
      <c r="D286" s="194" t="s">
        <v>191</v>
      </c>
      <c r="E286" s="195" t="s">
        <v>19</v>
      </c>
      <c r="F286" s="196" t="s">
        <v>2015</v>
      </c>
      <c r="G286" s="193"/>
      <c r="H286" s="195" t="s">
        <v>19</v>
      </c>
      <c r="I286" s="197"/>
      <c r="J286" s="193"/>
      <c r="K286" s="193"/>
      <c r="L286" s="198"/>
      <c r="M286" s="199"/>
      <c r="N286" s="200"/>
      <c r="O286" s="200"/>
      <c r="P286" s="200"/>
      <c r="Q286" s="200"/>
      <c r="R286" s="200"/>
      <c r="S286" s="200"/>
      <c r="T286" s="201"/>
      <c r="AT286" s="202" t="s">
        <v>191</v>
      </c>
      <c r="AU286" s="202" t="s">
        <v>81</v>
      </c>
      <c r="AV286" s="13" t="s">
        <v>79</v>
      </c>
      <c r="AW286" s="13" t="s">
        <v>32</v>
      </c>
      <c r="AX286" s="13" t="s">
        <v>71</v>
      </c>
      <c r="AY286" s="202" t="s">
        <v>181</v>
      </c>
    </row>
    <row r="287" spans="2:51" s="14" customFormat="1" ht="12">
      <c r="B287" s="203"/>
      <c r="C287" s="204"/>
      <c r="D287" s="194" t="s">
        <v>191</v>
      </c>
      <c r="E287" s="205" t="s">
        <v>19</v>
      </c>
      <c r="F287" s="206" t="s">
        <v>2210</v>
      </c>
      <c r="G287" s="204"/>
      <c r="H287" s="207">
        <v>24.375</v>
      </c>
      <c r="I287" s="208"/>
      <c r="J287" s="204"/>
      <c r="K287" s="204"/>
      <c r="L287" s="209"/>
      <c r="M287" s="210"/>
      <c r="N287" s="211"/>
      <c r="O287" s="211"/>
      <c r="P287" s="211"/>
      <c r="Q287" s="211"/>
      <c r="R287" s="211"/>
      <c r="S287" s="211"/>
      <c r="T287" s="212"/>
      <c r="AT287" s="213" t="s">
        <v>191</v>
      </c>
      <c r="AU287" s="213" t="s">
        <v>81</v>
      </c>
      <c r="AV287" s="14" t="s">
        <v>81</v>
      </c>
      <c r="AW287" s="14" t="s">
        <v>32</v>
      </c>
      <c r="AX287" s="14" t="s">
        <v>71</v>
      </c>
      <c r="AY287" s="213" t="s">
        <v>181</v>
      </c>
    </row>
    <row r="288" spans="2:51" s="15" customFormat="1" ht="12">
      <c r="B288" s="214"/>
      <c r="C288" s="215"/>
      <c r="D288" s="194" t="s">
        <v>191</v>
      </c>
      <c r="E288" s="216" t="s">
        <v>19</v>
      </c>
      <c r="F288" s="217" t="s">
        <v>196</v>
      </c>
      <c r="G288" s="215"/>
      <c r="H288" s="218">
        <v>24.375</v>
      </c>
      <c r="I288" s="219"/>
      <c r="J288" s="215"/>
      <c r="K288" s="215"/>
      <c r="L288" s="220"/>
      <c r="M288" s="221"/>
      <c r="N288" s="222"/>
      <c r="O288" s="222"/>
      <c r="P288" s="222"/>
      <c r="Q288" s="222"/>
      <c r="R288" s="222"/>
      <c r="S288" s="222"/>
      <c r="T288" s="223"/>
      <c r="AT288" s="224" t="s">
        <v>191</v>
      </c>
      <c r="AU288" s="224" t="s">
        <v>81</v>
      </c>
      <c r="AV288" s="15" t="s">
        <v>189</v>
      </c>
      <c r="AW288" s="15" t="s">
        <v>32</v>
      </c>
      <c r="AX288" s="15" t="s">
        <v>79</v>
      </c>
      <c r="AY288" s="224" t="s">
        <v>181</v>
      </c>
    </row>
    <row r="289" spans="1:65" s="2" customFormat="1" ht="90" customHeight="1">
      <c r="A289" s="34"/>
      <c r="B289" s="35"/>
      <c r="C289" s="225" t="s">
        <v>1182</v>
      </c>
      <c r="D289" s="225" t="s">
        <v>199</v>
      </c>
      <c r="E289" s="226" t="s">
        <v>464</v>
      </c>
      <c r="F289" s="227" t="s">
        <v>465</v>
      </c>
      <c r="G289" s="228" t="s">
        <v>186</v>
      </c>
      <c r="H289" s="229">
        <v>3.6</v>
      </c>
      <c r="I289" s="230"/>
      <c r="J289" s="231">
        <f>ROUND(I289*H289,2)</f>
        <v>0</v>
      </c>
      <c r="K289" s="227" t="s">
        <v>187</v>
      </c>
      <c r="L289" s="39"/>
      <c r="M289" s="232" t="s">
        <v>19</v>
      </c>
      <c r="N289" s="233" t="s">
        <v>42</v>
      </c>
      <c r="O289" s="64"/>
      <c r="P289" s="188">
        <f>O289*H289</f>
        <v>0</v>
      </c>
      <c r="Q289" s="188">
        <v>0</v>
      </c>
      <c r="R289" s="188">
        <f>Q289*H289</f>
        <v>0</v>
      </c>
      <c r="S289" s="188">
        <v>0</v>
      </c>
      <c r="T289" s="189">
        <f>S289*H289</f>
        <v>0</v>
      </c>
      <c r="U289" s="34"/>
      <c r="V289" s="34"/>
      <c r="W289" s="34"/>
      <c r="X289" s="34"/>
      <c r="Y289" s="34"/>
      <c r="Z289" s="34"/>
      <c r="AA289" s="34"/>
      <c r="AB289" s="34"/>
      <c r="AC289" s="34"/>
      <c r="AD289" s="34"/>
      <c r="AE289" s="34"/>
      <c r="AR289" s="190" t="s">
        <v>228</v>
      </c>
      <c r="AT289" s="190" t="s">
        <v>199</v>
      </c>
      <c r="AU289" s="190" t="s">
        <v>81</v>
      </c>
      <c r="AY289" s="17" t="s">
        <v>181</v>
      </c>
      <c r="BE289" s="191">
        <f>IF(N289="základní",J289,0)</f>
        <v>0</v>
      </c>
      <c r="BF289" s="191">
        <f>IF(N289="snížená",J289,0)</f>
        <v>0</v>
      </c>
      <c r="BG289" s="191">
        <f>IF(N289="zákl. přenesená",J289,0)</f>
        <v>0</v>
      </c>
      <c r="BH289" s="191">
        <f>IF(N289="sníž. přenesená",J289,0)</f>
        <v>0</v>
      </c>
      <c r="BI289" s="191">
        <f>IF(N289="nulová",J289,0)</f>
        <v>0</v>
      </c>
      <c r="BJ289" s="17" t="s">
        <v>79</v>
      </c>
      <c r="BK289" s="191">
        <f>ROUND(I289*H289,2)</f>
        <v>0</v>
      </c>
      <c r="BL289" s="17" t="s">
        <v>228</v>
      </c>
      <c r="BM289" s="190" t="s">
        <v>2232</v>
      </c>
    </row>
    <row r="290" spans="2:51" s="13" customFormat="1" ht="12">
      <c r="B290" s="192"/>
      <c r="C290" s="193"/>
      <c r="D290" s="194" t="s">
        <v>191</v>
      </c>
      <c r="E290" s="195" t="s">
        <v>19</v>
      </c>
      <c r="F290" s="196" t="s">
        <v>2233</v>
      </c>
      <c r="G290" s="193"/>
      <c r="H290" s="195" t="s">
        <v>19</v>
      </c>
      <c r="I290" s="197"/>
      <c r="J290" s="193"/>
      <c r="K290" s="193"/>
      <c r="L290" s="198"/>
      <c r="M290" s="199"/>
      <c r="N290" s="200"/>
      <c r="O290" s="200"/>
      <c r="P290" s="200"/>
      <c r="Q290" s="200"/>
      <c r="R290" s="200"/>
      <c r="S290" s="200"/>
      <c r="T290" s="201"/>
      <c r="AT290" s="202" t="s">
        <v>191</v>
      </c>
      <c r="AU290" s="202" t="s">
        <v>81</v>
      </c>
      <c r="AV290" s="13" t="s">
        <v>79</v>
      </c>
      <c r="AW290" s="13" t="s">
        <v>32</v>
      </c>
      <c r="AX290" s="13" t="s">
        <v>71</v>
      </c>
      <c r="AY290" s="202" t="s">
        <v>181</v>
      </c>
    </row>
    <row r="291" spans="2:51" s="14" customFormat="1" ht="12">
      <c r="B291" s="203"/>
      <c r="C291" s="204"/>
      <c r="D291" s="194" t="s">
        <v>191</v>
      </c>
      <c r="E291" s="205" t="s">
        <v>19</v>
      </c>
      <c r="F291" s="206" t="s">
        <v>750</v>
      </c>
      <c r="G291" s="204"/>
      <c r="H291" s="207">
        <v>3.6</v>
      </c>
      <c r="I291" s="208"/>
      <c r="J291" s="204"/>
      <c r="K291" s="204"/>
      <c r="L291" s="209"/>
      <c r="M291" s="210"/>
      <c r="N291" s="211"/>
      <c r="O291" s="211"/>
      <c r="P291" s="211"/>
      <c r="Q291" s="211"/>
      <c r="R291" s="211"/>
      <c r="S291" s="211"/>
      <c r="T291" s="212"/>
      <c r="AT291" s="213" t="s">
        <v>191</v>
      </c>
      <c r="AU291" s="213" t="s">
        <v>81</v>
      </c>
      <c r="AV291" s="14" t="s">
        <v>81</v>
      </c>
      <c r="AW291" s="14" t="s">
        <v>32</v>
      </c>
      <c r="AX291" s="14" t="s">
        <v>71</v>
      </c>
      <c r="AY291" s="213" t="s">
        <v>181</v>
      </c>
    </row>
    <row r="292" spans="2:51" s="15" customFormat="1" ht="12">
      <c r="B292" s="214"/>
      <c r="C292" s="215"/>
      <c r="D292" s="194" t="s">
        <v>191</v>
      </c>
      <c r="E292" s="216" t="s">
        <v>19</v>
      </c>
      <c r="F292" s="217" t="s">
        <v>196</v>
      </c>
      <c r="G292" s="215"/>
      <c r="H292" s="218">
        <v>3.6</v>
      </c>
      <c r="I292" s="219"/>
      <c r="J292" s="215"/>
      <c r="K292" s="215"/>
      <c r="L292" s="220"/>
      <c r="M292" s="221"/>
      <c r="N292" s="222"/>
      <c r="O292" s="222"/>
      <c r="P292" s="222"/>
      <c r="Q292" s="222"/>
      <c r="R292" s="222"/>
      <c r="S292" s="222"/>
      <c r="T292" s="223"/>
      <c r="AT292" s="224" t="s">
        <v>191</v>
      </c>
      <c r="AU292" s="224" t="s">
        <v>81</v>
      </c>
      <c r="AV292" s="15" t="s">
        <v>189</v>
      </c>
      <c r="AW292" s="15" t="s">
        <v>32</v>
      </c>
      <c r="AX292" s="15" t="s">
        <v>79</v>
      </c>
      <c r="AY292" s="224" t="s">
        <v>181</v>
      </c>
    </row>
    <row r="293" spans="1:65" s="2" customFormat="1" ht="90" customHeight="1">
      <c r="A293" s="34"/>
      <c r="B293" s="35"/>
      <c r="C293" s="225" t="s">
        <v>1187</v>
      </c>
      <c r="D293" s="225" t="s">
        <v>199</v>
      </c>
      <c r="E293" s="226" t="s">
        <v>2016</v>
      </c>
      <c r="F293" s="227" t="s">
        <v>2017</v>
      </c>
      <c r="G293" s="228" t="s">
        <v>186</v>
      </c>
      <c r="H293" s="229">
        <v>7</v>
      </c>
      <c r="I293" s="230"/>
      <c r="J293" s="231">
        <f>ROUND(I293*H293,2)</f>
        <v>0</v>
      </c>
      <c r="K293" s="227" t="s">
        <v>187</v>
      </c>
      <c r="L293" s="39"/>
      <c r="M293" s="232" t="s">
        <v>19</v>
      </c>
      <c r="N293" s="233" t="s">
        <v>42</v>
      </c>
      <c r="O293" s="64"/>
      <c r="P293" s="188">
        <f>O293*H293</f>
        <v>0</v>
      </c>
      <c r="Q293" s="188">
        <v>0</v>
      </c>
      <c r="R293" s="188">
        <f>Q293*H293</f>
        <v>0</v>
      </c>
      <c r="S293" s="188">
        <v>0</v>
      </c>
      <c r="T293" s="189">
        <f>S293*H293</f>
        <v>0</v>
      </c>
      <c r="U293" s="34"/>
      <c r="V293" s="34"/>
      <c r="W293" s="34"/>
      <c r="X293" s="34"/>
      <c r="Y293" s="34"/>
      <c r="Z293" s="34"/>
      <c r="AA293" s="34"/>
      <c r="AB293" s="34"/>
      <c r="AC293" s="34"/>
      <c r="AD293" s="34"/>
      <c r="AE293" s="34"/>
      <c r="AR293" s="190" t="s">
        <v>228</v>
      </c>
      <c r="AT293" s="190" t="s">
        <v>199</v>
      </c>
      <c r="AU293" s="190" t="s">
        <v>81</v>
      </c>
      <c r="AY293" s="17" t="s">
        <v>181</v>
      </c>
      <c r="BE293" s="191">
        <f>IF(N293="základní",J293,0)</f>
        <v>0</v>
      </c>
      <c r="BF293" s="191">
        <f>IF(N293="snížená",J293,0)</f>
        <v>0</v>
      </c>
      <c r="BG293" s="191">
        <f>IF(N293="zákl. přenesená",J293,0)</f>
        <v>0</v>
      </c>
      <c r="BH293" s="191">
        <f>IF(N293="sníž. přenesená",J293,0)</f>
        <v>0</v>
      </c>
      <c r="BI293" s="191">
        <f>IF(N293="nulová",J293,0)</f>
        <v>0</v>
      </c>
      <c r="BJ293" s="17" t="s">
        <v>79</v>
      </c>
      <c r="BK293" s="191">
        <f>ROUND(I293*H293,2)</f>
        <v>0</v>
      </c>
      <c r="BL293" s="17" t="s">
        <v>228</v>
      </c>
      <c r="BM293" s="190" t="s">
        <v>2234</v>
      </c>
    </row>
    <row r="294" spans="2:51" s="13" customFormat="1" ht="12">
      <c r="B294" s="192"/>
      <c r="C294" s="193"/>
      <c r="D294" s="194" t="s">
        <v>191</v>
      </c>
      <c r="E294" s="195" t="s">
        <v>19</v>
      </c>
      <c r="F294" s="196" t="s">
        <v>2235</v>
      </c>
      <c r="G294" s="193"/>
      <c r="H294" s="195" t="s">
        <v>19</v>
      </c>
      <c r="I294" s="197"/>
      <c r="J294" s="193"/>
      <c r="K294" s="193"/>
      <c r="L294" s="198"/>
      <c r="M294" s="199"/>
      <c r="N294" s="200"/>
      <c r="O294" s="200"/>
      <c r="P294" s="200"/>
      <c r="Q294" s="200"/>
      <c r="R294" s="200"/>
      <c r="S294" s="200"/>
      <c r="T294" s="201"/>
      <c r="AT294" s="202" t="s">
        <v>191</v>
      </c>
      <c r="AU294" s="202" t="s">
        <v>81</v>
      </c>
      <c r="AV294" s="13" t="s">
        <v>79</v>
      </c>
      <c r="AW294" s="13" t="s">
        <v>32</v>
      </c>
      <c r="AX294" s="13" t="s">
        <v>71</v>
      </c>
      <c r="AY294" s="202" t="s">
        <v>181</v>
      </c>
    </row>
    <row r="295" spans="2:51" s="14" customFormat="1" ht="12">
      <c r="B295" s="203"/>
      <c r="C295" s="204"/>
      <c r="D295" s="194" t="s">
        <v>191</v>
      </c>
      <c r="E295" s="205" t="s">
        <v>19</v>
      </c>
      <c r="F295" s="206" t="s">
        <v>230</v>
      </c>
      <c r="G295" s="204"/>
      <c r="H295" s="207">
        <v>7</v>
      </c>
      <c r="I295" s="208"/>
      <c r="J295" s="204"/>
      <c r="K295" s="204"/>
      <c r="L295" s="209"/>
      <c r="M295" s="210"/>
      <c r="N295" s="211"/>
      <c r="O295" s="211"/>
      <c r="P295" s="211"/>
      <c r="Q295" s="211"/>
      <c r="R295" s="211"/>
      <c r="S295" s="211"/>
      <c r="T295" s="212"/>
      <c r="AT295" s="213" t="s">
        <v>191</v>
      </c>
      <c r="AU295" s="213" t="s">
        <v>81</v>
      </c>
      <c r="AV295" s="14" t="s">
        <v>81</v>
      </c>
      <c r="AW295" s="14" t="s">
        <v>32</v>
      </c>
      <c r="AX295" s="14" t="s">
        <v>71</v>
      </c>
      <c r="AY295" s="213" t="s">
        <v>181</v>
      </c>
    </row>
    <row r="296" spans="2:51" s="15" customFormat="1" ht="12">
      <c r="B296" s="214"/>
      <c r="C296" s="215"/>
      <c r="D296" s="194" t="s">
        <v>191</v>
      </c>
      <c r="E296" s="216" t="s">
        <v>19</v>
      </c>
      <c r="F296" s="217" t="s">
        <v>196</v>
      </c>
      <c r="G296" s="215"/>
      <c r="H296" s="218">
        <v>7</v>
      </c>
      <c r="I296" s="219"/>
      <c r="J296" s="215"/>
      <c r="K296" s="215"/>
      <c r="L296" s="220"/>
      <c r="M296" s="238"/>
      <c r="N296" s="239"/>
      <c r="O296" s="239"/>
      <c r="P296" s="239"/>
      <c r="Q296" s="239"/>
      <c r="R296" s="239"/>
      <c r="S296" s="239"/>
      <c r="T296" s="240"/>
      <c r="AT296" s="224" t="s">
        <v>191</v>
      </c>
      <c r="AU296" s="224" t="s">
        <v>81</v>
      </c>
      <c r="AV296" s="15" t="s">
        <v>189</v>
      </c>
      <c r="AW296" s="15" t="s">
        <v>32</v>
      </c>
      <c r="AX296" s="15" t="s">
        <v>79</v>
      </c>
      <c r="AY296" s="224" t="s">
        <v>181</v>
      </c>
    </row>
    <row r="297" spans="1:31" s="2" customFormat="1" ht="6.9" customHeight="1">
      <c r="A297" s="34"/>
      <c r="B297" s="47"/>
      <c r="C297" s="48"/>
      <c r="D297" s="48"/>
      <c r="E297" s="48"/>
      <c r="F297" s="48"/>
      <c r="G297" s="48"/>
      <c r="H297" s="48"/>
      <c r="I297" s="48"/>
      <c r="J297" s="48"/>
      <c r="K297" s="48"/>
      <c r="L297" s="39"/>
      <c r="M297" s="34"/>
      <c r="O297" s="34"/>
      <c r="P297" s="34"/>
      <c r="Q297" s="34"/>
      <c r="R297" s="34"/>
      <c r="S297" s="34"/>
      <c r="T297" s="34"/>
      <c r="U297" s="34"/>
      <c r="V297" s="34"/>
      <c r="W297" s="34"/>
      <c r="X297" s="34"/>
      <c r="Y297" s="34"/>
      <c r="Z297" s="34"/>
      <c r="AA297" s="34"/>
      <c r="AB297" s="34"/>
      <c r="AC297" s="34"/>
      <c r="AD297" s="34"/>
      <c r="AE297" s="34"/>
    </row>
  </sheetData>
  <sheetProtection password="EC1B" sheet="1" objects="1" scenarios="1" formatColumns="0" formatRows="0" autoFilter="0"/>
  <autoFilter ref="C89:K296"/>
  <mergeCells count="12">
    <mergeCell ref="E82:H82"/>
    <mergeCell ref="L2:V2"/>
    <mergeCell ref="E50:H50"/>
    <mergeCell ref="E52:H52"/>
    <mergeCell ref="E54:H54"/>
    <mergeCell ref="E78:H78"/>
    <mergeCell ref="E80:H8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2:BM191"/>
  <sheetViews>
    <sheetView showGridLines="0" workbookViewId="0" topLeftCell="A85">
      <selection activeCell="J188" sqref="J188"/>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50"/>
      <c r="M2" s="250"/>
      <c r="N2" s="250"/>
      <c r="O2" s="250"/>
      <c r="P2" s="250"/>
      <c r="Q2" s="250"/>
      <c r="R2" s="250"/>
      <c r="S2" s="250"/>
      <c r="T2" s="250"/>
      <c r="U2" s="250"/>
      <c r="V2" s="250"/>
      <c r="AT2" s="17" t="s">
        <v>136</v>
      </c>
    </row>
    <row r="3" spans="2:46" s="1" customFormat="1" ht="6.9" customHeight="1">
      <c r="B3" s="108"/>
      <c r="C3" s="109"/>
      <c r="D3" s="109"/>
      <c r="E3" s="109"/>
      <c r="F3" s="109"/>
      <c r="G3" s="109"/>
      <c r="H3" s="109"/>
      <c r="I3" s="109"/>
      <c r="J3" s="109"/>
      <c r="K3" s="109"/>
      <c r="L3" s="20"/>
      <c r="AT3" s="17" t="s">
        <v>81</v>
      </c>
    </row>
    <row r="4" spans="2:46" s="1" customFormat="1" ht="24.9" customHeight="1">
      <c r="B4" s="20"/>
      <c r="D4" s="110" t="s">
        <v>155</v>
      </c>
      <c r="L4" s="20"/>
      <c r="M4" s="111" t="s">
        <v>10</v>
      </c>
      <c r="AT4" s="17" t="s">
        <v>4</v>
      </c>
    </row>
    <row r="5" spans="2:12" s="1" customFormat="1" ht="6.9" customHeight="1">
      <c r="B5" s="20"/>
      <c r="L5" s="20"/>
    </row>
    <row r="6" spans="2:12" s="1" customFormat="1" ht="12" customHeight="1">
      <c r="B6" s="20"/>
      <c r="D6" s="112" t="s">
        <v>16</v>
      </c>
      <c r="L6" s="20"/>
    </row>
    <row r="7" spans="2:12" s="1" customFormat="1" ht="16.5" customHeight="1">
      <c r="B7" s="20"/>
      <c r="E7" s="290" t="str">
        <f>'Rekapitulace stavby'!K6</f>
        <v>Cyklická údržba trati v úseku Praha-Holešovice - Vraňany</v>
      </c>
      <c r="F7" s="291"/>
      <c r="G7" s="291"/>
      <c r="H7" s="291"/>
      <c r="L7" s="20"/>
    </row>
    <row r="8" spans="2:12" s="1" customFormat="1" ht="12" customHeight="1">
      <c r="B8" s="20"/>
      <c r="D8" s="112" t="s">
        <v>156</v>
      </c>
      <c r="L8" s="20"/>
    </row>
    <row r="9" spans="1:31" s="2" customFormat="1" ht="16.5" customHeight="1">
      <c r="A9" s="34"/>
      <c r="B9" s="39"/>
      <c r="C9" s="34"/>
      <c r="D9" s="34"/>
      <c r="E9" s="290" t="s">
        <v>1924</v>
      </c>
      <c r="F9" s="293"/>
      <c r="G9" s="293"/>
      <c r="H9" s="293"/>
      <c r="I9" s="34"/>
      <c r="J9" s="34"/>
      <c r="K9" s="34"/>
      <c r="L9" s="113"/>
      <c r="S9" s="34"/>
      <c r="T9" s="34"/>
      <c r="U9" s="34"/>
      <c r="V9" s="34"/>
      <c r="W9" s="34"/>
      <c r="X9" s="34"/>
      <c r="Y9" s="34"/>
      <c r="Z9" s="34"/>
      <c r="AA9" s="34"/>
      <c r="AB9" s="34"/>
      <c r="AC9" s="34"/>
      <c r="AD9" s="34"/>
      <c r="AE9" s="34"/>
    </row>
    <row r="10" spans="1:31" s="2" customFormat="1" ht="12" customHeight="1">
      <c r="A10" s="34"/>
      <c r="B10" s="39"/>
      <c r="C10" s="34"/>
      <c r="D10" s="112" t="s">
        <v>1925</v>
      </c>
      <c r="E10" s="34"/>
      <c r="F10" s="34"/>
      <c r="G10" s="34"/>
      <c r="H10" s="34"/>
      <c r="I10" s="34"/>
      <c r="J10" s="34"/>
      <c r="K10" s="34"/>
      <c r="L10" s="113"/>
      <c r="S10" s="34"/>
      <c r="T10" s="34"/>
      <c r="U10" s="34"/>
      <c r="V10" s="34"/>
      <c r="W10" s="34"/>
      <c r="X10" s="34"/>
      <c r="Y10" s="34"/>
      <c r="Z10" s="34"/>
      <c r="AA10" s="34"/>
      <c r="AB10" s="34"/>
      <c r="AC10" s="34"/>
      <c r="AD10" s="34"/>
      <c r="AE10" s="34"/>
    </row>
    <row r="11" spans="1:31" s="2" customFormat="1" ht="16.5" customHeight="1">
      <c r="A11" s="34"/>
      <c r="B11" s="39"/>
      <c r="C11" s="34"/>
      <c r="D11" s="34"/>
      <c r="E11" s="292" t="s">
        <v>2236</v>
      </c>
      <c r="F11" s="293"/>
      <c r="G11" s="293"/>
      <c r="H11" s="293"/>
      <c r="I11" s="34"/>
      <c r="J11" s="34"/>
      <c r="K11" s="34"/>
      <c r="L11" s="113"/>
      <c r="S11" s="34"/>
      <c r="T11" s="34"/>
      <c r="U11" s="34"/>
      <c r="V11" s="34"/>
      <c r="W11" s="34"/>
      <c r="X11" s="34"/>
      <c r="Y11" s="34"/>
      <c r="Z11" s="34"/>
      <c r="AA11" s="34"/>
      <c r="AB11" s="34"/>
      <c r="AC11" s="34"/>
      <c r="AD11" s="34"/>
      <c r="AE11" s="34"/>
    </row>
    <row r="12" spans="1:31" s="2" customFormat="1" ht="12">
      <c r="A12" s="34"/>
      <c r="B12" s="39"/>
      <c r="C12" s="34"/>
      <c r="D12" s="34"/>
      <c r="E12" s="34"/>
      <c r="F12" s="34"/>
      <c r="G12" s="34"/>
      <c r="H12" s="34"/>
      <c r="I12" s="34"/>
      <c r="J12" s="34"/>
      <c r="K12" s="34"/>
      <c r="L12" s="113"/>
      <c r="S12" s="34"/>
      <c r="T12" s="34"/>
      <c r="U12" s="34"/>
      <c r="V12" s="34"/>
      <c r="W12" s="34"/>
      <c r="X12" s="34"/>
      <c r="Y12" s="34"/>
      <c r="Z12" s="34"/>
      <c r="AA12" s="34"/>
      <c r="AB12" s="34"/>
      <c r="AC12" s="34"/>
      <c r="AD12" s="34"/>
      <c r="AE12" s="34"/>
    </row>
    <row r="13" spans="1:31" s="2" customFormat="1" ht="12" customHeight="1">
      <c r="A13" s="34"/>
      <c r="B13" s="39"/>
      <c r="C13" s="34"/>
      <c r="D13" s="112" t="s">
        <v>18</v>
      </c>
      <c r="E13" s="34"/>
      <c r="F13" s="103" t="s">
        <v>19</v>
      </c>
      <c r="G13" s="34"/>
      <c r="H13" s="34"/>
      <c r="I13" s="112" t="s">
        <v>20</v>
      </c>
      <c r="J13" s="103" t="s">
        <v>19</v>
      </c>
      <c r="K13" s="34"/>
      <c r="L13" s="113"/>
      <c r="S13" s="34"/>
      <c r="T13" s="34"/>
      <c r="U13" s="34"/>
      <c r="V13" s="34"/>
      <c r="W13" s="34"/>
      <c r="X13" s="34"/>
      <c r="Y13" s="34"/>
      <c r="Z13" s="34"/>
      <c r="AA13" s="34"/>
      <c r="AB13" s="34"/>
      <c r="AC13" s="34"/>
      <c r="AD13" s="34"/>
      <c r="AE13" s="34"/>
    </row>
    <row r="14" spans="1:31" s="2" customFormat="1" ht="12" customHeight="1">
      <c r="A14" s="34"/>
      <c r="B14" s="39"/>
      <c r="C14" s="34"/>
      <c r="D14" s="112" t="s">
        <v>21</v>
      </c>
      <c r="E14" s="34"/>
      <c r="F14" s="103" t="s">
        <v>22</v>
      </c>
      <c r="G14" s="34"/>
      <c r="H14" s="34"/>
      <c r="I14" s="112" t="s">
        <v>23</v>
      </c>
      <c r="J14" s="114" t="str">
        <f>'Rekapitulace stavby'!AN8</f>
        <v>24. 2. 2023</v>
      </c>
      <c r="K14" s="34"/>
      <c r="L14" s="113"/>
      <c r="S14" s="34"/>
      <c r="T14" s="34"/>
      <c r="U14" s="34"/>
      <c r="V14" s="34"/>
      <c r="W14" s="34"/>
      <c r="X14" s="34"/>
      <c r="Y14" s="34"/>
      <c r="Z14" s="34"/>
      <c r="AA14" s="34"/>
      <c r="AB14" s="34"/>
      <c r="AC14" s="34"/>
      <c r="AD14" s="34"/>
      <c r="AE14" s="34"/>
    </row>
    <row r="15" spans="1:31" s="2" customFormat="1" ht="10.8" customHeight="1">
      <c r="A15" s="34"/>
      <c r="B15" s="39"/>
      <c r="C15" s="34"/>
      <c r="D15" s="34"/>
      <c r="E15" s="34"/>
      <c r="F15" s="34"/>
      <c r="G15" s="34"/>
      <c r="H15" s="34"/>
      <c r="I15" s="34"/>
      <c r="J15" s="34"/>
      <c r="K15" s="34"/>
      <c r="L15" s="113"/>
      <c r="S15" s="34"/>
      <c r="T15" s="34"/>
      <c r="U15" s="34"/>
      <c r="V15" s="34"/>
      <c r="W15" s="34"/>
      <c r="X15" s="34"/>
      <c r="Y15" s="34"/>
      <c r="Z15" s="34"/>
      <c r="AA15" s="34"/>
      <c r="AB15" s="34"/>
      <c r="AC15" s="34"/>
      <c r="AD15" s="34"/>
      <c r="AE15" s="34"/>
    </row>
    <row r="16" spans="1:31" s="2" customFormat="1" ht="12" customHeight="1">
      <c r="A16" s="34"/>
      <c r="B16" s="39"/>
      <c r="C16" s="34"/>
      <c r="D16" s="112" t="s">
        <v>25</v>
      </c>
      <c r="E16" s="34"/>
      <c r="F16" s="34"/>
      <c r="G16" s="34"/>
      <c r="H16" s="34"/>
      <c r="I16" s="112" t="s">
        <v>26</v>
      </c>
      <c r="J16" s="103" t="s">
        <v>19</v>
      </c>
      <c r="K16" s="34"/>
      <c r="L16" s="113"/>
      <c r="S16" s="34"/>
      <c r="T16" s="34"/>
      <c r="U16" s="34"/>
      <c r="V16" s="34"/>
      <c r="W16" s="34"/>
      <c r="X16" s="34"/>
      <c r="Y16" s="34"/>
      <c r="Z16" s="34"/>
      <c r="AA16" s="34"/>
      <c r="AB16" s="34"/>
      <c r="AC16" s="34"/>
      <c r="AD16" s="34"/>
      <c r="AE16" s="34"/>
    </row>
    <row r="17" spans="1:31" s="2" customFormat="1" ht="18" customHeight="1">
      <c r="A17" s="34"/>
      <c r="B17" s="39"/>
      <c r="C17" s="34"/>
      <c r="D17" s="34"/>
      <c r="E17" s="103" t="s">
        <v>27</v>
      </c>
      <c r="F17" s="34"/>
      <c r="G17" s="34"/>
      <c r="H17" s="34"/>
      <c r="I17" s="112" t="s">
        <v>28</v>
      </c>
      <c r="J17" s="103" t="s">
        <v>19</v>
      </c>
      <c r="K17" s="34"/>
      <c r="L17" s="113"/>
      <c r="S17" s="34"/>
      <c r="T17" s="34"/>
      <c r="U17" s="34"/>
      <c r="V17" s="34"/>
      <c r="W17" s="34"/>
      <c r="X17" s="34"/>
      <c r="Y17" s="34"/>
      <c r="Z17" s="34"/>
      <c r="AA17" s="34"/>
      <c r="AB17" s="34"/>
      <c r="AC17" s="34"/>
      <c r="AD17" s="34"/>
      <c r="AE17" s="34"/>
    </row>
    <row r="18" spans="1:31" s="2" customFormat="1" ht="6.9" customHeight="1">
      <c r="A18" s="34"/>
      <c r="B18" s="39"/>
      <c r="C18" s="34"/>
      <c r="D18" s="34"/>
      <c r="E18" s="34"/>
      <c r="F18" s="34"/>
      <c r="G18" s="34"/>
      <c r="H18" s="34"/>
      <c r="I18" s="34"/>
      <c r="J18" s="34"/>
      <c r="K18" s="34"/>
      <c r="L18" s="113"/>
      <c r="S18" s="34"/>
      <c r="T18" s="34"/>
      <c r="U18" s="34"/>
      <c r="V18" s="34"/>
      <c r="W18" s="34"/>
      <c r="X18" s="34"/>
      <c r="Y18" s="34"/>
      <c r="Z18" s="34"/>
      <c r="AA18" s="34"/>
      <c r="AB18" s="34"/>
      <c r="AC18" s="34"/>
      <c r="AD18" s="34"/>
      <c r="AE18" s="34"/>
    </row>
    <row r="19" spans="1:31" s="2" customFormat="1" ht="12" customHeight="1">
      <c r="A19" s="34"/>
      <c r="B19" s="39"/>
      <c r="C19" s="34"/>
      <c r="D19" s="112" t="s">
        <v>29</v>
      </c>
      <c r="E19" s="34"/>
      <c r="F19" s="34"/>
      <c r="G19" s="34"/>
      <c r="H19" s="34"/>
      <c r="I19" s="112" t="s">
        <v>26</v>
      </c>
      <c r="J19" s="30" t="str">
        <f>'Rekapitulace stavby'!AN13</f>
        <v>Vyplň údaj</v>
      </c>
      <c r="K19" s="34"/>
      <c r="L19" s="113"/>
      <c r="S19" s="34"/>
      <c r="T19" s="34"/>
      <c r="U19" s="34"/>
      <c r="V19" s="34"/>
      <c r="W19" s="34"/>
      <c r="X19" s="34"/>
      <c r="Y19" s="34"/>
      <c r="Z19" s="34"/>
      <c r="AA19" s="34"/>
      <c r="AB19" s="34"/>
      <c r="AC19" s="34"/>
      <c r="AD19" s="34"/>
      <c r="AE19" s="34"/>
    </row>
    <row r="20" spans="1:31" s="2" customFormat="1" ht="18" customHeight="1">
      <c r="A20" s="34"/>
      <c r="B20" s="39"/>
      <c r="C20" s="34"/>
      <c r="D20" s="34"/>
      <c r="E20" s="294" t="str">
        <f>'Rekapitulace stavby'!E14</f>
        <v>Vyplň údaj</v>
      </c>
      <c r="F20" s="295"/>
      <c r="G20" s="295"/>
      <c r="H20" s="295"/>
      <c r="I20" s="112" t="s">
        <v>28</v>
      </c>
      <c r="J20" s="30" t="str">
        <f>'Rekapitulace stavby'!AN14</f>
        <v>Vyplň údaj</v>
      </c>
      <c r="K20" s="34"/>
      <c r="L20" s="113"/>
      <c r="S20" s="34"/>
      <c r="T20" s="34"/>
      <c r="U20" s="34"/>
      <c r="V20" s="34"/>
      <c r="W20" s="34"/>
      <c r="X20" s="34"/>
      <c r="Y20" s="34"/>
      <c r="Z20" s="34"/>
      <c r="AA20" s="34"/>
      <c r="AB20" s="34"/>
      <c r="AC20" s="34"/>
      <c r="AD20" s="34"/>
      <c r="AE20" s="34"/>
    </row>
    <row r="21" spans="1:31" s="2" customFormat="1" ht="6.9" customHeight="1">
      <c r="A21" s="34"/>
      <c r="B21" s="39"/>
      <c r="C21" s="34"/>
      <c r="D21" s="34"/>
      <c r="E21" s="34"/>
      <c r="F21" s="34"/>
      <c r="G21" s="34"/>
      <c r="H21" s="34"/>
      <c r="I21" s="34"/>
      <c r="J21" s="34"/>
      <c r="K21" s="34"/>
      <c r="L21" s="113"/>
      <c r="S21" s="34"/>
      <c r="T21" s="34"/>
      <c r="U21" s="34"/>
      <c r="V21" s="34"/>
      <c r="W21" s="34"/>
      <c r="X21" s="34"/>
      <c r="Y21" s="34"/>
      <c r="Z21" s="34"/>
      <c r="AA21" s="34"/>
      <c r="AB21" s="34"/>
      <c r="AC21" s="34"/>
      <c r="AD21" s="34"/>
      <c r="AE21" s="34"/>
    </row>
    <row r="22" spans="1:31" s="2" customFormat="1" ht="12" customHeight="1">
      <c r="A22" s="34"/>
      <c r="B22" s="39"/>
      <c r="C22" s="34"/>
      <c r="D22" s="112" t="s">
        <v>31</v>
      </c>
      <c r="E22" s="34"/>
      <c r="F22" s="34"/>
      <c r="G22" s="34"/>
      <c r="H22" s="34"/>
      <c r="I22" s="112" t="s">
        <v>26</v>
      </c>
      <c r="J22" s="103" t="str">
        <f>IF('Rekapitulace stavby'!AN16="","",'Rekapitulace stavby'!AN16)</f>
        <v/>
      </c>
      <c r="K22" s="34"/>
      <c r="L22" s="113"/>
      <c r="S22" s="34"/>
      <c r="T22" s="34"/>
      <c r="U22" s="34"/>
      <c r="V22" s="34"/>
      <c r="W22" s="34"/>
      <c r="X22" s="34"/>
      <c r="Y22" s="34"/>
      <c r="Z22" s="34"/>
      <c r="AA22" s="34"/>
      <c r="AB22" s="34"/>
      <c r="AC22" s="34"/>
      <c r="AD22" s="34"/>
      <c r="AE22" s="34"/>
    </row>
    <row r="23" spans="1:31" s="2" customFormat="1" ht="18" customHeight="1">
      <c r="A23" s="34"/>
      <c r="B23" s="39"/>
      <c r="C23" s="34"/>
      <c r="D23" s="34"/>
      <c r="E23" s="103" t="str">
        <f>IF('Rekapitulace stavby'!E17="","",'Rekapitulace stavby'!E17)</f>
        <v xml:space="preserve"> </v>
      </c>
      <c r="F23" s="34"/>
      <c r="G23" s="34"/>
      <c r="H23" s="34"/>
      <c r="I23" s="112" t="s">
        <v>28</v>
      </c>
      <c r="J23" s="103" t="str">
        <f>IF('Rekapitulace stavby'!AN17="","",'Rekapitulace stavby'!AN17)</f>
        <v/>
      </c>
      <c r="K23" s="34"/>
      <c r="L23" s="113"/>
      <c r="S23" s="34"/>
      <c r="T23" s="34"/>
      <c r="U23" s="34"/>
      <c r="V23" s="34"/>
      <c r="W23" s="34"/>
      <c r="X23" s="34"/>
      <c r="Y23" s="34"/>
      <c r="Z23" s="34"/>
      <c r="AA23" s="34"/>
      <c r="AB23" s="34"/>
      <c r="AC23" s="34"/>
      <c r="AD23" s="34"/>
      <c r="AE23" s="34"/>
    </row>
    <row r="24" spans="1:31" s="2" customFormat="1" ht="6.9" customHeight="1">
      <c r="A24" s="34"/>
      <c r="B24" s="39"/>
      <c r="C24" s="34"/>
      <c r="D24" s="34"/>
      <c r="E24" s="34"/>
      <c r="F24" s="34"/>
      <c r="G24" s="34"/>
      <c r="H24" s="34"/>
      <c r="I24" s="34"/>
      <c r="J24" s="34"/>
      <c r="K24" s="34"/>
      <c r="L24" s="113"/>
      <c r="S24" s="34"/>
      <c r="T24" s="34"/>
      <c r="U24" s="34"/>
      <c r="V24" s="34"/>
      <c r="W24" s="34"/>
      <c r="X24" s="34"/>
      <c r="Y24" s="34"/>
      <c r="Z24" s="34"/>
      <c r="AA24" s="34"/>
      <c r="AB24" s="34"/>
      <c r="AC24" s="34"/>
      <c r="AD24" s="34"/>
      <c r="AE24" s="34"/>
    </row>
    <row r="25" spans="1:31" s="2" customFormat="1" ht="12" customHeight="1">
      <c r="A25" s="34"/>
      <c r="B25" s="39"/>
      <c r="C25" s="34"/>
      <c r="D25" s="112" t="s">
        <v>33</v>
      </c>
      <c r="E25" s="34"/>
      <c r="F25" s="34"/>
      <c r="G25" s="34"/>
      <c r="H25" s="34"/>
      <c r="I25" s="112" t="s">
        <v>26</v>
      </c>
      <c r="J25" s="103" t="s">
        <v>19</v>
      </c>
      <c r="K25" s="34"/>
      <c r="L25" s="113"/>
      <c r="S25" s="34"/>
      <c r="T25" s="34"/>
      <c r="U25" s="34"/>
      <c r="V25" s="34"/>
      <c r="W25" s="34"/>
      <c r="X25" s="34"/>
      <c r="Y25" s="34"/>
      <c r="Z25" s="34"/>
      <c r="AA25" s="34"/>
      <c r="AB25" s="34"/>
      <c r="AC25" s="34"/>
      <c r="AD25" s="34"/>
      <c r="AE25" s="34"/>
    </row>
    <row r="26" spans="1:31" s="2" customFormat="1" ht="18" customHeight="1">
      <c r="A26" s="34"/>
      <c r="B26" s="39"/>
      <c r="C26" s="34"/>
      <c r="D26" s="34"/>
      <c r="E26" s="103" t="s">
        <v>34</v>
      </c>
      <c r="F26" s="34"/>
      <c r="G26" s="34"/>
      <c r="H26" s="34"/>
      <c r="I26" s="112" t="s">
        <v>28</v>
      </c>
      <c r="J26" s="103" t="s">
        <v>19</v>
      </c>
      <c r="K26" s="34"/>
      <c r="L26" s="113"/>
      <c r="S26" s="34"/>
      <c r="T26" s="34"/>
      <c r="U26" s="34"/>
      <c r="V26" s="34"/>
      <c r="W26" s="34"/>
      <c r="X26" s="34"/>
      <c r="Y26" s="34"/>
      <c r="Z26" s="34"/>
      <c r="AA26" s="34"/>
      <c r="AB26" s="34"/>
      <c r="AC26" s="34"/>
      <c r="AD26" s="34"/>
      <c r="AE26" s="34"/>
    </row>
    <row r="27" spans="1:31" s="2" customFormat="1" ht="6.9" customHeight="1">
      <c r="A27" s="34"/>
      <c r="B27" s="39"/>
      <c r="C27" s="34"/>
      <c r="D27" s="34"/>
      <c r="E27" s="34"/>
      <c r="F27" s="34"/>
      <c r="G27" s="34"/>
      <c r="H27" s="34"/>
      <c r="I27" s="34"/>
      <c r="J27" s="34"/>
      <c r="K27" s="34"/>
      <c r="L27" s="113"/>
      <c r="S27" s="34"/>
      <c r="T27" s="34"/>
      <c r="U27" s="34"/>
      <c r="V27" s="34"/>
      <c r="W27" s="34"/>
      <c r="X27" s="34"/>
      <c r="Y27" s="34"/>
      <c r="Z27" s="34"/>
      <c r="AA27" s="34"/>
      <c r="AB27" s="34"/>
      <c r="AC27" s="34"/>
      <c r="AD27" s="34"/>
      <c r="AE27" s="34"/>
    </row>
    <row r="28" spans="1:31" s="2" customFormat="1" ht="12" customHeight="1">
      <c r="A28" s="34"/>
      <c r="B28" s="39"/>
      <c r="C28" s="34"/>
      <c r="D28" s="112" t="s">
        <v>35</v>
      </c>
      <c r="E28" s="34"/>
      <c r="F28" s="34"/>
      <c r="G28" s="34"/>
      <c r="H28" s="34"/>
      <c r="I28" s="34"/>
      <c r="J28" s="34"/>
      <c r="K28" s="34"/>
      <c r="L28" s="113"/>
      <c r="S28" s="34"/>
      <c r="T28" s="34"/>
      <c r="U28" s="34"/>
      <c r="V28" s="34"/>
      <c r="W28" s="34"/>
      <c r="X28" s="34"/>
      <c r="Y28" s="34"/>
      <c r="Z28" s="34"/>
      <c r="AA28" s="34"/>
      <c r="AB28" s="34"/>
      <c r="AC28" s="34"/>
      <c r="AD28" s="34"/>
      <c r="AE28" s="34"/>
    </row>
    <row r="29" spans="1:31" s="8" customFormat="1" ht="59.25" customHeight="1">
      <c r="A29" s="115"/>
      <c r="B29" s="116"/>
      <c r="C29" s="115"/>
      <c r="D29" s="115"/>
      <c r="E29" s="296" t="s">
        <v>36</v>
      </c>
      <c r="F29" s="296"/>
      <c r="G29" s="296"/>
      <c r="H29" s="296"/>
      <c r="I29" s="115"/>
      <c r="J29" s="115"/>
      <c r="K29" s="115"/>
      <c r="L29" s="117"/>
      <c r="S29" s="115"/>
      <c r="T29" s="115"/>
      <c r="U29" s="115"/>
      <c r="V29" s="115"/>
      <c r="W29" s="115"/>
      <c r="X29" s="115"/>
      <c r="Y29" s="115"/>
      <c r="Z29" s="115"/>
      <c r="AA29" s="115"/>
      <c r="AB29" s="115"/>
      <c r="AC29" s="115"/>
      <c r="AD29" s="115"/>
      <c r="AE29" s="115"/>
    </row>
    <row r="30" spans="1:31" s="2" customFormat="1" ht="6.9" customHeight="1">
      <c r="A30" s="34"/>
      <c r="B30" s="39"/>
      <c r="C30" s="34"/>
      <c r="D30" s="34"/>
      <c r="E30" s="34"/>
      <c r="F30" s="34"/>
      <c r="G30" s="34"/>
      <c r="H30" s="34"/>
      <c r="I30" s="34"/>
      <c r="J30" s="34"/>
      <c r="K30" s="34"/>
      <c r="L30" s="113"/>
      <c r="S30" s="34"/>
      <c r="T30" s="34"/>
      <c r="U30" s="34"/>
      <c r="V30" s="34"/>
      <c r="W30" s="34"/>
      <c r="X30" s="34"/>
      <c r="Y30" s="34"/>
      <c r="Z30" s="34"/>
      <c r="AA30" s="34"/>
      <c r="AB30" s="34"/>
      <c r="AC30" s="34"/>
      <c r="AD30" s="34"/>
      <c r="AE30" s="34"/>
    </row>
    <row r="31" spans="1:31" s="2" customFormat="1" ht="6.9" customHeight="1">
      <c r="A31" s="34"/>
      <c r="B31" s="39"/>
      <c r="C31" s="34"/>
      <c r="D31" s="118"/>
      <c r="E31" s="118"/>
      <c r="F31" s="118"/>
      <c r="G31" s="118"/>
      <c r="H31" s="118"/>
      <c r="I31" s="118"/>
      <c r="J31" s="118"/>
      <c r="K31" s="118"/>
      <c r="L31" s="113"/>
      <c r="S31" s="34"/>
      <c r="T31" s="34"/>
      <c r="U31" s="34"/>
      <c r="V31" s="34"/>
      <c r="W31" s="34"/>
      <c r="X31" s="34"/>
      <c r="Y31" s="34"/>
      <c r="Z31" s="34"/>
      <c r="AA31" s="34"/>
      <c r="AB31" s="34"/>
      <c r="AC31" s="34"/>
      <c r="AD31" s="34"/>
      <c r="AE31" s="34"/>
    </row>
    <row r="32" spans="1:31" s="2" customFormat="1" ht="25.35" customHeight="1">
      <c r="A32" s="34"/>
      <c r="B32" s="39"/>
      <c r="C32" s="34"/>
      <c r="D32" s="119" t="s">
        <v>37</v>
      </c>
      <c r="E32" s="34"/>
      <c r="F32" s="34"/>
      <c r="G32" s="34"/>
      <c r="H32" s="34"/>
      <c r="I32" s="34"/>
      <c r="J32" s="120">
        <f>ROUND(J89,2)</f>
        <v>0</v>
      </c>
      <c r="K32" s="34"/>
      <c r="L32" s="113"/>
      <c r="S32" s="34"/>
      <c r="T32" s="34"/>
      <c r="U32" s="34"/>
      <c r="V32" s="34"/>
      <c r="W32" s="34"/>
      <c r="X32" s="34"/>
      <c r="Y32" s="34"/>
      <c r="Z32" s="34"/>
      <c r="AA32" s="34"/>
      <c r="AB32" s="34"/>
      <c r="AC32" s="34"/>
      <c r="AD32" s="34"/>
      <c r="AE32" s="34"/>
    </row>
    <row r="33" spans="1:31" s="2" customFormat="1" ht="6.9" customHeight="1">
      <c r="A33" s="34"/>
      <c r="B33" s="39"/>
      <c r="C33" s="34"/>
      <c r="D33" s="118"/>
      <c r="E33" s="118"/>
      <c r="F33" s="118"/>
      <c r="G33" s="118"/>
      <c r="H33" s="118"/>
      <c r="I33" s="118"/>
      <c r="J33" s="118"/>
      <c r="K33" s="118"/>
      <c r="L33" s="113"/>
      <c r="S33" s="34"/>
      <c r="T33" s="34"/>
      <c r="U33" s="34"/>
      <c r="V33" s="34"/>
      <c r="W33" s="34"/>
      <c r="X33" s="34"/>
      <c r="Y33" s="34"/>
      <c r="Z33" s="34"/>
      <c r="AA33" s="34"/>
      <c r="AB33" s="34"/>
      <c r="AC33" s="34"/>
      <c r="AD33" s="34"/>
      <c r="AE33" s="34"/>
    </row>
    <row r="34" spans="1:31" s="2" customFormat="1" ht="14.4" customHeight="1">
      <c r="A34" s="34"/>
      <c r="B34" s="39"/>
      <c r="C34" s="34"/>
      <c r="D34" s="34"/>
      <c r="E34" s="34"/>
      <c r="F34" s="121" t="s">
        <v>39</v>
      </c>
      <c r="G34" s="34"/>
      <c r="H34" s="34"/>
      <c r="I34" s="121" t="s">
        <v>38</v>
      </c>
      <c r="J34" s="121" t="s">
        <v>40</v>
      </c>
      <c r="K34" s="34"/>
      <c r="L34" s="113"/>
      <c r="S34" s="34"/>
      <c r="T34" s="34"/>
      <c r="U34" s="34"/>
      <c r="V34" s="34"/>
      <c r="W34" s="34"/>
      <c r="X34" s="34"/>
      <c r="Y34" s="34"/>
      <c r="Z34" s="34"/>
      <c r="AA34" s="34"/>
      <c r="AB34" s="34"/>
      <c r="AC34" s="34"/>
      <c r="AD34" s="34"/>
      <c r="AE34" s="34"/>
    </row>
    <row r="35" spans="1:31" s="2" customFormat="1" ht="14.4" customHeight="1">
      <c r="A35" s="34"/>
      <c r="B35" s="39"/>
      <c r="C35" s="34"/>
      <c r="D35" s="122" t="s">
        <v>41</v>
      </c>
      <c r="E35" s="112" t="s">
        <v>42</v>
      </c>
      <c r="F35" s="123">
        <f>ROUND((SUM(BE89:BE190)),2)</f>
        <v>0</v>
      </c>
      <c r="G35" s="34"/>
      <c r="H35" s="34"/>
      <c r="I35" s="124">
        <v>0.21</v>
      </c>
      <c r="J35" s="123">
        <f>ROUND(((SUM(BE89:BE190))*I35),2)</f>
        <v>0</v>
      </c>
      <c r="K35" s="34"/>
      <c r="L35" s="113"/>
      <c r="S35" s="34"/>
      <c r="T35" s="34"/>
      <c r="U35" s="34"/>
      <c r="V35" s="34"/>
      <c r="W35" s="34"/>
      <c r="X35" s="34"/>
      <c r="Y35" s="34"/>
      <c r="Z35" s="34"/>
      <c r="AA35" s="34"/>
      <c r="AB35" s="34"/>
      <c r="AC35" s="34"/>
      <c r="AD35" s="34"/>
      <c r="AE35" s="34"/>
    </row>
    <row r="36" spans="1:31" s="2" customFormat="1" ht="14.4" customHeight="1">
      <c r="A36" s="34"/>
      <c r="B36" s="39"/>
      <c r="C36" s="34"/>
      <c r="D36" s="34"/>
      <c r="E36" s="112" t="s">
        <v>43</v>
      </c>
      <c r="F36" s="123">
        <f>ROUND((SUM(BF89:BF190)),2)</f>
        <v>0</v>
      </c>
      <c r="G36" s="34"/>
      <c r="H36" s="34"/>
      <c r="I36" s="124">
        <v>0.15</v>
      </c>
      <c r="J36" s="123">
        <f>ROUND(((SUM(BF89:BF190))*I36),2)</f>
        <v>0</v>
      </c>
      <c r="K36" s="34"/>
      <c r="L36" s="113"/>
      <c r="S36" s="34"/>
      <c r="T36" s="34"/>
      <c r="U36" s="34"/>
      <c r="V36" s="34"/>
      <c r="W36" s="34"/>
      <c r="X36" s="34"/>
      <c r="Y36" s="34"/>
      <c r="Z36" s="34"/>
      <c r="AA36" s="34"/>
      <c r="AB36" s="34"/>
      <c r="AC36" s="34"/>
      <c r="AD36" s="34"/>
      <c r="AE36" s="34"/>
    </row>
    <row r="37" spans="1:31" s="2" customFormat="1" ht="14.4" customHeight="1" hidden="1">
      <c r="A37" s="34"/>
      <c r="B37" s="39"/>
      <c r="C37" s="34"/>
      <c r="D37" s="34"/>
      <c r="E37" s="112" t="s">
        <v>44</v>
      </c>
      <c r="F37" s="123">
        <f>ROUND((SUM(BG89:BG190)),2)</f>
        <v>0</v>
      </c>
      <c r="G37" s="34"/>
      <c r="H37" s="34"/>
      <c r="I37" s="124">
        <v>0.21</v>
      </c>
      <c r="J37" s="123">
        <f>0</f>
        <v>0</v>
      </c>
      <c r="K37" s="34"/>
      <c r="L37" s="113"/>
      <c r="S37" s="34"/>
      <c r="T37" s="34"/>
      <c r="U37" s="34"/>
      <c r="V37" s="34"/>
      <c r="W37" s="34"/>
      <c r="X37" s="34"/>
      <c r="Y37" s="34"/>
      <c r="Z37" s="34"/>
      <c r="AA37" s="34"/>
      <c r="AB37" s="34"/>
      <c r="AC37" s="34"/>
      <c r="AD37" s="34"/>
      <c r="AE37" s="34"/>
    </row>
    <row r="38" spans="1:31" s="2" customFormat="1" ht="14.4" customHeight="1" hidden="1">
      <c r="A38" s="34"/>
      <c r="B38" s="39"/>
      <c r="C38" s="34"/>
      <c r="D38" s="34"/>
      <c r="E38" s="112" t="s">
        <v>45</v>
      </c>
      <c r="F38" s="123">
        <f>ROUND((SUM(BH89:BH190)),2)</f>
        <v>0</v>
      </c>
      <c r="G38" s="34"/>
      <c r="H38" s="34"/>
      <c r="I38" s="124">
        <v>0.15</v>
      </c>
      <c r="J38" s="123">
        <f>0</f>
        <v>0</v>
      </c>
      <c r="K38" s="34"/>
      <c r="L38" s="113"/>
      <c r="S38" s="34"/>
      <c r="T38" s="34"/>
      <c r="U38" s="34"/>
      <c r="V38" s="34"/>
      <c r="W38" s="34"/>
      <c r="X38" s="34"/>
      <c r="Y38" s="34"/>
      <c r="Z38" s="34"/>
      <c r="AA38" s="34"/>
      <c r="AB38" s="34"/>
      <c r="AC38" s="34"/>
      <c r="AD38" s="34"/>
      <c r="AE38" s="34"/>
    </row>
    <row r="39" spans="1:31" s="2" customFormat="1" ht="14.4" customHeight="1" hidden="1">
      <c r="A39" s="34"/>
      <c r="B39" s="39"/>
      <c r="C39" s="34"/>
      <c r="D39" s="34"/>
      <c r="E39" s="112" t="s">
        <v>46</v>
      </c>
      <c r="F39" s="123">
        <f>ROUND((SUM(BI89:BI190)),2)</f>
        <v>0</v>
      </c>
      <c r="G39" s="34"/>
      <c r="H39" s="34"/>
      <c r="I39" s="124">
        <v>0</v>
      </c>
      <c r="J39" s="123">
        <f>0</f>
        <v>0</v>
      </c>
      <c r="K39" s="34"/>
      <c r="L39" s="113"/>
      <c r="S39" s="34"/>
      <c r="T39" s="34"/>
      <c r="U39" s="34"/>
      <c r="V39" s="34"/>
      <c r="W39" s="34"/>
      <c r="X39" s="34"/>
      <c r="Y39" s="34"/>
      <c r="Z39" s="34"/>
      <c r="AA39" s="34"/>
      <c r="AB39" s="34"/>
      <c r="AC39" s="34"/>
      <c r="AD39" s="34"/>
      <c r="AE39" s="34"/>
    </row>
    <row r="40" spans="1:31" s="2" customFormat="1" ht="6.9" customHeight="1">
      <c r="A40" s="34"/>
      <c r="B40" s="39"/>
      <c r="C40" s="34"/>
      <c r="D40" s="34"/>
      <c r="E40" s="34"/>
      <c r="F40" s="34"/>
      <c r="G40" s="34"/>
      <c r="H40" s="34"/>
      <c r="I40" s="34"/>
      <c r="J40" s="34"/>
      <c r="K40" s="34"/>
      <c r="L40" s="113"/>
      <c r="S40" s="34"/>
      <c r="T40" s="34"/>
      <c r="U40" s="34"/>
      <c r="V40" s="34"/>
      <c r="W40" s="34"/>
      <c r="X40" s="34"/>
      <c r="Y40" s="34"/>
      <c r="Z40" s="34"/>
      <c r="AA40" s="34"/>
      <c r="AB40" s="34"/>
      <c r="AC40" s="34"/>
      <c r="AD40" s="34"/>
      <c r="AE40" s="34"/>
    </row>
    <row r="41" spans="1:31" s="2" customFormat="1" ht="25.35" customHeight="1">
      <c r="A41" s="34"/>
      <c r="B41" s="39"/>
      <c r="C41" s="125"/>
      <c r="D41" s="126" t="s">
        <v>47</v>
      </c>
      <c r="E41" s="127"/>
      <c r="F41" s="127"/>
      <c r="G41" s="128" t="s">
        <v>48</v>
      </c>
      <c r="H41" s="129" t="s">
        <v>49</v>
      </c>
      <c r="I41" s="127"/>
      <c r="J41" s="130">
        <f>SUM(J32:J39)</f>
        <v>0</v>
      </c>
      <c r="K41" s="131"/>
      <c r="L41" s="113"/>
      <c r="S41" s="34"/>
      <c r="T41" s="34"/>
      <c r="U41" s="34"/>
      <c r="V41" s="34"/>
      <c r="W41" s="34"/>
      <c r="X41" s="34"/>
      <c r="Y41" s="34"/>
      <c r="Z41" s="34"/>
      <c r="AA41" s="34"/>
      <c r="AB41" s="34"/>
      <c r="AC41" s="34"/>
      <c r="AD41" s="34"/>
      <c r="AE41" s="34"/>
    </row>
    <row r="42" spans="1:31" s="2" customFormat="1" ht="14.4" customHeight="1">
      <c r="A42" s="34"/>
      <c r="B42" s="132"/>
      <c r="C42" s="133"/>
      <c r="D42" s="133"/>
      <c r="E42" s="133"/>
      <c r="F42" s="133"/>
      <c r="G42" s="133"/>
      <c r="H42" s="133"/>
      <c r="I42" s="133"/>
      <c r="J42" s="133"/>
      <c r="K42" s="133"/>
      <c r="L42" s="113"/>
      <c r="S42" s="34"/>
      <c r="T42" s="34"/>
      <c r="U42" s="34"/>
      <c r="V42" s="34"/>
      <c r="W42" s="34"/>
      <c r="X42" s="34"/>
      <c r="Y42" s="34"/>
      <c r="Z42" s="34"/>
      <c r="AA42" s="34"/>
      <c r="AB42" s="34"/>
      <c r="AC42" s="34"/>
      <c r="AD42" s="34"/>
      <c r="AE42" s="34"/>
    </row>
    <row r="46" spans="1:31" s="2" customFormat="1" ht="6.9" customHeight="1" hidden="1">
      <c r="A46" s="34"/>
      <c r="B46" s="134"/>
      <c r="C46" s="135"/>
      <c r="D46" s="135"/>
      <c r="E46" s="135"/>
      <c r="F46" s="135"/>
      <c r="G46" s="135"/>
      <c r="H46" s="135"/>
      <c r="I46" s="135"/>
      <c r="J46" s="135"/>
      <c r="K46" s="135"/>
      <c r="L46" s="113"/>
      <c r="S46" s="34"/>
      <c r="T46" s="34"/>
      <c r="U46" s="34"/>
      <c r="V46" s="34"/>
      <c r="W46" s="34"/>
      <c r="X46" s="34"/>
      <c r="Y46" s="34"/>
      <c r="Z46" s="34"/>
      <c r="AA46" s="34"/>
      <c r="AB46" s="34"/>
      <c r="AC46" s="34"/>
      <c r="AD46" s="34"/>
      <c r="AE46" s="34"/>
    </row>
    <row r="47" spans="1:31" s="2" customFormat="1" ht="24.9" customHeight="1" hidden="1">
      <c r="A47" s="34"/>
      <c r="B47" s="35"/>
      <c r="C47" s="23" t="s">
        <v>158</v>
      </c>
      <c r="D47" s="36"/>
      <c r="E47" s="36"/>
      <c r="F47" s="36"/>
      <c r="G47" s="36"/>
      <c r="H47" s="36"/>
      <c r="I47" s="36"/>
      <c r="J47" s="36"/>
      <c r="K47" s="36"/>
      <c r="L47" s="113"/>
      <c r="S47" s="34"/>
      <c r="T47" s="34"/>
      <c r="U47" s="34"/>
      <c r="V47" s="34"/>
      <c r="W47" s="34"/>
      <c r="X47" s="34"/>
      <c r="Y47" s="34"/>
      <c r="Z47" s="34"/>
      <c r="AA47" s="34"/>
      <c r="AB47" s="34"/>
      <c r="AC47" s="34"/>
      <c r="AD47" s="34"/>
      <c r="AE47" s="34"/>
    </row>
    <row r="48" spans="1:31" s="2" customFormat="1" ht="6.9" customHeight="1" hidden="1">
      <c r="A48" s="34"/>
      <c r="B48" s="35"/>
      <c r="C48" s="36"/>
      <c r="D48" s="36"/>
      <c r="E48" s="36"/>
      <c r="F48" s="36"/>
      <c r="G48" s="36"/>
      <c r="H48" s="36"/>
      <c r="I48" s="36"/>
      <c r="J48" s="36"/>
      <c r="K48" s="36"/>
      <c r="L48" s="113"/>
      <c r="S48" s="34"/>
      <c r="T48" s="34"/>
      <c r="U48" s="34"/>
      <c r="V48" s="34"/>
      <c r="W48" s="34"/>
      <c r="X48" s="34"/>
      <c r="Y48" s="34"/>
      <c r="Z48" s="34"/>
      <c r="AA48" s="34"/>
      <c r="AB48" s="34"/>
      <c r="AC48" s="34"/>
      <c r="AD48" s="34"/>
      <c r="AE48" s="34"/>
    </row>
    <row r="49" spans="1:31" s="2" customFormat="1" ht="12" customHeight="1" hidden="1">
      <c r="A49" s="34"/>
      <c r="B49" s="35"/>
      <c r="C49" s="29" t="s">
        <v>16</v>
      </c>
      <c r="D49" s="36"/>
      <c r="E49" s="36"/>
      <c r="F49" s="36"/>
      <c r="G49" s="36"/>
      <c r="H49" s="36"/>
      <c r="I49" s="36"/>
      <c r="J49" s="36"/>
      <c r="K49" s="36"/>
      <c r="L49" s="113"/>
      <c r="S49" s="34"/>
      <c r="T49" s="34"/>
      <c r="U49" s="34"/>
      <c r="V49" s="34"/>
      <c r="W49" s="34"/>
      <c r="X49" s="34"/>
      <c r="Y49" s="34"/>
      <c r="Z49" s="34"/>
      <c r="AA49" s="34"/>
      <c r="AB49" s="34"/>
      <c r="AC49" s="34"/>
      <c r="AD49" s="34"/>
      <c r="AE49" s="34"/>
    </row>
    <row r="50" spans="1:31" s="2" customFormat="1" ht="16.5" customHeight="1" hidden="1">
      <c r="A50" s="34"/>
      <c r="B50" s="35"/>
      <c r="C50" s="36"/>
      <c r="D50" s="36"/>
      <c r="E50" s="288" t="str">
        <f>E7</f>
        <v>Cyklická údržba trati v úseku Praha-Holešovice - Vraňany</v>
      </c>
      <c r="F50" s="289"/>
      <c r="G50" s="289"/>
      <c r="H50" s="289"/>
      <c r="I50" s="36"/>
      <c r="J50" s="36"/>
      <c r="K50" s="36"/>
      <c r="L50" s="113"/>
      <c r="S50" s="34"/>
      <c r="T50" s="34"/>
      <c r="U50" s="34"/>
      <c r="V50" s="34"/>
      <c r="W50" s="34"/>
      <c r="X50" s="34"/>
      <c r="Y50" s="34"/>
      <c r="Z50" s="34"/>
      <c r="AA50" s="34"/>
      <c r="AB50" s="34"/>
      <c r="AC50" s="34"/>
      <c r="AD50" s="34"/>
      <c r="AE50" s="34"/>
    </row>
    <row r="51" spans="2:12" s="1" customFormat="1" ht="12" customHeight="1" hidden="1">
      <c r="B51" s="21"/>
      <c r="C51" s="29" t="s">
        <v>156</v>
      </c>
      <c r="D51" s="22"/>
      <c r="E51" s="22"/>
      <c r="F51" s="22"/>
      <c r="G51" s="22"/>
      <c r="H51" s="22"/>
      <c r="I51" s="22"/>
      <c r="J51" s="22"/>
      <c r="K51" s="22"/>
      <c r="L51" s="20"/>
    </row>
    <row r="52" spans="1:31" s="2" customFormat="1" ht="16.5" customHeight="1" hidden="1">
      <c r="A52" s="34"/>
      <c r="B52" s="35"/>
      <c r="C52" s="36"/>
      <c r="D52" s="36"/>
      <c r="E52" s="288" t="s">
        <v>1924</v>
      </c>
      <c r="F52" s="287"/>
      <c r="G52" s="287"/>
      <c r="H52" s="287"/>
      <c r="I52" s="36"/>
      <c r="J52" s="36"/>
      <c r="K52" s="36"/>
      <c r="L52" s="113"/>
      <c r="S52" s="34"/>
      <c r="T52" s="34"/>
      <c r="U52" s="34"/>
      <c r="V52" s="34"/>
      <c r="W52" s="34"/>
      <c r="X52" s="34"/>
      <c r="Y52" s="34"/>
      <c r="Z52" s="34"/>
      <c r="AA52" s="34"/>
      <c r="AB52" s="34"/>
      <c r="AC52" s="34"/>
      <c r="AD52" s="34"/>
      <c r="AE52" s="34"/>
    </row>
    <row r="53" spans="1:31" s="2" customFormat="1" ht="12" customHeight="1" hidden="1">
      <c r="A53" s="34"/>
      <c r="B53" s="35"/>
      <c r="C53" s="29" t="s">
        <v>1925</v>
      </c>
      <c r="D53" s="36"/>
      <c r="E53" s="36"/>
      <c r="F53" s="36"/>
      <c r="G53" s="36"/>
      <c r="H53" s="36"/>
      <c r="I53" s="36"/>
      <c r="J53" s="36"/>
      <c r="K53" s="36"/>
      <c r="L53" s="113"/>
      <c r="S53" s="34"/>
      <c r="T53" s="34"/>
      <c r="U53" s="34"/>
      <c r="V53" s="34"/>
      <c r="W53" s="34"/>
      <c r="X53" s="34"/>
      <c r="Y53" s="34"/>
      <c r="Z53" s="34"/>
      <c r="AA53" s="34"/>
      <c r="AB53" s="34"/>
      <c r="AC53" s="34"/>
      <c r="AD53" s="34"/>
      <c r="AE53" s="34"/>
    </row>
    <row r="54" spans="1:31" s="2" customFormat="1" ht="16.5" customHeight="1" hidden="1">
      <c r="A54" s="34"/>
      <c r="B54" s="35"/>
      <c r="C54" s="36"/>
      <c r="D54" s="36"/>
      <c r="E54" s="280" t="str">
        <f>E11</f>
        <v>06 - P2401</v>
      </c>
      <c r="F54" s="287"/>
      <c r="G54" s="287"/>
      <c r="H54" s="287"/>
      <c r="I54" s="36"/>
      <c r="J54" s="36"/>
      <c r="K54" s="36"/>
      <c r="L54" s="113"/>
      <c r="S54" s="34"/>
      <c r="T54" s="34"/>
      <c r="U54" s="34"/>
      <c r="V54" s="34"/>
      <c r="W54" s="34"/>
      <c r="X54" s="34"/>
      <c r="Y54" s="34"/>
      <c r="Z54" s="34"/>
      <c r="AA54" s="34"/>
      <c r="AB54" s="34"/>
      <c r="AC54" s="34"/>
      <c r="AD54" s="34"/>
      <c r="AE54" s="34"/>
    </row>
    <row r="55" spans="1:31" s="2" customFormat="1" ht="6.9" customHeight="1" hidden="1">
      <c r="A55" s="34"/>
      <c r="B55" s="35"/>
      <c r="C55" s="36"/>
      <c r="D55" s="36"/>
      <c r="E55" s="36"/>
      <c r="F55" s="36"/>
      <c r="G55" s="36"/>
      <c r="H55" s="36"/>
      <c r="I55" s="36"/>
      <c r="J55" s="36"/>
      <c r="K55" s="36"/>
      <c r="L55" s="113"/>
      <c r="S55" s="34"/>
      <c r="T55" s="34"/>
      <c r="U55" s="34"/>
      <c r="V55" s="34"/>
      <c r="W55" s="34"/>
      <c r="X55" s="34"/>
      <c r="Y55" s="34"/>
      <c r="Z55" s="34"/>
      <c r="AA55" s="34"/>
      <c r="AB55" s="34"/>
      <c r="AC55" s="34"/>
      <c r="AD55" s="34"/>
      <c r="AE55" s="34"/>
    </row>
    <row r="56" spans="1:31" s="2" customFormat="1" ht="12" customHeight="1" hidden="1">
      <c r="A56" s="34"/>
      <c r="B56" s="35"/>
      <c r="C56" s="29" t="s">
        <v>21</v>
      </c>
      <c r="D56" s="36"/>
      <c r="E56" s="36"/>
      <c r="F56" s="27" t="str">
        <f>F14</f>
        <v xml:space="preserve"> </v>
      </c>
      <c r="G56" s="36"/>
      <c r="H56" s="36"/>
      <c r="I56" s="29" t="s">
        <v>23</v>
      </c>
      <c r="J56" s="59" t="str">
        <f>IF(J14="","",J14)</f>
        <v>24. 2. 2023</v>
      </c>
      <c r="K56" s="36"/>
      <c r="L56" s="113"/>
      <c r="S56" s="34"/>
      <c r="T56" s="34"/>
      <c r="U56" s="34"/>
      <c r="V56" s="34"/>
      <c r="W56" s="34"/>
      <c r="X56" s="34"/>
      <c r="Y56" s="34"/>
      <c r="Z56" s="34"/>
      <c r="AA56" s="34"/>
      <c r="AB56" s="34"/>
      <c r="AC56" s="34"/>
      <c r="AD56" s="34"/>
      <c r="AE56" s="34"/>
    </row>
    <row r="57" spans="1:31" s="2" customFormat="1" ht="6.9" customHeight="1" hidden="1">
      <c r="A57" s="34"/>
      <c r="B57" s="35"/>
      <c r="C57" s="36"/>
      <c r="D57" s="36"/>
      <c r="E57" s="36"/>
      <c r="F57" s="36"/>
      <c r="G57" s="36"/>
      <c r="H57" s="36"/>
      <c r="I57" s="36"/>
      <c r="J57" s="36"/>
      <c r="K57" s="36"/>
      <c r="L57" s="113"/>
      <c r="S57" s="34"/>
      <c r="T57" s="34"/>
      <c r="U57" s="34"/>
      <c r="V57" s="34"/>
      <c r="W57" s="34"/>
      <c r="X57" s="34"/>
      <c r="Y57" s="34"/>
      <c r="Z57" s="34"/>
      <c r="AA57" s="34"/>
      <c r="AB57" s="34"/>
      <c r="AC57" s="34"/>
      <c r="AD57" s="34"/>
      <c r="AE57" s="34"/>
    </row>
    <row r="58" spans="1:31" s="2" customFormat="1" ht="15.15" customHeight="1" hidden="1">
      <c r="A58" s="34"/>
      <c r="B58" s="35"/>
      <c r="C58" s="29" t="s">
        <v>25</v>
      </c>
      <c r="D58" s="36"/>
      <c r="E58" s="36"/>
      <c r="F58" s="27" t="str">
        <f>E17</f>
        <v>Ing. Aleš Bednář</v>
      </c>
      <c r="G58" s="36"/>
      <c r="H58" s="36"/>
      <c r="I58" s="29" t="s">
        <v>31</v>
      </c>
      <c r="J58" s="32" t="str">
        <f>E23</f>
        <v xml:space="preserve"> </v>
      </c>
      <c r="K58" s="36"/>
      <c r="L58" s="113"/>
      <c r="S58" s="34"/>
      <c r="T58" s="34"/>
      <c r="U58" s="34"/>
      <c r="V58" s="34"/>
      <c r="W58" s="34"/>
      <c r="X58" s="34"/>
      <c r="Y58" s="34"/>
      <c r="Z58" s="34"/>
      <c r="AA58" s="34"/>
      <c r="AB58" s="34"/>
      <c r="AC58" s="34"/>
      <c r="AD58" s="34"/>
      <c r="AE58" s="34"/>
    </row>
    <row r="59" spans="1:31" s="2" customFormat="1" ht="15.15" customHeight="1" hidden="1">
      <c r="A59" s="34"/>
      <c r="B59" s="35"/>
      <c r="C59" s="29" t="s">
        <v>29</v>
      </c>
      <c r="D59" s="36"/>
      <c r="E59" s="36"/>
      <c r="F59" s="27" t="str">
        <f>IF(E20="","",E20)</f>
        <v>Vyplň údaj</v>
      </c>
      <c r="G59" s="36"/>
      <c r="H59" s="36"/>
      <c r="I59" s="29" t="s">
        <v>33</v>
      </c>
      <c r="J59" s="32" t="str">
        <f>E26</f>
        <v>Lukáš Kot</v>
      </c>
      <c r="K59" s="36"/>
      <c r="L59" s="113"/>
      <c r="S59" s="34"/>
      <c r="T59" s="34"/>
      <c r="U59" s="34"/>
      <c r="V59" s="34"/>
      <c r="W59" s="34"/>
      <c r="X59" s="34"/>
      <c r="Y59" s="34"/>
      <c r="Z59" s="34"/>
      <c r="AA59" s="34"/>
      <c r="AB59" s="34"/>
      <c r="AC59" s="34"/>
      <c r="AD59" s="34"/>
      <c r="AE59" s="34"/>
    </row>
    <row r="60" spans="1:31" s="2" customFormat="1" ht="10.35" customHeight="1" hidden="1">
      <c r="A60" s="34"/>
      <c r="B60" s="35"/>
      <c r="C60" s="36"/>
      <c r="D60" s="36"/>
      <c r="E60" s="36"/>
      <c r="F60" s="36"/>
      <c r="G60" s="36"/>
      <c r="H60" s="36"/>
      <c r="I60" s="36"/>
      <c r="J60" s="36"/>
      <c r="K60" s="36"/>
      <c r="L60" s="113"/>
      <c r="S60" s="34"/>
      <c r="T60" s="34"/>
      <c r="U60" s="34"/>
      <c r="V60" s="34"/>
      <c r="W60" s="34"/>
      <c r="X60" s="34"/>
      <c r="Y60" s="34"/>
      <c r="Z60" s="34"/>
      <c r="AA60" s="34"/>
      <c r="AB60" s="34"/>
      <c r="AC60" s="34"/>
      <c r="AD60" s="34"/>
      <c r="AE60" s="34"/>
    </row>
    <row r="61" spans="1:31" s="2" customFormat="1" ht="29.25" customHeight="1" hidden="1">
      <c r="A61" s="34"/>
      <c r="B61" s="35"/>
      <c r="C61" s="136" t="s">
        <v>159</v>
      </c>
      <c r="D61" s="137"/>
      <c r="E61" s="137"/>
      <c r="F61" s="137"/>
      <c r="G61" s="137"/>
      <c r="H61" s="137"/>
      <c r="I61" s="137"/>
      <c r="J61" s="138" t="s">
        <v>160</v>
      </c>
      <c r="K61" s="137"/>
      <c r="L61" s="113"/>
      <c r="S61" s="34"/>
      <c r="T61" s="34"/>
      <c r="U61" s="34"/>
      <c r="V61" s="34"/>
      <c r="W61" s="34"/>
      <c r="X61" s="34"/>
      <c r="Y61" s="34"/>
      <c r="Z61" s="34"/>
      <c r="AA61" s="34"/>
      <c r="AB61" s="34"/>
      <c r="AC61" s="34"/>
      <c r="AD61" s="34"/>
      <c r="AE61" s="34"/>
    </row>
    <row r="62" spans="1:31" s="2" customFormat="1" ht="10.35" customHeight="1" hidden="1">
      <c r="A62" s="34"/>
      <c r="B62" s="35"/>
      <c r="C62" s="36"/>
      <c r="D62" s="36"/>
      <c r="E62" s="36"/>
      <c r="F62" s="36"/>
      <c r="G62" s="36"/>
      <c r="H62" s="36"/>
      <c r="I62" s="36"/>
      <c r="J62" s="36"/>
      <c r="K62" s="36"/>
      <c r="L62" s="113"/>
      <c r="S62" s="34"/>
      <c r="T62" s="34"/>
      <c r="U62" s="34"/>
      <c r="V62" s="34"/>
      <c r="W62" s="34"/>
      <c r="X62" s="34"/>
      <c r="Y62" s="34"/>
      <c r="Z62" s="34"/>
      <c r="AA62" s="34"/>
      <c r="AB62" s="34"/>
      <c r="AC62" s="34"/>
      <c r="AD62" s="34"/>
      <c r="AE62" s="34"/>
    </row>
    <row r="63" spans="1:47" s="2" customFormat="1" ht="22.8" customHeight="1" hidden="1">
      <c r="A63" s="34"/>
      <c r="B63" s="35"/>
      <c r="C63" s="139" t="s">
        <v>69</v>
      </c>
      <c r="D63" s="36"/>
      <c r="E63" s="36"/>
      <c r="F63" s="36"/>
      <c r="G63" s="36"/>
      <c r="H63" s="36"/>
      <c r="I63" s="36"/>
      <c r="J63" s="77">
        <f>J89</f>
        <v>0</v>
      </c>
      <c r="K63" s="36"/>
      <c r="L63" s="113"/>
      <c r="S63" s="34"/>
      <c r="T63" s="34"/>
      <c r="U63" s="34"/>
      <c r="V63" s="34"/>
      <c r="W63" s="34"/>
      <c r="X63" s="34"/>
      <c r="Y63" s="34"/>
      <c r="Z63" s="34"/>
      <c r="AA63" s="34"/>
      <c r="AB63" s="34"/>
      <c r="AC63" s="34"/>
      <c r="AD63" s="34"/>
      <c r="AE63" s="34"/>
      <c r="AU63" s="17" t="s">
        <v>161</v>
      </c>
    </row>
    <row r="64" spans="2:12" s="9" customFormat="1" ht="24.9" customHeight="1" hidden="1">
      <c r="B64" s="140"/>
      <c r="C64" s="141"/>
      <c r="D64" s="142" t="s">
        <v>162</v>
      </c>
      <c r="E64" s="143"/>
      <c r="F64" s="143"/>
      <c r="G64" s="143"/>
      <c r="H64" s="143"/>
      <c r="I64" s="143"/>
      <c r="J64" s="144">
        <f>J90</f>
        <v>0</v>
      </c>
      <c r="K64" s="141"/>
      <c r="L64" s="145"/>
    </row>
    <row r="65" spans="2:12" s="10" customFormat="1" ht="19.95" customHeight="1" hidden="1">
      <c r="B65" s="146"/>
      <c r="C65" s="97"/>
      <c r="D65" s="147" t="s">
        <v>163</v>
      </c>
      <c r="E65" s="148"/>
      <c r="F65" s="148"/>
      <c r="G65" s="148"/>
      <c r="H65" s="148"/>
      <c r="I65" s="148"/>
      <c r="J65" s="149">
        <f>J91</f>
        <v>0</v>
      </c>
      <c r="K65" s="97"/>
      <c r="L65" s="150"/>
    </row>
    <row r="66" spans="2:12" s="10" customFormat="1" ht="19.95" customHeight="1" hidden="1">
      <c r="B66" s="146"/>
      <c r="C66" s="97"/>
      <c r="D66" s="147" t="s">
        <v>164</v>
      </c>
      <c r="E66" s="148"/>
      <c r="F66" s="148"/>
      <c r="G66" s="148"/>
      <c r="H66" s="148"/>
      <c r="I66" s="148"/>
      <c r="J66" s="149">
        <f>J128</f>
        <v>0</v>
      </c>
      <c r="K66" s="97"/>
      <c r="L66" s="150"/>
    </row>
    <row r="67" spans="2:12" s="10" customFormat="1" ht="19.95" customHeight="1" hidden="1">
      <c r="B67" s="146"/>
      <c r="C67" s="97"/>
      <c r="D67" s="147" t="s">
        <v>165</v>
      </c>
      <c r="E67" s="148"/>
      <c r="F67" s="148"/>
      <c r="G67" s="148"/>
      <c r="H67" s="148"/>
      <c r="I67" s="148"/>
      <c r="J67" s="149">
        <f>J162</f>
        <v>0</v>
      </c>
      <c r="K67" s="97"/>
      <c r="L67" s="150"/>
    </row>
    <row r="68" spans="1:31" s="2" customFormat="1" ht="21.75" customHeight="1" hidden="1">
      <c r="A68" s="34"/>
      <c r="B68" s="35"/>
      <c r="C68" s="36"/>
      <c r="D68" s="36"/>
      <c r="E68" s="36"/>
      <c r="F68" s="36"/>
      <c r="G68" s="36"/>
      <c r="H68" s="36"/>
      <c r="I68" s="36"/>
      <c r="J68" s="36"/>
      <c r="K68" s="36"/>
      <c r="L68" s="113"/>
      <c r="S68" s="34"/>
      <c r="T68" s="34"/>
      <c r="U68" s="34"/>
      <c r="V68" s="34"/>
      <c r="W68" s="34"/>
      <c r="X68" s="34"/>
      <c r="Y68" s="34"/>
      <c r="Z68" s="34"/>
      <c r="AA68" s="34"/>
      <c r="AB68" s="34"/>
      <c r="AC68" s="34"/>
      <c r="AD68" s="34"/>
      <c r="AE68" s="34"/>
    </row>
    <row r="69" spans="1:31" s="2" customFormat="1" ht="6.9" customHeight="1" hidden="1">
      <c r="A69" s="34"/>
      <c r="B69" s="47"/>
      <c r="C69" s="48"/>
      <c r="D69" s="48"/>
      <c r="E69" s="48"/>
      <c r="F69" s="48"/>
      <c r="G69" s="48"/>
      <c r="H69" s="48"/>
      <c r="I69" s="48"/>
      <c r="J69" s="48"/>
      <c r="K69" s="48"/>
      <c r="L69" s="113"/>
      <c r="S69" s="34"/>
      <c r="T69" s="34"/>
      <c r="U69" s="34"/>
      <c r="V69" s="34"/>
      <c r="W69" s="34"/>
      <c r="X69" s="34"/>
      <c r="Y69" s="34"/>
      <c r="Z69" s="34"/>
      <c r="AA69" s="34"/>
      <c r="AB69" s="34"/>
      <c r="AC69" s="34"/>
      <c r="AD69" s="34"/>
      <c r="AE69" s="34"/>
    </row>
    <row r="70" ht="12" hidden="1"/>
    <row r="71" ht="12" hidden="1"/>
    <row r="72" ht="12" hidden="1"/>
    <row r="73" spans="1:31" s="2" customFormat="1" ht="6.9" customHeight="1">
      <c r="A73" s="34"/>
      <c r="B73" s="49"/>
      <c r="C73" s="50"/>
      <c r="D73" s="50"/>
      <c r="E73" s="50"/>
      <c r="F73" s="50"/>
      <c r="G73" s="50"/>
      <c r="H73" s="50"/>
      <c r="I73" s="50"/>
      <c r="J73" s="50"/>
      <c r="K73" s="50"/>
      <c r="L73" s="113"/>
      <c r="S73" s="34"/>
      <c r="T73" s="34"/>
      <c r="U73" s="34"/>
      <c r="V73" s="34"/>
      <c r="W73" s="34"/>
      <c r="X73" s="34"/>
      <c r="Y73" s="34"/>
      <c r="Z73" s="34"/>
      <c r="AA73" s="34"/>
      <c r="AB73" s="34"/>
      <c r="AC73" s="34"/>
      <c r="AD73" s="34"/>
      <c r="AE73" s="34"/>
    </row>
    <row r="74" spans="1:31" s="2" customFormat="1" ht="24.9" customHeight="1">
      <c r="A74" s="34"/>
      <c r="B74" s="35"/>
      <c r="C74" s="23" t="s">
        <v>166</v>
      </c>
      <c r="D74" s="36"/>
      <c r="E74" s="36"/>
      <c r="F74" s="36"/>
      <c r="G74" s="36"/>
      <c r="H74" s="36"/>
      <c r="I74" s="36"/>
      <c r="J74" s="36"/>
      <c r="K74" s="36"/>
      <c r="L74" s="113"/>
      <c r="S74" s="34"/>
      <c r="T74" s="34"/>
      <c r="U74" s="34"/>
      <c r="V74" s="34"/>
      <c r="W74" s="34"/>
      <c r="X74" s="34"/>
      <c r="Y74" s="34"/>
      <c r="Z74" s="34"/>
      <c r="AA74" s="34"/>
      <c r="AB74" s="34"/>
      <c r="AC74" s="34"/>
      <c r="AD74" s="34"/>
      <c r="AE74" s="34"/>
    </row>
    <row r="75" spans="1:31" s="2" customFormat="1" ht="6.9" customHeight="1">
      <c r="A75" s="34"/>
      <c r="B75" s="35"/>
      <c r="C75" s="36"/>
      <c r="D75" s="36"/>
      <c r="E75" s="36"/>
      <c r="F75" s="36"/>
      <c r="G75" s="36"/>
      <c r="H75" s="36"/>
      <c r="I75" s="36"/>
      <c r="J75" s="36"/>
      <c r="K75" s="36"/>
      <c r="L75" s="113"/>
      <c r="S75" s="34"/>
      <c r="T75" s="34"/>
      <c r="U75" s="34"/>
      <c r="V75" s="34"/>
      <c r="W75" s="34"/>
      <c r="X75" s="34"/>
      <c r="Y75" s="34"/>
      <c r="Z75" s="34"/>
      <c r="AA75" s="34"/>
      <c r="AB75" s="34"/>
      <c r="AC75" s="34"/>
      <c r="AD75" s="34"/>
      <c r="AE75" s="34"/>
    </row>
    <row r="76" spans="1:31" s="2" customFormat="1" ht="12" customHeight="1">
      <c r="A76" s="34"/>
      <c r="B76" s="35"/>
      <c r="C76" s="29" t="s">
        <v>16</v>
      </c>
      <c r="D76" s="36"/>
      <c r="E76" s="36"/>
      <c r="F76" s="36"/>
      <c r="G76" s="36"/>
      <c r="H76" s="36"/>
      <c r="I76" s="36"/>
      <c r="J76" s="36"/>
      <c r="K76" s="36"/>
      <c r="L76" s="113"/>
      <c r="S76" s="34"/>
      <c r="T76" s="34"/>
      <c r="U76" s="34"/>
      <c r="V76" s="34"/>
      <c r="W76" s="34"/>
      <c r="X76" s="34"/>
      <c r="Y76" s="34"/>
      <c r="Z76" s="34"/>
      <c r="AA76" s="34"/>
      <c r="AB76" s="34"/>
      <c r="AC76" s="34"/>
      <c r="AD76" s="34"/>
      <c r="AE76" s="34"/>
    </row>
    <row r="77" spans="1:31" s="2" customFormat="1" ht="16.5" customHeight="1">
      <c r="A77" s="34"/>
      <c r="B77" s="35"/>
      <c r="C77" s="36"/>
      <c r="D77" s="36"/>
      <c r="E77" s="288" t="str">
        <f>E7</f>
        <v>Cyklická údržba trati v úseku Praha-Holešovice - Vraňany</v>
      </c>
      <c r="F77" s="289"/>
      <c r="G77" s="289"/>
      <c r="H77" s="289"/>
      <c r="I77" s="36"/>
      <c r="J77" s="36"/>
      <c r="K77" s="36"/>
      <c r="L77" s="113"/>
      <c r="S77" s="34"/>
      <c r="T77" s="34"/>
      <c r="U77" s="34"/>
      <c r="V77" s="34"/>
      <c r="W77" s="34"/>
      <c r="X77" s="34"/>
      <c r="Y77" s="34"/>
      <c r="Z77" s="34"/>
      <c r="AA77" s="34"/>
      <c r="AB77" s="34"/>
      <c r="AC77" s="34"/>
      <c r="AD77" s="34"/>
      <c r="AE77" s="34"/>
    </row>
    <row r="78" spans="2:12" s="1" customFormat="1" ht="12" customHeight="1">
      <c r="B78" s="21"/>
      <c r="C78" s="29" t="s">
        <v>156</v>
      </c>
      <c r="D78" s="22"/>
      <c r="E78" s="22"/>
      <c r="F78" s="22"/>
      <c r="G78" s="22"/>
      <c r="H78" s="22"/>
      <c r="I78" s="22"/>
      <c r="J78" s="22"/>
      <c r="K78" s="22"/>
      <c r="L78" s="20"/>
    </row>
    <row r="79" spans="1:31" s="2" customFormat="1" ht="16.5" customHeight="1">
      <c r="A79" s="34"/>
      <c r="B79" s="35"/>
      <c r="C79" s="36"/>
      <c r="D79" s="36"/>
      <c r="E79" s="288" t="s">
        <v>1924</v>
      </c>
      <c r="F79" s="287"/>
      <c r="G79" s="287"/>
      <c r="H79" s="287"/>
      <c r="I79" s="36"/>
      <c r="J79" s="36"/>
      <c r="K79" s="36"/>
      <c r="L79" s="113"/>
      <c r="S79" s="34"/>
      <c r="T79" s="34"/>
      <c r="U79" s="34"/>
      <c r="V79" s="34"/>
      <c r="W79" s="34"/>
      <c r="X79" s="34"/>
      <c r="Y79" s="34"/>
      <c r="Z79" s="34"/>
      <c r="AA79" s="34"/>
      <c r="AB79" s="34"/>
      <c r="AC79" s="34"/>
      <c r="AD79" s="34"/>
      <c r="AE79" s="34"/>
    </row>
    <row r="80" spans="1:31" s="2" customFormat="1" ht="12" customHeight="1">
      <c r="A80" s="34"/>
      <c r="B80" s="35"/>
      <c r="C80" s="29" t="s">
        <v>1925</v>
      </c>
      <c r="D80" s="36"/>
      <c r="E80" s="36"/>
      <c r="F80" s="36"/>
      <c r="G80" s="36"/>
      <c r="H80" s="36"/>
      <c r="I80" s="36"/>
      <c r="J80" s="36"/>
      <c r="K80" s="36"/>
      <c r="L80" s="113"/>
      <c r="S80" s="34"/>
      <c r="T80" s="34"/>
      <c r="U80" s="34"/>
      <c r="V80" s="34"/>
      <c r="W80" s="34"/>
      <c r="X80" s="34"/>
      <c r="Y80" s="34"/>
      <c r="Z80" s="34"/>
      <c r="AA80" s="34"/>
      <c r="AB80" s="34"/>
      <c r="AC80" s="34"/>
      <c r="AD80" s="34"/>
      <c r="AE80" s="34"/>
    </row>
    <row r="81" spans="1:31" s="2" customFormat="1" ht="16.5" customHeight="1">
      <c r="A81" s="34"/>
      <c r="B81" s="35"/>
      <c r="C81" s="36"/>
      <c r="D81" s="36"/>
      <c r="E81" s="280" t="str">
        <f>E11</f>
        <v>06 - P2401</v>
      </c>
      <c r="F81" s="287"/>
      <c r="G81" s="287"/>
      <c r="H81" s="287"/>
      <c r="I81" s="36"/>
      <c r="J81" s="36"/>
      <c r="K81" s="36"/>
      <c r="L81" s="113"/>
      <c r="S81" s="34"/>
      <c r="T81" s="34"/>
      <c r="U81" s="34"/>
      <c r="V81" s="34"/>
      <c r="W81" s="34"/>
      <c r="X81" s="34"/>
      <c r="Y81" s="34"/>
      <c r="Z81" s="34"/>
      <c r="AA81" s="34"/>
      <c r="AB81" s="34"/>
      <c r="AC81" s="34"/>
      <c r="AD81" s="34"/>
      <c r="AE81" s="34"/>
    </row>
    <row r="82" spans="1:31" s="2" customFormat="1" ht="6.9" customHeight="1">
      <c r="A82" s="34"/>
      <c r="B82" s="35"/>
      <c r="C82" s="36"/>
      <c r="D82" s="36"/>
      <c r="E82" s="36"/>
      <c r="F82" s="36"/>
      <c r="G82" s="36"/>
      <c r="H82" s="36"/>
      <c r="I82" s="36"/>
      <c r="J82" s="36"/>
      <c r="K82" s="36"/>
      <c r="L82" s="113"/>
      <c r="S82" s="34"/>
      <c r="T82" s="34"/>
      <c r="U82" s="34"/>
      <c r="V82" s="34"/>
      <c r="W82" s="34"/>
      <c r="X82" s="34"/>
      <c r="Y82" s="34"/>
      <c r="Z82" s="34"/>
      <c r="AA82" s="34"/>
      <c r="AB82" s="34"/>
      <c r="AC82" s="34"/>
      <c r="AD82" s="34"/>
      <c r="AE82" s="34"/>
    </row>
    <row r="83" spans="1:31" s="2" customFormat="1" ht="12" customHeight="1">
      <c r="A83" s="34"/>
      <c r="B83" s="35"/>
      <c r="C83" s="29" t="s">
        <v>21</v>
      </c>
      <c r="D83" s="36"/>
      <c r="E83" s="36"/>
      <c r="F83" s="27" t="str">
        <f>F14</f>
        <v xml:space="preserve"> </v>
      </c>
      <c r="G83" s="36"/>
      <c r="H83" s="36"/>
      <c r="I83" s="29" t="s">
        <v>23</v>
      </c>
      <c r="J83" s="59" t="str">
        <f>IF(J14="","",J14)</f>
        <v>24. 2. 2023</v>
      </c>
      <c r="K83" s="36"/>
      <c r="L83" s="113"/>
      <c r="S83" s="34"/>
      <c r="T83" s="34"/>
      <c r="U83" s="34"/>
      <c r="V83" s="34"/>
      <c r="W83" s="34"/>
      <c r="X83" s="34"/>
      <c r="Y83" s="34"/>
      <c r="Z83" s="34"/>
      <c r="AA83" s="34"/>
      <c r="AB83" s="34"/>
      <c r="AC83" s="34"/>
      <c r="AD83" s="34"/>
      <c r="AE83" s="34"/>
    </row>
    <row r="84" spans="1:31" s="2" customFormat="1" ht="6.9" customHeight="1">
      <c r="A84" s="34"/>
      <c r="B84" s="35"/>
      <c r="C84" s="36"/>
      <c r="D84" s="36"/>
      <c r="E84" s="36"/>
      <c r="F84" s="36"/>
      <c r="G84" s="36"/>
      <c r="H84" s="36"/>
      <c r="I84" s="36"/>
      <c r="J84" s="36"/>
      <c r="K84" s="36"/>
      <c r="L84" s="113"/>
      <c r="S84" s="34"/>
      <c r="T84" s="34"/>
      <c r="U84" s="34"/>
      <c r="V84" s="34"/>
      <c r="W84" s="34"/>
      <c r="X84" s="34"/>
      <c r="Y84" s="34"/>
      <c r="Z84" s="34"/>
      <c r="AA84" s="34"/>
      <c r="AB84" s="34"/>
      <c r="AC84" s="34"/>
      <c r="AD84" s="34"/>
      <c r="AE84" s="34"/>
    </row>
    <row r="85" spans="1:31" s="2" customFormat="1" ht="15.15" customHeight="1">
      <c r="A85" s="34"/>
      <c r="B85" s="35"/>
      <c r="C85" s="29" t="s">
        <v>25</v>
      </c>
      <c r="D85" s="36"/>
      <c r="E85" s="36"/>
      <c r="F85" s="27" t="str">
        <f>E17</f>
        <v>Ing. Aleš Bednář</v>
      </c>
      <c r="G85" s="36"/>
      <c r="H85" s="36"/>
      <c r="I85" s="29" t="s">
        <v>31</v>
      </c>
      <c r="J85" s="32" t="str">
        <f>E23</f>
        <v xml:space="preserve"> </v>
      </c>
      <c r="K85" s="36"/>
      <c r="L85" s="113"/>
      <c r="S85" s="34"/>
      <c r="T85" s="34"/>
      <c r="U85" s="34"/>
      <c r="V85" s="34"/>
      <c r="W85" s="34"/>
      <c r="X85" s="34"/>
      <c r="Y85" s="34"/>
      <c r="Z85" s="34"/>
      <c r="AA85" s="34"/>
      <c r="AB85" s="34"/>
      <c r="AC85" s="34"/>
      <c r="AD85" s="34"/>
      <c r="AE85" s="34"/>
    </row>
    <row r="86" spans="1:31" s="2" customFormat="1" ht="15.15" customHeight="1">
      <c r="A86" s="34"/>
      <c r="B86" s="35"/>
      <c r="C86" s="29" t="s">
        <v>29</v>
      </c>
      <c r="D86" s="36"/>
      <c r="E86" s="36"/>
      <c r="F86" s="27" t="str">
        <f>IF(E20="","",E20)</f>
        <v>Vyplň údaj</v>
      </c>
      <c r="G86" s="36"/>
      <c r="H86" s="36"/>
      <c r="I86" s="29" t="s">
        <v>33</v>
      </c>
      <c r="J86" s="32" t="str">
        <f>E26</f>
        <v>Lukáš Kot</v>
      </c>
      <c r="K86" s="36"/>
      <c r="L86" s="113"/>
      <c r="S86" s="34"/>
      <c r="T86" s="34"/>
      <c r="U86" s="34"/>
      <c r="V86" s="34"/>
      <c r="W86" s="34"/>
      <c r="X86" s="34"/>
      <c r="Y86" s="34"/>
      <c r="Z86" s="34"/>
      <c r="AA86" s="34"/>
      <c r="AB86" s="34"/>
      <c r="AC86" s="34"/>
      <c r="AD86" s="34"/>
      <c r="AE86" s="34"/>
    </row>
    <row r="87" spans="1:31" s="2" customFormat="1" ht="10.35" customHeight="1">
      <c r="A87" s="34"/>
      <c r="B87" s="35"/>
      <c r="C87" s="36"/>
      <c r="D87" s="36"/>
      <c r="E87" s="36"/>
      <c r="F87" s="36"/>
      <c r="G87" s="36"/>
      <c r="H87" s="36"/>
      <c r="I87" s="36"/>
      <c r="J87" s="36"/>
      <c r="K87" s="36"/>
      <c r="L87" s="113"/>
      <c r="S87" s="34"/>
      <c r="T87" s="34"/>
      <c r="U87" s="34"/>
      <c r="V87" s="34"/>
      <c r="W87" s="34"/>
      <c r="X87" s="34"/>
      <c r="Y87" s="34"/>
      <c r="Z87" s="34"/>
      <c r="AA87" s="34"/>
      <c r="AB87" s="34"/>
      <c r="AC87" s="34"/>
      <c r="AD87" s="34"/>
      <c r="AE87" s="34"/>
    </row>
    <row r="88" spans="1:31" s="11" customFormat="1" ht="29.25" customHeight="1">
      <c r="A88" s="151"/>
      <c r="B88" s="152"/>
      <c r="C88" s="153" t="s">
        <v>167</v>
      </c>
      <c r="D88" s="154" t="s">
        <v>56</v>
      </c>
      <c r="E88" s="154" t="s">
        <v>52</v>
      </c>
      <c r="F88" s="154" t="s">
        <v>53</v>
      </c>
      <c r="G88" s="154" t="s">
        <v>168</v>
      </c>
      <c r="H88" s="154" t="s">
        <v>169</v>
      </c>
      <c r="I88" s="154" t="s">
        <v>170</v>
      </c>
      <c r="J88" s="154" t="s">
        <v>160</v>
      </c>
      <c r="K88" s="155" t="s">
        <v>171</v>
      </c>
      <c r="L88" s="156"/>
      <c r="M88" s="68" t="s">
        <v>19</v>
      </c>
      <c r="N88" s="69" t="s">
        <v>41</v>
      </c>
      <c r="O88" s="69" t="s">
        <v>172</v>
      </c>
      <c r="P88" s="69" t="s">
        <v>173</v>
      </c>
      <c r="Q88" s="69" t="s">
        <v>174</v>
      </c>
      <c r="R88" s="69" t="s">
        <v>175</v>
      </c>
      <c r="S88" s="69" t="s">
        <v>176</v>
      </c>
      <c r="T88" s="70" t="s">
        <v>177</v>
      </c>
      <c r="U88" s="151"/>
      <c r="V88" s="151"/>
      <c r="W88" s="151"/>
      <c r="X88" s="151"/>
      <c r="Y88" s="151"/>
      <c r="Z88" s="151"/>
      <c r="AA88" s="151"/>
      <c r="AB88" s="151"/>
      <c r="AC88" s="151"/>
      <c r="AD88" s="151"/>
      <c r="AE88" s="151"/>
    </row>
    <row r="89" spans="1:63" s="2" customFormat="1" ht="22.8" customHeight="1">
      <c r="A89" s="34"/>
      <c r="B89" s="35"/>
      <c r="C89" s="75" t="s">
        <v>178</v>
      </c>
      <c r="D89" s="36"/>
      <c r="E89" s="36"/>
      <c r="F89" s="36"/>
      <c r="G89" s="36"/>
      <c r="H89" s="36"/>
      <c r="I89" s="36"/>
      <c r="J89" s="157">
        <f>BK89</f>
        <v>0</v>
      </c>
      <c r="K89" s="36"/>
      <c r="L89" s="39"/>
      <c r="M89" s="71"/>
      <c r="N89" s="158"/>
      <c r="O89" s="72"/>
      <c r="P89" s="159">
        <f>P90</f>
        <v>0</v>
      </c>
      <c r="Q89" s="72"/>
      <c r="R89" s="159">
        <f>R90</f>
        <v>36.3819</v>
      </c>
      <c r="S89" s="72"/>
      <c r="T89" s="160">
        <f>T90</f>
        <v>0</v>
      </c>
      <c r="U89" s="34"/>
      <c r="V89" s="34"/>
      <c r="W89" s="34"/>
      <c r="X89" s="34"/>
      <c r="Y89" s="34"/>
      <c r="Z89" s="34"/>
      <c r="AA89" s="34"/>
      <c r="AB89" s="34"/>
      <c r="AC89" s="34"/>
      <c r="AD89" s="34"/>
      <c r="AE89" s="34"/>
      <c r="AT89" s="17" t="s">
        <v>70</v>
      </c>
      <c r="AU89" s="17" t="s">
        <v>161</v>
      </c>
      <c r="BK89" s="161">
        <f>BK90</f>
        <v>0</v>
      </c>
    </row>
    <row r="90" spans="2:63" s="12" customFormat="1" ht="25.95" customHeight="1">
      <c r="B90" s="162"/>
      <c r="C90" s="163"/>
      <c r="D90" s="164" t="s">
        <v>70</v>
      </c>
      <c r="E90" s="165" t="s">
        <v>179</v>
      </c>
      <c r="F90" s="165" t="s">
        <v>180</v>
      </c>
      <c r="G90" s="163"/>
      <c r="H90" s="163"/>
      <c r="I90" s="166"/>
      <c r="J90" s="167">
        <f>BK90</f>
        <v>0</v>
      </c>
      <c r="K90" s="163"/>
      <c r="L90" s="168"/>
      <c r="M90" s="169"/>
      <c r="N90" s="170"/>
      <c r="O90" s="170"/>
      <c r="P90" s="171">
        <f>P91+P128+P162</f>
        <v>0</v>
      </c>
      <c r="Q90" s="170"/>
      <c r="R90" s="171">
        <f>R91+R128+R162</f>
        <v>36.3819</v>
      </c>
      <c r="S90" s="170"/>
      <c r="T90" s="172">
        <f>T91+T128+T162</f>
        <v>0</v>
      </c>
      <c r="AR90" s="173" t="s">
        <v>79</v>
      </c>
      <c r="AT90" s="174" t="s">
        <v>70</v>
      </c>
      <c r="AU90" s="174" t="s">
        <v>71</v>
      </c>
      <c r="AY90" s="173" t="s">
        <v>181</v>
      </c>
      <c r="BK90" s="175">
        <f>BK91+BK128+BK162</f>
        <v>0</v>
      </c>
    </row>
    <row r="91" spans="2:63" s="12" customFormat="1" ht="22.8" customHeight="1">
      <c r="B91" s="162"/>
      <c r="C91" s="163"/>
      <c r="D91" s="164" t="s">
        <v>70</v>
      </c>
      <c r="E91" s="176" t="s">
        <v>81</v>
      </c>
      <c r="F91" s="176" t="s">
        <v>182</v>
      </c>
      <c r="G91" s="163"/>
      <c r="H91" s="163"/>
      <c r="I91" s="166"/>
      <c r="J91" s="177">
        <f>BK91</f>
        <v>0</v>
      </c>
      <c r="K91" s="163"/>
      <c r="L91" s="168"/>
      <c r="M91" s="169"/>
      <c r="N91" s="170"/>
      <c r="O91" s="170"/>
      <c r="P91" s="171">
        <f>SUM(P92:P127)</f>
        <v>0</v>
      </c>
      <c r="Q91" s="170"/>
      <c r="R91" s="171">
        <f>SUM(R92:R127)</f>
        <v>36.3819</v>
      </c>
      <c r="S91" s="170"/>
      <c r="T91" s="172">
        <f>SUM(T92:T127)</f>
        <v>0</v>
      </c>
      <c r="AR91" s="173" t="s">
        <v>79</v>
      </c>
      <c r="AT91" s="174" t="s">
        <v>70</v>
      </c>
      <c r="AU91" s="174" t="s">
        <v>79</v>
      </c>
      <c r="AY91" s="173" t="s">
        <v>181</v>
      </c>
      <c r="BK91" s="175">
        <f>SUM(BK92:BK127)</f>
        <v>0</v>
      </c>
    </row>
    <row r="92" spans="1:65" s="2" customFormat="1" ht="24.15" customHeight="1">
      <c r="A92" s="34"/>
      <c r="B92" s="35"/>
      <c r="C92" s="178" t="s">
        <v>79</v>
      </c>
      <c r="D92" s="178" t="s">
        <v>183</v>
      </c>
      <c r="E92" s="179" t="s">
        <v>1970</v>
      </c>
      <c r="F92" s="180" t="s">
        <v>1971</v>
      </c>
      <c r="G92" s="181" t="s">
        <v>223</v>
      </c>
      <c r="H92" s="182">
        <v>96</v>
      </c>
      <c r="I92" s="183"/>
      <c r="J92" s="184">
        <f>ROUND(I92*H92,2)</f>
        <v>0</v>
      </c>
      <c r="K92" s="180" t="s">
        <v>187</v>
      </c>
      <c r="L92" s="185"/>
      <c r="M92" s="186" t="s">
        <v>19</v>
      </c>
      <c r="N92" s="187" t="s">
        <v>42</v>
      </c>
      <c r="O92" s="64"/>
      <c r="P92" s="188">
        <f>O92*H92</f>
        <v>0</v>
      </c>
      <c r="Q92" s="188">
        <v>0.00105</v>
      </c>
      <c r="R92" s="188">
        <f>Q92*H92</f>
        <v>0.1008</v>
      </c>
      <c r="S92" s="188">
        <v>0</v>
      </c>
      <c r="T92" s="189">
        <f>S92*H92</f>
        <v>0</v>
      </c>
      <c r="U92" s="34"/>
      <c r="V92" s="34"/>
      <c r="W92" s="34"/>
      <c r="X92" s="34"/>
      <c r="Y92" s="34"/>
      <c r="Z92" s="34"/>
      <c r="AA92" s="34"/>
      <c r="AB92" s="34"/>
      <c r="AC92" s="34"/>
      <c r="AD92" s="34"/>
      <c r="AE92" s="34"/>
      <c r="AR92" s="190" t="s">
        <v>188</v>
      </c>
      <c r="AT92" s="190" t="s">
        <v>183</v>
      </c>
      <c r="AU92" s="190" t="s">
        <v>81</v>
      </c>
      <c r="AY92" s="17" t="s">
        <v>181</v>
      </c>
      <c r="BE92" s="191">
        <f>IF(N92="základní",J92,0)</f>
        <v>0</v>
      </c>
      <c r="BF92" s="191">
        <f>IF(N92="snížená",J92,0)</f>
        <v>0</v>
      </c>
      <c r="BG92" s="191">
        <f>IF(N92="zákl. přenesená",J92,0)</f>
        <v>0</v>
      </c>
      <c r="BH92" s="191">
        <f>IF(N92="sníž. přenesená",J92,0)</f>
        <v>0</v>
      </c>
      <c r="BI92" s="191">
        <f>IF(N92="nulová",J92,0)</f>
        <v>0</v>
      </c>
      <c r="BJ92" s="17" t="s">
        <v>79</v>
      </c>
      <c r="BK92" s="191">
        <f>ROUND(I92*H92,2)</f>
        <v>0</v>
      </c>
      <c r="BL92" s="17" t="s">
        <v>189</v>
      </c>
      <c r="BM92" s="190" t="s">
        <v>2237</v>
      </c>
    </row>
    <row r="93" spans="2:51" s="14" customFormat="1" ht="12">
      <c r="B93" s="203"/>
      <c r="C93" s="204"/>
      <c r="D93" s="194" t="s">
        <v>191</v>
      </c>
      <c r="E93" s="205" t="s">
        <v>19</v>
      </c>
      <c r="F93" s="206" t="s">
        <v>1973</v>
      </c>
      <c r="G93" s="204"/>
      <c r="H93" s="207">
        <v>96</v>
      </c>
      <c r="I93" s="208"/>
      <c r="J93" s="204"/>
      <c r="K93" s="204"/>
      <c r="L93" s="209"/>
      <c r="M93" s="210"/>
      <c r="N93" s="211"/>
      <c r="O93" s="211"/>
      <c r="P93" s="211"/>
      <c r="Q93" s="211"/>
      <c r="R93" s="211"/>
      <c r="S93" s="211"/>
      <c r="T93" s="212"/>
      <c r="AT93" s="213" t="s">
        <v>191</v>
      </c>
      <c r="AU93" s="213" t="s">
        <v>81</v>
      </c>
      <c r="AV93" s="14" t="s">
        <v>81</v>
      </c>
      <c r="AW93" s="14" t="s">
        <v>32</v>
      </c>
      <c r="AX93" s="14" t="s">
        <v>71</v>
      </c>
      <c r="AY93" s="213" t="s">
        <v>181</v>
      </c>
    </row>
    <row r="94" spans="2:51" s="15" customFormat="1" ht="12">
      <c r="B94" s="214"/>
      <c r="C94" s="215"/>
      <c r="D94" s="194" t="s">
        <v>191</v>
      </c>
      <c r="E94" s="216" t="s">
        <v>19</v>
      </c>
      <c r="F94" s="217" t="s">
        <v>196</v>
      </c>
      <c r="G94" s="215"/>
      <c r="H94" s="218">
        <v>96</v>
      </c>
      <c r="I94" s="219"/>
      <c r="J94" s="215"/>
      <c r="K94" s="215"/>
      <c r="L94" s="220"/>
      <c r="M94" s="221"/>
      <c r="N94" s="222"/>
      <c r="O94" s="222"/>
      <c r="P94" s="222"/>
      <c r="Q94" s="222"/>
      <c r="R94" s="222"/>
      <c r="S94" s="222"/>
      <c r="T94" s="223"/>
      <c r="AT94" s="224" t="s">
        <v>191</v>
      </c>
      <c r="AU94" s="224" t="s">
        <v>81</v>
      </c>
      <c r="AV94" s="15" t="s">
        <v>189</v>
      </c>
      <c r="AW94" s="15" t="s">
        <v>32</v>
      </c>
      <c r="AX94" s="15" t="s">
        <v>79</v>
      </c>
      <c r="AY94" s="224" t="s">
        <v>181</v>
      </c>
    </row>
    <row r="95" spans="1:65" s="2" customFormat="1" ht="24.15" customHeight="1">
      <c r="A95" s="34"/>
      <c r="B95" s="35"/>
      <c r="C95" s="178" t="s">
        <v>81</v>
      </c>
      <c r="D95" s="178" t="s">
        <v>183</v>
      </c>
      <c r="E95" s="179" t="s">
        <v>2238</v>
      </c>
      <c r="F95" s="180" t="s">
        <v>2239</v>
      </c>
      <c r="G95" s="181" t="s">
        <v>262</v>
      </c>
      <c r="H95" s="182">
        <v>12</v>
      </c>
      <c r="I95" s="183"/>
      <c r="J95" s="184">
        <f>ROUND(I95*H95,2)</f>
        <v>0</v>
      </c>
      <c r="K95" s="180" t="s">
        <v>187</v>
      </c>
      <c r="L95" s="185"/>
      <c r="M95" s="186" t="s">
        <v>19</v>
      </c>
      <c r="N95" s="187" t="s">
        <v>42</v>
      </c>
      <c r="O95" s="64"/>
      <c r="P95" s="188">
        <f>O95*H95</f>
        <v>0</v>
      </c>
      <c r="Q95" s="188">
        <v>0</v>
      </c>
      <c r="R95" s="188">
        <f>Q95*H95</f>
        <v>0</v>
      </c>
      <c r="S95" s="188">
        <v>0</v>
      </c>
      <c r="T95" s="189">
        <f>S95*H95</f>
        <v>0</v>
      </c>
      <c r="U95" s="34"/>
      <c r="V95" s="34"/>
      <c r="W95" s="34"/>
      <c r="X95" s="34"/>
      <c r="Y95" s="34"/>
      <c r="Z95" s="34"/>
      <c r="AA95" s="34"/>
      <c r="AB95" s="34"/>
      <c r="AC95" s="34"/>
      <c r="AD95" s="34"/>
      <c r="AE95" s="34"/>
      <c r="AR95" s="190" t="s">
        <v>188</v>
      </c>
      <c r="AT95" s="190" t="s">
        <v>183</v>
      </c>
      <c r="AU95" s="190" t="s">
        <v>81</v>
      </c>
      <c r="AY95" s="17" t="s">
        <v>181</v>
      </c>
      <c r="BE95" s="191">
        <f>IF(N95="základní",J95,0)</f>
        <v>0</v>
      </c>
      <c r="BF95" s="191">
        <f>IF(N95="snížená",J95,0)</f>
        <v>0</v>
      </c>
      <c r="BG95" s="191">
        <f>IF(N95="zákl. přenesená",J95,0)</f>
        <v>0</v>
      </c>
      <c r="BH95" s="191">
        <f>IF(N95="sníž. přenesená",J95,0)</f>
        <v>0</v>
      </c>
      <c r="BI95" s="191">
        <f>IF(N95="nulová",J95,0)</f>
        <v>0</v>
      </c>
      <c r="BJ95" s="17" t="s">
        <v>79</v>
      </c>
      <c r="BK95" s="191">
        <f>ROUND(I95*H95,2)</f>
        <v>0</v>
      </c>
      <c r="BL95" s="17" t="s">
        <v>189</v>
      </c>
      <c r="BM95" s="190" t="s">
        <v>2240</v>
      </c>
    </row>
    <row r="96" spans="2:51" s="14" customFormat="1" ht="12">
      <c r="B96" s="203"/>
      <c r="C96" s="204"/>
      <c r="D96" s="194" t="s">
        <v>191</v>
      </c>
      <c r="E96" s="205" t="s">
        <v>19</v>
      </c>
      <c r="F96" s="206" t="s">
        <v>1987</v>
      </c>
      <c r="G96" s="204"/>
      <c r="H96" s="207">
        <v>12</v>
      </c>
      <c r="I96" s="208"/>
      <c r="J96" s="204"/>
      <c r="K96" s="204"/>
      <c r="L96" s="209"/>
      <c r="M96" s="210"/>
      <c r="N96" s="211"/>
      <c r="O96" s="211"/>
      <c r="P96" s="211"/>
      <c r="Q96" s="211"/>
      <c r="R96" s="211"/>
      <c r="S96" s="211"/>
      <c r="T96" s="212"/>
      <c r="AT96" s="213" t="s">
        <v>191</v>
      </c>
      <c r="AU96" s="213" t="s">
        <v>81</v>
      </c>
      <c r="AV96" s="14" t="s">
        <v>81</v>
      </c>
      <c r="AW96" s="14" t="s">
        <v>32</v>
      </c>
      <c r="AX96" s="14" t="s">
        <v>71</v>
      </c>
      <c r="AY96" s="213" t="s">
        <v>181</v>
      </c>
    </row>
    <row r="97" spans="2:51" s="15" customFormat="1" ht="12">
      <c r="B97" s="214"/>
      <c r="C97" s="215"/>
      <c r="D97" s="194" t="s">
        <v>191</v>
      </c>
      <c r="E97" s="216" t="s">
        <v>19</v>
      </c>
      <c r="F97" s="217" t="s">
        <v>196</v>
      </c>
      <c r="G97" s="215"/>
      <c r="H97" s="218">
        <v>12</v>
      </c>
      <c r="I97" s="219"/>
      <c r="J97" s="215"/>
      <c r="K97" s="215"/>
      <c r="L97" s="220"/>
      <c r="M97" s="221"/>
      <c r="N97" s="222"/>
      <c r="O97" s="222"/>
      <c r="P97" s="222"/>
      <c r="Q97" s="222"/>
      <c r="R97" s="222"/>
      <c r="S97" s="222"/>
      <c r="T97" s="223"/>
      <c r="AT97" s="224" t="s">
        <v>191</v>
      </c>
      <c r="AU97" s="224" t="s">
        <v>81</v>
      </c>
      <c r="AV97" s="15" t="s">
        <v>189</v>
      </c>
      <c r="AW97" s="15" t="s">
        <v>32</v>
      </c>
      <c r="AX97" s="15" t="s">
        <v>79</v>
      </c>
      <c r="AY97" s="224" t="s">
        <v>181</v>
      </c>
    </row>
    <row r="98" spans="1:65" s="2" customFormat="1" ht="24.15" customHeight="1">
      <c r="A98" s="34"/>
      <c r="B98" s="35"/>
      <c r="C98" s="178" t="s">
        <v>208</v>
      </c>
      <c r="D98" s="178" t="s">
        <v>183</v>
      </c>
      <c r="E98" s="179" t="s">
        <v>1956</v>
      </c>
      <c r="F98" s="180" t="s">
        <v>1957</v>
      </c>
      <c r="G98" s="181" t="s">
        <v>223</v>
      </c>
      <c r="H98" s="182">
        <v>16</v>
      </c>
      <c r="I98" s="183"/>
      <c r="J98" s="184">
        <f>ROUND(I98*H98,2)</f>
        <v>0</v>
      </c>
      <c r="K98" s="180" t="s">
        <v>187</v>
      </c>
      <c r="L98" s="185"/>
      <c r="M98" s="186" t="s">
        <v>19</v>
      </c>
      <c r="N98" s="187" t="s">
        <v>42</v>
      </c>
      <c r="O98" s="64"/>
      <c r="P98" s="188">
        <f>O98*H98</f>
        <v>0</v>
      </c>
      <c r="Q98" s="188">
        <v>0</v>
      </c>
      <c r="R98" s="188">
        <f>Q98*H98</f>
        <v>0</v>
      </c>
      <c r="S98" s="188">
        <v>0</v>
      </c>
      <c r="T98" s="189">
        <f>S98*H98</f>
        <v>0</v>
      </c>
      <c r="U98" s="34"/>
      <c r="V98" s="34"/>
      <c r="W98" s="34"/>
      <c r="X98" s="34"/>
      <c r="Y98" s="34"/>
      <c r="Z98" s="34"/>
      <c r="AA98" s="34"/>
      <c r="AB98" s="34"/>
      <c r="AC98" s="34"/>
      <c r="AD98" s="34"/>
      <c r="AE98" s="34"/>
      <c r="AR98" s="190" t="s">
        <v>188</v>
      </c>
      <c r="AT98" s="190" t="s">
        <v>183</v>
      </c>
      <c r="AU98" s="190" t="s">
        <v>81</v>
      </c>
      <c r="AY98" s="17" t="s">
        <v>181</v>
      </c>
      <c r="BE98" s="191">
        <f>IF(N98="základní",J98,0)</f>
        <v>0</v>
      </c>
      <c r="BF98" s="191">
        <f>IF(N98="snížená",J98,0)</f>
        <v>0</v>
      </c>
      <c r="BG98" s="191">
        <f>IF(N98="zákl. přenesená",J98,0)</f>
        <v>0</v>
      </c>
      <c r="BH98" s="191">
        <f>IF(N98="sníž. přenesená",J98,0)</f>
        <v>0</v>
      </c>
      <c r="BI98" s="191">
        <f>IF(N98="nulová",J98,0)</f>
        <v>0</v>
      </c>
      <c r="BJ98" s="17" t="s">
        <v>79</v>
      </c>
      <c r="BK98" s="191">
        <f>ROUND(I98*H98,2)</f>
        <v>0</v>
      </c>
      <c r="BL98" s="17" t="s">
        <v>189</v>
      </c>
      <c r="BM98" s="190" t="s">
        <v>2241</v>
      </c>
    </row>
    <row r="99" spans="2:51" s="14" customFormat="1" ht="12">
      <c r="B99" s="203"/>
      <c r="C99" s="204"/>
      <c r="D99" s="194" t="s">
        <v>191</v>
      </c>
      <c r="E99" s="205" t="s">
        <v>19</v>
      </c>
      <c r="F99" s="206" t="s">
        <v>445</v>
      </c>
      <c r="G99" s="204"/>
      <c r="H99" s="207">
        <v>16</v>
      </c>
      <c r="I99" s="208"/>
      <c r="J99" s="204"/>
      <c r="K99" s="204"/>
      <c r="L99" s="209"/>
      <c r="M99" s="210"/>
      <c r="N99" s="211"/>
      <c r="O99" s="211"/>
      <c r="P99" s="211"/>
      <c r="Q99" s="211"/>
      <c r="R99" s="211"/>
      <c r="S99" s="211"/>
      <c r="T99" s="212"/>
      <c r="AT99" s="213" t="s">
        <v>191</v>
      </c>
      <c r="AU99" s="213" t="s">
        <v>81</v>
      </c>
      <c r="AV99" s="14" t="s">
        <v>81</v>
      </c>
      <c r="AW99" s="14" t="s">
        <v>32</v>
      </c>
      <c r="AX99" s="14" t="s">
        <v>71</v>
      </c>
      <c r="AY99" s="213" t="s">
        <v>181</v>
      </c>
    </row>
    <row r="100" spans="2:51" s="15" customFormat="1" ht="12">
      <c r="B100" s="214"/>
      <c r="C100" s="215"/>
      <c r="D100" s="194" t="s">
        <v>191</v>
      </c>
      <c r="E100" s="216" t="s">
        <v>19</v>
      </c>
      <c r="F100" s="217" t="s">
        <v>196</v>
      </c>
      <c r="G100" s="215"/>
      <c r="H100" s="218">
        <v>16</v>
      </c>
      <c r="I100" s="219"/>
      <c r="J100" s="215"/>
      <c r="K100" s="215"/>
      <c r="L100" s="220"/>
      <c r="M100" s="221"/>
      <c r="N100" s="222"/>
      <c r="O100" s="222"/>
      <c r="P100" s="222"/>
      <c r="Q100" s="222"/>
      <c r="R100" s="222"/>
      <c r="S100" s="222"/>
      <c r="T100" s="223"/>
      <c r="AT100" s="224" t="s">
        <v>191</v>
      </c>
      <c r="AU100" s="224" t="s">
        <v>81</v>
      </c>
      <c r="AV100" s="15" t="s">
        <v>189</v>
      </c>
      <c r="AW100" s="15" t="s">
        <v>32</v>
      </c>
      <c r="AX100" s="15" t="s">
        <v>79</v>
      </c>
      <c r="AY100" s="224" t="s">
        <v>181</v>
      </c>
    </row>
    <row r="101" spans="1:65" s="2" customFormat="1" ht="16.5" customHeight="1">
      <c r="A101" s="34"/>
      <c r="B101" s="35"/>
      <c r="C101" s="178" t="s">
        <v>189</v>
      </c>
      <c r="D101" s="178" t="s">
        <v>183</v>
      </c>
      <c r="E101" s="179" t="s">
        <v>2129</v>
      </c>
      <c r="F101" s="180" t="s">
        <v>2130</v>
      </c>
      <c r="G101" s="181" t="s">
        <v>223</v>
      </c>
      <c r="H101" s="182">
        <v>3</v>
      </c>
      <c r="I101" s="183"/>
      <c r="J101" s="184">
        <f>ROUND(I101*H101,2)</f>
        <v>0</v>
      </c>
      <c r="K101" s="180" t="s">
        <v>19</v>
      </c>
      <c r="L101" s="185"/>
      <c r="M101" s="186" t="s">
        <v>19</v>
      </c>
      <c r="N101" s="187" t="s">
        <v>42</v>
      </c>
      <c r="O101" s="64"/>
      <c r="P101" s="188">
        <f>O101*H101</f>
        <v>0</v>
      </c>
      <c r="Q101" s="188">
        <v>0.513</v>
      </c>
      <c r="R101" s="188">
        <f>Q101*H101</f>
        <v>1.5390000000000001</v>
      </c>
      <c r="S101" s="188">
        <v>0</v>
      </c>
      <c r="T101" s="189">
        <f>S101*H101</f>
        <v>0</v>
      </c>
      <c r="U101" s="34"/>
      <c r="V101" s="34"/>
      <c r="W101" s="34"/>
      <c r="X101" s="34"/>
      <c r="Y101" s="34"/>
      <c r="Z101" s="34"/>
      <c r="AA101" s="34"/>
      <c r="AB101" s="34"/>
      <c r="AC101" s="34"/>
      <c r="AD101" s="34"/>
      <c r="AE101" s="34"/>
      <c r="AR101" s="190" t="s">
        <v>188</v>
      </c>
      <c r="AT101" s="190" t="s">
        <v>183</v>
      </c>
      <c r="AU101" s="190" t="s">
        <v>81</v>
      </c>
      <c r="AY101" s="17" t="s">
        <v>181</v>
      </c>
      <c r="BE101" s="191">
        <f>IF(N101="základní",J101,0)</f>
        <v>0</v>
      </c>
      <c r="BF101" s="191">
        <f>IF(N101="snížená",J101,0)</f>
        <v>0</v>
      </c>
      <c r="BG101" s="191">
        <f>IF(N101="zákl. přenesená",J101,0)</f>
        <v>0</v>
      </c>
      <c r="BH101" s="191">
        <f>IF(N101="sníž. přenesená",J101,0)</f>
        <v>0</v>
      </c>
      <c r="BI101" s="191">
        <f>IF(N101="nulová",J101,0)</f>
        <v>0</v>
      </c>
      <c r="BJ101" s="17" t="s">
        <v>79</v>
      </c>
      <c r="BK101" s="191">
        <f>ROUND(I101*H101,2)</f>
        <v>0</v>
      </c>
      <c r="BL101" s="17" t="s">
        <v>189</v>
      </c>
      <c r="BM101" s="190" t="s">
        <v>2242</v>
      </c>
    </row>
    <row r="102" spans="2:51" s="14" customFormat="1" ht="12">
      <c r="B102" s="203"/>
      <c r="C102" s="204"/>
      <c r="D102" s="194" t="s">
        <v>191</v>
      </c>
      <c r="E102" s="205" t="s">
        <v>19</v>
      </c>
      <c r="F102" s="206" t="s">
        <v>208</v>
      </c>
      <c r="G102" s="204"/>
      <c r="H102" s="207">
        <v>3</v>
      </c>
      <c r="I102" s="208"/>
      <c r="J102" s="204"/>
      <c r="K102" s="204"/>
      <c r="L102" s="209"/>
      <c r="M102" s="210"/>
      <c r="N102" s="211"/>
      <c r="O102" s="211"/>
      <c r="P102" s="211"/>
      <c r="Q102" s="211"/>
      <c r="R102" s="211"/>
      <c r="S102" s="211"/>
      <c r="T102" s="212"/>
      <c r="AT102" s="213" t="s">
        <v>191</v>
      </c>
      <c r="AU102" s="213" t="s">
        <v>81</v>
      </c>
      <c r="AV102" s="14" t="s">
        <v>81</v>
      </c>
      <c r="AW102" s="14" t="s">
        <v>32</v>
      </c>
      <c r="AX102" s="14" t="s">
        <v>71</v>
      </c>
      <c r="AY102" s="213" t="s">
        <v>181</v>
      </c>
    </row>
    <row r="103" spans="2:51" s="15" customFormat="1" ht="12">
      <c r="B103" s="214"/>
      <c r="C103" s="215"/>
      <c r="D103" s="194" t="s">
        <v>191</v>
      </c>
      <c r="E103" s="216" t="s">
        <v>19</v>
      </c>
      <c r="F103" s="217" t="s">
        <v>196</v>
      </c>
      <c r="G103" s="215"/>
      <c r="H103" s="218">
        <v>3</v>
      </c>
      <c r="I103" s="219"/>
      <c r="J103" s="215"/>
      <c r="K103" s="215"/>
      <c r="L103" s="220"/>
      <c r="M103" s="221"/>
      <c r="N103" s="222"/>
      <c r="O103" s="222"/>
      <c r="P103" s="222"/>
      <c r="Q103" s="222"/>
      <c r="R103" s="222"/>
      <c r="S103" s="222"/>
      <c r="T103" s="223"/>
      <c r="AT103" s="224" t="s">
        <v>191</v>
      </c>
      <c r="AU103" s="224" t="s">
        <v>81</v>
      </c>
      <c r="AV103" s="15" t="s">
        <v>189</v>
      </c>
      <c r="AW103" s="15" t="s">
        <v>32</v>
      </c>
      <c r="AX103" s="15" t="s">
        <v>79</v>
      </c>
      <c r="AY103" s="224" t="s">
        <v>181</v>
      </c>
    </row>
    <row r="104" spans="1:65" s="2" customFormat="1" ht="24.15" customHeight="1">
      <c r="A104" s="34"/>
      <c r="B104" s="35"/>
      <c r="C104" s="178" t="s">
        <v>197</v>
      </c>
      <c r="D104" s="178" t="s">
        <v>183</v>
      </c>
      <c r="E104" s="179" t="s">
        <v>2134</v>
      </c>
      <c r="F104" s="180" t="s">
        <v>2135</v>
      </c>
      <c r="G104" s="181" t="s">
        <v>223</v>
      </c>
      <c r="H104" s="182">
        <v>1</v>
      </c>
      <c r="I104" s="183"/>
      <c r="J104" s="184">
        <f>ROUND(I104*H104,2)</f>
        <v>0</v>
      </c>
      <c r="K104" s="180" t="s">
        <v>19</v>
      </c>
      <c r="L104" s="185"/>
      <c r="M104" s="186" t="s">
        <v>19</v>
      </c>
      <c r="N104" s="187" t="s">
        <v>42</v>
      </c>
      <c r="O104" s="64"/>
      <c r="P104" s="188">
        <f>O104*H104</f>
        <v>0</v>
      </c>
      <c r="Q104" s="188">
        <v>0.219</v>
      </c>
      <c r="R104" s="188">
        <f>Q104*H104</f>
        <v>0.219</v>
      </c>
      <c r="S104" s="188">
        <v>0</v>
      </c>
      <c r="T104" s="189">
        <f>S104*H104</f>
        <v>0</v>
      </c>
      <c r="U104" s="34"/>
      <c r="V104" s="34"/>
      <c r="W104" s="34"/>
      <c r="X104" s="34"/>
      <c r="Y104" s="34"/>
      <c r="Z104" s="34"/>
      <c r="AA104" s="34"/>
      <c r="AB104" s="34"/>
      <c r="AC104" s="34"/>
      <c r="AD104" s="34"/>
      <c r="AE104" s="34"/>
      <c r="AR104" s="190" t="s">
        <v>188</v>
      </c>
      <c r="AT104" s="190" t="s">
        <v>183</v>
      </c>
      <c r="AU104" s="190" t="s">
        <v>81</v>
      </c>
      <c r="AY104" s="17" t="s">
        <v>181</v>
      </c>
      <c r="BE104" s="191">
        <f>IF(N104="základní",J104,0)</f>
        <v>0</v>
      </c>
      <c r="BF104" s="191">
        <f>IF(N104="snížená",J104,0)</f>
        <v>0</v>
      </c>
      <c r="BG104" s="191">
        <f>IF(N104="zákl. přenesená",J104,0)</f>
        <v>0</v>
      </c>
      <c r="BH104" s="191">
        <f>IF(N104="sníž. přenesená",J104,0)</f>
        <v>0</v>
      </c>
      <c r="BI104" s="191">
        <f>IF(N104="nulová",J104,0)</f>
        <v>0</v>
      </c>
      <c r="BJ104" s="17" t="s">
        <v>79</v>
      </c>
      <c r="BK104" s="191">
        <f>ROUND(I104*H104,2)</f>
        <v>0</v>
      </c>
      <c r="BL104" s="17" t="s">
        <v>189</v>
      </c>
      <c r="BM104" s="190" t="s">
        <v>2243</v>
      </c>
    </row>
    <row r="105" spans="2:51" s="14" customFormat="1" ht="12">
      <c r="B105" s="203"/>
      <c r="C105" s="204"/>
      <c r="D105" s="194" t="s">
        <v>191</v>
      </c>
      <c r="E105" s="205" t="s">
        <v>19</v>
      </c>
      <c r="F105" s="206" t="s">
        <v>79</v>
      </c>
      <c r="G105" s="204"/>
      <c r="H105" s="207">
        <v>1</v>
      </c>
      <c r="I105" s="208"/>
      <c r="J105" s="204"/>
      <c r="K105" s="204"/>
      <c r="L105" s="209"/>
      <c r="M105" s="210"/>
      <c r="N105" s="211"/>
      <c r="O105" s="211"/>
      <c r="P105" s="211"/>
      <c r="Q105" s="211"/>
      <c r="R105" s="211"/>
      <c r="S105" s="211"/>
      <c r="T105" s="212"/>
      <c r="AT105" s="213" t="s">
        <v>191</v>
      </c>
      <c r="AU105" s="213" t="s">
        <v>81</v>
      </c>
      <c r="AV105" s="14" t="s">
        <v>81</v>
      </c>
      <c r="AW105" s="14" t="s">
        <v>32</v>
      </c>
      <c r="AX105" s="14" t="s">
        <v>71</v>
      </c>
      <c r="AY105" s="213" t="s">
        <v>181</v>
      </c>
    </row>
    <row r="106" spans="2:51" s="15" customFormat="1" ht="12">
      <c r="B106" s="214"/>
      <c r="C106" s="215"/>
      <c r="D106" s="194" t="s">
        <v>191</v>
      </c>
      <c r="E106" s="216" t="s">
        <v>19</v>
      </c>
      <c r="F106" s="217" t="s">
        <v>196</v>
      </c>
      <c r="G106" s="215"/>
      <c r="H106" s="218">
        <v>1</v>
      </c>
      <c r="I106" s="219"/>
      <c r="J106" s="215"/>
      <c r="K106" s="215"/>
      <c r="L106" s="220"/>
      <c r="M106" s="221"/>
      <c r="N106" s="222"/>
      <c r="O106" s="222"/>
      <c r="P106" s="222"/>
      <c r="Q106" s="222"/>
      <c r="R106" s="222"/>
      <c r="S106" s="222"/>
      <c r="T106" s="223"/>
      <c r="AT106" s="224" t="s">
        <v>191</v>
      </c>
      <c r="AU106" s="224" t="s">
        <v>81</v>
      </c>
      <c r="AV106" s="15" t="s">
        <v>189</v>
      </c>
      <c r="AW106" s="15" t="s">
        <v>32</v>
      </c>
      <c r="AX106" s="15" t="s">
        <v>79</v>
      </c>
      <c r="AY106" s="224" t="s">
        <v>181</v>
      </c>
    </row>
    <row r="107" spans="1:65" s="2" customFormat="1" ht="16.5" customHeight="1">
      <c r="A107" s="34"/>
      <c r="B107" s="35"/>
      <c r="C107" s="178" t="s">
        <v>225</v>
      </c>
      <c r="D107" s="178" t="s">
        <v>183</v>
      </c>
      <c r="E107" s="179" t="s">
        <v>2138</v>
      </c>
      <c r="F107" s="180" t="s">
        <v>2139</v>
      </c>
      <c r="G107" s="181" t="s">
        <v>223</v>
      </c>
      <c r="H107" s="182">
        <v>1</v>
      </c>
      <c r="I107" s="183"/>
      <c r="J107" s="184">
        <f>ROUND(I107*H107,2)</f>
        <v>0</v>
      </c>
      <c r="K107" s="180" t="s">
        <v>19</v>
      </c>
      <c r="L107" s="185"/>
      <c r="M107" s="186" t="s">
        <v>19</v>
      </c>
      <c r="N107" s="187" t="s">
        <v>42</v>
      </c>
      <c r="O107" s="64"/>
      <c r="P107" s="188">
        <f>O107*H107</f>
        <v>0</v>
      </c>
      <c r="Q107" s="188">
        <v>0.0312</v>
      </c>
      <c r="R107" s="188">
        <f>Q107*H107</f>
        <v>0.0312</v>
      </c>
      <c r="S107" s="188">
        <v>0</v>
      </c>
      <c r="T107" s="189">
        <f>S107*H107</f>
        <v>0</v>
      </c>
      <c r="U107" s="34"/>
      <c r="V107" s="34"/>
      <c r="W107" s="34"/>
      <c r="X107" s="34"/>
      <c r="Y107" s="34"/>
      <c r="Z107" s="34"/>
      <c r="AA107" s="34"/>
      <c r="AB107" s="34"/>
      <c r="AC107" s="34"/>
      <c r="AD107" s="34"/>
      <c r="AE107" s="34"/>
      <c r="AR107" s="190" t="s">
        <v>188</v>
      </c>
      <c r="AT107" s="190" t="s">
        <v>183</v>
      </c>
      <c r="AU107" s="190" t="s">
        <v>81</v>
      </c>
      <c r="AY107" s="17" t="s">
        <v>181</v>
      </c>
      <c r="BE107" s="191">
        <f>IF(N107="základní",J107,0)</f>
        <v>0</v>
      </c>
      <c r="BF107" s="191">
        <f>IF(N107="snížená",J107,0)</f>
        <v>0</v>
      </c>
      <c r="BG107" s="191">
        <f>IF(N107="zákl. přenesená",J107,0)</f>
        <v>0</v>
      </c>
      <c r="BH107" s="191">
        <f>IF(N107="sníž. přenesená",J107,0)</f>
        <v>0</v>
      </c>
      <c r="BI107" s="191">
        <f>IF(N107="nulová",J107,0)</f>
        <v>0</v>
      </c>
      <c r="BJ107" s="17" t="s">
        <v>79</v>
      </c>
      <c r="BK107" s="191">
        <f>ROUND(I107*H107,2)</f>
        <v>0</v>
      </c>
      <c r="BL107" s="17" t="s">
        <v>189</v>
      </c>
      <c r="BM107" s="190" t="s">
        <v>2244</v>
      </c>
    </row>
    <row r="108" spans="2:51" s="14" customFormat="1" ht="12">
      <c r="B108" s="203"/>
      <c r="C108" s="204"/>
      <c r="D108" s="194" t="s">
        <v>191</v>
      </c>
      <c r="E108" s="205" t="s">
        <v>19</v>
      </c>
      <c r="F108" s="206" t="s">
        <v>79</v>
      </c>
      <c r="G108" s="204"/>
      <c r="H108" s="207">
        <v>1</v>
      </c>
      <c r="I108" s="208"/>
      <c r="J108" s="204"/>
      <c r="K108" s="204"/>
      <c r="L108" s="209"/>
      <c r="M108" s="210"/>
      <c r="N108" s="211"/>
      <c r="O108" s="211"/>
      <c r="P108" s="211"/>
      <c r="Q108" s="211"/>
      <c r="R108" s="211"/>
      <c r="S108" s="211"/>
      <c r="T108" s="212"/>
      <c r="AT108" s="213" t="s">
        <v>191</v>
      </c>
      <c r="AU108" s="213" t="s">
        <v>81</v>
      </c>
      <c r="AV108" s="14" t="s">
        <v>81</v>
      </c>
      <c r="AW108" s="14" t="s">
        <v>32</v>
      </c>
      <c r="AX108" s="14" t="s">
        <v>71</v>
      </c>
      <c r="AY108" s="213" t="s">
        <v>181</v>
      </c>
    </row>
    <row r="109" spans="2:51" s="15" customFormat="1" ht="12">
      <c r="B109" s="214"/>
      <c r="C109" s="215"/>
      <c r="D109" s="194" t="s">
        <v>191</v>
      </c>
      <c r="E109" s="216" t="s">
        <v>19</v>
      </c>
      <c r="F109" s="217" t="s">
        <v>196</v>
      </c>
      <c r="G109" s="215"/>
      <c r="H109" s="218">
        <v>1</v>
      </c>
      <c r="I109" s="219"/>
      <c r="J109" s="215"/>
      <c r="K109" s="215"/>
      <c r="L109" s="220"/>
      <c r="M109" s="221"/>
      <c r="N109" s="222"/>
      <c r="O109" s="222"/>
      <c r="P109" s="222"/>
      <c r="Q109" s="222"/>
      <c r="R109" s="222"/>
      <c r="S109" s="222"/>
      <c r="T109" s="223"/>
      <c r="AT109" s="224" t="s">
        <v>191</v>
      </c>
      <c r="AU109" s="224" t="s">
        <v>81</v>
      </c>
      <c r="AV109" s="15" t="s">
        <v>189</v>
      </c>
      <c r="AW109" s="15" t="s">
        <v>32</v>
      </c>
      <c r="AX109" s="15" t="s">
        <v>79</v>
      </c>
      <c r="AY109" s="224" t="s">
        <v>181</v>
      </c>
    </row>
    <row r="110" spans="1:65" s="2" customFormat="1" ht="24.15" customHeight="1">
      <c r="A110" s="34"/>
      <c r="B110" s="35"/>
      <c r="C110" s="178" t="s">
        <v>230</v>
      </c>
      <c r="D110" s="178" t="s">
        <v>183</v>
      </c>
      <c r="E110" s="179" t="s">
        <v>1959</v>
      </c>
      <c r="F110" s="180" t="s">
        <v>1960</v>
      </c>
      <c r="G110" s="181" t="s">
        <v>186</v>
      </c>
      <c r="H110" s="182">
        <v>5.625</v>
      </c>
      <c r="I110" s="183"/>
      <c r="J110" s="184">
        <f>ROUND(I110*H110,2)</f>
        <v>0</v>
      </c>
      <c r="K110" s="180" t="s">
        <v>187</v>
      </c>
      <c r="L110" s="185"/>
      <c r="M110" s="186" t="s">
        <v>19</v>
      </c>
      <c r="N110" s="187" t="s">
        <v>42</v>
      </c>
      <c r="O110" s="64"/>
      <c r="P110" s="188">
        <f>O110*H110</f>
        <v>0</v>
      </c>
      <c r="Q110" s="188">
        <v>1</v>
      </c>
      <c r="R110" s="188">
        <f>Q110*H110</f>
        <v>5.625</v>
      </c>
      <c r="S110" s="188">
        <v>0</v>
      </c>
      <c r="T110" s="189">
        <f>S110*H110</f>
        <v>0</v>
      </c>
      <c r="U110" s="34"/>
      <c r="V110" s="34"/>
      <c r="W110" s="34"/>
      <c r="X110" s="34"/>
      <c r="Y110" s="34"/>
      <c r="Z110" s="34"/>
      <c r="AA110" s="34"/>
      <c r="AB110" s="34"/>
      <c r="AC110" s="34"/>
      <c r="AD110" s="34"/>
      <c r="AE110" s="34"/>
      <c r="AR110" s="190" t="s">
        <v>188</v>
      </c>
      <c r="AT110" s="190" t="s">
        <v>183</v>
      </c>
      <c r="AU110" s="190" t="s">
        <v>81</v>
      </c>
      <c r="AY110" s="17" t="s">
        <v>181</v>
      </c>
      <c r="BE110" s="191">
        <f>IF(N110="základní",J110,0)</f>
        <v>0</v>
      </c>
      <c r="BF110" s="191">
        <f>IF(N110="snížená",J110,0)</f>
        <v>0</v>
      </c>
      <c r="BG110" s="191">
        <f>IF(N110="zákl. přenesená",J110,0)</f>
        <v>0</v>
      </c>
      <c r="BH110" s="191">
        <f>IF(N110="sníž. přenesená",J110,0)</f>
        <v>0</v>
      </c>
      <c r="BI110" s="191">
        <f>IF(N110="nulová",J110,0)</f>
        <v>0</v>
      </c>
      <c r="BJ110" s="17" t="s">
        <v>79</v>
      </c>
      <c r="BK110" s="191">
        <f>ROUND(I110*H110,2)</f>
        <v>0</v>
      </c>
      <c r="BL110" s="17" t="s">
        <v>189</v>
      </c>
      <c r="BM110" s="190" t="s">
        <v>2245</v>
      </c>
    </row>
    <row r="111" spans="2:51" s="14" customFormat="1" ht="12">
      <c r="B111" s="203"/>
      <c r="C111" s="204"/>
      <c r="D111" s="194" t="s">
        <v>191</v>
      </c>
      <c r="E111" s="205" t="s">
        <v>19</v>
      </c>
      <c r="F111" s="206" t="s">
        <v>2246</v>
      </c>
      <c r="G111" s="204"/>
      <c r="H111" s="207">
        <v>5.625</v>
      </c>
      <c r="I111" s="208"/>
      <c r="J111" s="204"/>
      <c r="K111" s="204"/>
      <c r="L111" s="209"/>
      <c r="M111" s="210"/>
      <c r="N111" s="211"/>
      <c r="O111" s="211"/>
      <c r="P111" s="211"/>
      <c r="Q111" s="211"/>
      <c r="R111" s="211"/>
      <c r="S111" s="211"/>
      <c r="T111" s="212"/>
      <c r="AT111" s="213" t="s">
        <v>191</v>
      </c>
      <c r="AU111" s="213" t="s">
        <v>81</v>
      </c>
      <c r="AV111" s="14" t="s">
        <v>81</v>
      </c>
      <c r="AW111" s="14" t="s">
        <v>32</v>
      </c>
      <c r="AX111" s="14" t="s">
        <v>71</v>
      </c>
      <c r="AY111" s="213" t="s">
        <v>181</v>
      </c>
    </row>
    <row r="112" spans="2:51" s="15" customFormat="1" ht="12">
      <c r="B112" s="214"/>
      <c r="C112" s="215"/>
      <c r="D112" s="194" t="s">
        <v>191</v>
      </c>
      <c r="E112" s="216" t="s">
        <v>19</v>
      </c>
      <c r="F112" s="217" t="s">
        <v>196</v>
      </c>
      <c r="G112" s="215"/>
      <c r="H112" s="218">
        <v>5.625</v>
      </c>
      <c r="I112" s="219"/>
      <c r="J112" s="215"/>
      <c r="K112" s="215"/>
      <c r="L112" s="220"/>
      <c r="M112" s="221"/>
      <c r="N112" s="222"/>
      <c r="O112" s="222"/>
      <c r="P112" s="222"/>
      <c r="Q112" s="222"/>
      <c r="R112" s="222"/>
      <c r="S112" s="222"/>
      <c r="T112" s="223"/>
      <c r="AT112" s="224" t="s">
        <v>191</v>
      </c>
      <c r="AU112" s="224" t="s">
        <v>81</v>
      </c>
      <c r="AV112" s="15" t="s">
        <v>189</v>
      </c>
      <c r="AW112" s="15" t="s">
        <v>32</v>
      </c>
      <c r="AX112" s="15" t="s">
        <v>79</v>
      </c>
      <c r="AY112" s="224" t="s">
        <v>181</v>
      </c>
    </row>
    <row r="113" spans="1:65" s="2" customFormat="1" ht="21.75" customHeight="1">
      <c r="A113" s="34"/>
      <c r="B113" s="35"/>
      <c r="C113" s="178" t="s">
        <v>188</v>
      </c>
      <c r="D113" s="178" t="s">
        <v>183</v>
      </c>
      <c r="E113" s="179" t="s">
        <v>1963</v>
      </c>
      <c r="F113" s="180" t="s">
        <v>1964</v>
      </c>
      <c r="G113" s="181" t="s">
        <v>186</v>
      </c>
      <c r="H113" s="182">
        <v>11.25</v>
      </c>
      <c r="I113" s="183"/>
      <c r="J113" s="184">
        <f>ROUND(I113*H113,2)</f>
        <v>0</v>
      </c>
      <c r="K113" s="180" t="s">
        <v>187</v>
      </c>
      <c r="L113" s="185"/>
      <c r="M113" s="186" t="s">
        <v>19</v>
      </c>
      <c r="N113" s="187" t="s">
        <v>42</v>
      </c>
      <c r="O113" s="64"/>
      <c r="P113" s="188">
        <f>O113*H113</f>
        <v>0</v>
      </c>
      <c r="Q113" s="188">
        <v>1</v>
      </c>
      <c r="R113" s="188">
        <f>Q113*H113</f>
        <v>11.25</v>
      </c>
      <c r="S113" s="188">
        <v>0</v>
      </c>
      <c r="T113" s="189">
        <f>S113*H113</f>
        <v>0</v>
      </c>
      <c r="U113" s="34"/>
      <c r="V113" s="34"/>
      <c r="W113" s="34"/>
      <c r="X113" s="34"/>
      <c r="Y113" s="34"/>
      <c r="Z113" s="34"/>
      <c r="AA113" s="34"/>
      <c r="AB113" s="34"/>
      <c r="AC113" s="34"/>
      <c r="AD113" s="34"/>
      <c r="AE113" s="34"/>
      <c r="AR113" s="190" t="s">
        <v>188</v>
      </c>
      <c r="AT113" s="190" t="s">
        <v>183</v>
      </c>
      <c r="AU113" s="190" t="s">
        <v>81</v>
      </c>
      <c r="AY113" s="17" t="s">
        <v>181</v>
      </c>
      <c r="BE113" s="191">
        <f>IF(N113="základní",J113,0)</f>
        <v>0</v>
      </c>
      <c r="BF113" s="191">
        <f>IF(N113="snížená",J113,0)</f>
        <v>0</v>
      </c>
      <c r="BG113" s="191">
        <f>IF(N113="zákl. přenesená",J113,0)</f>
        <v>0</v>
      </c>
      <c r="BH113" s="191">
        <f>IF(N113="sníž. přenesená",J113,0)</f>
        <v>0</v>
      </c>
      <c r="BI113" s="191">
        <f>IF(N113="nulová",J113,0)</f>
        <v>0</v>
      </c>
      <c r="BJ113" s="17" t="s">
        <v>79</v>
      </c>
      <c r="BK113" s="191">
        <f>ROUND(I113*H113,2)</f>
        <v>0</v>
      </c>
      <c r="BL113" s="17" t="s">
        <v>189</v>
      </c>
      <c r="BM113" s="190" t="s">
        <v>2247</v>
      </c>
    </row>
    <row r="114" spans="2:51" s="14" customFormat="1" ht="12">
      <c r="B114" s="203"/>
      <c r="C114" s="204"/>
      <c r="D114" s="194" t="s">
        <v>191</v>
      </c>
      <c r="E114" s="205" t="s">
        <v>19</v>
      </c>
      <c r="F114" s="206" t="s">
        <v>2248</v>
      </c>
      <c r="G114" s="204"/>
      <c r="H114" s="207">
        <v>11.25</v>
      </c>
      <c r="I114" s="208"/>
      <c r="J114" s="204"/>
      <c r="K114" s="204"/>
      <c r="L114" s="209"/>
      <c r="M114" s="210"/>
      <c r="N114" s="211"/>
      <c r="O114" s="211"/>
      <c r="P114" s="211"/>
      <c r="Q114" s="211"/>
      <c r="R114" s="211"/>
      <c r="S114" s="211"/>
      <c r="T114" s="212"/>
      <c r="AT114" s="213" t="s">
        <v>191</v>
      </c>
      <c r="AU114" s="213" t="s">
        <v>81</v>
      </c>
      <c r="AV114" s="14" t="s">
        <v>81</v>
      </c>
      <c r="AW114" s="14" t="s">
        <v>32</v>
      </c>
      <c r="AX114" s="14" t="s">
        <v>71</v>
      </c>
      <c r="AY114" s="213" t="s">
        <v>181</v>
      </c>
    </row>
    <row r="115" spans="2:51" s="15" customFormat="1" ht="12">
      <c r="B115" s="214"/>
      <c r="C115" s="215"/>
      <c r="D115" s="194" t="s">
        <v>191</v>
      </c>
      <c r="E115" s="216" t="s">
        <v>19</v>
      </c>
      <c r="F115" s="217" t="s">
        <v>196</v>
      </c>
      <c r="G115" s="215"/>
      <c r="H115" s="218">
        <v>11.25</v>
      </c>
      <c r="I115" s="219"/>
      <c r="J115" s="215"/>
      <c r="K115" s="215"/>
      <c r="L115" s="220"/>
      <c r="M115" s="221"/>
      <c r="N115" s="222"/>
      <c r="O115" s="222"/>
      <c r="P115" s="222"/>
      <c r="Q115" s="222"/>
      <c r="R115" s="222"/>
      <c r="S115" s="222"/>
      <c r="T115" s="223"/>
      <c r="AT115" s="224" t="s">
        <v>191</v>
      </c>
      <c r="AU115" s="224" t="s">
        <v>81</v>
      </c>
      <c r="AV115" s="15" t="s">
        <v>189</v>
      </c>
      <c r="AW115" s="15" t="s">
        <v>32</v>
      </c>
      <c r="AX115" s="15" t="s">
        <v>79</v>
      </c>
      <c r="AY115" s="224" t="s">
        <v>181</v>
      </c>
    </row>
    <row r="116" spans="1:65" s="2" customFormat="1" ht="24.15" customHeight="1">
      <c r="A116" s="34"/>
      <c r="B116" s="35"/>
      <c r="C116" s="178" t="s">
        <v>240</v>
      </c>
      <c r="D116" s="178" t="s">
        <v>183</v>
      </c>
      <c r="E116" s="179" t="s">
        <v>1967</v>
      </c>
      <c r="F116" s="180" t="s">
        <v>1968</v>
      </c>
      <c r="G116" s="181" t="s">
        <v>186</v>
      </c>
      <c r="H116" s="182">
        <v>11.25</v>
      </c>
      <c r="I116" s="183"/>
      <c r="J116" s="184">
        <f>ROUND(I116*H116,2)</f>
        <v>0</v>
      </c>
      <c r="K116" s="180" t="s">
        <v>187</v>
      </c>
      <c r="L116" s="185"/>
      <c r="M116" s="186" t="s">
        <v>19</v>
      </c>
      <c r="N116" s="187" t="s">
        <v>42</v>
      </c>
      <c r="O116" s="64"/>
      <c r="P116" s="188">
        <f>O116*H116</f>
        <v>0</v>
      </c>
      <c r="Q116" s="188">
        <v>1</v>
      </c>
      <c r="R116" s="188">
        <f>Q116*H116</f>
        <v>11.25</v>
      </c>
      <c r="S116" s="188">
        <v>0</v>
      </c>
      <c r="T116" s="189">
        <f>S116*H116</f>
        <v>0</v>
      </c>
      <c r="U116" s="34"/>
      <c r="V116" s="34"/>
      <c r="W116" s="34"/>
      <c r="X116" s="34"/>
      <c r="Y116" s="34"/>
      <c r="Z116" s="34"/>
      <c r="AA116" s="34"/>
      <c r="AB116" s="34"/>
      <c r="AC116" s="34"/>
      <c r="AD116" s="34"/>
      <c r="AE116" s="34"/>
      <c r="AR116" s="190" t="s">
        <v>188</v>
      </c>
      <c r="AT116" s="190" t="s">
        <v>183</v>
      </c>
      <c r="AU116" s="190" t="s">
        <v>81</v>
      </c>
      <c r="AY116" s="17" t="s">
        <v>181</v>
      </c>
      <c r="BE116" s="191">
        <f>IF(N116="základní",J116,0)</f>
        <v>0</v>
      </c>
      <c r="BF116" s="191">
        <f>IF(N116="snížená",J116,0)</f>
        <v>0</v>
      </c>
      <c r="BG116" s="191">
        <f>IF(N116="zákl. přenesená",J116,0)</f>
        <v>0</v>
      </c>
      <c r="BH116" s="191">
        <f>IF(N116="sníž. přenesená",J116,0)</f>
        <v>0</v>
      </c>
      <c r="BI116" s="191">
        <f>IF(N116="nulová",J116,0)</f>
        <v>0</v>
      </c>
      <c r="BJ116" s="17" t="s">
        <v>79</v>
      </c>
      <c r="BK116" s="191">
        <f>ROUND(I116*H116,2)</f>
        <v>0</v>
      </c>
      <c r="BL116" s="17" t="s">
        <v>189</v>
      </c>
      <c r="BM116" s="190" t="s">
        <v>2249</v>
      </c>
    </row>
    <row r="117" spans="2:51" s="14" customFormat="1" ht="12">
      <c r="B117" s="203"/>
      <c r="C117" s="204"/>
      <c r="D117" s="194" t="s">
        <v>191</v>
      </c>
      <c r="E117" s="205" t="s">
        <v>19</v>
      </c>
      <c r="F117" s="206" t="s">
        <v>2248</v>
      </c>
      <c r="G117" s="204"/>
      <c r="H117" s="207">
        <v>11.25</v>
      </c>
      <c r="I117" s="208"/>
      <c r="J117" s="204"/>
      <c r="K117" s="204"/>
      <c r="L117" s="209"/>
      <c r="M117" s="210"/>
      <c r="N117" s="211"/>
      <c r="O117" s="211"/>
      <c r="P117" s="211"/>
      <c r="Q117" s="211"/>
      <c r="R117" s="211"/>
      <c r="S117" s="211"/>
      <c r="T117" s="212"/>
      <c r="AT117" s="213" t="s">
        <v>191</v>
      </c>
      <c r="AU117" s="213" t="s">
        <v>81</v>
      </c>
      <c r="AV117" s="14" t="s">
        <v>81</v>
      </c>
      <c r="AW117" s="14" t="s">
        <v>32</v>
      </c>
      <c r="AX117" s="14" t="s">
        <v>71</v>
      </c>
      <c r="AY117" s="213" t="s">
        <v>181</v>
      </c>
    </row>
    <row r="118" spans="2:51" s="15" customFormat="1" ht="12">
      <c r="B118" s="214"/>
      <c r="C118" s="215"/>
      <c r="D118" s="194" t="s">
        <v>191</v>
      </c>
      <c r="E118" s="216" t="s">
        <v>19</v>
      </c>
      <c r="F118" s="217" t="s">
        <v>196</v>
      </c>
      <c r="G118" s="215"/>
      <c r="H118" s="218">
        <v>11.25</v>
      </c>
      <c r="I118" s="219"/>
      <c r="J118" s="215"/>
      <c r="K118" s="215"/>
      <c r="L118" s="220"/>
      <c r="M118" s="221"/>
      <c r="N118" s="222"/>
      <c r="O118" s="222"/>
      <c r="P118" s="222"/>
      <c r="Q118" s="222"/>
      <c r="R118" s="222"/>
      <c r="S118" s="222"/>
      <c r="T118" s="223"/>
      <c r="AT118" s="224" t="s">
        <v>191</v>
      </c>
      <c r="AU118" s="224" t="s">
        <v>81</v>
      </c>
      <c r="AV118" s="15" t="s">
        <v>189</v>
      </c>
      <c r="AW118" s="15" t="s">
        <v>32</v>
      </c>
      <c r="AX118" s="15" t="s">
        <v>79</v>
      </c>
      <c r="AY118" s="224" t="s">
        <v>181</v>
      </c>
    </row>
    <row r="119" spans="1:65" s="2" customFormat="1" ht="16.5" customHeight="1">
      <c r="A119" s="34"/>
      <c r="B119" s="35"/>
      <c r="C119" s="178" t="s">
        <v>284</v>
      </c>
      <c r="D119" s="178" t="s">
        <v>183</v>
      </c>
      <c r="E119" s="179" t="s">
        <v>1931</v>
      </c>
      <c r="F119" s="180" t="s">
        <v>1932</v>
      </c>
      <c r="G119" s="181" t="s">
        <v>262</v>
      </c>
      <c r="H119" s="182">
        <v>48</v>
      </c>
      <c r="I119" s="183"/>
      <c r="J119" s="184">
        <f>ROUND(I119*H119,2)</f>
        <v>0</v>
      </c>
      <c r="K119" s="180" t="s">
        <v>187</v>
      </c>
      <c r="L119" s="185"/>
      <c r="M119" s="186" t="s">
        <v>19</v>
      </c>
      <c r="N119" s="187" t="s">
        <v>42</v>
      </c>
      <c r="O119" s="64"/>
      <c r="P119" s="188">
        <f>O119*H119</f>
        <v>0</v>
      </c>
      <c r="Q119" s="188">
        <v>0</v>
      </c>
      <c r="R119" s="188">
        <f>Q119*H119</f>
        <v>0</v>
      </c>
      <c r="S119" s="188">
        <v>0</v>
      </c>
      <c r="T119" s="189">
        <f>S119*H119</f>
        <v>0</v>
      </c>
      <c r="U119" s="34"/>
      <c r="V119" s="34"/>
      <c r="W119" s="34"/>
      <c r="X119" s="34"/>
      <c r="Y119" s="34"/>
      <c r="Z119" s="34"/>
      <c r="AA119" s="34"/>
      <c r="AB119" s="34"/>
      <c r="AC119" s="34"/>
      <c r="AD119" s="34"/>
      <c r="AE119" s="34"/>
      <c r="AR119" s="190" t="s">
        <v>188</v>
      </c>
      <c r="AT119" s="190" t="s">
        <v>183</v>
      </c>
      <c r="AU119" s="190" t="s">
        <v>81</v>
      </c>
      <c r="AY119" s="17" t="s">
        <v>181</v>
      </c>
      <c r="BE119" s="191">
        <f>IF(N119="základní",J119,0)</f>
        <v>0</v>
      </c>
      <c r="BF119" s="191">
        <f>IF(N119="snížená",J119,0)</f>
        <v>0</v>
      </c>
      <c r="BG119" s="191">
        <f>IF(N119="zákl. přenesená",J119,0)</f>
        <v>0</v>
      </c>
      <c r="BH119" s="191">
        <f>IF(N119="sníž. přenesená",J119,0)</f>
        <v>0</v>
      </c>
      <c r="BI119" s="191">
        <f>IF(N119="nulová",J119,0)</f>
        <v>0</v>
      </c>
      <c r="BJ119" s="17" t="s">
        <v>79</v>
      </c>
      <c r="BK119" s="191">
        <f>ROUND(I119*H119,2)</f>
        <v>0</v>
      </c>
      <c r="BL119" s="17" t="s">
        <v>189</v>
      </c>
      <c r="BM119" s="190" t="s">
        <v>2250</v>
      </c>
    </row>
    <row r="120" spans="2:51" s="14" customFormat="1" ht="12">
      <c r="B120" s="203"/>
      <c r="C120" s="204"/>
      <c r="D120" s="194" t="s">
        <v>191</v>
      </c>
      <c r="E120" s="205" t="s">
        <v>19</v>
      </c>
      <c r="F120" s="206" t="s">
        <v>1173</v>
      </c>
      <c r="G120" s="204"/>
      <c r="H120" s="207">
        <v>48</v>
      </c>
      <c r="I120" s="208"/>
      <c r="J120" s="204"/>
      <c r="K120" s="204"/>
      <c r="L120" s="209"/>
      <c r="M120" s="210"/>
      <c r="N120" s="211"/>
      <c r="O120" s="211"/>
      <c r="P120" s="211"/>
      <c r="Q120" s="211"/>
      <c r="R120" s="211"/>
      <c r="S120" s="211"/>
      <c r="T120" s="212"/>
      <c r="AT120" s="213" t="s">
        <v>191</v>
      </c>
      <c r="AU120" s="213" t="s">
        <v>81</v>
      </c>
      <c r="AV120" s="14" t="s">
        <v>81</v>
      </c>
      <c r="AW120" s="14" t="s">
        <v>32</v>
      </c>
      <c r="AX120" s="14" t="s">
        <v>71</v>
      </c>
      <c r="AY120" s="213" t="s">
        <v>181</v>
      </c>
    </row>
    <row r="121" spans="2:51" s="15" customFormat="1" ht="12">
      <c r="B121" s="214"/>
      <c r="C121" s="215"/>
      <c r="D121" s="194" t="s">
        <v>191</v>
      </c>
      <c r="E121" s="216" t="s">
        <v>19</v>
      </c>
      <c r="F121" s="217" t="s">
        <v>196</v>
      </c>
      <c r="G121" s="215"/>
      <c r="H121" s="218">
        <v>48</v>
      </c>
      <c r="I121" s="219"/>
      <c r="J121" s="215"/>
      <c r="K121" s="215"/>
      <c r="L121" s="220"/>
      <c r="M121" s="221"/>
      <c r="N121" s="222"/>
      <c r="O121" s="222"/>
      <c r="P121" s="222"/>
      <c r="Q121" s="222"/>
      <c r="R121" s="222"/>
      <c r="S121" s="222"/>
      <c r="T121" s="223"/>
      <c r="AT121" s="224" t="s">
        <v>191</v>
      </c>
      <c r="AU121" s="224" t="s">
        <v>81</v>
      </c>
      <c r="AV121" s="15" t="s">
        <v>189</v>
      </c>
      <c r="AW121" s="15" t="s">
        <v>32</v>
      </c>
      <c r="AX121" s="15" t="s">
        <v>79</v>
      </c>
      <c r="AY121" s="224" t="s">
        <v>181</v>
      </c>
    </row>
    <row r="122" spans="1:65" s="2" customFormat="1" ht="21.75" customHeight="1">
      <c r="A122" s="34"/>
      <c r="B122" s="35"/>
      <c r="C122" s="178" t="s">
        <v>289</v>
      </c>
      <c r="D122" s="178" t="s">
        <v>183</v>
      </c>
      <c r="E122" s="179" t="s">
        <v>1934</v>
      </c>
      <c r="F122" s="180" t="s">
        <v>1935</v>
      </c>
      <c r="G122" s="181" t="s">
        <v>211</v>
      </c>
      <c r="H122" s="182">
        <v>2.85</v>
      </c>
      <c r="I122" s="183"/>
      <c r="J122" s="184">
        <f>ROUND(I122*H122,2)</f>
        <v>0</v>
      </c>
      <c r="K122" s="180" t="s">
        <v>187</v>
      </c>
      <c r="L122" s="185"/>
      <c r="M122" s="186" t="s">
        <v>19</v>
      </c>
      <c r="N122" s="187" t="s">
        <v>42</v>
      </c>
      <c r="O122" s="64"/>
      <c r="P122" s="188">
        <f>O122*H122</f>
        <v>0</v>
      </c>
      <c r="Q122" s="188">
        <v>2.234</v>
      </c>
      <c r="R122" s="188">
        <f>Q122*H122</f>
        <v>6.3669</v>
      </c>
      <c r="S122" s="188">
        <v>0</v>
      </c>
      <c r="T122" s="189">
        <f>S122*H122</f>
        <v>0</v>
      </c>
      <c r="U122" s="34"/>
      <c r="V122" s="34"/>
      <c r="W122" s="34"/>
      <c r="X122" s="34"/>
      <c r="Y122" s="34"/>
      <c r="Z122" s="34"/>
      <c r="AA122" s="34"/>
      <c r="AB122" s="34"/>
      <c r="AC122" s="34"/>
      <c r="AD122" s="34"/>
      <c r="AE122" s="34"/>
      <c r="AR122" s="190" t="s">
        <v>188</v>
      </c>
      <c r="AT122" s="190" t="s">
        <v>183</v>
      </c>
      <c r="AU122" s="190" t="s">
        <v>81</v>
      </c>
      <c r="AY122" s="17" t="s">
        <v>181</v>
      </c>
      <c r="BE122" s="191">
        <f>IF(N122="základní",J122,0)</f>
        <v>0</v>
      </c>
      <c r="BF122" s="191">
        <f>IF(N122="snížená",J122,0)</f>
        <v>0</v>
      </c>
      <c r="BG122" s="191">
        <f>IF(N122="zákl. přenesená",J122,0)</f>
        <v>0</v>
      </c>
      <c r="BH122" s="191">
        <f>IF(N122="sníž. přenesená",J122,0)</f>
        <v>0</v>
      </c>
      <c r="BI122" s="191">
        <f>IF(N122="nulová",J122,0)</f>
        <v>0</v>
      </c>
      <c r="BJ122" s="17" t="s">
        <v>79</v>
      </c>
      <c r="BK122" s="191">
        <f>ROUND(I122*H122,2)</f>
        <v>0</v>
      </c>
      <c r="BL122" s="17" t="s">
        <v>189</v>
      </c>
      <c r="BM122" s="190" t="s">
        <v>2251</v>
      </c>
    </row>
    <row r="123" spans="2:51" s="13" customFormat="1" ht="12">
      <c r="B123" s="192"/>
      <c r="C123" s="193"/>
      <c r="D123" s="194" t="s">
        <v>191</v>
      </c>
      <c r="E123" s="195" t="s">
        <v>19</v>
      </c>
      <c r="F123" s="196" t="s">
        <v>2142</v>
      </c>
      <c r="G123" s="193"/>
      <c r="H123" s="195" t="s">
        <v>19</v>
      </c>
      <c r="I123" s="197"/>
      <c r="J123" s="193"/>
      <c r="K123" s="193"/>
      <c r="L123" s="198"/>
      <c r="M123" s="199"/>
      <c r="N123" s="200"/>
      <c r="O123" s="200"/>
      <c r="P123" s="200"/>
      <c r="Q123" s="200"/>
      <c r="R123" s="200"/>
      <c r="S123" s="200"/>
      <c r="T123" s="201"/>
      <c r="AT123" s="202" t="s">
        <v>191</v>
      </c>
      <c r="AU123" s="202" t="s">
        <v>81</v>
      </c>
      <c r="AV123" s="13" t="s">
        <v>79</v>
      </c>
      <c r="AW123" s="13" t="s">
        <v>32</v>
      </c>
      <c r="AX123" s="13" t="s">
        <v>71</v>
      </c>
      <c r="AY123" s="202" t="s">
        <v>181</v>
      </c>
    </row>
    <row r="124" spans="2:51" s="14" customFormat="1" ht="12">
      <c r="B124" s="203"/>
      <c r="C124" s="204"/>
      <c r="D124" s="194" t="s">
        <v>191</v>
      </c>
      <c r="E124" s="205" t="s">
        <v>19</v>
      </c>
      <c r="F124" s="206" t="s">
        <v>2252</v>
      </c>
      <c r="G124" s="204"/>
      <c r="H124" s="207">
        <v>1.35</v>
      </c>
      <c r="I124" s="208"/>
      <c r="J124" s="204"/>
      <c r="K124" s="204"/>
      <c r="L124" s="209"/>
      <c r="M124" s="210"/>
      <c r="N124" s="211"/>
      <c r="O124" s="211"/>
      <c r="P124" s="211"/>
      <c r="Q124" s="211"/>
      <c r="R124" s="211"/>
      <c r="S124" s="211"/>
      <c r="T124" s="212"/>
      <c r="AT124" s="213" t="s">
        <v>191</v>
      </c>
      <c r="AU124" s="213" t="s">
        <v>81</v>
      </c>
      <c r="AV124" s="14" t="s">
        <v>81</v>
      </c>
      <c r="AW124" s="14" t="s">
        <v>32</v>
      </c>
      <c r="AX124" s="14" t="s">
        <v>71</v>
      </c>
      <c r="AY124" s="213" t="s">
        <v>181</v>
      </c>
    </row>
    <row r="125" spans="2:51" s="13" customFormat="1" ht="12">
      <c r="B125" s="192"/>
      <c r="C125" s="193"/>
      <c r="D125" s="194" t="s">
        <v>191</v>
      </c>
      <c r="E125" s="195" t="s">
        <v>19</v>
      </c>
      <c r="F125" s="196" t="s">
        <v>2253</v>
      </c>
      <c r="G125" s="193"/>
      <c r="H125" s="195" t="s">
        <v>19</v>
      </c>
      <c r="I125" s="197"/>
      <c r="J125" s="193"/>
      <c r="K125" s="193"/>
      <c r="L125" s="198"/>
      <c r="M125" s="199"/>
      <c r="N125" s="200"/>
      <c r="O125" s="200"/>
      <c r="P125" s="200"/>
      <c r="Q125" s="200"/>
      <c r="R125" s="200"/>
      <c r="S125" s="200"/>
      <c r="T125" s="201"/>
      <c r="AT125" s="202" t="s">
        <v>191</v>
      </c>
      <c r="AU125" s="202" t="s">
        <v>81</v>
      </c>
      <c r="AV125" s="13" t="s">
        <v>79</v>
      </c>
      <c r="AW125" s="13" t="s">
        <v>32</v>
      </c>
      <c r="AX125" s="13" t="s">
        <v>71</v>
      </c>
      <c r="AY125" s="202" t="s">
        <v>181</v>
      </c>
    </row>
    <row r="126" spans="2:51" s="14" customFormat="1" ht="12">
      <c r="B126" s="203"/>
      <c r="C126" s="204"/>
      <c r="D126" s="194" t="s">
        <v>191</v>
      </c>
      <c r="E126" s="205" t="s">
        <v>19</v>
      </c>
      <c r="F126" s="206" t="s">
        <v>1937</v>
      </c>
      <c r="G126" s="204"/>
      <c r="H126" s="207">
        <v>1.5</v>
      </c>
      <c r="I126" s="208"/>
      <c r="J126" s="204"/>
      <c r="K126" s="204"/>
      <c r="L126" s="209"/>
      <c r="M126" s="210"/>
      <c r="N126" s="211"/>
      <c r="O126" s="211"/>
      <c r="P126" s="211"/>
      <c r="Q126" s="211"/>
      <c r="R126" s="211"/>
      <c r="S126" s="211"/>
      <c r="T126" s="212"/>
      <c r="AT126" s="213" t="s">
        <v>191</v>
      </c>
      <c r="AU126" s="213" t="s">
        <v>81</v>
      </c>
      <c r="AV126" s="14" t="s">
        <v>81</v>
      </c>
      <c r="AW126" s="14" t="s">
        <v>32</v>
      </c>
      <c r="AX126" s="14" t="s">
        <v>71</v>
      </c>
      <c r="AY126" s="213" t="s">
        <v>181</v>
      </c>
    </row>
    <row r="127" spans="2:51" s="15" customFormat="1" ht="12">
      <c r="B127" s="214"/>
      <c r="C127" s="215"/>
      <c r="D127" s="194" t="s">
        <v>191</v>
      </c>
      <c r="E127" s="216" t="s">
        <v>19</v>
      </c>
      <c r="F127" s="217" t="s">
        <v>196</v>
      </c>
      <c r="G127" s="215"/>
      <c r="H127" s="218">
        <v>2.85</v>
      </c>
      <c r="I127" s="219"/>
      <c r="J127" s="215"/>
      <c r="K127" s="215"/>
      <c r="L127" s="220"/>
      <c r="M127" s="221"/>
      <c r="N127" s="222"/>
      <c r="O127" s="222"/>
      <c r="P127" s="222"/>
      <c r="Q127" s="222"/>
      <c r="R127" s="222"/>
      <c r="S127" s="222"/>
      <c r="T127" s="223"/>
      <c r="AT127" s="224" t="s">
        <v>191</v>
      </c>
      <c r="AU127" s="224" t="s">
        <v>81</v>
      </c>
      <c r="AV127" s="15" t="s">
        <v>189</v>
      </c>
      <c r="AW127" s="15" t="s">
        <v>32</v>
      </c>
      <c r="AX127" s="15" t="s">
        <v>79</v>
      </c>
      <c r="AY127" s="224" t="s">
        <v>181</v>
      </c>
    </row>
    <row r="128" spans="2:63" s="12" customFormat="1" ht="22.8" customHeight="1">
      <c r="B128" s="162"/>
      <c r="C128" s="163"/>
      <c r="D128" s="164" t="s">
        <v>70</v>
      </c>
      <c r="E128" s="176" t="s">
        <v>197</v>
      </c>
      <c r="F128" s="176" t="s">
        <v>198</v>
      </c>
      <c r="G128" s="163"/>
      <c r="H128" s="163"/>
      <c r="I128" s="166"/>
      <c r="J128" s="177">
        <f>BK128</f>
        <v>0</v>
      </c>
      <c r="K128" s="163"/>
      <c r="L128" s="168"/>
      <c r="M128" s="169"/>
      <c r="N128" s="170"/>
      <c r="O128" s="170"/>
      <c r="P128" s="171">
        <f>SUM(P129:P161)</f>
        <v>0</v>
      </c>
      <c r="Q128" s="170"/>
      <c r="R128" s="171">
        <f>SUM(R129:R161)</f>
        <v>0</v>
      </c>
      <c r="S128" s="170"/>
      <c r="T128" s="172">
        <f>SUM(T129:T161)</f>
        <v>0</v>
      </c>
      <c r="AR128" s="173" t="s">
        <v>79</v>
      </c>
      <c r="AT128" s="174" t="s">
        <v>70</v>
      </c>
      <c r="AU128" s="174" t="s">
        <v>79</v>
      </c>
      <c r="AY128" s="173" t="s">
        <v>181</v>
      </c>
      <c r="BK128" s="175">
        <f>SUM(BK129:BK161)</f>
        <v>0</v>
      </c>
    </row>
    <row r="129" spans="1:65" s="2" customFormat="1" ht="78" customHeight="1">
      <c r="A129" s="34"/>
      <c r="B129" s="35"/>
      <c r="C129" s="225" t="s">
        <v>294</v>
      </c>
      <c r="D129" s="225" t="s">
        <v>199</v>
      </c>
      <c r="E129" s="226" t="s">
        <v>1974</v>
      </c>
      <c r="F129" s="227" t="s">
        <v>1975</v>
      </c>
      <c r="G129" s="228" t="s">
        <v>1425</v>
      </c>
      <c r="H129" s="229">
        <v>48</v>
      </c>
      <c r="I129" s="230"/>
      <c r="J129" s="231">
        <f>ROUND(I129*H129,2)</f>
        <v>0</v>
      </c>
      <c r="K129" s="227" t="s">
        <v>187</v>
      </c>
      <c r="L129" s="39"/>
      <c r="M129" s="232" t="s">
        <v>19</v>
      </c>
      <c r="N129" s="233" t="s">
        <v>42</v>
      </c>
      <c r="O129" s="64"/>
      <c r="P129" s="188">
        <f>O129*H129</f>
        <v>0</v>
      </c>
      <c r="Q129" s="188">
        <v>0</v>
      </c>
      <c r="R129" s="188">
        <f>Q129*H129</f>
        <v>0</v>
      </c>
      <c r="S129" s="188">
        <v>0</v>
      </c>
      <c r="T129" s="189">
        <f>S129*H129</f>
        <v>0</v>
      </c>
      <c r="U129" s="34"/>
      <c r="V129" s="34"/>
      <c r="W129" s="34"/>
      <c r="X129" s="34"/>
      <c r="Y129" s="34"/>
      <c r="Z129" s="34"/>
      <c r="AA129" s="34"/>
      <c r="AB129" s="34"/>
      <c r="AC129" s="34"/>
      <c r="AD129" s="34"/>
      <c r="AE129" s="34"/>
      <c r="AR129" s="190" t="s">
        <v>189</v>
      </c>
      <c r="AT129" s="190" t="s">
        <v>199</v>
      </c>
      <c r="AU129" s="190" t="s">
        <v>81</v>
      </c>
      <c r="AY129" s="17" t="s">
        <v>181</v>
      </c>
      <c r="BE129" s="191">
        <f>IF(N129="základní",J129,0)</f>
        <v>0</v>
      </c>
      <c r="BF129" s="191">
        <f>IF(N129="snížená",J129,0)</f>
        <v>0</v>
      </c>
      <c r="BG129" s="191">
        <f>IF(N129="zákl. přenesená",J129,0)</f>
        <v>0</v>
      </c>
      <c r="BH129" s="191">
        <f>IF(N129="sníž. přenesená",J129,0)</f>
        <v>0</v>
      </c>
      <c r="BI129" s="191">
        <f>IF(N129="nulová",J129,0)</f>
        <v>0</v>
      </c>
      <c r="BJ129" s="17" t="s">
        <v>79</v>
      </c>
      <c r="BK129" s="191">
        <f>ROUND(I129*H129,2)</f>
        <v>0</v>
      </c>
      <c r="BL129" s="17" t="s">
        <v>189</v>
      </c>
      <c r="BM129" s="190" t="s">
        <v>2254</v>
      </c>
    </row>
    <row r="130" spans="2:51" s="14" customFormat="1" ht="12">
      <c r="B130" s="203"/>
      <c r="C130" s="204"/>
      <c r="D130" s="194" t="s">
        <v>191</v>
      </c>
      <c r="E130" s="205" t="s">
        <v>19</v>
      </c>
      <c r="F130" s="206" t="s">
        <v>1977</v>
      </c>
      <c r="G130" s="204"/>
      <c r="H130" s="207">
        <v>48</v>
      </c>
      <c r="I130" s="208"/>
      <c r="J130" s="204"/>
      <c r="K130" s="204"/>
      <c r="L130" s="209"/>
      <c r="M130" s="210"/>
      <c r="N130" s="211"/>
      <c r="O130" s="211"/>
      <c r="P130" s="211"/>
      <c r="Q130" s="211"/>
      <c r="R130" s="211"/>
      <c r="S130" s="211"/>
      <c r="T130" s="212"/>
      <c r="AT130" s="213" t="s">
        <v>191</v>
      </c>
      <c r="AU130" s="213" t="s">
        <v>81</v>
      </c>
      <c r="AV130" s="14" t="s">
        <v>81</v>
      </c>
      <c r="AW130" s="14" t="s">
        <v>32</v>
      </c>
      <c r="AX130" s="14" t="s">
        <v>71</v>
      </c>
      <c r="AY130" s="213" t="s">
        <v>181</v>
      </c>
    </row>
    <row r="131" spans="2:51" s="15" customFormat="1" ht="12">
      <c r="B131" s="214"/>
      <c r="C131" s="215"/>
      <c r="D131" s="194" t="s">
        <v>191</v>
      </c>
      <c r="E131" s="216" t="s">
        <v>19</v>
      </c>
      <c r="F131" s="217" t="s">
        <v>196</v>
      </c>
      <c r="G131" s="215"/>
      <c r="H131" s="218">
        <v>48</v>
      </c>
      <c r="I131" s="219"/>
      <c r="J131" s="215"/>
      <c r="K131" s="215"/>
      <c r="L131" s="220"/>
      <c r="M131" s="221"/>
      <c r="N131" s="222"/>
      <c r="O131" s="222"/>
      <c r="P131" s="222"/>
      <c r="Q131" s="222"/>
      <c r="R131" s="222"/>
      <c r="S131" s="222"/>
      <c r="T131" s="223"/>
      <c r="AT131" s="224" t="s">
        <v>191</v>
      </c>
      <c r="AU131" s="224" t="s">
        <v>81</v>
      </c>
      <c r="AV131" s="15" t="s">
        <v>189</v>
      </c>
      <c r="AW131" s="15" t="s">
        <v>32</v>
      </c>
      <c r="AX131" s="15" t="s">
        <v>79</v>
      </c>
      <c r="AY131" s="224" t="s">
        <v>181</v>
      </c>
    </row>
    <row r="132" spans="1:65" s="2" customFormat="1" ht="62.7" customHeight="1">
      <c r="A132" s="34"/>
      <c r="B132" s="35"/>
      <c r="C132" s="225" t="s">
        <v>300</v>
      </c>
      <c r="D132" s="225" t="s">
        <v>199</v>
      </c>
      <c r="E132" s="226" t="s">
        <v>1978</v>
      </c>
      <c r="F132" s="227" t="s">
        <v>1979</v>
      </c>
      <c r="G132" s="228" t="s">
        <v>262</v>
      </c>
      <c r="H132" s="229">
        <v>12</v>
      </c>
      <c r="I132" s="230"/>
      <c r="J132" s="231">
        <f>ROUND(I132*H132,2)</f>
        <v>0</v>
      </c>
      <c r="K132" s="227" t="s">
        <v>187</v>
      </c>
      <c r="L132" s="39"/>
      <c r="M132" s="232" t="s">
        <v>19</v>
      </c>
      <c r="N132" s="233" t="s">
        <v>42</v>
      </c>
      <c r="O132" s="64"/>
      <c r="P132" s="188">
        <f>O132*H132</f>
        <v>0</v>
      </c>
      <c r="Q132" s="188">
        <v>0</v>
      </c>
      <c r="R132" s="188">
        <f>Q132*H132</f>
        <v>0</v>
      </c>
      <c r="S132" s="188">
        <v>0</v>
      </c>
      <c r="T132" s="189">
        <f>S132*H132</f>
        <v>0</v>
      </c>
      <c r="U132" s="34"/>
      <c r="V132" s="34"/>
      <c r="W132" s="34"/>
      <c r="X132" s="34"/>
      <c r="Y132" s="34"/>
      <c r="Z132" s="34"/>
      <c r="AA132" s="34"/>
      <c r="AB132" s="34"/>
      <c r="AC132" s="34"/>
      <c r="AD132" s="34"/>
      <c r="AE132" s="34"/>
      <c r="AR132" s="190" t="s">
        <v>189</v>
      </c>
      <c r="AT132" s="190" t="s">
        <v>199</v>
      </c>
      <c r="AU132" s="190" t="s">
        <v>81</v>
      </c>
      <c r="AY132" s="17" t="s">
        <v>181</v>
      </c>
      <c r="BE132" s="191">
        <f>IF(N132="základní",J132,0)</f>
        <v>0</v>
      </c>
      <c r="BF132" s="191">
        <f>IF(N132="snížená",J132,0)</f>
        <v>0</v>
      </c>
      <c r="BG132" s="191">
        <f>IF(N132="zákl. přenesená",J132,0)</f>
        <v>0</v>
      </c>
      <c r="BH132" s="191">
        <f>IF(N132="sníž. přenesená",J132,0)</f>
        <v>0</v>
      </c>
      <c r="BI132" s="191">
        <f>IF(N132="nulová",J132,0)</f>
        <v>0</v>
      </c>
      <c r="BJ132" s="17" t="s">
        <v>79</v>
      </c>
      <c r="BK132" s="191">
        <f>ROUND(I132*H132,2)</f>
        <v>0</v>
      </c>
      <c r="BL132" s="17" t="s">
        <v>189</v>
      </c>
      <c r="BM132" s="190" t="s">
        <v>2255</v>
      </c>
    </row>
    <row r="133" spans="2:51" s="14" customFormat="1" ht="12">
      <c r="B133" s="203"/>
      <c r="C133" s="204"/>
      <c r="D133" s="194" t="s">
        <v>191</v>
      </c>
      <c r="E133" s="205" t="s">
        <v>19</v>
      </c>
      <c r="F133" s="206" t="s">
        <v>806</v>
      </c>
      <c r="G133" s="204"/>
      <c r="H133" s="207">
        <v>12</v>
      </c>
      <c r="I133" s="208"/>
      <c r="J133" s="204"/>
      <c r="K133" s="204"/>
      <c r="L133" s="209"/>
      <c r="M133" s="210"/>
      <c r="N133" s="211"/>
      <c r="O133" s="211"/>
      <c r="P133" s="211"/>
      <c r="Q133" s="211"/>
      <c r="R133" s="211"/>
      <c r="S133" s="211"/>
      <c r="T133" s="212"/>
      <c r="AT133" s="213" t="s">
        <v>191</v>
      </c>
      <c r="AU133" s="213" t="s">
        <v>81</v>
      </c>
      <c r="AV133" s="14" t="s">
        <v>81</v>
      </c>
      <c r="AW133" s="14" t="s">
        <v>32</v>
      </c>
      <c r="AX133" s="14" t="s">
        <v>71</v>
      </c>
      <c r="AY133" s="213" t="s">
        <v>181</v>
      </c>
    </row>
    <row r="134" spans="2:51" s="15" customFormat="1" ht="12">
      <c r="B134" s="214"/>
      <c r="C134" s="215"/>
      <c r="D134" s="194" t="s">
        <v>191</v>
      </c>
      <c r="E134" s="216" t="s">
        <v>19</v>
      </c>
      <c r="F134" s="217" t="s">
        <v>196</v>
      </c>
      <c r="G134" s="215"/>
      <c r="H134" s="218">
        <v>12</v>
      </c>
      <c r="I134" s="219"/>
      <c r="J134" s="215"/>
      <c r="K134" s="215"/>
      <c r="L134" s="220"/>
      <c r="M134" s="221"/>
      <c r="N134" s="222"/>
      <c r="O134" s="222"/>
      <c r="P134" s="222"/>
      <c r="Q134" s="222"/>
      <c r="R134" s="222"/>
      <c r="S134" s="222"/>
      <c r="T134" s="223"/>
      <c r="AT134" s="224" t="s">
        <v>191</v>
      </c>
      <c r="AU134" s="224" t="s">
        <v>81</v>
      </c>
      <c r="AV134" s="15" t="s">
        <v>189</v>
      </c>
      <c r="AW134" s="15" t="s">
        <v>32</v>
      </c>
      <c r="AX134" s="15" t="s">
        <v>79</v>
      </c>
      <c r="AY134" s="224" t="s">
        <v>181</v>
      </c>
    </row>
    <row r="135" spans="1:65" s="2" customFormat="1" ht="66.75" customHeight="1">
      <c r="A135" s="34"/>
      <c r="B135" s="35"/>
      <c r="C135" s="225" t="s">
        <v>304</v>
      </c>
      <c r="D135" s="225" t="s">
        <v>199</v>
      </c>
      <c r="E135" s="226" t="s">
        <v>1981</v>
      </c>
      <c r="F135" s="227" t="s">
        <v>1982</v>
      </c>
      <c r="G135" s="228" t="s">
        <v>262</v>
      </c>
      <c r="H135" s="229">
        <v>12</v>
      </c>
      <c r="I135" s="230"/>
      <c r="J135" s="231">
        <f>ROUND(I135*H135,2)</f>
        <v>0</v>
      </c>
      <c r="K135" s="227" t="s">
        <v>187</v>
      </c>
      <c r="L135" s="39"/>
      <c r="M135" s="232" t="s">
        <v>19</v>
      </c>
      <c r="N135" s="233" t="s">
        <v>42</v>
      </c>
      <c r="O135" s="64"/>
      <c r="P135" s="188">
        <f>O135*H135</f>
        <v>0</v>
      </c>
      <c r="Q135" s="188">
        <v>0</v>
      </c>
      <c r="R135" s="188">
        <f>Q135*H135</f>
        <v>0</v>
      </c>
      <c r="S135" s="188">
        <v>0</v>
      </c>
      <c r="T135" s="189">
        <f>S135*H135</f>
        <v>0</v>
      </c>
      <c r="U135" s="34"/>
      <c r="V135" s="34"/>
      <c r="W135" s="34"/>
      <c r="X135" s="34"/>
      <c r="Y135" s="34"/>
      <c r="Z135" s="34"/>
      <c r="AA135" s="34"/>
      <c r="AB135" s="34"/>
      <c r="AC135" s="34"/>
      <c r="AD135" s="34"/>
      <c r="AE135" s="34"/>
      <c r="AR135" s="190" t="s">
        <v>189</v>
      </c>
      <c r="AT135" s="190" t="s">
        <v>199</v>
      </c>
      <c r="AU135" s="190" t="s">
        <v>81</v>
      </c>
      <c r="AY135" s="17" t="s">
        <v>181</v>
      </c>
      <c r="BE135" s="191">
        <f>IF(N135="základní",J135,0)</f>
        <v>0</v>
      </c>
      <c r="BF135" s="191">
        <f>IF(N135="snížená",J135,0)</f>
        <v>0</v>
      </c>
      <c r="BG135" s="191">
        <f>IF(N135="zákl. přenesená",J135,0)</f>
        <v>0</v>
      </c>
      <c r="BH135" s="191">
        <f>IF(N135="sníž. přenesená",J135,0)</f>
        <v>0</v>
      </c>
      <c r="BI135" s="191">
        <f>IF(N135="nulová",J135,0)</f>
        <v>0</v>
      </c>
      <c r="BJ135" s="17" t="s">
        <v>79</v>
      </c>
      <c r="BK135" s="191">
        <f>ROUND(I135*H135,2)</f>
        <v>0</v>
      </c>
      <c r="BL135" s="17" t="s">
        <v>189</v>
      </c>
      <c r="BM135" s="190" t="s">
        <v>2256</v>
      </c>
    </row>
    <row r="136" spans="2:51" s="14" customFormat="1" ht="12">
      <c r="B136" s="203"/>
      <c r="C136" s="204"/>
      <c r="D136" s="194" t="s">
        <v>191</v>
      </c>
      <c r="E136" s="205" t="s">
        <v>19</v>
      </c>
      <c r="F136" s="206" t="s">
        <v>806</v>
      </c>
      <c r="G136" s="204"/>
      <c r="H136" s="207">
        <v>12</v>
      </c>
      <c r="I136" s="208"/>
      <c r="J136" s="204"/>
      <c r="K136" s="204"/>
      <c r="L136" s="209"/>
      <c r="M136" s="210"/>
      <c r="N136" s="211"/>
      <c r="O136" s="211"/>
      <c r="P136" s="211"/>
      <c r="Q136" s="211"/>
      <c r="R136" s="211"/>
      <c r="S136" s="211"/>
      <c r="T136" s="212"/>
      <c r="AT136" s="213" t="s">
        <v>191</v>
      </c>
      <c r="AU136" s="213" t="s">
        <v>81</v>
      </c>
      <c r="AV136" s="14" t="s">
        <v>81</v>
      </c>
      <c r="AW136" s="14" t="s">
        <v>32</v>
      </c>
      <c r="AX136" s="14" t="s">
        <v>71</v>
      </c>
      <c r="AY136" s="213" t="s">
        <v>181</v>
      </c>
    </row>
    <row r="137" spans="2:51" s="15" customFormat="1" ht="12">
      <c r="B137" s="214"/>
      <c r="C137" s="215"/>
      <c r="D137" s="194" t="s">
        <v>191</v>
      </c>
      <c r="E137" s="216" t="s">
        <v>19</v>
      </c>
      <c r="F137" s="217" t="s">
        <v>196</v>
      </c>
      <c r="G137" s="215"/>
      <c r="H137" s="218">
        <v>12</v>
      </c>
      <c r="I137" s="219"/>
      <c r="J137" s="215"/>
      <c r="K137" s="215"/>
      <c r="L137" s="220"/>
      <c r="M137" s="221"/>
      <c r="N137" s="222"/>
      <c r="O137" s="222"/>
      <c r="P137" s="222"/>
      <c r="Q137" s="222"/>
      <c r="R137" s="222"/>
      <c r="S137" s="222"/>
      <c r="T137" s="223"/>
      <c r="AT137" s="224" t="s">
        <v>191</v>
      </c>
      <c r="AU137" s="224" t="s">
        <v>81</v>
      </c>
      <c r="AV137" s="15" t="s">
        <v>189</v>
      </c>
      <c r="AW137" s="15" t="s">
        <v>32</v>
      </c>
      <c r="AX137" s="15" t="s">
        <v>79</v>
      </c>
      <c r="AY137" s="224" t="s">
        <v>181</v>
      </c>
    </row>
    <row r="138" spans="1:65" s="2" customFormat="1" ht="37.8" customHeight="1">
      <c r="A138" s="34"/>
      <c r="B138" s="35"/>
      <c r="C138" s="225" t="s">
        <v>8</v>
      </c>
      <c r="D138" s="225" t="s">
        <v>199</v>
      </c>
      <c r="E138" s="226" t="s">
        <v>1984</v>
      </c>
      <c r="F138" s="227" t="s">
        <v>1985</v>
      </c>
      <c r="G138" s="228" t="s">
        <v>262</v>
      </c>
      <c r="H138" s="229">
        <v>12</v>
      </c>
      <c r="I138" s="230"/>
      <c r="J138" s="231">
        <f>ROUND(I138*H138,2)</f>
        <v>0</v>
      </c>
      <c r="K138" s="227" t="s">
        <v>187</v>
      </c>
      <c r="L138" s="39"/>
      <c r="M138" s="232" t="s">
        <v>19</v>
      </c>
      <c r="N138" s="233" t="s">
        <v>42</v>
      </c>
      <c r="O138" s="64"/>
      <c r="P138" s="188">
        <f>O138*H138</f>
        <v>0</v>
      </c>
      <c r="Q138" s="188">
        <v>0</v>
      </c>
      <c r="R138" s="188">
        <f>Q138*H138</f>
        <v>0</v>
      </c>
      <c r="S138" s="188">
        <v>0</v>
      </c>
      <c r="T138" s="189">
        <f>S138*H138</f>
        <v>0</v>
      </c>
      <c r="U138" s="34"/>
      <c r="V138" s="34"/>
      <c r="W138" s="34"/>
      <c r="X138" s="34"/>
      <c r="Y138" s="34"/>
      <c r="Z138" s="34"/>
      <c r="AA138" s="34"/>
      <c r="AB138" s="34"/>
      <c r="AC138" s="34"/>
      <c r="AD138" s="34"/>
      <c r="AE138" s="34"/>
      <c r="AR138" s="190" t="s">
        <v>189</v>
      </c>
      <c r="AT138" s="190" t="s">
        <v>199</v>
      </c>
      <c r="AU138" s="190" t="s">
        <v>81</v>
      </c>
      <c r="AY138" s="17" t="s">
        <v>181</v>
      </c>
      <c r="BE138" s="191">
        <f>IF(N138="základní",J138,0)</f>
        <v>0</v>
      </c>
      <c r="BF138" s="191">
        <f>IF(N138="snížená",J138,0)</f>
        <v>0</v>
      </c>
      <c r="BG138" s="191">
        <f>IF(N138="zákl. přenesená",J138,0)</f>
        <v>0</v>
      </c>
      <c r="BH138" s="191">
        <f>IF(N138="sníž. přenesená",J138,0)</f>
        <v>0</v>
      </c>
      <c r="BI138" s="191">
        <f>IF(N138="nulová",J138,0)</f>
        <v>0</v>
      </c>
      <c r="BJ138" s="17" t="s">
        <v>79</v>
      </c>
      <c r="BK138" s="191">
        <f>ROUND(I138*H138,2)</f>
        <v>0</v>
      </c>
      <c r="BL138" s="17" t="s">
        <v>189</v>
      </c>
      <c r="BM138" s="190" t="s">
        <v>2257</v>
      </c>
    </row>
    <row r="139" spans="2:51" s="14" customFormat="1" ht="12">
      <c r="B139" s="203"/>
      <c r="C139" s="204"/>
      <c r="D139" s="194" t="s">
        <v>191</v>
      </c>
      <c r="E139" s="205" t="s">
        <v>19</v>
      </c>
      <c r="F139" s="206" t="s">
        <v>1987</v>
      </c>
      <c r="G139" s="204"/>
      <c r="H139" s="207">
        <v>12</v>
      </c>
      <c r="I139" s="208"/>
      <c r="J139" s="204"/>
      <c r="K139" s="204"/>
      <c r="L139" s="209"/>
      <c r="M139" s="210"/>
      <c r="N139" s="211"/>
      <c r="O139" s="211"/>
      <c r="P139" s="211"/>
      <c r="Q139" s="211"/>
      <c r="R139" s="211"/>
      <c r="S139" s="211"/>
      <c r="T139" s="212"/>
      <c r="AT139" s="213" t="s">
        <v>191</v>
      </c>
      <c r="AU139" s="213" t="s">
        <v>81</v>
      </c>
      <c r="AV139" s="14" t="s">
        <v>81</v>
      </c>
      <c r="AW139" s="14" t="s">
        <v>32</v>
      </c>
      <c r="AX139" s="14" t="s">
        <v>71</v>
      </c>
      <c r="AY139" s="213" t="s">
        <v>181</v>
      </c>
    </row>
    <row r="140" spans="2:51" s="15" customFormat="1" ht="12">
      <c r="B140" s="214"/>
      <c r="C140" s="215"/>
      <c r="D140" s="194" t="s">
        <v>191</v>
      </c>
      <c r="E140" s="216" t="s">
        <v>19</v>
      </c>
      <c r="F140" s="217" t="s">
        <v>196</v>
      </c>
      <c r="G140" s="215"/>
      <c r="H140" s="218">
        <v>12</v>
      </c>
      <c r="I140" s="219"/>
      <c r="J140" s="215"/>
      <c r="K140" s="215"/>
      <c r="L140" s="220"/>
      <c r="M140" s="221"/>
      <c r="N140" s="222"/>
      <c r="O140" s="222"/>
      <c r="P140" s="222"/>
      <c r="Q140" s="222"/>
      <c r="R140" s="222"/>
      <c r="S140" s="222"/>
      <c r="T140" s="223"/>
      <c r="AT140" s="224" t="s">
        <v>191</v>
      </c>
      <c r="AU140" s="224" t="s">
        <v>81</v>
      </c>
      <c r="AV140" s="15" t="s">
        <v>189</v>
      </c>
      <c r="AW140" s="15" t="s">
        <v>32</v>
      </c>
      <c r="AX140" s="15" t="s">
        <v>79</v>
      </c>
      <c r="AY140" s="224" t="s">
        <v>181</v>
      </c>
    </row>
    <row r="141" spans="1:65" s="2" customFormat="1" ht="55.5" customHeight="1">
      <c r="A141" s="34"/>
      <c r="B141" s="35"/>
      <c r="C141" s="225" t="s">
        <v>310</v>
      </c>
      <c r="D141" s="225" t="s">
        <v>199</v>
      </c>
      <c r="E141" s="226" t="s">
        <v>1988</v>
      </c>
      <c r="F141" s="227" t="s">
        <v>1989</v>
      </c>
      <c r="G141" s="228" t="s">
        <v>1294</v>
      </c>
      <c r="H141" s="229">
        <v>45</v>
      </c>
      <c r="I141" s="230"/>
      <c r="J141" s="231">
        <f>ROUND(I141*H141,2)</f>
        <v>0</v>
      </c>
      <c r="K141" s="227" t="s">
        <v>187</v>
      </c>
      <c r="L141" s="39"/>
      <c r="M141" s="232" t="s">
        <v>19</v>
      </c>
      <c r="N141" s="233" t="s">
        <v>42</v>
      </c>
      <c r="O141" s="64"/>
      <c r="P141" s="188">
        <f>O141*H141</f>
        <v>0</v>
      </c>
      <c r="Q141" s="188">
        <v>0</v>
      </c>
      <c r="R141" s="188">
        <f>Q141*H141</f>
        <v>0</v>
      </c>
      <c r="S141" s="188">
        <v>0</v>
      </c>
      <c r="T141" s="189">
        <f>S141*H141</f>
        <v>0</v>
      </c>
      <c r="U141" s="34"/>
      <c r="V141" s="34"/>
      <c r="W141" s="34"/>
      <c r="X141" s="34"/>
      <c r="Y141" s="34"/>
      <c r="Z141" s="34"/>
      <c r="AA141" s="34"/>
      <c r="AB141" s="34"/>
      <c r="AC141" s="34"/>
      <c r="AD141" s="34"/>
      <c r="AE141" s="34"/>
      <c r="AR141" s="190" t="s">
        <v>189</v>
      </c>
      <c r="AT141" s="190" t="s">
        <v>199</v>
      </c>
      <c r="AU141" s="190" t="s">
        <v>81</v>
      </c>
      <c r="AY141" s="17" t="s">
        <v>181</v>
      </c>
      <c r="BE141" s="191">
        <f>IF(N141="základní",J141,0)</f>
        <v>0</v>
      </c>
      <c r="BF141" s="191">
        <f>IF(N141="snížená",J141,0)</f>
        <v>0</v>
      </c>
      <c r="BG141" s="191">
        <f>IF(N141="zákl. přenesená",J141,0)</f>
        <v>0</v>
      </c>
      <c r="BH141" s="191">
        <f>IF(N141="sníž. přenesená",J141,0)</f>
        <v>0</v>
      </c>
      <c r="BI141" s="191">
        <f>IF(N141="nulová",J141,0)</f>
        <v>0</v>
      </c>
      <c r="BJ141" s="17" t="s">
        <v>79</v>
      </c>
      <c r="BK141" s="191">
        <f>ROUND(I141*H141,2)</f>
        <v>0</v>
      </c>
      <c r="BL141" s="17" t="s">
        <v>189</v>
      </c>
      <c r="BM141" s="190" t="s">
        <v>2258</v>
      </c>
    </row>
    <row r="142" spans="2:51" s="14" customFormat="1" ht="12">
      <c r="B142" s="203"/>
      <c r="C142" s="204"/>
      <c r="D142" s="194" t="s">
        <v>191</v>
      </c>
      <c r="E142" s="205" t="s">
        <v>19</v>
      </c>
      <c r="F142" s="206" t="s">
        <v>2259</v>
      </c>
      <c r="G142" s="204"/>
      <c r="H142" s="207">
        <v>45</v>
      </c>
      <c r="I142" s="208"/>
      <c r="J142" s="204"/>
      <c r="K142" s="204"/>
      <c r="L142" s="209"/>
      <c r="M142" s="210"/>
      <c r="N142" s="211"/>
      <c r="O142" s="211"/>
      <c r="P142" s="211"/>
      <c r="Q142" s="211"/>
      <c r="R142" s="211"/>
      <c r="S142" s="211"/>
      <c r="T142" s="212"/>
      <c r="AT142" s="213" t="s">
        <v>191</v>
      </c>
      <c r="AU142" s="213" t="s">
        <v>81</v>
      </c>
      <c r="AV142" s="14" t="s">
        <v>81</v>
      </c>
      <c r="AW142" s="14" t="s">
        <v>32</v>
      </c>
      <c r="AX142" s="14" t="s">
        <v>71</v>
      </c>
      <c r="AY142" s="213" t="s">
        <v>181</v>
      </c>
    </row>
    <row r="143" spans="2:51" s="15" customFormat="1" ht="12">
      <c r="B143" s="214"/>
      <c r="C143" s="215"/>
      <c r="D143" s="194" t="s">
        <v>191</v>
      </c>
      <c r="E143" s="216" t="s">
        <v>19</v>
      </c>
      <c r="F143" s="217" t="s">
        <v>196</v>
      </c>
      <c r="G143" s="215"/>
      <c r="H143" s="218">
        <v>45</v>
      </c>
      <c r="I143" s="219"/>
      <c r="J143" s="215"/>
      <c r="K143" s="215"/>
      <c r="L143" s="220"/>
      <c r="M143" s="221"/>
      <c r="N143" s="222"/>
      <c r="O143" s="222"/>
      <c r="P143" s="222"/>
      <c r="Q143" s="222"/>
      <c r="R143" s="222"/>
      <c r="S143" s="222"/>
      <c r="T143" s="223"/>
      <c r="AT143" s="224" t="s">
        <v>191</v>
      </c>
      <c r="AU143" s="224" t="s">
        <v>81</v>
      </c>
      <c r="AV143" s="15" t="s">
        <v>189</v>
      </c>
      <c r="AW143" s="15" t="s">
        <v>32</v>
      </c>
      <c r="AX143" s="15" t="s">
        <v>79</v>
      </c>
      <c r="AY143" s="224" t="s">
        <v>181</v>
      </c>
    </row>
    <row r="144" spans="1:65" s="2" customFormat="1" ht="90" customHeight="1">
      <c r="A144" s="34"/>
      <c r="B144" s="35"/>
      <c r="C144" s="225" t="s">
        <v>312</v>
      </c>
      <c r="D144" s="225" t="s">
        <v>199</v>
      </c>
      <c r="E144" s="226" t="s">
        <v>1992</v>
      </c>
      <c r="F144" s="227" t="s">
        <v>1993</v>
      </c>
      <c r="G144" s="228" t="s">
        <v>1294</v>
      </c>
      <c r="H144" s="229">
        <v>45</v>
      </c>
      <c r="I144" s="230"/>
      <c r="J144" s="231">
        <f>ROUND(I144*H144,2)</f>
        <v>0</v>
      </c>
      <c r="K144" s="227" t="s">
        <v>187</v>
      </c>
      <c r="L144" s="39"/>
      <c r="M144" s="232" t="s">
        <v>19</v>
      </c>
      <c r="N144" s="233" t="s">
        <v>42</v>
      </c>
      <c r="O144" s="64"/>
      <c r="P144" s="188">
        <f>O144*H144</f>
        <v>0</v>
      </c>
      <c r="Q144" s="188">
        <v>0</v>
      </c>
      <c r="R144" s="188">
        <f>Q144*H144</f>
        <v>0</v>
      </c>
      <c r="S144" s="188">
        <v>0</v>
      </c>
      <c r="T144" s="189">
        <f>S144*H144</f>
        <v>0</v>
      </c>
      <c r="U144" s="34"/>
      <c r="V144" s="34"/>
      <c r="W144" s="34"/>
      <c r="X144" s="34"/>
      <c r="Y144" s="34"/>
      <c r="Z144" s="34"/>
      <c r="AA144" s="34"/>
      <c r="AB144" s="34"/>
      <c r="AC144" s="34"/>
      <c r="AD144" s="34"/>
      <c r="AE144" s="34"/>
      <c r="AR144" s="190" t="s">
        <v>189</v>
      </c>
      <c r="AT144" s="190" t="s">
        <v>199</v>
      </c>
      <c r="AU144" s="190" t="s">
        <v>81</v>
      </c>
      <c r="AY144" s="17" t="s">
        <v>181</v>
      </c>
      <c r="BE144" s="191">
        <f>IF(N144="základní",J144,0)</f>
        <v>0</v>
      </c>
      <c r="BF144" s="191">
        <f>IF(N144="snížená",J144,0)</f>
        <v>0</v>
      </c>
      <c r="BG144" s="191">
        <f>IF(N144="zákl. přenesená",J144,0)</f>
        <v>0</v>
      </c>
      <c r="BH144" s="191">
        <f>IF(N144="sníž. přenesená",J144,0)</f>
        <v>0</v>
      </c>
      <c r="BI144" s="191">
        <f>IF(N144="nulová",J144,0)</f>
        <v>0</v>
      </c>
      <c r="BJ144" s="17" t="s">
        <v>79</v>
      </c>
      <c r="BK144" s="191">
        <f>ROUND(I144*H144,2)</f>
        <v>0</v>
      </c>
      <c r="BL144" s="17" t="s">
        <v>189</v>
      </c>
      <c r="BM144" s="190" t="s">
        <v>2260</v>
      </c>
    </row>
    <row r="145" spans="2:51" s="14" customFormat="1" ht="12">
      <c r="B145" s="203"/>
      <c r="C145" s="204"/>
      <c r="D145" s="194" t="s">
        <v>191</v>
      </c>
      <c r="E145" s="205" t="s">
        <v>19</v>
      </c>
      <c r="F145" s="206" t="s">
        <v>2259</v>
      </c>
      <c r="G145" s="204"/>
      <c r="H145" s="207">
        <v>45</v>
      </c>
      <c r="I145" s="208"/>
      <c r="J145" s="204"/>
      <c r="K145" s="204"/>
      <c r="L145" s="209"/>
      <c r="M145" s="210"/>
      <c r="N145" s="211"/>
      <c r="O145" s="211"/>
      <c r="P145" s="211"/>
      <c r="Q145" s="211"/>
      <c r="R145" s="211"/>
      <c r="S145" s="211"/>
      <c r="T145" s="212"/>
      <c r="AT145" s="213" t="s">
        <v>191</v>
      </c>
      <c r="AU145" s="213" t="s">
        <v>81</v>
      </c>
      <c r="AV145" s="14" t="s">
        <v>81</v>
      </c>
      <c r="AW145" s="14" t="s">
        <v>32</v>
      </c>
      <c r="AX145" s="14" t="s">
        <v>71</v>
      </c>
      <c r="AY145" s="213" t="s">
        <v>181</v>
      </c>
    </row>
    <row r="146" spans="2:51" s="15" customFormat="1" ht="12">
      <c r="B146" s="214"/>
      <c r="C146" s="215"/>
      <c r="D146" s="194" t="s">
        <v>191</v>
      </c>
      <c r="E146" s="216" t="s">
        <v>19</v>
      </c>
      <c r="F146" s="217" t="s">
        <v>196</v>
      </c>
      <c r="G146" s="215"/>
      <c r="H146" s="218">
        <v>45</v>
      </c>
      <c r="I146" s="219"/>
      <c r="J146" s="215"/>
      <c r="K146" s="215"/>
      <c r="L146" s="220"/>
      <c r="M146" s="221"/>
      <c r="N146" s="222"/>
      <c r="O146" s="222"/>
      <c r="P146" s="222"/>
      <c r="Q146" s="222"/>
      <c r="R146" s="222"/>
      <c r="S146" s="222"/>
      <c r="T146" s="223"/>
      <c r="AT146" s="224" t="s">
        <v>191</v>
      </c>
      <c r="AU146" s="224" t="s">
        <v>81</v>
      </c>
      <c r="AV146" s="15" t="s">
        <v>189</v>
      </c>
      <c r="AW146" s="15" t="s">
        <v>32</v>
      </c>
      <c r="AX146" s="15" t="s">
        <v>79</v>
      </c>
      <c r="AY146" s="224" t="s">
        <v>181</v>
      </c>
    </row>
    <row r="147" spans="1:65" s="2" customFormat="1" ht="76.35" customHeight="1">
      <c r="A147" s="34"/>
      <c r="B147" s="35"/>
      <c r="C147" s="225" t="s">
        <v>315</v>
      </c>
      <c r="D147" s="225" t="s">
        <v>199</v>
      </c>
      <c r="E147" s="226" t="s">
        <v>1995</v>
      </c>
      <c r="F147" s="227" t="s">
        <v>1996</v>
      </c>
      <c r="G147" s="228" t="s">
        <v>262</v>
      </c>
      <c r="H147" s="229">
        <v>48</v>
      </c>
      <c r="I147" s="230"/>
      <c r="J147" s="231">
        <f>ROUND(I147*H147,2)</f>
        <v>0</v>
      </c>
      <c r="K147" s="227" t="s">
        <v>187</v>
      </c>
      <c r="L147" s="39"/>
      <c r="M147" s="232" t="s">
        <v>19</v>
      </c>
      <c r="N147" s="233" t="s">
        <v>42</v>
      </c>
      <c r="O147" s="64"/>
      <c r="P147" s="188">
        <f>O147*H147</f>
        <v>0</v>
      </c>
      <c r="Q147" s="188">
        <v>0</v>
      </c>
      <c r="R147" s="188">
        <f>Q147*H147</f>
        <v>0</v>
      </c>
      <c r="S147" s="188">
        <v>0</v>
      </c>
      <c r="T147" s="189">
        <f>S147*H147</f>
        <v>0</v>
      </c>
      <c r="U147" s="34"/>
      <c r="V147" s="34"/>
      <c r="W147" s="34"/>
      <c r="X147" s="34"/>
      <c r="Y147" s="34"/>
      <c r="Z147" s="34"/>
      <c r="AA147" s="34"/>
      <c r="AB147" s="34"/>
      <c r="AC147" s="34"/>
      <c r="AD147" s="34"/>
      <c r="AE147" s="34"/>
      <c r="AR147" s="190" t="s">
        <v>189</v>
      </c>
      <c r="AT147" s="190" t="s">
        <v>199</v>
      </c>
      <c r="AU147" s="190" t="s">
        <v>81</v>
      </c>
      <c r="AY147" s="17" t="s">
        <v>181</v>
      </c>
      <c r="BE147" s="191">
        <f>IF(N147="základní",J147,0)</f>
        <v>0</v>
      </c>
      <c r="BF147" s="191">
        <f>IF(N147="snížená",J147,0)</f>
        <v>0</v>
      </c>
      <c r="BG147" s="191">
        <f>IF(N147="zákl. přenesená",J147,0)</f>
        <v>0</v>
      </c>
      <c r="BH147" s="191">
        <f>IF(N147="sníž. přenesená",J147,0)</f>
        <v>0</v>
      </c>
      <c r="BI147" s="191">
        <f>IF(N147="nulová",J147,0)</f>
        <v>0</v>
      </c>
      <c r="BJ147" s="17" t="s">
        <v>79</v>
      </c>
      <c r="BK147" s="191">
        <f>ROUND(I147*H147,2)</f>
        <v>0</v>
      </c>
      <c r="BL147" s="17" t="s">
        <v>189</v>
      </c>
      <c r="BM147" s="190" t="s">
        <v>2261</v>
      </c>
    </row>
    <row r="148" spans="2:51" s="13" customFormat="1" ht="12">
      <c r="B148" s="192"/>
      <c r="C148" s="193"/>
      <c r="D148" s="194" t="s">
        <v>191</v>
      </c>
      <c r="E148" s="195" t="s">
        <v>19</v>
      </c>
      <c r="F148" s="196" t="s">
        <v>1998</v>
      </c>
      <c r="G148" s="193"/>
      <c r="H148" s="195" t="s">
        <v>19</v>
      </c>
      <c r="I148" s="197"/>
      <c r="J148" s="193"/>
      <c r="K148" s="193"/>
      <c r="L148" s="198"/>
      <c r="M148" s="199"/>
      <c r="N148" s="200"/>
      <c r="O148" s="200"/>
      <c r="P148" s="200"/>
      <c r="Q148" s="200"/>
      <c r="R148" s="200"/>
      <c r="S148" s="200"/>
      <c r="T148" s="201"/>
      <c r="AT148" s="202" t="s">
        <v>191</v>
      </c>
      <c r="AU148" s="202" t="s">
        <v>81</v>
      </c>
      <c r="AV148" s="13" t="s">
        <v>79</v>
      </c>
      <c r="AW148" s="13" t="s">
        <v>32</v>
      </c>
      <c r="AX148" s="13" t="s">
        <v>71</v>
      </c>
      <c r="AY148" s="202" t="s">
        <v>181</v>
      </c>
    </row>
    <row r="149" spans="2:51" s="14" customFormat="1" ht="12">
      <c r="B149" s="203"/>
      <c r="C149" s="204"/>
      <c r="D149" s="194" t="s">
        <v>191</v>
      </c>
      <c r="E149" s="205" t="s">
        <v>19</v>
      </c>
      <c r="F149" s="206" t="s">
        <v>1173</v>
      </c>
      <c r="G149" s="204"/>
      <c r="H149" s="207">
        <v>48</v>
      </c>
      <c r="I149" s="208"/>
      <c r="J149" s="204"/>
      <c r="K149" s="204"/>
      <c r="L149" s="209"/>
      <c r="M149" s="210"/>
      <c r="N149" s="211"/>
      <c r="O149" s="211"/>
      <c r="P149" s="211"/>
      <c r="Q149" s="211"/>
      <c r="R149" s="211"/>
      <c r="S149" s="211"/>
      <c r="T149" s="212"/>
      <c r="AT149" s="213" t="s">
        <v>191</v>
      </c>
      <c r="AU149" s="213" t="s">
        <v>81</v>
      </c>
      <c r="AV149" s="14" t="s">
        <v>81</v>
      </c>
      <c r="AW149" s="14" t="s">
        <v>32</v>
      </c>
      <c r="AX149" s="14" t="s">
        <v>71</v>
      </c>
      <c r="AY149" s="213" t="s">
        <v>181</v>
      </c>
    </row>
    <row r="150" spans="2:51" s="15" customFormat="1" ht="12">
      <c r="B150" s="214"/>
      <c r="C150" s="215"/>
      <c r="D150" s="194" t="s">
        <v>191</v>
      </c>
      <c r="E150" s="216" t="s">
        <v>19</v>
      </c>
      <c r="F150" s="217" t="s">
        <v>196</v>
      </c>
      <c r="G150" s="215"/>
      <c r="H150" s="218">
        <v>48</v>
      </c>
      <c r="I150" s="219"/>
      <c r="J150" s="215"/>
      <c r="K150" s="215"/>
      <c r="L150" s="220"/>
      <c r="M150" s="221"/>
      <c r="N150" s="222"/>
      <c r="O150" s="222"/>
      <c r="P150" s="222"/>
      <c r="Q150" s="222"/>
      <c r="R150" s="222"/>
      <c r="S150" s="222"/>
      <c r="T150" s="223"/>
      <c r="AT150" s="224" t="s">
        <v>191</v>
      </c>
      <c r="AU150" s="224" t="s">
        <v>81</v>
      </c>
      <c r="AV150" s="15" t="s">
        <v>189</v>
      </c>
      <c r="AW150" s="15" t="s">
        <v>32</v>
      </c>
      <c r="AX150" s="15" t="s">
        <v>79</v>
      </c>
      <c r="AY150" s="224" t="s">
        <v>181</v>
      </c>
    </row>
    <row r="151" spans="1:65" s="2" customFormat="1" ht="78" customHeight="1">
      <c r="A151" s="34"/>
      <c r="B151" s="35"/>
      <c r="C151" s="225" t="s">
        <v>317</v>
      </c>
      <c r="D151" s="225" t="s">
        <v>199</v>
      </c>
      <c r="E151" s="226" t="s">
        <v>2192</v>
      </c>
      <c r="F151" s="227" t="s">
        <v>2193</v>
      </c>
      <c r="G151" s="228" t="s">
        <v>262</v>
      </c>
      <c r="H151" s="229">
        <v>6</v>
      </c>
      <c r="I151" s="230"/>
      <c r="J151" s="231">
        <f>ROUND(I151*H151,2)</f>
        <v>0</v>
      </c>
      <c r="K151" s="227" t="s">
        <v>187</v>
      </c>
      <c r="L151" s="39"/>
      <c r="M151" s="232" t="s">
        <v>19</v>
      </c>
      <c r="N151" s="233" t="s">
        <v>42</v>
      </c>
      <c r="O151" s="64"/>
      <c r="P151" s="188">
        <f>O151*H151</f>
        <v>0</v>
      </c>
      <c r="Q151" s="188">
        <v>0</v>
      </c>
      <c r="R151" s="188">
        <f>Q151*H151</f>
        <v>0</v>
      </c>
      <c r="S151" s="188">
        <v>0</v>
      </c>
      <c r="T151" s="189">
        <f>S151*H151</f>
        <v>0</v>
      </c>
      <c r="U151" s="34"/>
      <c r="V151" s="34"/>
      <c r="W151" s="34"/>
      <c r="X151" s="34"/>
      <c r="Y151" s="34"/>
      <c r="Z151" s="34"/>
      <c r="AA151" s="34"/>
      <c r="AB151" s="34"/>
      <c r="AC151" s="34"/>
      <c r="AD151" s="34"/>
      <c r="AE151" s="34"/>
      <c r="AR151" s="190" t="s">
        <v>189</v>
      </c>
      <c r="AT151" s="190" t="s">
        <v>199</v>
      </c>
      <c r="AU151" s="190" t="s">
        <v>81</v>
      </c>
      <c r="AY151" s="17" t="s">
        <v>181</v>
      </c>
      <c r="BE151" s="191">
        <f>IF(N151="základní",J151,0)</f>
        <v>0</v>
      </c>
      <c r="BF151" s="191">
        <f>IF(N151="snížená",J151,0)</f>
        <v>0</v>
      </c>
      <c r="BG151" s="191">
        <f>IF(N151="zákl. přenesená",J151,0)</f>
        <v>0</v>
      </c>
      <c r="BH151" s="191">
        <f>IF(N151="sníž. přenesená",J151,0)</f>
        <v>0</v>
      </c>
      <c r="BI151" s="191">
        <f>IF(N151="nulová",J151,0)</f>
        <v>0</v>
      </c>
      <c r="BJ151" s="17" t="s">
        <v>79</v>
      </c>
      <c r="BK151" s="191">
        <f>ROUND(I151*H151,2)</f>
        <v>0</v>
      </c>
      <c r="BL151" s="17" t="s">
        <v>189</v>
      </c>
      <c r="BM151" s="190" t="s">
        <v>2262</v>
      </c>
    </row>
    <row r="152" spans="2:51" s="14" customFormat="1" ht="12">
      <c r="B152" s="203"/>
      <c r="C152" s="204"/>
      <c r="D152" s="194" t="s">
        <v>191</v>
      </c>
      <c r="E152" s="205" t="s">
        <v>19</v>
      </c>
      <c r="F152" s="206" t="s">
        <v>225</v>
      </c>
      <c r="G152" s="204"/>
      <c r="H152" s="207">
        <v>6</v>
      </c>
      <c r="I152" s="208"/>
      <c r="J152" s="204"/>
      <c r="K152" s="204"/>
      <c r="L152" s="209"/>
      <c r="M152" s="210"/>
      <c r="N152" s="211"/>
      <c r="O152" s="211"/>
      <c r="P152" s="211"/>
      <c r="Q152" s="211"/>
      <c r="R152" s="211"/>
      <c r="S152" s="211"/>
      <c r="T152" s="212"/>
      <c r="AT152" s="213" t="s">
        <v>191</v>
      </c>
      <c r="AU152" s="213" t="s">
        <v>81</v>
      </c>
      <c r="AV152" s="14" t="s">
        <v>81</v>
      </c>
      <c r="AW152" s="14" t="s">
        <v>32</v>
      </c>
      <c r="AX152" s="14" t="s">
        <v>71</v>
      </c>
      <c r="AY152" s="213" t="s">
        <v>181</v>
      </c>
    </row>
    <row r="153" spans="2:51" s="15" customFormat="1" ht="12">
      <c r="B153" s="214"/>
      <c r="C153" s="215"/>
      <c r="D153" s="194" t="s">
        <v>191</v>
      </c>
      <c r="E153" s="216" t="s">
        <v>19</v>
      </c>
      <c r="F153" s="217" t="s">
        <v>196</v>
      </c>
      <c r="G153" s="215"/>
      <c r="H153" s="218">
        <v>6</v>
      </c>
      <c r="I153" s="219"/>
      <c r="J153" s="215"/>
      <c r="K153" s="215"/>
      <c r="L153" s="220"/>
      <c r="M153" s="221"/>
      <c r="N153" s="222"/>
      <c r="O153" s="222"/>
      <c r="P153" s="222"/>
      <c r="Q153" s="222"/>
      <c r="R153" s="222"/>
      <c r="S153" s="222"/>
      <c r="T153" s="223"/>
      <c r="AT153" s="224" t="s">
        <v>191</v>
      </c>
      <c r="AU153" s="224" t="s">
        <v>81</v>
      </c>
      <c r="AV153" s="15" t="s">
        <v>189</v>
      </c>
      <c r="AW153" s="15" t="s">
        <v>32</v>
      </c>
      <c r="AX153" s="15" t="s">
        <v>79</v>
      </c>
      <c r="AY153" s="224" t="s">
        <v>181</v>
      </c>
    </row>
    <row r="154" spans="1:65" s="2" customFormat="1" ht="90" customHeight="1">
      <c r="A154" s="34"/>
      <c r="B154" s="35"/>
      <c r="C154" s="225" t="s">
        <v>320</v>
      </c>
      <c r="D154" s="225" t="s">
        <v>199</v>
      </c>
      <c r="E154" s="226" t="s">
        <v>2195</v>
      </c>
      <c r="F154" s="227" t="s">
        <v>2196</v>
      </c>
      <c r="G154" s="228" t="s">
        <v>262</v>
      </c>
      <c r="H154" s="229">
        <v>6.75</v>
      </c>
      <c r="I154" s="230"/>
      <c r="J154" s="231">
        <f>ROUND(I154*H154,2)</f>
        <v>0</v>
      </c>
      <c r="K154" s="227" t="s">
        <v>187</v>
      </c>
      <c r="L154" s="39"/>
      <c r="M154" s="232" t="s">
        <v>19</v>
      </c>
      <c r="N154" s="233" t="s">
        <v>42</v>
      </c>
      <c r="O154" s="64"/>
      <c r="P154" s="188">
        <f>O154*H154</f>
        <v>0</v>
      </c>
      <c r="Q154" s="188">
        <v>0</v>
      </c>
      <c r="R154" s="188">
        <f>Q154*H154</f>
        <v>0</v>
      </c>
      <c r="S154" s="188">
        <v>0</v>
      </c>
      <c r="T154" s="189">
        <f>S154*H154</f>
        <v>0</v>
      </c>
      <c r="U154" s="34"/>
      <c r="V154" s="34"/>
      <c r="W154" s="34"/>
      <c r="X154" s="34"/>
      <c r="Y154" s="34"/>
      <c r="Z154" s="34"/>
      <c r="AA154" s="34"/>
      <c r="AB154" s="34"/>
      <c r="AC154" s="34"/>
      <c r="AD154" s="34"/>
      <c r="AE154" s="34"/>
      <c r="AR154" s="190" t="s">
        <v>189</v>
      </c>
      <c r="AT154" s="190" t="s">
        <v>199</v>
      </c>
      <c r="AU154" s="190" t="s">
        <v>81</v>
      </c>
      <c r="AY154" s="17" t="s">
        <v>181</v>
      </c>
      <c r="BE154" s="191">
        <f>IF(N154="základní",J154,0)</f>
        <v>0</v>
      </c>
      <c r="BF154" s="191">
        <f>IF(N154="snížená",J154,0)</f>
        <v>0</v>
      </c>
      <c r="BG154" s="191">
        <f>IF(N154="zákl. přenesená",J154,0)</f>
        <v>0</v>
      </c>
      <c r="BH154" s="191">
        <f>IF(N154="sníž. přenesená",J154,0)</f>
        <v>0</v>
      </c>
      <c r="BI154" s="191">
        <f>IF(N154="nulová",J154,0)</f>
        <v>0</v>
      </c>
      <c r="BJ154" s="17" t="s">
        <v>79</v>
      </c>
      <c r="BK154" s="191">
        <f>ROUND(I154*H154,2)</f>
        <v>0</v>
      </c>
      <c r="BL154" s="17" t="s">
        <v>189</v>
      </c>
      <c r="BM154" s="190" t="s">
        <v>2263</v>
      </c>
    </row>
    <row r="155" spans="2:51" s="13" customFormat="1" ht="12">
      <c r="B155" s="192"/>
      <c r="C155" s="193"/>
      <c r="D155" s="194" t="s">
        <v>191</v>
      </c>
      <c r="E155" s="195" t="s">
        <v>19</v>
      </c>
      <c r="F155" s="196" t="s">
        <v>2264</v>
      </c>
      <c r="G155" s="193"/>
      <c r="H155" s="195" t="s">
        <v>19</v>
      </c>
      <c r="I155" s="197"/>
      <c r="J155" s="193"/>
      <c r="K155" s="193"/>
      <c r="L155" s="198"/>
      <c r="M155" s="199"/>
      <c r="N155" s="200"/>
      <c r="O155" s="200"/>
      <c r="P155" s="200"/>
      <c r="Q155" s="200"/>
      <c r="R155" s="200"/>
      <c r="S155" s="200"/>
      <c r="T155" s="201"/>
      <c r="AT155" s="202" t="s">
        <v>191</v>
      </c>
      <c r="AU155" s="202" t="s">
        <v>81</v>
      </c>
      <c r="AV155" s="13" t="s">
        <v>79</v>
      </c>
      <c r="AW155" s="13" t="s">
        <v>32</v>
      </c>
      <c r="AX155" s="13" t="s">
        <v>71</v>
      </c>
      <c r="AY155" s="202" t="s">
        <v>181</v>
      </c>
    </row>
    <row r="156" spans="2:51" s="14" customFormat="1" ht="12">
      <c r="B156" s="203"/>
      <c r="C156" s="204"/>
      <c r="D156" s="194" t="s">
        <v>191</v>
      </c>
      <c r="E156" s="205" t="s">
        <v>19</v>
      </c>
      <c r="F156" s="206" t="s">
        <v>2265</v>
      </c>
      <c r="G156" s="204"/>
      <c r="H156" s="207">
        <v>6.75</v>
      </c>
      <c r="I156" s="208"/>
      <c r="J156" s="204"/>
      <c r="K156" s="204"/>
      <c r="L156" s="209"/>
      <c r="M156" s="210"/>
      <c r="N156" s="211"/>
      <c r="O156" s="211"/>
      <c r="P156" s="211"/>
      <c r="Q156" s="211"/>
      <c r="R156" s="211"/>
      <c r="S156" s="211"/>
      <c r="T156" s="212"/>
      <c r="AT156" s="213" t="s">
        <v>191</v>
      </c>
      <c r="AU156" s="213" t="s">
        <v>81</v>
      </c>
      <c r="AV156" s="14" t="s">
        <v>81</v>
      </c>
      <c r="AW156" s="14" t="s">
        <v>32</v>
      </c>
      <c r="AX156" s="14" t="s">
        <v>71</v>
      </c>
      <c r="AY156" s="213" t="s">
        <v>181</v>
      </c>
    </row>
    <row r="157" spans="2:51" s="15" customFormat="1" ht="12">
      <c r="B157" s="214"/>
      <c r="C157" s="215"/>
      <c r="D157" s="194" t="s">
        <v>191</v>
      </c>
      <c r="E157" s="216" t="s">
        <v>19</v>
      </c>
      <c r="F157" s="217" t="s">
        <v>196</v>
      </c>
      <c r="G157" s="215"/>
      <c r="H157" s="218">
        <v>6.75</v>
      </c>
      <c r="I157" s="219"/>
      <c r="J157" s="215"/>
      <c r="K157" s="215"/>
      <c r="L157" s="220"/>
      <c r="M157" s="221"/>
      <c r="N157" s="222"/>
      <c r="O157" s="222"/>
      <c r="P157" s="222"/>
      <c r="Q157" s="222"/>
      <c r="R157" s="222"/>
      <c r="S157" s="222"/>
      <c r="T157" s="223"/>
      <c r="AT157" s="224" t="s">
        <v>191</v>
      </c>
      <c r="AU157" s="224" t="s">
        <v>81</v>
      </c>
      <c r="AV157" s="15" t="s">
        <v>189</v>
      </c>
      <c r="AW157" s="15" t="s">
        <v>32</v>
      </c>
      <c r="AX157" s="15" t="s">
        <v>79</v>
      </c>
      <c r="AY157" s="224" t="s">
        <v>181</v>
      </c>
    </row>
    <row r="158" spans="1:65" s="2" customFormat="1" ht="66.75" customHeight="1">
      <c r="A158" s="34"/>
      <c r="B158" s="35"/>
      <c r="C158" s="225" t="s">
        <v>7</v>
      </c>
      <c r="D158" s="225" t="s">
        <v>199</v>
      </c>
      <c r="E158" s="226" t="s">
        <v>2200</v>
      </c>
      <c r="F158" s="227" t="s">
        <v>2201</v>
      </c>
      <c r="G158" s="228" t="s">
        <v>211</v>
      </c>
      <c r="H158" s="229">
        <v>3.5</v>
      </c>
      <c r="I158" s="230"/>
      <c r="J158" s="231">
        <f>ROUND(I158*H158,2)</f>
        <v>0</v>
      </c>
      <c r="K158" s="227" t="s">
        <v>187</v>
      </c>
      <c r="L158" s="39"/>
      <c r="M158" s="232" t="s">
        <v>19</v>
      </c>
      <c r="N158" s="233" t="s">
        <v>42</v>
      </c>
      <c r="O158" s="64"/>
      <c r="P158" s="188">
        <f>O158*H158</f>
        <v>0</v>
      </c>
      <c r="Q158" s="188">
        <v>0</v>
      </c>
      <c r="R158" s="188">
        <f>Q158*H158</f>
        <v>0</v>
      </c>
      <c r="S158" s="188">
        <v>0</v>
      </c>
      <c r="T158" s="189">
        <f>S158*H158</f>
        <v>0</v>
      </c>
      <c r="U158" s="34"/>
      <c r="V158" s="34"/>
      <c r="W158" s="34"/>
      <c r="X158" s="34"/>
      <c r="Y158" s="34"/>
      <c r="Z158" s="34"/>
      <c r="AA158" s="34"/>
      <c r="AB158" s="34"/>
      <c r="AC158" s="34"/>
      <c r="AD158" s="34"/>
      <c r="AE158" s="34"/>
      <c r="AR158" s="190" t="s">
        <v>189</v>
      </c>
      <c r="AT158" s="190" t="s">
        <v>199</v>
      </c>
      <c r="AU158" s="190" t="s">
        <v>81</v>
      </c>
      <c r="AY158" s="17" t="s">
        <v>181</v>
      </c>
      <c r="BE158" s="191">
        <f>IF(N158="základní",J158,0)</f>
        <v>0</v>
      </c>
      <c r="BF158" s="191">
        <f>IF(N158="snížená",J158,0)</f>
        <v>0</v>
      </c>
      <c r="BG158" s="191">
        <f>IF(N158="zákl. přenesená",J158,0)</f>
        <v>0</v>
      </c>
      <c r="BH158" s="191">
        <f>IF(N158="sníž. přenesená",J158,0)</f>
        <v>0</v>
      </c>
      <c r="BI158" s="191">
        <f>IF(N158="nulová",J158,0)</f>
        <v>0</v>
      </c>
      <c r="BJ158" s="17" t="s">
        <v>79</v>
      </c>
      <c r="BK158" s="191">
        <f>ROUND(I158*H158,2)</f>
        <v>0</v>
      </c>
      <c r="BL158" s="17" t="s">
        <v>189</v>
      </c>
      <c r="BM158" s="190" t="s">
        <v>2266</v>
      </c>
    </row>
    <row r="159" spans="2:51" s="13" customFormat="1" ht="12">
      <c r="B159" s="192"/>
      <c r="C159" s="193"/>
      <c r="D159" s="194" t="s">
        <v>191</v>
      </c>
      <c r="E159" s="195" t="s">
        <v>19</v>
      </c>
      <c r="F159" s="196" t="s">
        <v>2267</v>
      </c>
      <c r="G159" s="193"/>
      <c r="H159" s="195" t="s">
        <v>19</v>
      </c>
      <c r="I159" s="197"/>
      <c r="J159" s="193"/>
      <c r="K159" s="193"/>
      <c r="L159" s="198"/>
      <c r="M159" s="199"/>
      <c r="N159" s="200"/>
      <c r="O159" s="200"/>
      <c r="P159" s="200"/>
      <c r="Q159" s="200"/>
      <c r="R159" s="200"/>
      <c r="S159" s="200"/>
      <c r="T159" s="201"/>
      <c r="AT159" s="202" t="s">
        <v>191</v>
      </c>
      <c r="AU159" s="202" t="s">
        <v>81</v>
      </c>
      <c r="AV159" s="13" t="s">
        <v>79</v>
      </c>
      <c r="AW159" s="13" t="s">
        <v>32</v>
      </c>
      <c r="AX159" s="13" t="s">
        <v>71</v>
      </c>
      <c r="AY159" s="202" t="s">
        <v>181</v>
      </c>
    </row>
    <row r="160" spans="2:51" s="14" customFormat="1" ht="12">
      <c r="B160" s="203"/>
      <c r="C160" s="204"/>
      <c r="D160" s="194" t="s">
        <v>191</v>
      </c>
      <c r="E160" s="205" t="s">
        <v>19</v>
      </c>
      <c r="F160" s="206" t="s">
        <v>2268</v>
      </c>
      <c r="G160" s="204"/>
      <c r="H160" s="207">
        <v>3.5</v>
      </c>
      <c r="I160" s="208"/>
      <c r="J160" s="204"/>
      <c r="K160" s="204"/>
      <c r="L160" s="209"/>
      <c r="M160" s="210"/>
      <c r="N160" s="211"/>
      <c r="O160" s="211"/>
      <c r="P160" s="211"/>
      <c r="Q160" s="211"/>
      <c r="R160" s="211"/>
      <c r="S160" s="211"/>
      <c r="T160" s="212"/>
      <c r="AT160" s="213" t="s">
        <v>191</v>
      </c>
      <c r="AU160" s="213" t="s">
        <v>81</v>
      </c>
      <c r="AV160" s="14" t="s">
        <v>81</v>
      </c>
      <c r="AW160" s="14" t="s">
        <v>32</v>
      </c>
      <c r="AX160" s="14" t="s">
        <v>71</v>
      </c>
      <c r="AY160" s="213" t="s">
        <v>181</v>
      </c>
    </row>
    <row r="161" spans="2:51" s="15" customFormat="1" ht="12">
      <c r="B161" s="214"/>
      <c r="C161" s="215"/>
      <c r="D161" s="194" t="s">
        <v>191</v>
      </c>
      <c r="E161" s="216" t="s">
        <v>19</v>
      </c>
      <c r="F161" s="217" t="s">
        <v>196</v>
      </c>
      <c r="G161" s="215"/>
      <c r="H161" s="218">
        <v>3.5</v>
      </c>
      <c r="I161" s="219"/>
      <c r="J161" s="215"/>
      <c r="K161" s="215"/>
      <c r="L161" s="220"/>
      <c r="M161" s="221"/>
      <c r="N161" s="222"/>
      <c r="O161" s="222"/>
      <c r="P161" s="222"/>
      <c r="Q161" s="222"/>
      <c r="R161" s="222"/>
      <c r="S161" s="222"/>
      <c r="T161" s="223"/>
      <c r="AT161" s="224" t="s">
        <v>191</v>
      </c>
      <c r="AU161" s="224" t="s">
        <v>81</v>
      </c>
      <c r="AV161" s="15" t="s">
        <v>189</v>
      </c>
      <c r="AW161" s="15" t="s">
        <v>32</v>
      </c>
      <c r="AX161" s="15" t="s">
        <v>79</v>
      </c>
      <c r="AY161" s="224" t="s">
        <v>181</v>
      </c>
    </row>
    <row r="162" spans="2:63" s="12" customFormat="1" ht="22.8" customHeight="1">
      <c r="B162" s="162"/>
      <c r="C162" s="163"/>
      <c r="D162" s="164" t="s">
        <v>70</v>
      </c>
      <c r="E162" s="176" t="s">
        <v>219</v>
      </c>
      <c r="F162" s="176" t="s">
        <v>220</v>
      </c>
      <c r="G162" s="163"/>
      <c r="H162" s="163"/>
      <c r="I162" s="166"/>
      <c r="J162" s="177">
        <f>BK162</f>
        <v>0</v>
      </c>
      <c r="K162" s="163"/>
      <c r="L162" s="168"/>
      <c r="M162" s="169"/>
      <c r="N162" s="170"/>
      <c r="O162" s="170"/>
      <c r="P162" s="171">
        <f>SUM(P163:P190)</f>
        <v>0</v>
      </c>
      <c r="Q162" s="170"/>
      <c r="R162" s="171">
        <f>SUM(R163:R190)</f>
        <v>0</v>
      </c>
      <c r="S162" s="170"/>
      <c r="T162" s="172">
        <f>SUM(T163:T190)</f>
        <v>0</v>
      </c>
      <c r="AR162" s="173" t="s">
        <v>189</v>
      </c>
      <c r="AT162" s="174" t="s">
        <v>70</v>
      </c>
      <c r="AU162" s="174" t="s">
        <v>79</v>
      </c>
      <c r="AY162" s="173" t="s">
        <v>181</v>
      </c>
      <c r="BK162" s="175">
        <f>SUM(BK163:BK190)</f>
        <v>0</v>
      </c>
    </row>
    <row r="163" spans="1:65" s="2" customFormat="1" ht="114.9" customHeight="1">
      <c r="A163" s="34"/>
      <c r="B163" s="35"/>
      <c r="C163" s="225" t="s">
        <v>429</v>
      </c>
      <c r="D163" s="225" t="s">
        <v>199</v>
      </c>
      <c r="E163" s="226" t="s">
        <v>1999</v>
      </c>
      <c r="F163" s="227" t="s">
        <v>2000</v>
      </c>
      <c r="G163" s="228" t="s">
        <v>223</v>
      </c>
      <c r="H163" s="229">
        <v>1</v>
      </c>
      <c r="I163" s="230"/>
      <c r="J163" s="231">
        <f>ROUND(I163*H163,2)</f>
        <v>0</v>
      </c>
      <c r="K163" s="227" t="s">
        <v>187</v>
      </c>
      <c r="L163" s="39"/>
      <c r="M163" s="232" t="s">
        <v>19</v>
      </c>
      <c r="N163" s="233" t="s">
        <v>42</v>
      </c>
      <c r="O163" s="64"/>
      <c r="P163" s="188">
        <f>O163*H163</f>
        <v>0</v>
      </c>
      <c r="Q163" s="188">
        <v>0</v>
      </c>
      <c r="R163" s="188">
        <f>Q163*H163</f>
        <v>0</v>
      </c>
      <c r="S163" s="188">
        <v>0</v>
      </c>
      <c r="T163" s="189">
        <f>S163*H163</f>
        <v>0</v>
      </c>
      <c r="U163" s="34"/>
      <c r="V163" s="34"/>
      <c r="W163" s="34"/>
      <c r="X163" s="34"/>
      <c r="Y163" s="34"/>
      <c r="Z163" s="34"/>
      <c r="AA163" s="34"/>
      <c r="AB163" s="34"/>
      <c r="AC163" s="34"/>
      <c r="AD163" s="34"/>
      <c r="AE163" s="34"/>
      <c r="AR163" s="190" t="s">
        <v>228</v>
      </c>
      <c r="AT163" s="190" t="s">
        <v>199</v>
      </c>
      <c r="AU163" s="190" t="s">
        <v>81</v>
      </c>
      <c r="AY163" s="17" t="s">
        <v>181</v>
      </c>
      <c r="BE163" s="191">
        <f>IF(N163="základní",J163,0)</f>
        <v>0</v>
      </c>
      <c r="BF163" s="191">
        <f>IF(N163="snížená",J163,0)</f>
        <v>0</v>
      </c>
      <c r="BG163" s="191">
        <f>IF(N163="zákl. přenesená",J163,0)</f>
        <v>0</v>
      </c>
      <c r="BH163" s="191">
        <f>IF(N163="sníž. přenesená",J163,0)</f>
        <v>0</v>
      </c>
      <c r="BI163" s="191">
        <f>IF(N163="nulová",J163,0)</f>
        <v>0</v>
      </c>
      <c r="BJ163" s="17" t="s">
        <v>79</v>
      </c>
      <c r="BK163" s="191">
        <f>ROUND(I163*H163,2)</f>
        <v>0</v>
      </c>
      <c r="BL163" s="17" t="s">
        <v>228</v>
      </c>
      <c r="BM163" s="190" t="s">
        <v>2269</v>
      </c>
    </row>
    <row r="164" spans="2:51" s="13" customFormat="1" ht="12">
      <c r="B164" s="192"/>
      <c r="C164" s="193"/>
      <c r="D164" s="194" t="s">
        <v>191</v>
      </c>
      <c r="E164" s="195" t="s">
        <v>19</v>
      </c>
      <c r="F164" s="196" t="s">
        <v>2002</v>
      </c>
      <c r="G164" s="193"/>
      <c r="H164" s="195" t="s">
        <v>19</v>
      </c>
      <c r="I164" s="197"/>
      <c r="J164" s="193"/>
      <c r="K164" s="193"/>
      <c r="L164" s="198"/>
      <c r="M164" s="199"/>
      <c r="N164" s="200"/>
      <c r="O164" s="200"/>
      <c r="P164" s="200"/>
      <c r="Q164" s="200"/>
      <c r="R164" s="200"/>
      <c r="S164" s="200"/>
      <c r="T164" s="201"/>
      <c r="AT164" s="202" t="s">
        <v>191</v>
      </c>
      <c r="AU164" s="202" t="s">
        <v>81</v>
      </c>
      <c r="AV164" s="13" t="s">
        <v>79</v>
      </c>
      <c r="AW164" s="13" t="s">
        <v>32</v>
      </c>
      <c r="AX164" s="13" t="s">
        <v>71</v>
      </c>
      <c r="AY164" s="202" t="s">
        <v>181</v>
      </c>
    </row>
    <row r="165" spans="2:51" s="14" customFormat="1" ht="12">
      <c r="B165" s="203"/>
      <c r="C165" s="204"/>
      <c r="D165" s="194" t="s">
        <v>191</v>
      </c>
      <c r="E165" s="205" t="s">
        <v>19</v>
      </c>
      <c r="F165" s="206" t="s">
        <v>79</v>
      </c>
      <c r="G165" s="204"/>
      <c r="H165" s="207">
        <v>1</v>
      </c>
      <c r="I165" s="208"/>
      <c r="J165" s="204"/>
      <c r="K165" s="204"/>
      <c r="L165" s="209"/>
      <c r="M165" s="210"/>
      <c r="N165" s="211"/>
      <c r="O165" s="211"/>
      <c r="P165" s="211"/>
      <c r="Q165" s="211"/>
      <c r="R165" s="211"/>
      <c r="S165" s="211"/>
      <c r="T165" s="212"/>
      <c r="AT165" s="213" t="s">
        <v>191</v>
      </c>
      <c r="AU165" s="213" t="s">
        <v>81</v>
      </c>
      <c r="AV165" s="14" t="s">
        <v>81</v>
      </c>
      <c r="AW165" s="14" t="s">
        <v>32</v>
      </c>
      <c r="AX165" s="14" t="s">
        <v>71</v>
      </c>
      <c r="AY165" s="213" t="s">
        <v>181</v>
      </c>
    </row>
    <row r="166" spans="2:51" s="15" customFormat="1" ht="12">
      <c r="B166" s="214"/>
      <c r="C166" s="215"/>
      <c r="D166" s="194" t="s">
        <v>191</v>
      </c>
      <c r="E166" s="216" t="s">
        <v>19</v>
      </c>
      <c r="F166" s="217" t="s">
        <v>196</v>
      </c>
      <c r="G166" s="215"/>
      <c r="H166" s="218">
        <v>1</v>
      </c>
      <c r="I166" s="219"/>
      <c r="J166" s="215"/>
      <c r="K166" s="215"/>
      <c r="L166" s="220"/>
      <c r="M166" s="221"/>
      <c r="N166" s="222"/>
      <c r="O166" s="222"/>
      <c r="P166" s="222"/>
      <c r="Q166" s="222"/>
      <c r="R166" s="222"/>
      <c r="S166" s="222"/>
      <c r="T166" s="223"/>
      <c r="AT166" s="224" t="s">
        <v>191</v>
      </c>
      <c r="AU166" s="224" t="s">
        <v>81</v>
      </c>
      <c r="AV166" s="15" t="s">
        <v>189</v>
      </c>
      <c r="AW166" s="15" t="s">
        <v>32</v>
      </c>
      <c r="AX166" s="15" t="s">
        <v>79</v>
      </c>
      <c r="AY166" s="224" t="s">
        <v>181</v>
      </c>
    </row>
    <row r="167" spans="1:65" s="2" customFormat="1" ht="101.25" customHeight="1">
      <c r="A167" s="34"/>
      <c r="B167" s="35"/>
      <c r="C167" s="225" t="s">
        <v>433</v>
      </c>
      <c r="D167" s="225" t="s">
        <v>199</v>
      </c>
      <c r="E167" s="226" t="s">
        <v>2003</v>
      </c>
      <c r="F167" s="227" t="s">
        <v>2004</v>
      </c>
      <c r="G167" s="228" t="s">
        <v>186</v>
      </c>
      <c r="H167" s="229">
        <v>77.817</v>
      </c>
      <c r="I167" s="230"/>
      <c r="J167" s="231">
        <f>ROUND(I167*H167,2)</f>
        <v>0</v>
      </c>
      <c r="K167" s="227" t="s">
        <v>187</v>
      </c>
      <c r="L167" s="39"/>
      <c r="M167" s="232" t="s">
        <v>19</v>
      </c>
      <c r="N167" s="233" t="s">
        <v>42</v>
      </c>
      <c r="O167" s="64"/>
      <c r="P167" s="188">
        <f>O167*H167</f>
        <v>0</v>
      </c>
      <c r="Q167" s="188">
        <v>0</v>
      </c>
      <c r="R167" s="188">
        <f>Q167*H167</f>
        <v>0</v>
      </c>
      <c r="S167" s="188">
        <v>0</v>
      </c>
      <c r="T167" s="189">
        <f>S167*H167</f>
        <v>0</v>
      </c>
      <c r="U167" s="34"/>
      <c r="V167" s="34"/>
      <c r="W167" s="34"/>
      <c r="X167" s="34"/>
      <c r="Y167" s="34"/>
      <c r="Z167" s="34"/>
      <c r="AA167" s="34"/>
      <c r="AB167" s="34"/>
      <c r="AC167" s="34"/>
      <c r="AD167" s="34"/>
      <c r="AE167" s="34"/>
      <c r="AR167" s="190" t="s">
        <v>228</v>
      </c>
      <c r="AT167" s="190" t="s">
        <v>199</v>
      </c>
      <c r="AU167" s="190" t="s">
        <v>81</v>
      </c>
      <c r="AY167" s="17" t="s">
        <v>181</v>
      </c>
      <c r="BE167" s="191">
        <f>IF(N167="základní",J167,0)</f>
        <v>0</v>
      </c>
      <c r="BF167" s="191">
        <f>IF(N167="snížená",J167,0)</f>
        <v>0</v>
      </c>
      <c r="BG167" s="191">
        <f>IF(N167="zákl. přenesená",J167,0)</f>
        <v>0</v>
      </c>
      <c r="BH167" s="191">
        <f>IF(N167="sníž. přenesená",J167,0)</f>
        <v>0</v>
      </c>
      <c r="BI167" s="191">
        <f>IF(N167="nulová",J167,0)</f>
        <v>0</v>
      </c>
      <c r="BJ167" s="17" t="s">
        <v>79</v>
      </c>
      <c r="BK167" s="191">
        <f>ROUND(I167*H167,2)</f>
        <v>0</v>
      </c>
      <c r="BL167" s="17" t="s">
        <v>228</v>
      </c>
      <c r="BM167" s="190" t="s">
        <v>2270</v>
      </c>
    </row>
    <row r="168" spans="2:51" s="13" customFormat="1" ht="12">
      <c r="B168" s="192"/>
      <c r="C168" s="193"/>
      <c r="D168" s="194" t="s">
        <v>191</v>
      </c>
      <c r="E168" s="195" t="s">
        <v>19</v>
      </c>
      <c r="F168" s="196" t="s">
        <v>2006</v>
      </c>
      <c r="G168" s="193"/>
      <c r="H168" s="195" t="s">
        <v>19</v>
      </c>
      <c r="I168" s="197"/>
      <c r="J168" s="193"/>
      <c r="K168" s="193"/>
      <c r="L168" s="198"/>
      <c r="M168" s="199"/>
      <c r="N168" s="200"/>
      <c r="O168" s="200"/>
      <c r="P168" s="200"/>
      <c r="Q168" s="200"/>
      <c r="R168" s="200"/>
      <c r="S168" s="200"/>
      <c r="T168" s="201"/>
      <c r="AT168" s="202" t="s">
        <v>191</v>
      </c>
      <c r="AU168" s="202" t="s">
        <v>81</v>
      </c>
      <c r="AV168" s="13" t="s">
        <v>79</v>
      </c>
      <c r="AW168" s="13" t="s">
        <v>32</v>
      </c>
      <c r="AX168" s="13" t="s">
        <v>71</v>
      </c>
      <c r="AY168" s="202" t="s">
        <v>181</v>
      </c>
    </row>
    <row r="169" spans="2:51" s="14" customFormat="1" ht="12">
      <c r="B169" s="203"/>
      <c r="C169" s="204"/>
      <c r="D169" s="194" t="s">
        <v>191</v>
      </c>
      <c r="E169" s="205" t="s">
        <v>19</v>
      </c>
      <c r="F169" s="206" t="s">
        <v>2271</v>
      </c>
      <c r="G169" s="204"/>
      <c r="H169" s="207">
        <v>34.492</v>
      </c>
      <c r="I169" s="208"/>
      <c r="J169" s="204"/>
      <c r="K169" s="204"/>
      <c r="L169" s="209"/>
      <c r="M169" s="210"/>
      <c r="N169" s="211"/>
      <c r="O169" s="211"/>
      <c r="P169" s="211"/>
      <c r="Q169" s="211"/>
      <c r="R169" s="211"/>
      <c r="S169" s="211"/>
      <c r="T169" s="212"/>
      <c r="AT169" s="213" t="s">
        <v>191</v>
      </c>
      <c r="AU169" s="213" t="s">
        <v>81</v>
      </c>
      <c r="AV169" s="14" t="s">
        <v>81</v>
      </c>
      <c r="AW169" s="14" t="s">
        <v>32</v>
      </c>
      <c r="AX169" s="14" t="s">
        <v>71</v>
      </c>
      <c r="AY169" s="213" t="s">
        <v>181</v>
      </c>
    </row>
    <row r="170" spans="2:51" s="13" customFormat="1" ht="12">
      <c r="B170" s="192"/>
      <c r="C170" s="193"/>
      <c r="D170" s="194" t="s">
        <v>191</v>
      </c>
      <c r="E170" s="195" t="s">
        <v>19</v>
      </c>
      <c r="F170" s="196" t="s">
        <v>2008</v>
      </c>
      <c r="G170" s="193"/>
      <c r="H170" s="195" t="s">
        <v>19</v>
      </c>
      <c r="I170" s="197"/>
      <c r="J170" s="193"/>
      <c r="K170" s="193"/>
      <c r="L170" s="198"/>
      <c r="M170" s="199"/>
      <c r="N170" s="200"/>
      <c r="O170" s="200"/>
      <c r="P170" s="200"/>
      <c r="Q170" s="200"/>
      <c r="R170" s="200"/>
      <c r="S170" s="200"/>
      <c r="T170" s="201"/>
      <c r="AT170" s="202" t="s">
        <v>191</v>
      </c>
      <c r="AU170" s="202" t="s">
        <v>81</v>
      </c>
      <c r="AV170" s="13" t="s">
        <v>79</v>
      </c>
      <c r="AW170" s="13" t="s">
        <v>32</v>
      </c>
      <c r="AX170" s="13" t="s">
        <v>71</v>
      </c>
      <c r="AY170" s="202" t="s">
        <v>181</v>
      </c>
    </row>
    <row r="171" spans="2:51" s="14" customFormat="1" ht="12">
      <c r="B171" s="203"/>
      <c r="C171" s="204"/>
      <c r="D171" s="194" t="s">
        <v>191</v>
      </c>
      <c r="E171" s="205" t="s">
        <v>19</v>
      </c>
      <c r="F171" s="206" t="s">
        <v>2272</v>
      </c>
      <c r="G171" s="204"/>
      <c r="H171" s="207">
        <v>28.125</v>
      </c>
      <c r="I171" s="208"/>
      <c r="J171" s="204"/>
      <c r="K171" s="204"/>
      <c r="L171" s="209"/>
      <c r="M171" s="210"/>
      <c r="N171" s="211"/>
      <c r="O171" s="211"/>
      <c r="P171" s="211"/>
      <c r="Q171" s="211"/>
      <c r="R171" s="211"/>
      <c r="S171" s="211"/>
      <c r="T171" s="212"/>
      <c r="AT171" s="213" t="s">
        <v>191</v>
      </c>
      <c r="AU171" s="213" t="s">
        <v>81</v>
      </c>
      <c r="AV171" s="14" t="s">
        <v>81</v>
      </c>
      <c r="AW171" s="14" t="s">
        <v>32</v>
      </c>
      <c r="AX171" s="14" t="s">
        <v>71</v>
      </c>
      <c r="AY171" s="213" t="s">
        <v>181</v>
      </c>
    </row>
    <row r="172" spans="2:51" s="13" customFormat="1" ht="20.4">
      <c r="B172" s="192"/>
      <c r="C172" s="193"/>
      <c r="D172" s="194" t="s">
        <v>191</v>
      </c>
      <c r="E172" s="195" t="s">
        <v>19</v>
      </c>
      <c r="F172" s="196" t="s">
        <v>2273</v>
      </c>
      <c r="G172" s="193"/>
      <c r="H172" s="195" t="s">
        <v>19</v>
      </c>
      <c r="I172" s="197"/>
      <c r="J172" s="193"/>
      <c r="K172" s="193"/>
      <c r="L172" s="198"/>
      <c r="M172" s="199"/>
      <c r="N172" s="200"/>
      <c r="O172" s="200"/>
      <c r="P172" s="200"/>
      <c r="Q172" s="200"/>
      <c r="R172" s="200"/>
      <c r="S172" s="200"/>
      <c r="T172" s="201"/>
      <c r="AT172" s="202" t="s">
        <v>191</v>
      </c>
      <c r="AU172" s="202" t="s">
        <v>81</v>
      </c>
      <c r="AV172" s="13" t="s">
        <v>79</v>
      </c>
      <c r="AW172" s="13" t="s">
        <v>32</v>
      </c>
      <c r="AX172" s="13" t="s">
        <v>71</v>
      </c>
      <c r="AY172" s="202" t="s">
        <v>181</v>
      </c>
    </row>
    <row r="173" spans="2:51" s="14" customFormat="1" ht="12">
      <c r="B173" s="203"/>
      <c r="C173" s="204"/>
      <c r="D173" s="194" t="s">
        <v>191</v>
      </c>
      <c r="E173" s="205" t="s">
        <v>19</v>
      </c>
      <c r="F173" s="206" t="s">
        <v>2274</v>
      </c>
      <c r="G173" s="204"/>
      <c r="H173" s="207">
        <v>15.2</v>
      </c>
      <c r="I173" s="208"/>
      <c r="J173" s="204"/>
      <c r="K173" s="204"/>
      <c r="L173" s="209"/>
      <c r="M173" s="210"/>
      <c r="N173" s="211"/>
      <c r="O173" s="211"/>
      <c r="P173" s="211"/>
      <c r="Q173" s="211"/>
      <c r="R173" s="211"/>
      <c r="S173" s="211"/>
      <c r="T173" s="212"/>
      <c r="AT173" s="213" t="s">
        <v>191</v>
      </c>
      <c r="AU173" s="213" t="s">
        <v>81</v>
      </c>
      <c r="AV173" s="14" t="s">
        <v>81</v>
      </c>
      <c r="AW173" s="14" t="s">
        <v>32</v>
      </c>
      <c r="AX173" s="14" t="s">
        <v>71</v>
      </c>
      <c r="AY173" s="213" t="s">
        <v>181</v>
      </c>
    </row>
    <row r="174" spans="2:51" s="15" customFormat="1" ht="12">
      <c r="B174" s="214"/>
      <c r="C174" s="215"/>
      <c r="D174" s="194" t="s">
        <v>191</v>
      </c>
      <c r="E174" s="216" t="s">
        <v>19</v>
      </c>
      <c r="F174" s="217" t="s">
        <v>196</v>
      </c>
      <c r="G174" s="215"/>
      <c r="H174" s="218">
        <v>77.817</v>
      </c>
      <c r="I174" s="219"/>
      <c r="J174" s="215"/>
      <c r="K174" s="215"/>
      <c r="L174" s="220"/>
      <c r="M174" s="221"/>
      <c r="N174" s="222"/>
      <c r="O174" s="222"/>
      <c r="P174" s="222"/>
      <c r="Q174" s="222"/>
      <c r="R174" s="222"/>
      <c r="S174" s="222"/>
      <c r="T174" s="223"/>
      <c r="AT174" s="224" t="s">
        <v>191</v>
      </c>
      <c r="AU174" s="224" t="s">
        <v>81</v>
      </c>
      <c r="AV174" s="15" t="s">
        <v>189</v>
      </c>
      <c r="AW174" s="15" t="s">
        <v>32</v>
      </c>
      <c r="AX174" s="15" t="s">
        <v>79</v>
      </c>
      <c r="AY174" s="224" t="s">
        <v>181</v>
      </c>
    </row>
    <row r="175" spans="1:65" s="2" customFormat="1" ht="142.2" customHeight="1">
      <c r="A175" s="34"/>
      <c r="B175" s="35"/>
      <c r="C175" s="225" t="s">
        <v>437</v>
      </c>
      <c r="D175" s="225" t="s">
        <v>199</v>
      </c>
      <c r="E175" s="226" t="s">
        <v>2275</v>
      </c>
      <c r="F175" s="227" t="s">
        <v>2276</v>
      </c>
      <c r="G175" s="228" t="s">
        <v>186</v>
      </c>
      <c r="H175" s="229">
        <v>1.789</v>
      </c>
      <c r="I175" s="230"/>
      <c r="J175" s="231">
        <f>ROUND(I175*H175,2)</f>
        <v>0</v>
      </c>
      <c r="K175" s="227" t="s">
        <v>187</v>
      </c>
      <c r="L175" s="39"/>
      <c r="M175" s="232" t="s">
        <v>19</v>
      </c>
      <c r="N175" s="233" t="s">
        <v>42</v>
      </c>
      <c r="O175" s="64"/>
      <c r="P175" s="188">
        <f>O175*H175</f>
        <v>0</v>
      </c>
      <c r="Q175" s="188">
        <v>0</v>
      </c>
      <c r="R175" s="188">
        <f>Q175*H175</f>
        <v>0</v>
      </c>
      <c r="S175" s="188">
        <v>0</v>
      </c>
      <c r="T175" s="189">
        <f>S175*H175</f>
        <v>0</v>
      </c>
      <c r="U175" s="34"/>
      <c r="V175" s="34"/>
      <c r="W175" s="34"/>
      <c r="X175" s="34"/>
      <c r="Y175" s="34"/>
      <c r="Z175" s="34"/>
      <c r="AA175" s="34"/>
      <c r="AB175" s="34"/>
      <c r="AC175" s="34"/>
      <c r="AD175" s="34"/>
      <c r="AE175" s="34"/>
      <c r="AR175" s="190" t="s">
        <v>228</v>
      </c>
      <c r="AT175" s="190" t="s">
        <v>199</v>
      </c>
      <c r="AU175" s="190" t="s">
        <v>81</v>
      </c>
      <c r="AY175" s="17" t="s">
        <v>181</v>
      </c>
      <c r="BE175" s="191">
        <f>IF(N175="základní",J175,0)</f>
        <v>0</v>
      </c>
      <c r="BF175" s="191">
        <f>IF(N175="snížená",J175,0)</f>
        <v>0</v>
      </c>
      <c r="BG175" s="191">
        <f>IF(N175="zákl. přenesená",J175,0)</f>
        <v>0</v>
      </c>
      <c r="BH175" s="191">
        <f>IF(N175="sníž. přenesená",J175,0)</f>
        <v>0</v>
      </c>
      <c r="BI175" s="191">
        <f>IF(N175="nulová",J175,0)</f>
        <v>0</v>
      </c>
      <c r="BJ175" s="17" t="s">
        <v>79</v>
      </c>
      <c r="BK175" s="191">
        <f>ROUND(I175*H175,2)</f>
        <v>0</v>
      </c>
      <c r="BL175" s="17" t="s">
        <v>228</v>
      </c>
      <c r="BM175" s="190" t="s">
        <v>2277</v>
      </c>
    </row>
    <row r="176" spans="2:51" s="13" customFormat="1" ht="12">
      <c r="B176" s="192"/>
      <c r="C176" s="193"/>
      <c r="D176" s="194" t="s">
        <v>191</v>
      </c>
      <c r="E176" s="195" t="s">
        <v>19</v>
      </c>
      <c r="F176" s="196" t="s">
        <v>2278</v>
      </c>
      <c r="G176" s="193"/>
      <c r="H176" s="195" t="s">
        <v>19</v>
      </c>
      <c r="I176" s="197"/>
      <c r="J176" s="193"/>
      <c r="K176" s="193"/>
      <c r="L176" s="198"/>
      <c r="M176" s="199"/>
      <c r="N176" s="200"/>
      <c r="O176" s="200"/>
      <c r="P176" s="200"/>
      <c r="Q176" s="200"/>
      <c r="R176" s="200"/>
      <c r="S176" s="200"/>
      <c r="T176" s="201"/>
      <c r="AT176" s="202" t="s">
        <v>191</v>
      </c>
      <c r="AU176" s="202" t="s">
        <v>81</v>
      </c>
      <c r="AV176" s="13" t="s">
        <v>79</v>
      </c>
      <c r="AW176" s="13" t="s">
        <v>32</v>
      </c>
      <c r="AX176" s="13" t="s">
        <v>71</v>
      </c>
      <c r="AY176" s="202" t="s">
        <v>181</v>
      </c>
    </row>
    <row r="177" spans="2:51" s="14" customFormat="1" ht="12">
      <c r="B177" s="203"/>
      <c r="C177" s="204"/>
      <c r="D177" s="194" t="s">
        <v>191</v>
      </c>
      <c r="E177" s="205" t="s">
        <v>19</v>
      </c>
      <c r="F177" s="206" t="s">
        <v>2279</v>
      </c>
      <c r="G177" s="204"/>
      <c r="H177" s="207">
        <v>1.789</v>
      </c>
      <c r="I177" s="208"/>
      <c r="J177" s="204"/>
      <c r="K177" s="204"/>
      <c r="L177" s="209"/>
      <c r="M177" s="210"/>
      <c r="N177" s="211"/>
      <c r="O177" s="211"/>
      <c r="P177" s="211"/>
      <c r="Q177" s="211"/>
      <c r="R177" s="211"/>
      <c r="S177" s="211"/>
      <c r="T177" s="212"/>
      <c r="AT177" s="213" t="s">
        <v>191</v>
      </c>
      <c r="AU177" s="213" t="s">
        <v>81</v>
      </c>
      <c r="AV177" s="14" t="s">
        <v>81</v>
      </c>
      <c r="AW177" s="14" t="s">
        <v>32</v>
      </c>
      <c r="AX177" s="14" t="s">
        <v>71</v>
      </c>
      <c r="AY177" s="213" t="s">
        <v>181</v>
      </c>
    </row>
    <row r="178" spans="2:51" s="15" customFormat="1" ht="12">
      <c r="B178" s="214"/>
      <c r="C178" s="215"/>
      <c r="D178" s="194" t="s">
        <v>191</v>
      </c>
      <c r="E178" s="216" t="s">
        <v>19</v>
      </c>
      <c r="F178" s="217" t="s">
        <v>196</v>
      </c>
      <c r="G178" s="215"/>
      <c r="H178" s="218">
        <v>1.789</v>
      </c>
      <c r="I178" s="219"/>
      <c r="J178" s="215"/>
      <c r="K178" s="215"/>
      <c r="L178" s="220"/>
      <c r="M178" s="221"/>
      <c r="N178" s="222"/>
      <c r="O178" s="222"/>
      <c r="P178" s="222"/>
      <c r="Q178" s="222"/>
      <c r="R178" s="222"/>
      <c r="S178" s="222"/>
      <c r="T178" s="223"/>
      <c r="AT178" s="224" t="s">
        <v>191</v>
      </c>
      <c r="AU178" s="224" t="s">
        <v>81</v>
      </c>
      <c r="AV178" s="15" t="s">
        <v>189</v>
      </c>
      <c r="AW178" s="15" t="s">
        <v>32</v>
      </c>
      <c r="AX178" s="15" t="s">
        <v>79</v>
      </c>
      <c r="AY178" s="224" t="s">
        <v>181</v>
      </c>
    </row>
    <row r="179" spans="1:65" s="2" customFormat="1" ht="142.2" customHeight="1">
      <c r="A179" s="34"/>
      <c r="B179" s="35"/>
      <c r="C179" s="225" t="s">
        <v>440</v>
      </c>
      <c r="D179" s="225" t="s">
        <v>199</v>
      </c>
      <c r="E179" s="226" t="s">
        <v>2222</v>
      </c>
      <c r="F179" s="227" t="s">
        <v>2223</v>
      </c>
      <c r="G179" s="228" t="s">
        <v>186</v>
      </c>
      <c r="H179" s="229">
        <v>27.672</v>
      </c>
      <c r="I179" s="230"/>
      <c r="J179" s="231">
        <f>ROUND(I179*H179,2)</f>
        <v>0</v>
      </c>
      <c r="K179" s="227" t="s">
        <v>187</v>
      </c>
      <c r="L179" s="39"/>
      <c r="M179" s="232" t="s">
        <v>19</v>
      </c>
      <c r="N179" s="233" t="s">
        <v>42</v>
      </c>
      <c r="O179" s="64"/>
      <c r="P179" s="188">
        <f>O179*H179</f>
        <v>0</v>
      </c>
      <c r="Q179" s="188">
        <v>0</v>
      </c>
      <c r="R179" s="188">
        <f>Q179*H179</f>
        <v>0</v>
      </c>
      <c r="S179" s="188">
        <v>0</v>
      </c>
      <c r="T179" s="189">
        <f>S179*H179</f>
        <v>0</v>
      </c>
      <c r="U179" s="34"/>
      <c r="V179" s="34"/>
      <c r="W179" s="34"/>
      <c r="X179" s="34"/>
      <c r="Y179" s="34"/>
      <c r="Z179" s="34"/>
      <c r="AA179" s="34"/>
      <c r="AB179" s="34"/>
      <c r="AC179" s="34"/>
      <c r="AD179" s="34"/>
      <c r="AE179" s="34"/>
      <c r="AR179" s="190" t="s">
        <v>228</v>
      </c>
      <c r="AT179" s="190" t="s">
        <v>199</v>
      </c>
      <c r="AU179" s="190" t="s">
        <v>81</v>
      </c>
      <c r="AY179" s="17" t="s">
        <v>181</v>
      </c>
      <c r="BE179" s="191">
        <f>IF(N179="základní",J179,0)</f>
        <v>0</v>
      </c>
      <c r="BF179" s="191">
        <f>IF(N179="snížená",J179,0)</f>
        <v>0</v>
      </c>
      <c r="BG179" s="191">
        <f>IF(N179="zákl. přenesená",J179,0)</f>
        <v>0</v>
      </c>
      <c r="BH179" s="191">
        <f>IF(N179="sníž. přenesená",J179,0)</f>
        <v>0</v>
      </c>
      <c r="BI179" s="191">
        <f>IF(N179="nulová",J179,0)</f>
        <v>0</v>
      </c>
      <c r="BJ179" s="17" t="s">
        <v>79</v>
      </c>
      <c r="BK179" s="191">
        <f>ROUND(I179*H179,2)</f>
        <v>0</v>
      </c>
      <c r="BL179" s="17" t="s">
        <v>228</v>
      </c>
      <c r="BM179" s="190" t="s">
        <v>2280</v>
      </c>
    </row>
    <row r="180" spans="2:51" s="13" customFormat="1" ht="12">
      <c r="B180" s="192"/>
      <c r="C180" s="193"/>
      <c r="D180" s="194" t="s">
        <v>191</v>
      </c>
      <c r="E180" s="195" t="s">
        <v>19</v>
      </c>
      <c r="F180" s="196" t="s">
        <v>2281</v>
      </c>
      <c r="G180" s="193"/>
      <c r="H180" s="195" t="s">
        <v>19</v>
      </c>
      <c r="I180" s="197"/>
      <c r="J180" s="193"/>
      <c r="K180" s="193"/>
      <c r="L180" s="198"/>
      <c r="M180" s="199"/>
      <c r="N180" s="200"/>
      <c r="O180" s="200"/>
      <c r="P180" s="200"/>
      <c r="Q180" s="200"/>
      <c r="R180" s="200"/>
      <c r="S180" s="200"/>
      <c r="T180" s="201"/>
      <c r="AT180" s="202" t="s">
        <v>191</v>
      </c>
      <c r="AU180" s="202" t="s">
        <v>81</v>
      </c>
      <c r="AV180" s="13" t="s">
        <v>79</v>
      </c>
      <c r="AW180" s="13" t="s">
        <v>32</v>
      </c>
      <c r="AX180" s="13" t="s">
        <v>71</v>
      </c>
      <c r="AY180" s="202" t="s">
        <v>181</v>
      </c>
    </row>
    <row r="181" spans="2:51" s="14" customFormat="1" ht="12">
      <c r="B181" s="203"/>
      <c r="C181" s="204"/>
      <c r="D181" s="194" t="s">
        <v>191</v>
      </c>
      <c r="E181" s="205" t="s">
        <v>19</v>
      </c>
      <c r="F181" s="206" t="s">
        <v>2282</v>
      </c>
      <c r="G181" s="204"/>
      <c r="H181" s="207">
        <v>27.672</v>
      </c>
      <c r="I181" s="208"/>
      <c r="J181" s="204"/>
      <c r="K181" s="204"/>
      <c r="L181" s="209"/>
      <c r="M181" s="210"/>
      <c r="N181" s="211"/>
      <c r="O181" s="211"/>
      <c r="P181" s="211"/>
      <c r="Q181" s="211"/>
      <c r="R181" s="211"/>
      <c r="S181" s="211"/>
      <c r="T181" s="212"/>
      <c r="AT181" s="213" t="s">
        <v>191</v>
      </c>
      <c r="AU181" s="213" t="s">
        <v>81</v>
      </c>
      <c r="AV181" s="14" t="s">
        <v>81</v>
      </c>
      <c r="AW181" s="14" t="s">
        <v>32</v>
      </c>
      <c r="AX181" s="14" t="s">
        <v>71</v>
      </c>
      <c r="AY181" s="213" t="s">
        <v>181</v>
      </c>
    </row>
    <row r="182" spans="2:51" s="15" customFormat="1" ht="12">
      <c r="B182" s="214"/>
      <c r="C182" s="215"/>
      <c r="D182" s="194" t="s">
        <v>191</v>
      </c>
      <c r="E182" s="216" t="s">
        <v>19</v>
      </c>
      <c r="F182" s="217" t="s">
        <v>196</v>
      </c>
      <c r="G182" s="215"/>
      <c r="H182" s="218">
        <v>27.672</v>
      </c>
      <c r="I182" s="219"/>
      <c r="J182" s="215"/>
      <c r="K182" s="215"/>
      <c r="L182" s="220"/>
      <c r="M182" s="221"/>
      <c r="N182" s="222"/>
      <c r="O182" s="222"/>
      <c r="P182" s="222"/>
      <c r="Q182" s="222"/>
      <c r="R182" s="222"/>
      <c r="S182" s="222"/>
      <c r="T182" s="223"/>
      <c r="AT182" s="224" t="s">
        <v>191</v>
      </c>
      <c r="AU182" s="224" t="s">
        <v>81</v>
      </c>
      <c r="AV182" s="15" t="s">
        <v>189</v>
      </c>
      <c r="AW182" s="15" t="s">
        <v>32</v>
      </c>
      <c r="AX182" s="15" t="s">
        <v>79</v>
      </c>
      <c r="AY182" s="224" t="s">
        <v>181</v>
      </c>
    </row>
    <row r="183" spans="1:65" s="2" customFormat="1" ht="101.25" customHeight="1">
      <c r="A183" s="34"/>
      <c r="B183" s="35"/>
      <c r="C183" s="225" t="s">
        <v>442</v>
      </c>
      <c r="D183" s="225" t="s">
        <v>199</v>
      </c>
      <c r="E183" s="226" t="s">
        <v>2012</v>
      </c>
      <c r="F183" s="227" t="s">
        <v>2013</v>
      </c>
      <c r="G183" s="228" t="s">
        <v>186</v>
      </c>
      <c r="H183" s="229">
        <v>28.125</v>
      </c>
      <c r="I183" s="230"/>
      <c r="J183" s="231">
        <f>ROUND(I183*H183,2)</f>
        <v>0</v>
      </c>
      <c r="K183" s="227" t="s">
        <v>187</v>
      </c>
      <c r="L183" s="39"/>
      <c r="M183" s="232" t="s">
        <v>19</v>
      </c>
      <c r="N183" s="233" t="s">
        <v>42</v>
      </c>
      <c r="O183" s="64"/>
      <c r="P183" s="188">
        <f>O183*H183</f>
        <v>0</v>
      </c>
      <c r="Q183" s="188">
        <v>0</v>
      </c>
      <c r="R183" s="188">
        <f>Q183*H183</f>
        <v>0</v>
      </c>
      <c r="S183" s="188">
        <v>0</v>
      </c>
      <c r="T183" s="189">
        <f>S183*H183</f>
        <v>0</v>
      </c>
      <c r="U183" s="34"/>
      <c r="V183" s="34"/>
      <c r="W183" s="34"/>
      <c r="X183" s="34"/>
      <c r="Y183" s="34"/>
      <c r="Z183" s="34"/>
      <c r="AA183" s="34"/>
      <c r="AB183" s="34"/>
      <c r="AC183" s="34"/>
      <c r="AD183" s="34"/>
      <c r="AE183" s="34"/>
      <c r="AR183" s="190" t="s">
        <v>228</v>
      </c>
      <c r="AT183" s="190" t="s">
        <v>199</v>
      </c>
      <c r="AU183" s="190" t="s">
        <v>81</v>
      </c>
      <c r="AY183" s="17" t="s">
        <v>181</v>
      </c>
      <c r="BE183" s="191">
        <f>IF(N183="základní",J183,0)</f>
        <v>0</v>
      </c>
      <c r="BF183" s="191">
        <f>IF(N183="snížená",J183,0)</f>
        <v>0</v>
      </c>
      <c r="BG183" s="191">
        <f>IF(N183="zákl. přenesená",J183,0)</f>
        <v>0</v>
      </c>
      <c r="BH183" s="191">
        <f>IF(N183="sníž. přenesená",J183,0)</f>
        <v>0</v>
      </c>
      <c r="BI183" s="191">
        <f>IF(N183="nulová",J183,0)</f>
        <v>0</v>
      </c>
      <c r="BJ183" s="17" t="s">
        <v>79</v>
      </c>
      <c r="BK183" s="191">
        <f>ROUND(I183*H183,2)</f>
        <v>0</v>
      </c>
      <c r="BL183" s="17" t="s">
        <v>228</v>
      </c>
      <c r="BM183" s="190" t="s">
        <v>2283</v>
      </c>
    </row>
    <row r="184" spans="2:51" s="13" customFormat="1" ht="12">
      <c r="B184" s="192"/>
      <c r="C184" s="193"/>
      <c r="D184" s="194" t="s">
        <v>191</v>
      </c>
      <c r="E184" s="195" t="s">
        <v>19</v>
      </c>
      <c r="F184" s="196" t="s">
        <v>2015</v>
      </c>
      <c r="G184" s="193"/>
      <c r="H184" s="195" t="s">
        <v>19</v>
      </c>
      <c r="I184" s="197"/>
      <c r="J184" s="193"/>
      <c r="K184" s="193"/>
      <c r="L184" s="198"/>
      <c r="M184" s="199"/>
      <c r="N184" s="200"/>
      <c r="O184" s="200"/>
      <c r="P184" s="200"/>
      <c r="Q184" s="200"/>
      <c r="R184" s="200"/>
      <c r="S184" s="200"/>
      <c r="T184" s="201"/>
      <c r="AT184" s="202" t="s">
        <v>191</v>
      </c>
      <c r="AU184" s="202" t="s">
        <v>81</v>
      </c>
      <c r="AV184" s="13" t="s">
        <v>79</v>
      </c>
      <c r="AW184" s="13" t="s">
        <v>32</v>
      </c>
      <c r="AX184" s="13" t="s">
        <v>71</v>
      </c>
      <c r="AY184" s="202" t="s">
        <v>181</v>
      </c>
    </row>
    <row r="185" spans="2:51" s="14" customFormat="1" ht="12">
      <c r="B185" s="203"/>
      <c r="C185" s="204"/>
      <c r="D185" s="194" t="s">
        <v>191</v>
      </c>
      <c r="E185" s="205" t="s">
        <v>19</v>
      </c>
      <c r="F185" s="206" t="s">
        <v>2272</v>
      </c>
      <c r="G185" s="204"/>
      <c r="H185" s="207">
        <v>28.125</v>
      </c>
      <c r="I185" s="208"/>
      <c r="J185" s="204"/>
      <c r="K185" s="204"/>
      <c r="L185" s="209"/>
      <c r="M185" s="210"/>
      <c r="N185" s="211"/>
      <c r="O185" s="211"/>
      <c r="P185" s="211"/>
      <c r="Q185" s="211"/>
      <c r="R185" s="211"/>
      <c r="S185" s="211"/>
      <c r="T185" s="212"/>
      <c r="AT185" s="213" t="s">
        <v>191</v>
      </c>
      <c r="AU185" s="213" t="s">
        <v>81</v>
      </c>
      <c r="AV185" s="14" t="s">
        <v>81</v>
      </c>
      <c r="AW185" s="14" t="s">
        <v>32</v>
      </c>
      <c r="AX185" s="14" t="s">
        <v>71</v>
      </c>
      <c r="AY185" s="213" t="s">
        <v>181</v>
      </c>
    </row>
    <row r="186" spans="2:51" s="15" customFormat="1" ht="12">
      <c r="B186" s="214"/>
      <c r="C186" s="215"/>
      <c r="D186" s="194" t="s">
        <v>191</v>
      </c>
      <c r="E186" s="216" t="s">
        <v>19</v>
      </c>
      <c r="F186" s="217" t="s">
        <v>196</v>
      </c>
      <c r="G186" s="215"/>
      <c r="H186" s="218">
        <v>28.125</v>
      </c>
      <c r="I186" s="219"/>
      <c r="J186" s="215"/>
      <c r="K186" s="215"/>
      <c r="L186" s="220"/>
      <c r="M186" s="221"/>
      <c r="N186" s="222"/>
      <c r="O186" s="222"/>
      <c r="P186" s="222"/>
      <c r="Q186" s="222"/>
      <c r="R186" s="222"/>
      <c r="S186" s="222"/>
      <c r="T186" s="223"/>
      <c r="AT186" s="224" t="s">
        <v>191</v>
      </c>
      <c r="AU186" s="224" t="s">
        <v>81</v>
      </c>
      <c r="AV186" s="15" t="s">
        <v>189</v>
      </c>
      <c r="AW186" s="15" t="s">
        <v>32</v>
      </c>
      <c r="AX186" s="15" t="s">
        <v>79</v>
      </c>
      <c r="AY186" s="224" t="s">
        <v>181</v>
      </c>
    </row>
    <row r="187" spans="1:65" s="2" customFormat="1" ht="90" customHeight="1">
      <c r="A187" s="34"/>
      <c r="B187" s="35"/>
      <c r="C187" s="225" t="s">
        <v>446</v>
      </c>
      <c r="D187" s="225" t="s">
        <v>199</v>
      </c>
      <c r="E187" s="226" t="s">
        <v>2016</v>
      </c>
      <c r="F187" s="227" t="s">
        <v>2017</v>
      </c>
      <c r="G187" s="228" t="s">
        <v>186</v>
      </c>
      <c r="H187" s="229">
        <v>15.2</v>
      </c>
      <c r="I187" s="230"/>
      <c r="J187" s="231">
        <f>ROUND(I187*H187,2)</f>
        <v>0</v>
      </c>
      <c r="K187" s="227" t="s">
        <v>187</v>
      </c>
      <c r="L187" s="39"/>
      <c r="M187" s="232" t="s">
        <v>19</v>
      </c>
      <c r="N187" s="233" t="s">
        <v>42</v>
      </c>
      <c r="O187" s="64"/>
      <c r="P187" s="188">
        <f>O187*H187</f>
        <v>0</v>
      </c>
      <c r="Q187" s="188">
        <v>0</v>
      </c>
      <c r="R187" s="188">
        <f>Q187*H187</f>
        <v>0</v>
      </c>
      <c r="S187" s="188">
        <v>0</v>
      </c>
      <c r="T187" s="189">
        <f>S187*H187</f>
        <v>0</v>
      </c>
      <c r="U187" s="34"/>
      <c r="V187" s="34"/>
      <c r="W187" s="34"/>
      <c r="X187" s="34"/>
      <c r="Y187" s="34"/>
      <c r="Z187" s="34"/>
      <c r="AA187" s="34"/>
      <c r="AB187" s="34"/>
      <c r="AC187" s="34"/>
      <c r="AD187" s="34"/>
      <c r="AE187" s="34"/>
      <c r="AR187" s="190" t="s">
        <v>228</v>
      </c>
      <c r="AT187" s="190" t="s">
        <v>199</v>
      </c>
      <c r="AU187" s="190" t="s">
        <v>81</v>
      </c>
      <c r="AY187" s="17" t="s">
        <v>181</v>
      </c>
      <c r="BE187" s="191">
        <f>IF(N187="základní",J187,0)</f>
        <v>0</v>
      </c>
      <c r="BF187" s="191">
        <f>IF(N187="snížená",J187,0)</f>
        <v>0</v>
      </c>
      <c r="BG187" s="191">
        <f>IF(N187="zákl. přenesená",J187,0)</f>
        <v>0</v>
      </c>
      <c r="BH187" s="191">
        <f>IF(N187="sníž. přenesená",J187,0)</f>
        <v>0</v>
      </c>
      <c r="BI187" s="191">
        <f>IF(N187="nulová",J187,0)</f>
        <v>0</v>
      </c>
      <c r="BJ187" s="17" t="s">
        <v>79</v>
      </c>
      <c r="BK187" s="191">
        <f>ROUND(I187*H187,2)</f>
        <v>0</v>
      </c>
      <c r="BL187" s="17" t="s">
        <v>228</v>
      </c>
      <c r="BM187" s="190" t="s">
        <v>2284</v>
      </c>
    </row>
    <row r="188" spans="2:51" s="13" customFormat="1" ht="20.4">
      <c r="B188" s="192"/>
      <c r="C188" s="193"/>
      <c r="D188" s="194" t="s">
        <v>191</v>
      </c>
      <c r="E188" s="195" t="s">
        <v>19</v>
      </c>
      <c r="F188" s="196" t="s">
        <v>2285</v>
      </c>
      <c r="G188" s="193"/>
      <c r="H188" s="195" t="s">
        <v>19</v>
      </c>
      <c r="I188" s="197"/>
      <c r="J188" s="193"/>
      <c r="K188" s="193"/>
      <c r="L188" s="198"/>
      <c r="M188" s="199"/>
      <c r="N188" s="200"/>
      <c r="O188" s="200"/>
      <c r="P188" s="200"/>
      <c r="Q188" s="200"/>
      <c r="R188" s="200"/>
      <c r="S188" s="200"/>
      <c r="T188" s="201"/>
      <c r="AT188" s="202" t="s">
        <v>191</v>
      </c>
      <c r="AU188" s="202" t="s">
        <v>81</v>
      </c>
      <c r="AV188" s="13" t="s">
        <v>79</v>
      </c>
      <c r="AW188" s="13" t="s">
        <v>32</v>
      </c>
      <c r="AX188" s="13" t="s">
        <v>71</v>
      </c>
      <c r="AY188" s="202" t="s">
        <v>181</v>
      </c>
    </row>
    <row r="189" spans="2:51" s="14" customFormat="1" ht="12">
      <c r="B189" s="203"/>
      <c r="C189" s="204"/>
      <c r="D189" s="194" t="s">
        <v>191</v>
      </c>
      <c r="E189" s="205" t="s">
        <v>19</v>
      </c>
      <c r="F189" s="206" t="s">
        <v>2274</v>
      </c>
      <c r="G189" s="204"/>
      <c r="H189" s="207">
        <v>15.2</v>
      </c>
      <c r="I189" s="208"/>
      <c r="J189" s="204"/>
      <c r="K189" s="204"/>
      <c r="L189" s="209"/>
      <c r="M189" s="210"/>
      <c r="N189" s="211"/>
      <c r="O189" s="211"/>
      <c r="P189" s="211"/>
      <c r="Q189" s="211"/>
      <c r="R189" s="211"/>
      <c r="S189" s="211"/>
      <c r="T189" s="212"/>
      <c r="AT189" s="213" t="s">
        <v>191</v>
      </c>
      <c r="AU189" s="213" t="s">
        <v>81</v>
      </c>
      <c r="AV189" s="14" t="s">
        <v>81</v>
      </c>
      <c r="AW189" s="14" t="s">
        <v>32</v>
      </c>
      <c r="AX189" s="14" t="s">
        <v>71</v>
      </c>
      <c r="AY189" s="213" t="s">
        <v>181</v>
      </c>
    </row>
    <row r="190" spans="2:51" s="15" customFormat="1" ht="12">
      <c r="B190" s="214"/>
      <c r="C190" s="215"/>
      <c r="D190" s="194" t="s">
        <v>191</v>
      </c>
      <c r="E190" s="216" t="s">
        <v>19</v>
      </c>
      <c r="F190" s="217" t="s">
        <v>196</v>
      </c>
      <c r="G190" s="215"/>
      <c r="H190" s="218">
        <v>15.2</v>
      </c>
      <c r="I190" s="219"/>
      <c r="J190" s="215"/>
      <c r="K190" s="215"/>
      <c r="L190" s="220"/>
      <c r="M190" s="238"/>
      <c r="N190" s="239"/>
      <c r="O190" s="239"/>
      <c r="P190" s="239"/>
      <c r="Q190" s="239"/>
      <c r="R190" s="239"/>
      <c r="S190" s="239"/>
      <c r="T190" s="240"/>
      <c r="AT190" s="224" t="s">
        <v>191</v>
      </c>
      <c r="AU190" s="224" t="s">
        <v>81</v>
      </c>
      <c r="AV190" s="15" t="s">
        <v>189</v>
      </c>
      <c r="AW190" s="15" t="s">
        <v>32</v>
      </c>
      <c r="AX190" s="15" t="s">
        <v>79</v>
      </c>
      <c r="AY190" s="224" t="s">
        <v>181</v>
      </c>
    </row>
    <row r="191" spans="1:31" s="2" customFormat="1" ht="6.9" customHeight="1">
      <c r="A191" s="34"/>
      <c r="B191" s="47"/>
      <c r="C191" s="48"/>
      <c r="D191" s="48"/>
      <c r="E191" s="48"/>
      <c r="F191" s="48"/>
      <c r="G191" s="48"/>
      <c r="H191" s="48"/>
      <c r="I191" s="48"/>
      <c r="J191" s="48"/>
      <c r="K191" s="48"/>
      <c r="L191" s="39"/>
      <c r="M191" s="34"/>
      <c r="O191" s="34"/>
      <c r="P191" s="34"/>
      <c r="Q191" s="34"/>
      <c r="R191" s="34"/>
      <c r="S191" s="34"/>
      <c r="T191" s="34"/>
      <c r="U191" s="34"/>
      <c r="V191" s="34"/>
      <c r="W191" s="34"/>
      <c r="X191" s="34"/>
      <c r="Y191" s="34"/>
      <c r="Z191" s="34"/>
      <c r="AA191" s="34"/>
      <c r="AB191" s="34"/>
      <c r="AC191" s="34"/>
      <c r="AD191" s="34"/>
      <c r="AE191" s="34"/>
    </row>
  </sheetData>
  <sheetProtection algorithmName="SHA-512" hashValue="unhVtHowjXbsmLgxHyRU8D1Y4hfGRpDJfDfLTcQf+GPAz4Lf/18FDw6TcaxHB2gqrJgsQOsEAbKneNp8a9z3TQ==" saltValue="o5DfDGuusrIYFbLlq6roLq3VTuehxSvQvCxjx7XSGcnqzKGM5cNNFc5IHsl/EfyfHv+uq+Xdv01FAhYx0oAMCQ==" spinCount="100000" sheet="1" objects="1" scenarios="1" formatColumns="0" formatRows="0" autoFilter="0"/>
  <autoFilter ref="C88:K190"/>
  <mergeCells count="12">
    <mergeCell ref="E81:H81"/>
    <mergeCell ref="L2:V2"/>
    <mergeCell ref="E50:H50"/>
    <mergeCell ref="E52:H52"/>
    <mergeCell ref="E54:H54"/>
    <mergeCell ref="E77:H77"/>
    <mergeCell ref="E79:H79"/>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129"/>
  <sheetViews>
    <sheetView showGridLines="0" tabSelected="1" workbookViewId="0" topLeftCell="A1">
      <selection activeCell="I89" sqref="I89"/>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50"/>
      <c r="M2" s="250"/>
      <c r="N2" s="250"/>
      <c r="O2" s="250"/>
      <c r="P2" s="250"/>
      <c r="Q2" s="250"/>
      <c r="R2" s="250"/>
      <c r="S2" s="250"/>
      <c r="T2" s="250"/>
      <c r="U2" s="250"/>
      <c r="V2" s="250"/>
      <c r="AT2" s="17" t="s">
        <v>80</v>
      </c>
    </row>
    <row r="3" spans="2:46" s="1" customFormat="1" ht="6.9" customHeight="1">
      <c r="B3" s="108"/>
      <c r="C3" s="109"/>
      <c r="D3" s="109"/>
      <c r="E3" s="109"/>
      <c r="F3" s="109"/>
      <c r="G3" s="109"/>
      <c r="H3" s="109"/>
      <c r="I3" s="109"/>
      <c r="J3" s="109"/>
      <c r="K3" s="109"/>
      <c r="L3" s="20"/>
      <c r="AT3" s="17" t="s">
        <v>81</v>
      </c>
    </row>
    <row r="4" spans="2:46" s="1" customFormat="1" ht="24.9" customHeight="1">
      <c r="B4" s="20"/>
      <c r="D4" s="110" t="s">
        <v>155</v>
      </c>
      <c r="L4" s="20"/>
      <c r="M4" s="111" t="s">
        <v>10</v>
      </c>
      <c r="AT4" s="17" t="s">
        <v>4</v>
      </c>
    </row>
    <row r="5" spans="2:12" s="1" customFormat="1" ht="6.9" customHeight="1">
      <c r="B5" s="20"/>
      <c r="L5" s="20"/>
    </row>
    <row r="6" spans="2:12" s="1" customFormat="1" ht="12" customHeight="1">
      <c r="B6" s="20"/>
      <c r="D6" s="112" t="s">
        <v>16</v>
      </c>
      <c r="L6" s="20"/>
    </row>
    <row r="7" spans="2:12" s="1" customFormat="1" ht="16.5" customHeight="1">
      <c r="B7" s="20"/>
      <c r="E7" s="290" t="str">
        <f>'Rekapitulace stavby'!K6</f>
        <v>Cyklická údržba trati v úseku Praha-Holešovice - Vraňany</v>
      </c>
      <c r="F7" s="291"/>
      <c r="G7" s="291"/>
      <c r="H7" s="291"/>
      <c r="L7" s="20"/>
    </row>
    <row r="8" spans="1:31" s="2" customFormat="1" ht="12" customHeight="1">
      <c r="A8" s="34"/>
      <c r="B8" s="39"/>
      <c r="C8" s="34"/>
      <c r="D8" s="112" t="s">
        <v>156</v>
      </c>
      <c r="E8" s="34"/>
      <c r="F8" s="34"/>
      <c r="G8" s="34"/>
      <c r="H8" s="34"/>
      <c r="I8" s="34"/>
      <c r="J8" s="34"/>
      <c r="K8" s="34"/>
      <c r="L8" s="113"/>
      <c r="S8" s="34"/>
      <c r="T8" s="34"/>
      <c r="U8" s="34"/>
      <c r="V8" s="34"/>
      <c r="W8" s="34"/>
      <c r="X8" s="34"/>
      <c r="Y8" s="34"/>
      <c r="Z8" s="34"/>
      <c r="AA8" s="34"/>
      <c r="AB8" s="34"/>
      <c r="AC8" s="34"/>
      <c r="AD8" s="34"/>
      <c r="AE8" s="34"/>
    </row>
    <row r="9" spans="1:31" s="2" customFormat="1" ht="16.5" customHeight="1">
      <c r="A9" s="34"/>
      <c r="B9" s="39"/>
      <c r="C9" s="34"/>
      <c r="D9" s="34"/>
      <c r="E9" s="292" t="s">
        <v>157</v>
      </c>
      <c r="F9" s="293"/>
      <c r="G9" s="293"/>
      <c r="H9" s="293"/>
      <c r="I9" s="34"/>
      <c r="J9" s="34"/>
      <c r="K9" s="34"/>
      <c r="L9" s="113"/>
      <c r="S9" s="34"/>
      <c r="T9" s="34"/>
      <c r="U9" s="34"/>
      <c r="V9" s="34"/>
      <c r="W9" s="34"/>
      <c r="X9" s="34"/>
      <c r="Y9" s="34"/>
      <c r="Z9" s="34"/>
      <c r="AA9" s="34"/>
      <c r="AB9" s="34"/>
      <c r="AC9" s="34"/>
      <c r="AD9" s="34"/>
      <c r="AE9" s="34"/>
    </row>
    <row r="10" spans="1:31" s="2" customFormat="1" ht="12">
      <c r="A10" s="34"/>
      <c r="B10" s="39"/>
      <c r="C10" s="34"/>
      <c r="D10" s="34"/>
      <c r="E10" s="34"/>
      <c r="F10" s="34"/>
      <c r="G10" s="34"/>
      <c r="H10" s="34"/>
      <c r="I10" s="34"/>
      <c r="J10" s="34"/>
      <c r="K10" s="34"/>
      <c r="L10" s="113"/>
      <c r="S10" s="34"/>
      <c r="T10" s="34"/>
      <c r="U10" s="34"/>
      <c r="V10" s="34"/>
      <c r="W10" s="34"/>
      <c r="X10" s="34"/>
      <c r="Y10" s="34"/>
      <c r="Z10" s="34"/>
      <c r="AA10" s="34"/>
      <c r="AB10" s="34"/>
      <c r="AC10" s="34"/>
      <c r="AD10" s="34"/>
      <c r="AE10" s="34"/>
    </row>
    <row r="11" spans="1:31" s="2" customFormat="1" ht="12" customHeight="1">
      <c r="A11" s="34"/>
      <c r="B11" s="39"/>
      <c r="C11" s="34"/>
      <c r="D11" s="112" t="s">
        <v>18</v>
      </c>
      <c r="E11" s="34"/>
      <c r="F11" s="103" t="s">
        <v>19</v>
      </c>
      <c r="G11" s="34"/>
      <c r="H11" s="34"/>
      <c r="I11" s="112" t="s">
        <v>20</v>
      </c>
      <c r="J11" s="103" t="s">
        <v>19</v>
      </c>
      <c r="K11" s="34"/>
      <c r="L11" s="113"/>
      <c r="S11" s="34"/>
      <c r="T11" s="34"/>
      <c r="U11" s="34"/>
      <c r="V11" s="34"/>
      <c r="W11" s="34"/>
      <c r="X11" s="34"/>
      <c r="Y11" s="34"/>
      <c r="Z11" s="34"/>
      <c r="AA11" s="34"/>
      <c r="AB11" s="34"/>
      <c r="AC11" s="34"/>
      <c r="AD11" s="34"/>
      <c r="AE11" s="34"/>
    </row>
    <row r="12" spans="1:31" s="2" customFormat="1" ht="12" customHeight="1">
      <c r="A12" s="34"/>
      <c r="B12" s="39"/>
      <c r="C12" s="34"/>
      <c r="D12" s="112" t="s">
        <v>21</v>
      </c>
      <c r="E12" s="34"/>
      <c r="F12" s="103" t="s">
        <v>22</v>
      </c>
      <c r="G12" s="34"/>
      <c r="H12" s="34"/>
      <c r="I12" s="112" t="s">
        <v>23</v>
      </c>
      <c r="J12" s="114" t="str">
        <f>'Rekapitulace stavby'!AN8</f>
        <v>24. 2. 2023</v>
      </c>
      <c r="K12" s="34"/>
      <c r="L12" s="113"/>
      <c r="S12" s="34"/>
      <c r="T12" s="34"/>
      <c r="U12" s="34"/>
      <c r="V12" s="34"/>
      <c r="W12" s="34"/>
      <c r="X12" s="34"/>
      <c r="Y12" s="34"/>
      <c r="Z12" s="34"/>
      <c r="AA12" s="34"/>
      <c r="AB12" s="34"/>
      <c r="AC12" s="34"/>
      <c r="AD12" s="34"/>
      <c r="AE12" s="34"/>
    </row>
    <row r="13" spans="1:31" s="2" customFormat="1" ht="10.8" customHeight="1">
      <c r="A13" s="34"/>
      <c r="B13" s="39"/>
      <c r="C13" s="34"/>
      <c r="D13" s="34"/>
      <c r="E13" s="34"/>
      <c r="F13" s="34"/>
      <c r="G13" s="34"/>
      <c r="H13" s="34"/>
      <c r="I13" s="34"/>
      <c r="J13" s="34"/>
      <c r="K13" s="34"/>
      <c r="L13" s="113"/>
      <c r="S13" s="34"/>
      <c r="T13" s="34"/>
      <c r="U13" s="34"/>
      <c r="V13" s="34"/>
      <c r="W13" s="34"/>
      <c r="X13" s="34"/>
      <c r="Y13" s="34"/>
      <c r="Z13" s="34"/>
      <c r="AA13" s="34"/>
      <c r="AB13" s="34"/>
      <c r="AC13" s="34"/>
      <c r="AD13" s="34"/>
      <c r="AE13" s="34"/>
    </row>
    <row r="14" spans="1:31" s="2" customFormat="1" ht="12" customHeight="1">
      <c r="A14" s="34"/>
      <c r="B14" s="39"/>
      <c r="C14" s="34"/>
      <c r="D14" s="112" t="s">
        <v>25</v>
      </c>
      <c r="E14" s="34"/>
      <c r="F14" s="34"/>
      <c r="G14" s="34"/>
      <c r="H14" s="34"/>
      <c r="I14" s="112" t="s">
        <v>26</v>
      </c>
      <c r="J14" s="103" t="s">
        <v>19</v>
      </c>
      <c r="K14" s="34"/>
      <c r="L14" s="113"/>
      <c r="S14" s="34"/>
      <c r="T14" s="34"/>
      <c r="U14" s="34"/>
      <c r="V14" s="34"/>
      <c r="W14" s="34"/>
      <c r="X14" s="34"/>
      <c r="Y14" s="34"/>
      <c r="Z14" s="34"/>
      <c r="AA14" s="34"/>
      <c r="AB14" s="34"/>
      <c r="AC14" s="34"/>
      <c r="AD14" s="34"/>
      <c r="AE14" s="34"/>
    </row>
    <row r="15" spans="1:31" s="2" customFormat="1" ht="18" customHeight="1">
      <c r="A15" s="34"/>
      <c r="B15" s="39"/>
      <c r="C15" s="34"/>
      <c r="D15" s="34"/>
      <c r="E15" s="103" t="s">
        <v>27</v>
      </c>
      <c r="F15" s="34"/>
      <c r="G15" s="34"/>
      <c r="H15" s="34"/>
      <c r="I15" s="112" t="s">
        <v>28</v>
      </c>
      <c r="J15" s="103" t="s">
        <v>19</v>
      </c>
      <c r="K15" s="34"/>
      <c r="L15" s="113"/>
      <c r="S15" s="34"/>
      <c r="T15" s="34"/>
      <c r="U15" s="34"/>
      <c r="V15" s="34"/>
      <c r="W15" s="34"/>
      <c r="X15" s="34"/>
      <c r="Y15" s="34"/>
      <c r="Z15" s="34"/>
      <c r="AA15" s="34"/>
      <c r="AB15" s="34"/>
      <c r="AC15" s="34"/>
      <c r="AD15" s="34"/>
      <c r="AE15" s="34"/>
    </row>
    <row r="16" spans="1:31" s="2" customFormat="1" ht="6.9" customHeight="1">
      <c r="A16" s="34"/>
      <c r="B16" s="39"/>
      <c r="C16" s="34"/>
      <c r="D16" s="34"/>
      <c r="E16" s="34"/>
      <c r="F16" s="34"/>
      <c r="G16" s="34"/>
      <c r="H16" s="34"/>
      <c r="I16" s="34"/>
      <c r="J16" s="34"/>
      <c r="K16" s="34"/>
      <c r="L16" s="113"/>
      <c r="S16" s="34"/>
      <c r="T16" s="34"/>
      <c r="U16" s="34"/>
      <c r="V16" s="34"/>
      <c r="W16" s="34"/>
      <c r="X16" s="34"/>
      <c r="Y16" s="34"/>
      <c r="Z16" s="34"/>
      <c r="AA16" s="34"/>
      <c r="AB16" s="34"/>
      <c r="AC16" s="34"/>
      <c r="AD16" s="34"/>
      <c r="AE16" s="34"/>
    </row>
    <row r="17" spans="1:31" s="2" customFormat="1" ht="12" customHeight="1">
      <c r="A17" s="34"/>
      <c r="B17" s="39"/>
      <c r="C17" s="34"/>
      <c r="D17" s="112" t="s">
        <v>29</v>
      </c>
      <c r="E17" s="34"/>
      <c r="F17" s="34"/>
      <c r="G17" s="34"/>
      <c r="H17" s="34"/>
      <c r="I17" s="112" t="s">
        <v>26</v>
      </c>
      <c r="J17" s="30" t="str">
        <f>'Rekapitulace stavby'!AN13</f>
        <v>Vyplň údaj</v>
      </c>
      <c r="K17" s="34"/>
      <c r="L17" s="113"/>
      <c r="S17" s="34"/>
      <c r="T17" s="34"/>
      <c r="U17" s="34"/>
      <c r="V17" s="34"/>
      <c r="W17" s="34"/>
      <c r="X17" s="34"/>
      <c r="Y17" s="34"/>
      <c r="Z17" s="34"/>
      <c r="AA17" s="34"/>
      <c r="AB17" s="34"/>
      <c r="AC17" s="34"/>
      <c r="AD17" s="34"/>
      <c r="AE17" s="34"/>
    </row>
    <row r="18" spans="1:31" s="2" customFormat="1" ht="18" customHeight="1">
      <c r="A18" s="34"/>
      <c r="B18" s="39"/>
      <c r="C18" s="34"/>
      <c r="D18" s="34"/>
      <c r="E18" s="294" t="str">
        <f>'Rekapitulace stavby'!E14</f>
        <v>Vyplň údaj</v>
      </c>
      <c r="F18" s="295"/>
      <c r="G18" s="295"/>
      <c r="H18" s="295"/>
      <c r="I18" s="112" t="s">
        <v>28</v>
      </c>
      <c r="J18" s="30" t="str">
        <f>'Rekapitulace stavby'!AN14</f>
        <v>Vyplň údaj</v>
      </c>
      <c r="K18" s="34"/>
      <c r="L18" s="113"/>
      <c r="S18" s="34"/>
      <c r="T18" s="34"/>
      <c r="U18" s="34"/>
      <c r="V18" s="34"/>
      <c r="W18" s="34"/>
      <c r="X18" s="34"/>
      <c r="Y18" s="34"/>
      <c r="Z18" s="34"/>
      <c r="AA18" s="34"/>
      <c r="AB18" s="34"/>
      <c r="AC18" s="34"/>
      <c r="AD18" s="34"/>
      <c r="AE18" s="34"/>
    </row>
    <row r="19" spans="1:31" s="2" customFormat="1" ht="6.9" customHeight="1">
      <c r="A19" s="34"/>
      <c r="B19" s="39"/>
      <c r="C19" s="34"/>
      <c r="D19" s="34"/>
      <c r="E19" s="34"/>
      <c r="F19" s="34"/>
      <c r="G19" s="34"/>
      <c r="H19" s="34"/>
      <c r="I19" s="34"/>
      <c r="J19" s="34"/>
      <c r="K19" s="34"/>
      <c r="L19" s="113"/>
      <c r="S19" s="34"/>
      <c r="T19" s="34"/>
      <c r="U19" s="34"/>
      <c r="V19" s="34"/>
      <c r="W19" s="34"/>
      <c r="X19" s="34"/>
      <c r="Y19" s="34"/>
      <c r="Z19" s="34"/>
      <c r="AA19" s="34"/>
      <c r="AB19" s="34"/>
      <c r="AC19" s="34"/>
      <c r="AD19" s="34"/>
      <c r="AE19" s="34"/>
    </row>
    <row r="20" spans="1:31" s="2" customFormat="1" ht="12" customHeight="1">
      <c r="A20" s="34"/>
      <c r="B20" s="39"/>
      <c r="C20" s="34"/>
      <c r="D20" s="112" t="s">
        <v>31</v>
      </c>
      <c r="E20" s="34"/>
      <c r="F20" s="34"/>
      <c r="G20" s="34"/>
      <c r="H20" s="34"/>
      <c r="I20" s="112" t="s">
        <v>26</v>
      </c>
      <c r="J20" s="103" t="str">
        <f>IF('Rekapitulace stavby'!AN16="","",'Rekapitulace stavby'!AN16)</f>
        <v/>
      </c>
      <c r="K20" s="34"/>
      <c r="L20" s="113"/>
      <c r="S20" s="34"/>
      <c r="T20" s="34"/>
      <c r="U20" s="34"/>
      <c r="V20" s="34"/>
      <c r="W20" s="34"/>
      <c r="X20" s="34"/>
      <c r="Y20" s="34"/>
      <c r="Z20" s="34"/>
      <c r="AA20" s="34"/>
      <c r="AB20" s="34"/>
      <c r="AC20" s="34"/>
      <c r="AD20" s="34"/>
      <c r="AE20" s="34"/>
    </row>
    <row r="21" spans="1:31" s="2" customFormat="1" ht="18" customHeight="1">
      <c r="A21" s="34"/>
      <c r="B21" s="39"/>
      <c r="C21" s="34"/>
      <c r="D21" s="34"/>
      <c r="E21" s="103" t="str">
        <f>IF('Rekapitulace stavby'!E17="","",'Rekapitulace stavby'!E17)</f>
        <v xml:space="preserve"> </v>
      </c>
      <c r="F21" s="34"/>
      <c r="G21" s="34"/>
      <c r="H21" s="34"/>
      <c r="I21" s="112" t="s">
        <v>28</v>
      </c>
      <c r="J21" s="103" t="str">
        <f>IF('Rekapitulace stavby'!AN17="","",'Rekapitulace stavby'!AN17)</f>
        <v/>
      </c>
      <c r="K21" s="34"/>
      <c r="L21" s="113"/>
      <c r="S21" s="34"/>
      <c r="T21" s="34"/>
      <c r="U21" s="34"/>
      <c r="V21" s="34"/>
      <c r="W21" s="34"/>
      <c r="X21" s="34"/>
      <c r="Y21" s="34"/>
      <c r="Z21" s="34"/>
      <c r="AA21" s="34"/>
      <c r="AB21" s="34"/>
      <c r="AC21" s="34"/>
      <c r="AD21" s="34"/>
      <c r="AE21" s="34"/>
    </row>
    <row r="22" spans="1:31" s="2" customFormat="1" ht="6.9" customHeight="1">
      <c r="A22" s="34"/>
      <c r="B22" s="39"/>
      <c r="C22" s="34"/>
      <c r="D22" s="34"/>
      <c r="E22" s="34"/>
      <c r="F22" s="34"/>
      <c r="G22" s="34"/>
      <c r="H22" s="34"/>
      <c r="I22" s="34"/>
      <c r="J22" s="34"/>
      <c r="K22" s="34"/>
      <c r="L22" s="113"/>
      <c r="S22" s="34"/>
      <c r="T22" s="34"/>
      <c r="U22" s="34"/>
      <c r="V22" s="34"/>
      <c r="W22" s="34"/>
      <c r="X22" s="34"/>
      <c r="Y22" s="34"/>
      <c r="Z22" s="34"/>
      <c r="AA22" s="34"/>
      <c r="AB22" s="34"/>
      <c r="AC22" s="34"/>
      <c r="AD22" s="34"/>
      <c r="AE22" s="34"/>
    </row>
    <row r="23" spans="1:31" s="2" customFormat="1" ht="12" customHeight="1">
      <c r="A23" s="34"/>
      <c r="B23" s="39"/>
      <c r="C23" s="34"/>
      <c r="D23" s="112" t="s">
        <v>33</v>
      </c>
      <c r="E23" s="34"/>
      <c r="F23" s="34"/>
      <c r="G23" s="34"/>
      <c r="H23" s="34"/>
      <c r="I23" s="112" t="s">
        <v>26</v>
      </c>
      <c r="J23" s="103" t="s">
        <v>19</v>
      </c>
      <c r="K23" s="34"/>
      <c r="L23" s="113"/>
      <c r="S23" s="34"/>
      <c r="T23" s="34"/>
      <c r="U23" s="34"/>
      <c r="V23" s="34"/>
      <c r="W23" s="34"/>
      <c r="X23" s="34"/>
      <c r="Y23" s="34"/>
      <c r="Z23" s="34"/>
      <c r="AA23" s="34"/>
      <c r="AB23" s="34"/>
      <c r="AC23" s="34"/>
      <c r="AD23" s="34"/>
      <c r="AE23" s="34"/>
    </row>
    <row r="24" spans="1:31" s="2" customFormat="1" ht="18" customHeight="1">
      <c r="A24" s="34"/>
      <c r="B24" s="39"/>
      <c r="C24" s="34"/>
      <c r="D24" s="34"/>
      <c r="E24" s="103" t="s">
        <v>34</v>
      </c>
      <c r="F24" s="34"/>
      <c r="G24" s="34"/>
      <c r="H24" s="34"/>
      <c r="I24" s="112" t="s">
        <v>28</v>
      </c>
      <c r="J24" s="103" t="s">
        <v>19</v>
      </c>
      <c r="K24" s="34"/>
      <c r="L24" s="113"/>
      <c r="S24" s="34"/>
      <c r="T24" s="34"/>
      <c r="U24" s="34"/>
      <c r="V24" s="34"/>
      <c r="W24" s="34"/>
      <c r="X24" s="34"/>
      <c r="Y24" s="34"/>
      <c r="Z24" s="34"/>
      <c r="AA24" s="34"/>
      <c r="AB24" s="34"/>
      <c r="AC24" s="34"/>
      <c r="AD24" s="34"/>
      <c r="AE24" s="34"/>
    </row>
    <row r="25" spans="1:31" s="2" customFormat="1" ht="6.9" customHeight="1">
      <c r="A25" s="34"/>
      <c r="B25" s="39"/>
      <c r="C25" s="34"/>
      <c r="D25" s="34"/>
      <c r="E25" s="34"/>
      <c r="F25" s="34"/>
      <c r="G25" s="34"/>
      <c r="H25" s="34"/>
      <c r="I25" s="34"/>
      <c r="J25" s="34"/>
      <c r="K25" s="34"/>
      <c r="L25" s="113"/>
      <c r="S25" s="34"/>
      <c r="T25" s="34"/>
      <c r="U25" s="34"/>
      <c r="V25" s="34"/>
      <c r="W25" s="34"/>
      <c r="X25" s="34"/>
      <c r="Y25" s="34"/>
      <c r="Z25" s="34"/>
      <c r="AA25" s="34"/>
      <c r="AB25" s="34"/>
      <c r="AC25" s="34"/>
      <c r="AD25" s="34"/>
      <c r="AE25" s="34"/>
    </row>
    <row r="26" spans="1:31" s="2" customFormat="1" ht="12" customHeight="1">
      <c r="A26" s="34"/>
      <c r="B26" s="39"/>
      <c r="C26" s="34"/>
      <c r="D26" s="112" t="s">
        <v>35</v>
      </c>
      <c r="E26" s="34"/>
      <c r="F26" s="34"/>
      <c r="G26" s="34"/>
      <c r="H26" s="34"/>
      <c r="I26" s="34"/>
      <c r="J26" s="34"/>
      <c r="K26" s="34"/>
      <c r="L26" s="113"/>
      <c r="S26" s="34"/>
      <c r="T26" s="34"/>
      <c r="U26" s="34"/>
      <c r="V26" s="34"/>
      <c r="W26" s="34"/>
      <c r="X26" s="34"/>
      <c r="Y26" s="34"/>
      <c r="Z26" s="34"/>
      <c r="AA26" s="34"/>
      <c r="AB26" s="34"/>
      <c r="AC26" s="34"/>
      <c r="AD26" s="34"/>
      <c r="AE26" s="34"/>
    </row>
    <row r="27" spans="1:31" s="8" customFormat="1" ht="59.25" customHeight="1">
      <c r="A27" s="115"/>
      <c r="B27" s="116"/>
      <c r="C27" s="115"/>
      <c r="D27" s="115"/>
      <c r="E27" s="296" t="s">
        <v>36</v>
      </c>
      <c r="F27" s="296"/>
      <c r="G27" s="296"/>
      <c r="H27" s="296"/>
      <c r="I27" s="115"/>
      <c r="J27" s="115"/>
      <c r="K27" s="115"/>
      <c r="L27" s="117"/>
      <c r="S27" s="115"/>
      <c r="T27" s="115"/>
      <c r="U27" s="115"/>
      <c r="V27" s="115"/>
      <c r="W27" s="115"/>
      <c r="X27" s="115"/>
      <c r="Y27" s="115"/>
      <c r="Z27" s="115"/>
      <c r="AA27" s="115"/>
      <c r="AB27" s="115"/>
      <c r="AC27" s="115"/>
      <c r="AD27" s="115"/>
      <c r="AE27" s="115"/>
    </row>
    <row r="28" spans="1:31" s="2" customFormat="1" ht="6.9" customHeight="1">
      <c r="A28" s="34"/>
      <c r="B28" s="39"/>
      <c r="C28" s="34"/>
      <c r="D28" s="34"/>
      <c r="E28" s="34"/>
      <c r="F28" s="34"/>
      <c r="G28" s="34"/>
      <c r="H28" s="34"/>
      <c r="I28" s="34"/>
      <c r="J28" s="34"/>
      <c r="K28" s="34"/>
      <c r="L28" s="113"/>
      <c r="S28" s="34"/>
      <c r="T28" s="34"/>
      <c r="U28" s="34"/>
      <c r="V28" s="34"/>
      <c r="W28" s="34"/>
      <c r="X28" s="34"/>
      <c r="Y28" s="34"/>
      <c r="Z28" s="34"/>
      <c r="AA28" s="34"/>
      <c r="AB28" s="34"/>
      <c r="AC28" s="34"/>
      <c r="AD28" s="34"/>
      <c r="AE28" s="34"/>
    </row>
    <row r="29" spans="1:31" s="2" customFormat="1" ht="6.9" customHeight="1">
      <c r="A29" s="34"/>
      <c r="B29" s="39"/>
      <c r="C29" s="34"/>
      <c r="D29" s="118"/>
      <c r="E29" s="118"/>
      <c r="F29" s="118"/>
      <c r="G29" s="118"/>
      <c r="H29" s="118"/>
      <c r="I29" s="118"/>
      <c r="J29" s="118"/>
      <c r="K29" s="118"/>
      <c r="L29" s="113"/>
      <c r="S29" s="34"/>
      <c r="T29" s="34"/>
      <c r="U29" s="34"/>
      <c r="V29" s="34"/>
      <c r="W29" s="34"/>
      <c r="X29" s="34"/>
      <c r="Y29" s="34"/>
      <c r="Z29" s="34"/>
      <c r="AA29" s="34"/>
      <c r="AB29" s="34"/>
      <c r="AC29" s="34"/>
      <c r="AD29" s="34"/>
      <c r="AE29" s="34"/>
    </row>
    <row r="30" spans="1:31" s="2" customFormat="1" ht="25.35" customHeight="1">
      <c r="A30" s="34"/>
      <c r="B30" s="39"/>
      <c r="C30" s="34"/>
      <c r="D30" s="119" t="s">
        <v>37</v>
      </c>
      <c r="E30" s="34"/>
      <c r="F30" s="34"/>
      <c r="G30" s="34"/>
      <c r="H30" s="34"/>
      <c r="I30" s="34"/>
      <c r="J30" s="120">
        <f>ROUND(J83,2)</f>
        <v>0</v>
      </c>
      <c r="K30" s="34"/>
      <c r="L30" s="113"/>
      <c r="S30" s="34"/>
      <c r="T30" s="34"/>
      <c r="U30" s="34"/>
      <c r="V30" s="34"/>
      <c r="W30" s="34"/>
      <c r="X30" s="34"/>
      <c r="Y30" s="34"/>
      <c r="Z30" s="34"/>
      <c r="AA30" s="34"/>
      <c r="AB30" s="34"/>
      <c r="AC30" s="34"/>
      <c r="AD30" s="34"/>
      <c r="AE30" s="34"/>
    </row>
    <row r="31" spans="1:31" s="2" customFormat="1" ht="6.9" customHeight="1">
      <c r="A31" s="34"/>
      <c r="B31" s="39"/>
      <c r="C31" s="34"/>
      <c r="D31" s="118"/>
      <c r="E31" s="118"/>
      <c r="F31" s="118"/>
      <c r="G31" s="118"/>
      <c r="H31" s="118"/>
      <c r="I31" s="118"/>
      <c r="J31" s="118"/>
      <c r="K31" s="118"/>
      <c r="L31" s="113"/>
      <c r="S31" s="34"/>
      <c r="T31" s="34"/>
      <c r="U31" s="34"/>
      <c r="V31" s="34"/>
      <c r="W31" s="34"/>
      <c r="X31" s="34"/>
      <c r="Y31" s="34"/>
      <c r="Z31" s="34"/>
      <c r="AA31" s="34"/>
      <c r="AB31" s="34"/>
      <c r="AC31" s="34"/>
      <c r="AD31" s="34"/>
      <c r="AE31" s="34"/>
    </row>
    <row r="32" spans="1:31" s="2" customFormat="1" ht="14.4" customHeight="1">
      <c r="A32" s="34"/>
      <c r="B32" s="39"/>
      <c r="C32" s="34"/>
      <c r="D32" s="34"/>
      <c r="E32" s="34"/>
      <c r="F32" s="121" t="s">
        <v>39</v>
      </c>
      <c r="G32" s="34"/>
      <c r="H32" s="34"/>
      <c r="I32" s="121" t="s">
        <v>38</v>
      </c>
      <c r="J32" s="121" t="s">
        <v>40</v>
      </c>
      <c r="K32" s="34"/>
      <c r="L32" s="113"/>
      <c r="S32" s="34"/>
      <c r="T32" s="34"/>
      <c r="U32" s="34"/>
      <c r="V32" s="34"/>
      <c r="W32" s="34"/>
      <c r="X32" s="34"/>
      <c r="Y32" s="34"/>
      <c r="Z32" s="34"/>
      <c r="AA32" s="34"/>
      <c r="AB32" s="34"/>
      <c r="AC32" s="34"/>
      <c r="AD32" s="34"/>
      <c r="AE32" s="34"/>
    </row>
    <row r="33" spans="1:31" s="2" customFormat="1" ht="14.4" customHeight="1">
      <c r="A33" s="34"/>
      <c r="B33" s="39"/>
      <c r="C33" s="34"/>
      <c r="D33" s="122" t="s">
        <v>41</v>
      </c>
      <c r="E33" s="112" t="s">
        <v>42</v>
      </c>
      <c r="F33" s="123">
        <f>ROUND((SUM(BE83:BE128)),2)</f>
        <v>0</v>
      </c>
      <c r="G33" s="34"/>
      <c r="H33" s="34"/>
      <c r="I33" s="124">
        <v>0.21</v>
      </c>
      <c r="J33" s="123">
        <f>ROUND(((SUM(BE83:BE128))*I33),2)</f>
        <v>0</v>
      </c>
      <c r="K33" s="34"/>
      <c r="L33" s="113"/>
      <c r="S33" s="34"/>
      <c r="T33" s="34"/>
      <c r="U33" s="34"/>
      <c r="V33" s="34"/>
      <c r="W33" s="34"/>
      <c r="X33" s="34"/>
      <c r="Y33" s="34"/>
      <c r="Z33" s="34"/>
      <c r="AA33" s="34"/>
      <c r="AB33" s="34"/>
      <c r="AC33" s="34"/>
      <c r="AD33" s="34"/>
      <c r="AE33" s="34"/>
    </row>
    <row r="34" spans="1:31" s="2" customFormat="1" ht="14.4" customHeight="1">
      <c r="A34" s="34"/>
      <c r="B34" s="39"/>
      <c r="C34" s="34"/>
      <c r="D34" s="34"/>
      <c r="E34" s="112" t="s">
        <v>43</v>
      </c>
      <c r="F34" s="123">
        <f>ROUND((SUM(BF83:BF128)),2)</f>
        <v>0</v>
      </c>
      <c r="G34" s="34"/>
      <c r="H34" s="34"/>
      <c r="I34" s="124">
        <v>0.15</v>
      </c>
      <c r="J34" s="123">
        <f>ROUND(((SUM(BF83:BF128))*I34),2)</f>
        <v>0</v>
      </c>
      <c r="K34" s="34"/>
      <c r="L34" s="113"/>
      <c r="S34" s="34"/>
      <c r="T34" s="34"/>
      <c r="U34" s="34"/>
      <c r="V34" s="34"/>
      <c r="W34" s="34"/>
      <c r="X34" s="34"/>
      <c r="Y34" s="34"/>
      <c r="Z34" s="34"/>
      <c r="AA34" s="34"/>
      <c r="AB34" s="34"/>
      <c r="AC34" s="34"/>
      <c r="AD34" s="34"/>
      <c r="AE34" s="34"/>
    </row>
    <row r="35" spans="1:31" s="2" customFormat="1" ht="14.4" customHeight="1" hidden="1">
      <c r="A35" s="34"/>
      <c r="B35" s="39"/>
      <c r="C35" s="34"/>
      <c r="D35" s="34"/>
      <c r="E35" s="112" t="s">
        <v>44</v>
      </c>
      <c r="F35" s="123">
        <f>ROUND((SUM(BG83:BG128)),2)</f>
        <v>0</v>
      </c>
      <c r="G35" s="34"/>
      <c r="H35" s="34"/>
      <c r="I35" s="124">
        <v>0.21</v>
      </c>
      <c r="J35" s="123">
        <f>0</f>
        <v>0</v>
      </c>
      <c r="K35" s="34"/>
      <c r="L35" s="113"/>
      <c r="S35" s="34"/>
      <c r="T35" s="34"/>
      <c r="U35" s="34"/>
      <c r="V35" s="34"/>
      <c r="W35" s="34"/>
      <c r="X35" s="34"/>
      <c r="Y35" s="34"/>
      <c r="Z35" s="34"/>
      <c r="AA35" s="34"/>
      <c r="AB35" s="34"/>
      <c r="AC35" s="34"/>
      <c r="AD35" s="34"/>
      <c r="AE35" s="34"/>
    </row>
    <row r="36" spans="1:31" s="2" customFormat="1" ht="14.4" customHeight="1" hidden="1">
      <c r="A36" s="34"/>
      <c r="B36" s="39"/>
      <c r="C36" s="34"/>
      <c r="D36" s="34"/>
      <c r="E36" s="112" t="s">
        <v>45</v>
      </c>
      <c r="F36" s="123">
        <f>ROUND((SUM(BH83:BH128)),2)</f>
        <v>0</v>
      </c>
      <c r="G36" s="34"/>
      <c r="H36" s="34"/>
      <c r="I36" s="124">
        <v>0.15</v>
      </c>
      <c r="J36" s="123">
        <f>0</f>
        <v>0</v>
      </c>
      <c r="K36" s="34"/>
      <c r="L36" s="113"/>
      <c r="S36" s="34"/>
      <c r="T36" s="34"/>
      <c r="U36" s="34"/>
      <c r="V36" s="34"/>
      <c r="W36" s="34"/>
      <c r="X36" s="34"/>
      <c r="Y36" s="34"/>
      <c r="Z36" s="34"/>
      <c r="AA36" s="34"/>
      <c r="AB36" s="34"/>
      <c r="AC36" s="34"/>
      <c r="AD36" s="34"/>
      <c r="AE36" s="34"/>
    </row>
    <row r="37" spans="1:31" s="2" customFormat="1" ht="14.4" customHeight="1" hidden="1">
      <c r="A37" s="34"/>
      <c r="B37" s="39"/>
      <c r="C37" s="34"/>
      <c r="D37" s="34"/>
      <c r="E37" s="112" t="s">
        <v>46</v>
      </c>
      <c r="F37" s="123">
        <f>ROUND((SUM(BI83:BI128)),2)</f>
        <v>0</v>
      </c>
      <c r="G37" s="34"/>
      <c r="H37" s="34"/>
      <c r="I37" s="124">
        <v>0</v>
      </c>
      <c r="J37" s="123">
        <f>0</f>
        <v>0</v>
      </c>
      <c r="K37" s="34"/>
      <c r="L37" s="113"/>
      <c r="S37" s="34"/>
      <c r="T37" s="34"/>
      <c r="U37" s="34"/>
      <c r="V37" s="34"/>
      <c r="W37" s="34"/>
      <c r="X37" s="34"/>
      <c r="Y37" s="34"/>
      <c r="Z37" s="34"/>
      <c r="AA37" s="34"/>
      <c r="AB37" s="34"/>
      <c r="AC37" s="34"/>
      <c r="AD37" s="34"/>
      <c r="AE37" s="34"/>
    </row>
    <row r="38" spans="1:31" s="2" customFormat="1" ht="6.9" customHeight="1">
      <c r="A38" s="34"/>
      <c r="B38" s="39"/>
      <c r="C38" s="34"/>
      <c r="D38" s="34"/>
      <c r="E38" s="34"/>
      <c r="F38" s="34"/>
      <c r="G38" s="34"/>
      <c r="H38" s="34"/>
      <c r="I38" s="34"/>
      <c r="J38" s="34"/>
      <c r="K38" s="34"/>
      <c r="L38" s="113"/>
      <c r="S38" s="34"/>
      <c r="T38" s="34"/>
      <c r="U38" s="34"/>
      <c r="V38" s="34"/>
      <c r="W38" s="34"/>
      <c r="X38" s="34"/>
      <c r="Y38" s="34"/>
      <c r="Z38" s="34"/>
      <c r="AA38" s="34"/>
      <c r="AB38" s="34"/>
      <c r="AC38" s="34"/>
      <c r="AD38" s="34"/>
      <c r="AE38" s="34"/>
    </row>
    <row r="39" spans="1:31" s="2" customFormat="1" ht="25.35" customHeight="1">
      <c r="A39" s="34"/>
      <c r="B39" s="39"/>
      <c r="C39" s="125"/>
      <c r="D39" s="126" t="s">
        <v>47</v>
      </c>
      <c r="E39" s="127"/>
      <c r="F39" s="127"/>
      <c r="G39" s="128" t="s">
        <v>48</v>
      </c>
      <c r="H39" s="129" t="s">
        <v>49</v>
      </c>
      <c r="I39" s="127"/>
      <c r="J39" s="130">
        <f>SUM(J30:J37)</f>
        <v>0</v>
      </c>
      <c r="K39" s="131"/>
      <c r="L39" s="113"/>
      <c r="S39" s="34"/>
      <c r="T39" s="34"/>
      <c r="U39" s="34"/>
      <c r="V39" s="34"/>
      <c r="W39" s="34"/>
      <c r="X39" s="34"/>
      <c r="Y39" s="34"/>
      <c r="Z39" s="34"/>
      <c r="AA39" s="34"/>
      <c r="AB39" s="34"/>
      <c r="AC39" s="34"/>
      <c r="AD39" s="34"/>
      <c r="AE39" s="34"/>
    </row>
    <row r="40" spans="1:31" s="2" customFormat="1" ht="14.4" customHeight="1">
      <c r="A40" s="34"/>
      <c r="B40" s="132"/>
      <c r="C40" s="133"/>
      <c r="D40" s="133"/>
      <c r="E40" s="133"/>
      <c r="F40" s="133"/>
      <c r="G40" s="133"/>
      <c r="H40" s="133"/>
      <c r="I40" s="133"/>
      <c r="J40" s="133"/>
      <c r="K40" s="133"/>
      <c r="L40" s="113"/>
      <c r="S40" s="34"/>
      <c r="T40" s="34"/>
      <c r="U40" s="34"/>
      <c r="V40" s="34"/>
      <c r="W40" s="34"/>
      <c r="X40" s="34"/>
      <c r="Y40" s="34"/>
      <c r="Z40" s="34"/>
      <c r="AA40" s="34"/>
      <c r="AB40" s="34"/>
      <c r="AC40" s="34"/>
      <c r="AD40" s="34"/>
      <c r="AE40" s="34"/>
    </row>
    <row r="44" spans="1:31" s="2" customFormat="1" ht="6.9" customHeight="1" hidden="1">
      <c r="A44" s="34"/>
      <c r="B44" s="134"/>
      <c r="C44" s="135"/>
      <c r="D44" s="135"/>
      <c r="E44" s="135"/>
      <c r="F44" s="135"/>
      <c r="G44" s="135"/>
      <c r="H44" s="135"/>
      <c r="I44" s="135"/>
      <c r="J44" s="135"/>
      <c r="K44" s="135"/>
      <c r="L44" s="113"/>
      <c r="S44" s="34"/>
      <c r="T44" s="34"/>
      <c r="U44" s="34"/>
      <c r="V44" s="34"/>
      <c r="W44" s="34"/>
      <c r="X44" s="34"/>
      <c r="Y44" s="34"/>
      <c r="Z44" s="34"/>
      <c r="AA44" s="34"/>
      <c r="AB44" s="34"/>
      <c r="AC44" s="34"/>
      <c r="AD44" s="34"/>
      <c r="AE44" s="34"/>
    </row>
    <row r="45" spans="1:31" s="2" customFormat="1" ht="24.9" customHeight="1" hidden="1">
      <c r="A45" s="34"/>
      <c r="B45" s="35"/>
      <c r="C45" s="23" t="s">
        <v>158</v>
      </c>
      <c r="D45" s="36"/>
      <c r="E45" s="36"/>
      <c r="F45" s="36"/>
      <c r="G45" s="36"/>
      <c r="H45" s="36"/>
      <c r="I45" s="36"/>
      <c r="J45" s="36"/>
      <c r="K45" s="36"/>
      <c r="L45" s="113"/>
      <c r="S45" s="34"/>
      <c r="T45" s="34"/>
      <c r="U45" s="34"/>
      <c r="V45" s="34"/>
      <c r="W45" s="34"/>
      <c r="X45" s="34"/>
      <c r="Y45" s="34"/>
      <c r="Z45" s="34"/>
      <c r="AA45" s="34"/>
      <c r="AB45" s="34"/>
      <c r="AC45" s="34"/>
      <c r="AD45" s="34"/>
      <c r="AE45" s="34"/>
    </row>
    <row r="46" spans="1:31" s="2" customFormat="1" ht="6.9" customHeight="1" hidden="1">
      <c r="A46" s="34"/>
      <c r="B46" s="35"/>
      <c r="C46" s="36"/>
      <c r="D46" s="36"/>
      <c r="E46" s="36"/>
      <c r="F46" s="36"/>
      <c r="G46" s="36"/>
      <c r="H46" s="36"/>
      <c r="I46" s="36"/>
      <c r="J46" s="36"/>
      <c r="K46" s="36"/>
      <c r="L46" s="113"/>
      <c r="S46" s="34"/>
      <c r="T46" s="34"/>
      <c r="U46" s="34"/>
      <c r="V46" s="34"/>
      <c r="W46" s="34"/>
      <c r="X46" s="34"/>
      <c r="Y46" s="34"/>
      <c r="Z46" s="34"/>
      <c r="AA46" s="34"/>
      <c r="AB46" s="34"/>
      <c r="AC46" s="34"/>
      <c r="AD46" s="34"/>
      <c r="AE46" s="34"/>
    </row>
    <row r="47" spans="1:31" s="2" customFormat="1" ht="12" customHeight="1" hidden="1">
      <c r="A47" s="34"/>
      <c r="B47" s="35"/>
      <c r="C47" s="29" t="s">
        <v>16</v>
      </c>
      <c r="D47" s="36"/>
      <c r="E47" s="36"/>
      <c r="F47" s="36"/>
      <c r="G47" s="36"/>
      <c r="H47" s="36"/>
      <c r="I47" s="36"/>
      <c r="J47" s="36"/>
      <c r="K47" s="36"/>
      <c r="L47" s="113"/>
      <c r="S47" s="34"/>
      <c r="T47" s="34"/>
      <c r="U47" s="34"/>
      <c r="V47" s="34"/>
      <c r="W47" s="34"/>
      <c r="X47" s="34"/>
      <c r="Y47" s="34"/>
      <c r="Z47" s="34"/>
      <c r="AA47" s="34"/>
      <c r="AB47" s="34"/>
      <c r="AC47" s="34"/>
      <c r="AD47" s="34"/>
      <c r="AE47" s="34"/>
    </row>
    <row r="48" spans="1:31" s="2" customFormat="1" ht="16.5" customHeight="1" hidden="1">
      <c r="A48" s="34"/>
      <c r="B48" s="35"/>
      <c r="C48" s="36"/>
      <c r="D48" s="36"/>
      <c r="E48" s="288" t="str">
        <f>E7</f>
        <v>Cyklická údržba trati v úseku Praha-Holešovice - Vraňany</v>
      </c>
      <c r="F48" s="289"/>
      <c r="G48" s="289"/>
      <c r="H48" s="289"/>
      <c r="I48" s="36"/>
      <c r="J48" s="36"/>
      <c r="K48" s="36"/>
      <c r="L48" s="113"/>
      <c r="S48" s="34"/>
      <c r="T48" s="34"/>
      <c r="U48" s="34"/>
      <c r="V48" s="34"/>
      <c r="W48" s="34"/>
      <c r="X48" s="34"/>
      <c r="Y48" s="34"/>
      <c r="Z48" s="34"/>
      <c r="AA48" s="34"/>
      <c r="AB48" s="34"/>
      <c r="AC48" s="34"/>
      <c r="AD48" s="34"/>
      <c r="AE48" s="34"/>
    </row>
    <row r="49" spans="1:31" s="2" customFormat="1" ht="12" customHeight="1" hidden="1">
      <c r="A49" s="34"/>
      <c r="B49" s="35"/>
      <c r="C49" s="29" t="s">
        <v>156</v>
      </c>
      <c r="D49" s="36"/>
      <c r="E49" s="36"/>
      <c r="F49" s="36"/>
      <c r="G49" s="36"/>
      <c r="H49" s="36"/>
      <c r="I49" s="36"/>
      <c r="J49" s="36"/>
      <c r="K49" s="36"/>
      <c r="L49" s="113"/>
      <c r="S49" s="34"/>
      <c r="T49" s="34"/>
      <c r="U49" s="34"/>
      <c r="V49" s="34"/>
      <c r="W49" s="34"/>
      <c r="X49" s="34"/>
      <c r="Y49" s="34"/>
      <c r="Z49" s="34"/>
      <c r="AA49" s="34"/>
      <c r="AB49" s="34"/>
      <c r="AC49" s="34"/>
      <c r="AD49" s="34"/>
      <c r="AE49" s="34"/>
    </row>
    <row r="50" spans="1:31" s="2" customFormat="1" ht="16.5" customHeight="1" hidden="1">
      <c r="A50" s="34"/>
      <c r="B50" s="35"/>
      <c r="C50" s="36"/>
      <c r="D50" s="36"/>
      <c r="E50" s="280" t="str">
        <f>E9</f>
        <v>SO 01 - Praha Holešovice - Praha Bubeneč</v>
      </c>
      <c r="F50" s="287"/>
      <c r="G50" s="287"/>
      <c r="H50" s="287"/>
      <c r="I50" s="36"/>
      <c r="J50" s="36"/>
      <c r="K50" s="36"/>
      <c r="L50" s="113"/>
      <c r="S50" s="34"/>
      <c r="T50" s="34"/>
      <c r="U50" s="34"/>
      <c r="V50" s="34"/>
      <c r="W50" s="34"/>
      <c r="X50" s="34"/>
      <c r="Y50" s="34"/>
      <c r="Z50" s="34"/>
      <c r="AA50" s="34"/>
      <c r="AB50" s="34"/>
      <c r="AC50" s="34"/>
      <c r="AD50" s="34"/>
      <c r="AE50" s="34"/>
    </row>
    <row r="51" spans="1:31" s="2" customFormat="1" ht="6.9" customHeight="1" hidden="1">
      <c r="A51" s="34"/>
      <c r="B51" s="35"/>
      <c r="C51" s="36"/>
      <c r="D51" s="36"/>
      <c r="E51" s="36"/>
      <c r="F51" s="36"/>
      <c r="G51" s="36"/>
      <c r="H51" s="36"/>
      <c r="I51" s="36"/>
      <c r="J51" s="36"/>
      <c r="K51" s="36"/>
      <c r="L51" s="113"/>
      <c r="S51" s="34"/>
      <c r="T51" s="34"/>
      <c r="U51" s="34"/>
      <c r="V51" s="34"/>
      <c r="W51" s="34"/>
      <c r="X51" s="34"/>
      <c r="Y51" s="34"/>
      <c r="Z51" s="34"/>
      <c r="AA51" s="34"/>
      <c r="AB51" s="34"/>
      <c r="AC51" s="34"/>
      <c r="AD51" s="34"/>
      <c r="AE51" s="34"/>
    </row>
    <row r="52" spans="1:31" s="2" customFormat="1" ht="12" customHeight="1" hidden="1">
      <c r="A52" s="34"/>
      <c r="B52" s="35"/>
      <c r="C52" s="29" t="s">
        <v>21</v>
      </c>
      <c r="D52" s="36"/>
      <c r="E52" s="36"/>
      <c r="F52" s="27" t="str">
        <f>F12</f>
        <v xml:space="preserve"> </v>
      </c>
      <c r="G52" s="36"/>
      <c r="H52" s="36"/>
      <c r="I52" s="29" t="s">
        <v>23</v>
      </c>
      <c r="J52" s="59" t="str">
        <f>IF(J12="","",J12)</f>
        <v>24. 2. 2023</v>
      </c>
      <c r="K52" s="36"/>
      <c r="L52" s="113"/>
      <c r="S52" s="34"/>
      <c r="T52" s="34"/>
      <c r="U52" s="34"/>
      <c r="V52" s="34"/>
      <c r="W52" s="34"/>
      <c r="X52" s="34"/>
      <c r="Y52" s="34"/>
      <c r="Z52" s="34"/>
      <c r="AA52" s="34"/>
      <c r="AB52" s="34"/>
      <c r="AC52" s="34"/>
      <c r="AD52" s="34"/>
      <c r="AE52" s="34"/>
    </row>
    <row r="53" spans="1:31" s="2" customFormat="1" ht="6.9" customHeight="1" hidden="1">
      <c r="A53" s="34"/>
      <c r="B53" s="35"/>
      <c r="C53" s="36"/>
      <c r="D53" s="36"/>
      <c r="E53" s="36"/>
      <c r="F53" s="36"/>
      <c r="G53" s="36"/>
      <c r="H53" s="36"/>
      <c r="I53" s="36"/>
      <c r="J53" s="36"/>
      <c r="K53" s="36"/>
      <c r="L53" s="113"/>
      <c r="S53" s="34"/>
      <c r="T53" s="34"/>
      <c r="U53" s="34"/>
      <c r="V53" s="34"/>
      <c r="W53" s="34"/>
      <c r="X53" s="34"/>
      <c r="Y53" s="34"/>
      <c r="Z53" s="34"/>
      <c r="AA53" s="34"/>
      <c r="AB53" s="34"/>
      <c r="AC53" s="34"/>
      <c r="AD53" s="34"/>
      <c r="AE53" s="34"/>
    </row>
    <row r="54" spans="1:31" s="2" customFormat="1" ht="15.15" customHeight="1" hidden="1">
      <c r="A54" s="34"/>
      <c r="B54" s="35"/>
      <c r="C54" s="29" t="s">
        <v>25</v>
      </c>
      <c r="D54" s="36"/>
      <c r="E54" s="36"/>
      <c r="F54" s="27" t="str">
        <f>E15</f>
        <v>Ing. Aleš Bednář</v>
      </c>
      <c r="G54" s="36"/>
      <c r="H54" s="36"/>
      <c r="I54" s="29" t="s">
        <v>31</v>
      </c>
      <c r="J54" s="32" t="str">
        <f>E21</f>
        <v xml:space="preserve"> </v>
      </c>
      <c r="K54" s="36"/>
      <c r="L54" s="113"/>
      <c r="S54" s="34"/>
      <c r="T54" s="34"/>
      <c r="U54" s="34"/>
      <c r="V54" s="34"/>
      <c r="W54" s="34"/>
      <c r="X54" s="34"/>
      <c r="Y54" s="34"/>
      <c r="Z54" s="34"/>
      <c r="AA54" s="34"/>
      <c r="AB54" s="34"/>
      <c r="AC54" s="34"/>
      <c r="AD54" s="34"/>
      <c r="AE54" s="34"/>
    </row>
    <row r="55" spans="1:31" s="2" customFormat="1" ht="15.15" customHeight="1" hidden="1">
      <c r="A55" s="34"/>
      <c r="B55" s="35"/>
      <c r="C55" s="29" t="s">
        <v>29</v>
      </c>
      <c r="D55" s="36"/>
      <c r="E55" s="36"/>
      <c r="F55" s="27" t="str">
        <f>IF(E18="","",E18)</f>
        <v>Vyplň údaj</v>
      </c>
      <c r="G55" s="36"/>
      <c r="H55" s="36"/>
      <c r="I55" s="29" t="s">
        <v>33</v>
      </c>
      <c r="J55" s="32" t="str">
        <f>E24</f>
        <v>Lukáš Kot</v>
      </c>
      <c r="K55" s="36"/>
      <c r="L55" s="113"/>
      <c r="S55" s="34"/>
      <c r="T55" s="34"/>
      <c r="U55" s="34"/>
      <c r="V55" s="34"/>
      <c r="W55" s="34"/>
      <c r="X55" s="34"/>
      <c r="Y55" s="34"/>
      <c r="Z55" s="34"/>
      <c r="AA55" s="34"/>
      <c r="AB55" s="34"/>
      <c r="AC55" s="34"/>
      <c r="AD55" s="34"/>
      <c r="AE55" s="34"/>
    </row>
    <row r="56" spans="1:31" s="2" customFormat="1" ht="10.35" customHeight="1" hidden="1">
      <c r="A56" s="34"/>
      <c r="B56" s="35"/>
      <c r="C56" s="36"/>
      <c r="D56" s="36"/>
      <c r="E56" s="36"/>
      <c r="F56" s="36"/>
      <c r="G56" s="36"/>
      <c r="H56" s="36"/>
      <c r="I56" s="36"/>
      <c r="J56" s="36"/>
      <c r="K56" s="36"/>
      <c r="L56" s="113"/>
      <c r="S56" s="34"/>
      <c r="T56" s="34"/>
      <c r="U56" s="34"/>
      <c r="V56" s="34"/>
      <c r="W56" s="34"/>
      <c r="X56" s="34"/>
      <c r="Y56" s="34"/>
      <c r="Z56" s="34"/>
      <c r="AA56" s="34"/>
      <c r="AB56" s="34"/>
      <c r="AC56" s="34"/>
      <c r="AD56" s="34"/>
      <c r="AE56" s="34"/>
    </row>
    <row r="57" spans="1:31" s="2" customFormat="1" ht="29.25" customHeight="1" hidden="1">
      <c r="A57" s="34"/>
      <c r="B57" s="35"/>
      <c r="C57" s="136" t="s">
        <v>159</v>
      </c>
      <c r="D57" s="137"/>
      <c r="E57" s="137"/>
      <c r="F57" s="137"/>
      <c r="G57" s="137"/>
      <c r="H57" s="137"/>
      <c r="I57" s="137"/>
      <c r="J57" s="138" t="s">
        <v>160</v>
      </c>
      <c r="K57" s="137"/>
      <c r="L57" s="113"/>
      <c r="S57" s="34"/>
      <c r="T57" s="34"/>
      <c r="U57" s="34"/>
      <c r="V57" s="34"/>
      <c r="W57" s="34"/>
      <c r="X57" s="34"/>
      <c r="Y57" s="34"/>
      <c r="Z57" s="34"/>
      <c r="AA57" s="34"/>
      <c r="AB57" s="34"/>
      <c r="AC57" s="34"/>
      <c r="AD57" s="34"/>
      <c r="AE57" s="34"/>
    </row>
    <row r="58" spans="1:31" s="2" customFormat="1" ht="10.35" customHeight="1" hidden="1">
      <c r="A58" s="34"/>
      <c r="B58" s="35"/>
      <c r="C58" s="36"/>
      <c r="D58" s="36"/>
      <c r="E58" s="36"/>
      <c r="F58" s="36"/>
      <c r="G58" s="36"/>
      <c r="H58" s="36"/>
      <c r="I58" s="36"/>
      <c r="J58" s="36"/>
      <c r="K58" s="36"/>
      <c r="L58" s="113"/>
      <c r="S58" s="34"/>
      <c r="T58" s="34"/>
      <c r="U58" s="34"/>
      <c r="V58" s="34"/>
      <c r="W58" s="34"/>
      <c r="X58" s="34"/>
      <c r="Y58" s="34"/>
      <c r="Z58" s="34"/>
      <c r="AA58" s="34"/>
      <c r="AB58" s="34"/>
      <c r="AC58" s="34"/>
      <c r="AD58" s="34"/>
      <c r="AE58" s="34"/>
    </row>
    <row r="59" spans="1:47" s="2" customFormat="1" ht="22.8" customHeight="1" hidden="1">
      <c r="A59" s="34"/>
      <c r="B59" s="35"/>
      <c r="C59" s="139" t="s">
        <v>69</v>
      </c>
      <c r="D59" s="36"/>
      <c r="E59" s="36"/>
      <c r="F59" s="36"/>
      <c r="G59" s="36"/>
      <c r="H59" s="36"/>
      <c r="I59" s="36"/>
      <c r="J59" s="77">
        <f>J83</f>
        <v>0</v>
      </c>
      <c r="K59" s="36"/>
      <c r="L59" s="113"/>
      <c r="S59" s="34"/>
      <c r="T59" s="34"/>
      <c r="U59" s="34"/>
      <c r="V59" s="34"/>
      <c r="W59" s="34"/>
      <c r="X59" s="34"/>
      <c r="Y59" s="34"/>
      <c r="Z59" s="34"/>
      <c r="AA59" s="34"/>
      <c r="AB59" s="34"/>
      <c r="AC59" s="34"/>
      <c r="AD59" s="34"/>
      <c r="AE59" s="34"/>
      <c r="AU59" s="17" t="s">
        <v>161</v>
      </c>
    </row>
    <row r="60" spans="2:12" s="9" customFormat="1" ht="24.9" customHeight="1" hidden="1">
      <c r="B60" s="140"/>
      <c r="C60" s="141"/>
      <c r="D60" s="142" t="s">
        <v>162</v>
      </c>
      <c r="E60" s="143"/>
      <c r="F60" s="143"/>
      <c r="G60" s="143"/>
      <c r="H60" s="143"/>
      <c r="I60" s="143"/>
      <c r="J60" s="144">
        <f>J84</f>
        <v>0</v>
      </c>
      <c r="K60" s="141"/>
      <c r="L60" s="145"/>
    </row>
    <row r="61" spans="2:12" s="10" customFormat="1" ht="19.95" customHeight="1" hidden="1">
      <c r="B61" s="146"/>
      <c r="C61" s="97"/>
      <c r="D61" s="147" t="s">
        <v>163</v>
      </c>
      <c r="E61" s="148"/>
      <c r="F61" s="148"/>
      <c r="G61" s="148"/>
      <c r="H61" s="148"/>
      <c r="I61" s="148"/>
      <c r="J61" s="149">
        <f>J85</f>
        <v>0</v>
      </c>
      <c r="K61" s="97"/>
      <c r="L61" s="150"/>
    </row>
    <row r="62" spans="2:12" s="10" customFormat="1" ht="19.95" customHeight="1" hidden="1">
      <c r="B62" s="146"/>
      <c r="C62" s="97"/>
      <c r="D62" s="147" t="s">
        <v>164</v>
      </c>
      <c r="E62" s="148"/>
      <c r="F62" s="148"/>
      <c r="G62" s="148"/>
      <c r="H62" s="148"/>
      <c r="I62" s="148"/>
      <c r="J62" s="149">
        <f>J92</f>
        <v>0</v>
      </c>
      <c r="K62" s="97"/>
      <c r="L62" s="150"/>
    </row>
    <row r="63" spans="2:12" s="10" customFormat="1" ht="19.95" customHeight="1" hidden="1">
      <c r="B63" s="146"/>
      <c r="C63" s="97"/>
      <c r="D63" s="147" t="s">
        <v>165</v>
      </c>
      <c r="E63" s="148"/>
      <c r="F63" s="148"/>
      <c r="G63" s="148"/>
      <c r="H63" s="148"/>
      <c r="I63" s="148"/>
      <c r="J63" s="149">
        <f>J113</f>
        <v>0</v>
      </c>
      <c r="K63" s="97"/>
      <c r="L63" s="150"/>
    </row>
    <row r="64" spans="1:31" s="2" customFormat="1" ht="21.75" customHeight="1" hidden="1">
      <c r="A64" s="34"/>
      <c r="B64" s="35"/>
      <c r="C64" s="36"/>
      <c r="D64" s="36"/>
      <c r="E64" s="36"/>
      <c r="F64" s="36"/>
      <c r="G64" s="36"/>
      <c r="H64" s="36"/>
      <c r="I64" s="36"/>
      <c r="J64" s="36"/>
      <c r="K64" s="36"/>
      <c r="L64" s="113"/>
      <c r="S64" s="34"/>
      <c r="T64" s="34"/>
      <c r="U64" s="34"/>
      <c r="V64" s="34"/>
      <c r="W64" s="34"/>
      <c r="X64" s="34"/>
      <c r="Y64" s="34"/>
      <c r="Z64" s="34"/>
      <c r="AA64" s="34"/>
      <c r="AB64" s="34"/>
      <c r="AC64" s="34"/>
      <c r="AD64" s="34"/>
      <c r="AE64" s="34"/>
    </row>
    <row r="65" spans="1:31" s="2" customFormat="1" ht="6.9" customHeight="1" hidden="1">
      <c r="A65" s="34"/>
      <c r="B65" s="47"/>
      <c r="C65" s="48"/>
      <c r="D65" s="48"/>
      <c r="E65" s="48"/>
      <c r="F65" s="48"/>
      <c r="G65" s="48"/>
      <c r="H65" s="48"/>
      <c r="I65" s="48"/>
      <c r="J65" s="48"/>
      <c r="K65" s="48"/>
      <c r="L65" s="113"/>
      <c r="S65" s="34"/>
      <c r="T65" s="34"/>
      <c r="U65" s="34"/>
      <c r="V65" s="34"/>
      <c r="W65" s="34"/>
      <c r="X65" s="34"/>
      <c r="Y65" s="34"/>
      <c r="Z65" s="34"/>
      <c r="AA65" s="34"/>
      <c r="AB65" s="34"/>
      <c r="AC65" s="34"/>
      <c r="AD65" s="34"/>
      <c r="AE65" s="34"/>
    </row>
    <row r="66" ht="12" hidden="1"/>
    <row r="67" ht="12" hidden="1"/>
    <row r="68" ht="12" hidden="1"/>
    <row r="69" spans="1:31" s="2" customFormat="1" ht="6.9" customHeight="1">
      <c r="A69" s="34"/>
      <c r="B69" s="49"/>
      <c r="C69" s="50"/>
      <c r="D69" s="50"/>
      <c r="E69" s="50"/>
      <c r="F69" s="50"/>
      <c r="G69" s="50"/>
      <c r="H69" s="50"/>
      <c r="I69" s="50"/>
      <c r="J69" s="50"/>
      <c r="K69" s="50"/>
      <c r="L69" s="113"/>
      <c r="S69" s="34"/>
      <c r="T69" s="34"/>
      <c r="U69" s="34"/>
      <c r="V69" s="34"/>
      <c r="W69" s="34"/>
      <c r="X69" s="34"/>
      <c r="Y69" s="34"/>
      <c r="Z69" s="34"/>
      <c r="AA69" s="34"/>
      <c r="AB69" s="34"/>
      <c r="AC69" s="34"/>
      <c r="AD69" s="34"/>
      <c r="AE69" s="34"/>
    </row>
    <row r="70" spans="1:31" s="2" customFormat="1" ht="24.9" customHeight="1">
      <c r="A70" s="34"/>
      <c r="B70" s="35"/>
      <c r="C70" s="23" t="s">
        <v>166</v>
      </c>
      <c r="D70" s="36"/>
      <c r="E70" s="36"/>
      <c r="F70" s="36"/>
      <c r="G70" s="36"/>
      <c r="H70" s="36"/>
      <c r="I70" s="36"/>
      <c r="J70" s="36"/>
      <c r="K70" s="36"/>
      <c r="L70" s="113"/>
      <c r="S70" s="34"/>
      <c r="T70" s="34"/>
      <c r="U70" s="34"/>
      <c r="V70" s="34"/>
      <c r="W70" s="34"/>
      <c r="X70" s="34"/>
      <c r="Y70" s="34"/>
      <c r="Z70" s="34"/>
      <c r="AA70" s="34"/>
      <c r="AB70" s="34"/>
      <c r="AC70" s="34"/>
      <c r="AD70" s="34"/>
      <c r="AE70" s="34"/>
    </row>
    <row r="71" spans="1:31" s="2" customFormat="1" ht="6.9" customHeight="1">
      <c r="A71" s="34"/>
      <c r="B71" s="35"/>
      <c r="C71" s="36"/>
      <c r="D71" s="36"/>
      <c r="E71" s="36"/>
      <c r="F71" s="36"/>
      <c r="G71" s="36"/>
      <c r="H71" s="36"/>
      <c r="I71" s="36"/>
      <c r="J71" s="36"/>
      <c r="K71" s="36"/>
      <c r="L71" s="113"/>
      <c r="S71" s="34"/>
      <c r="T71" s="34"/>
      <c r="U71" s="34"/>
      <c r="V71" s="34"/>
      <c r="W71" s="34"/>
      <c r="X71" s="34"/>
      <c r="Y71" s="34"/>
      <c r="Z71" s="34"/>
      <c r="AA71" s="34"/>
      <c r="AB71" s="34"/>
      <c r="AC71" s="34"/>
      <c r="AD71" s="34"/>
      <c r="AE71" s="34"/>
    </row>
    <row r="72" spans="1:31" s="2" customFormat="1" ht="12" customHeight="1">
      <c r="A72" s="34"/>
      <c r="B72" s="35"/>
      <c r="C72" s="29" t="s">
        <v>16</v>
      </c>
      <c r="D72" s="36"/>
      <c r="E72" s="36"/>
      <c r="F72" s="36"/>
      <c r="G72" s="36"/>
      <c r="H72" s="36"/>
      <c r="I72" s="36"/>
      <c r="J72" s="36"/>
      <c r="K72" s="36"/>
      <c r="L72" s="113"/>
      <c r="S72" s="34"/>
      <c r="T72" s="34"/>
      <c r="U72" s="34"/>
      <c r="V72" s="34"/>
      <c r="W72" s="34"/>
      <c r="X72" s="34"/>
      <c r="Y72" s="34"/>
      <c r="Z72" s="34"/>
      <c r="AA72" s="34"/>
      <c r="AB72" s="34"/>
      <c r="AC72" s="34"/>
      <c r="AD72" s="34"/>
      <c r="AE72" s="34"/>
    </row>
    <row r="73" spans="1:31" s="2" customFormat="1" ht="16.5" customHeight="1">
      <c r="A73" s="34"/>
      <c r="B73" s="35"/>
      <c r="C73" s="36"/>
      <c r="D73" s="36"/>
      <c r="E73" s="288" t="str">
        <f>E7</f>
        <v>Cyklická údržba trati v úseku Praha-Holešovice - Vraňany</v>
      </c>
      <c r="F73" s="289"/>
      <c r="G73" s="289"/>
      <c r="H73" s="289"/>
      <c r="I73" s="36"/>
      <c r="J73" s="36"/>
      <c r="K73" s="36"/>
      <c r="L73" s="113"/>
      <c r="S73" s="34"/>
      <c r="T73" s="34"/>
      <c r="U73" s="34"/>
      <c r="V73" s="34"/>
      <c r="W73" s="34"/>
      <c r="X73" s="34"/>
      <c r="Y73" s="34"/>
      <c r="Z73" s="34"/>
      <c r="AA73" s="34"/>
      <c r="AB73" s="34"/>
      <c r="AC73" s="34"/>
      <c r="AD73" s="34"/>
      <c r="AE73" s="34"/>
    </row>
    <row r="74" spans="1:31" s="2" customFormat="1" ht="12" customHeight="1">
      <c r="A74" s="34"/>
      <c r="B74" s="35"/>
      <c r="C74" s="29" t="s">
        <v>156</v>
      </c>
      <c r="D74" s="36"/>
      <c r="E74" s="36"/>
      <c r="F74" s="36"/>
      <c r="G74" s="36"/>
      <c r="H74" s="36"/>
      <c r="I74" s="36"/>
      <c r="J74" s="36"/>
      <c r="K74" s="36"/>
      <c r="L74" s="113"/>
      <c r="S74" s="34"/>
      <c r="T74" s="34"/>
      <c r="U74" s="34"/>
      <c r="V74" s="34"/>
      <c r="W74" s="34"/>
      <c r="X74" s="34"/>
      <c r="Y74" s="34"/>
      <c r="Z74" s="34"/>
      <c r="AA74" s="34"/>
      <c r="AB74" s="34"/>
      <c r="AC74" s="34"/>
      <c r="AD74" s="34"/>
      <c r="AE74" s="34"/>
    </row>
    <row r="75" spans="1:31" s="2" customFormat="1" ht="16.5" customHeight="1">
      <c r="A75" s="34"/>
      <c r="B75" s="35"/>
      <c r="C75" s="36"/>
      <c r="D75" s="36"/>
      <c r="E75" s="280" t="str">
        <f>E9</f>
        <v>SO 01 - Praha Holešovice - Praha Bubeneč</v>
      </c>
      <c r="F75" s="287"/>
      <c r="G75" s="287"/>
      <c r="H75" s="287"/>
      <c r="I75" s="36"/>
      <c r="J75" s="36"/>
      <c r="K75" s="36"/>
      <c r="L75" s="113"/>
      <c r="S75" s="34"/>
      <c r="T75" s="34"/>
      <c r="U75" s="34"/>
      <c r="V75" s="34"/>
      <c r="W75" s="34"/>
      <c r="X75" s="34"/>
      <c r="Y75" s="34"/>
      <c r="Z75" s="34"/>
      <c r="AA75" s="34"/>
      <c r="AB75" s="34"/>
      <c r="AC75" s="34"/>
      <c r="AD75" s="34"/>
      <c r="AE75" s="34"/>
    </row>
    <row r="76" spans="1:31" s="2" customFormat="1" ht="6.9" customHeight="1">
      <c r="A76" s="34"/>
      <c r="B76" s="35"/>
      <c r="C76" s="36"/>
      <c r="D76" s="36"/>
      <c r="E76" s="36"/>
      <c r="F76" s="36"/>
      <c r="G76" s="36"/>
      <c r="H76" s="36"/>
      <c r="I76" s="36"/>
      <c r="J76" s="36"/>
      <c r="K76" s="36"/>
      <c r="L76" s="113"/>
      <c r="S76" s="34"/>
      <c r="T76" s="34"/>
      <c r="U76" s="34"/>
      <c r="V76" s="34"/>
      <c r="W76" s="34"/>
      <c r="X76" s="34"/>
      <c r="Y76" s="34"/>
      <c r="Z76" s="34"/>
      <c r="AA76" s="34"/>
      <c r="AB76" s="34"/>
      <c r="AC76" s="34"/>
      <c r="AD76" s="34"/>
      <c r="AE76" s="34"/>
    </row>
    <row r="77" spans="1:31" s="2" customFormat="1" ht="12" customHeight="1">
      <c r="A77" s="34"/>
      <c r="B77" s="35"/>
      <c r="C77" s="29" t="s">
        <v>21</v>
      </c>
      <c r="D77" s="36"/>
      <c r="E77" s="36"/>
      <c r="F77" s="27" t="str">
        <f>F12</f>
        <v xml:space="preserve"> </v>
      </c>
      <c r="G77" s="36"/>
      <c r="H77" s="36"/>
      <c r="I77" s="29" t="s">
        <v>23</v>
      </c>
      <c r="J77" s="59" t="str">
        <f>IF(J12="","",J12)</f>
        <v>24. 2. 2023</v>
      </c>
      <c r="K77" s="36"/>
      <c r="L77" s="113"/>
      <c r="S77" s="34"/>
      <c r="T77" s="34"/>
      <c r="U77" s="34"/>
      <c r="V77" s="34"/>
      <c r="W77" s="34"/>
      <c r="X77" s="34"/>
      <c r="Y77" s="34"/>
      <c r="Z77" s="34"/>
      <c r="AA77" s="34"/>
      <c r="AB77" s="34"/>
      <c r="AC77" s="34"/>
      <c r="AD77" s="34"/>
      <c r="AE77" s="34"/>
    </row>
    <row r="78" spans="1:31" s="2" customFormat="1" ht="6.9" customHeight="1">
      <c r="A78" s="34"/>
      <c r="B78" s="35"/>
      <c r="C78" s="36"/>
      <c r="D78" s="36"/>
      <c r="E78" s="36"/>
      <c r="F78" s="36"/>
      <c r="G78" s="36"/>
      <c r="H78" s="36"/>
      <c r="I78" s="36"/>
      <c r="J78" s="36"/>
      <c r="K78" s="36"/>
      <c r="L78" s="113"/>
      <c r="S78" s="34"/>
      <c r="T78" s="34"/>
      <c r="U78" s="34"/>
      <c r="V78" s="34"/>
      <c r="W78" s="34"/>
      <c r="X78" s="34"/>
      <c r="Y78" s="34"/>
      <c r="Z78" s="34"/>
      <c r="AA78" s="34"/>
      <c r="AB78" s="34"/>
      <c r="AC78" s="34"/>
      <c r="AD78" s="34"/>
      <c r="AE78" s="34"/>
    </row>
    <row r="79" spans="1:31" s="2" customFormat="1" ht="15.15" customHeight="1">
      <c r="A79" s="34"/>
      <c r="B79" s="35"/>
      <c r="C79" s="29" t="s">
        <v>25</v>
      </c>
      <c r="D79" s="36"/>
      <c r="E79" s="36"/>
      <c r="F79" s="27" t="str">
        <f>E15</f>
        <v>Ing. Aleš Bednář</v>
      </c>
      <c r="G79" s="36"/>
      <c r="H79" s="36"/>
      <c r="I79" s="29" t="s">
        <v>31</v>
      </c>
      <c r="J79" s="32" t="str">
        <f>E21</f>
        <v xml:space="preserve"> </v>
      </c>
      <c r="K79" s="36"/>
      <c r="L79" s="113"/>
      <c r="S79" s="34"/>
      <c r="T79" s="34"/>
      <c r="U79" s="34"/>
      <c r="V79" s="34"/>
      <c r="W79" s="34"/>
      <c r="X79" s="34"/>
      <c r="Y79" s="34"/>
      <c r="Z79" s="34"/>
      <c r="AA79" s="34"/>
      <c r="AB79" s="34"/>
      <c r="AC79" s="34"/>
      <c r="AD79" s="34"/>
      <c r="AE79" s="34"/>
    </row>
    <row r="80" spans="1:31" s="2" customFormat="1" ht="15.15" customHeight="1">
      <c r="A80" s="34"/>
      <c r="B80" s="35"/>
      <c r="C80" s="29" t="s">
        <v>29</v>
      </c>
      <c r="D80" s="36"/>
      <c r="E80" s="36"/>
      <c r="F80" s="27" t="str">
        <f>IF(E18="","",E18)</f>
        <v>Vyplň údaj</v>
      </c>
      <c r="G80" s="36"/>
      <c r="H80" s="36"/>
      <c r="I80" s="29" t="s">
        <v>33</v>
      </c>
      <c r="J80" s="32" t="str">
        <f>E24</f>
        <v>Lukáš Kot</v>
      </c>
      <c r="K80" s="36"/>
      <c r="L80" s="113"/>
      <c r="S80" s="34"/>
      <c r="T80" s="34"/>
      <c r="U80" s="34"/>
      <c r="V80" s="34"/>
      <c r="W80" s="34"/>
      <c r="X80" s="34"/>
      <c r="Y80" s="34"/>
      <c r="Z80" s="34"/>
      <c r="AA80" s="34"/>
      <c r="AB80" s="34"/>
      <c r="AC80" s="34"/>
      <c r="AD80" s="34"/>
      <c r="AE80" s="34"/>
    </row>
    <row r="81" spans="1:31" s="2" customFormat="1" ht="10.35" customHeight="1">
      <c r="A81" s="34"/>
      <c r="B81" s="35"/>
      <c r="C81" s="36"/>
      <c r="D81" s="36"/>
      <c r="E81" s="36"/>
      <c r="F81" s="36"/>
      <c r="G81" s="36"/>
      <c r="H81" s="36"/>
      <c r="I81" s="36"/>
      <c r="J81" s="36"/>
      <c r="K81" s="36"/>
      <c r="L81" s="113"/>
      <c r="S81" s="34"/>
      <c r="T81" s="34"/>
      <c r="U81" s="34"/>
      <c r="V81" s="34"/>
      <c r="W81" s="34"/>
      <c r="X81" s="34"/>
      <c r="Y81" s="34"/>
      <c r="Z81" s="34"/>
      <c r="AA81" s="34"/>
      <c r="AB81" s="34"/>
      <c r="AC81" s="34"/>
      <c r="AD81" s="34"/>
      <c r="AE81" s="34"/>
    </row>
    <row r="82" spans="1:31" s="11" customFormat="1" ht="29.25" customHeight="1">
      <c r="A82" s="151"/>
      <c r="B82" s="152"/>
      <c r="C82" s="153" t="s">
        <v>167</v>
      </c>
      <c r="D82" s="154" t="s">
        <v>56</v>
      </c>
      <c r="E82" s="154" t="s">
        <v>52</v>
      </c>
      <c r="F82" s="154" t="s">
        <v>53</v>
      </c>
      <c r="G82" s="154" t="s">
        <v>168</v>
      </c>
      <c r="H82" s="154" t="s">
        <v>169</v>
      </c>
      <c r="I82" s="154" t="s">
        <v>170</v>
      </c>
      <c r="J82" s="154" t="s">
        <v>160</v>
      </c>
      <c r="K82" s="155" t="s">
        <v>171</v>
      </c>
      <c r="L82" s="156"/>
      <c r="M82" s="68" t="s">
        <v>19</v>
      </c>
      <c r="N82" s="69" t="s">
        <v>41</v>
      </c>
      <c r="O82" s="69" t="s">
        <v>172</v>
      </c>
      <c r="P82" s="69" t="s">
        <v>173</v>
      </c>
      <c r="Q82" s="69" t="s">
        <v>174</v>
      </c>
      <c r="R82" s="69" t="s">
        <v>175</v>
      </c>
      <c r="S82" s="69" t="s">
        <v>176</v>
      </c>
      <c r="T82" s="70" t="s">
        <v>177</v>
      </c>
      <c r="U82" s="151"/>
      <c r="V82" s="151"/>
      <c r="W82" s="151"/>
      <c r="X82" s="151"/>
      <c r="Y82" s="151"/>
      <c r="Z82" s="151"/>
      <c r="AA82" s="151"/>
      <c r="AB82" s="151"/>
      <c r="AC82" s="151"/>
      <c r="AD82" s="151"/>
      <c r="AE82" s="151"/>
    </row>
    <row r="83" spans="1:63" s="2" customFormat="1" ht="22.8" customHeight="1">
      <c r="A83" s="34"/>
      <c r="B83" s="35"/>
      <c r="C83" s="75" t="s">
        <v>178</v>
      </c>
      <c r="D83" s="36"/>
      <c r="E83" s="36"/>
      <c r="F83" s="36"/>
      <c r="G83" s="36"/>
      <c r="H83" s="36"/>
      <c r="I83" s="36"/>
      <c r="J83" s="157">
        <f>BK83</f>
        <v>0</v>
      </c>
      <c r="K83" s="36"/>
      <c r="L83" s="39"/>
      <c r="M83" s="71"/>
      <c r="N83" s="158"/>
      <c r="O83" s="72"/>
      <c r="P83" s="159">
        <f>P84</f>
        <v>0</v>
      </c>
      <c r="Q83" s="72"/>
      <c r="R83" s="159">
        <f>R84</f>
        <v>736.785</v>
      </c>
      <c r="S83" s="72"/>
      <c r="T83" s="160">
        <f>T84</f>
        <v>0</v>
      </c>
      <c r="U83" s="34"/>
      <c r="V83" s="34"/>
      <c r="W83" s="34"/>
      <c r="X83" s="34"/>
      <c r="Y83" s="34"/>
      <c r="Z83" s="34"/>
      <c r="AA83" s="34"/>
      <c r="AB83" s="34"/>
      <c r="AC83" s="34"/>
      <c r="AD83" s="34"/>
      <c r="AE83" s="34"/>
      <c r="AT83" s="17" t="s">
        <v>70</v>
      </c>
      <c r="AU83" s="17" t="s">
        <v>161</v>
      </c>
      <c r="BK83" s="161">
        <f>BK84</f>
        <v>0</v>
      </c>
    </row>
    <row r="84" spans="2:63" s="12" customFormat="1" ht="25.95" customHeight="1">
      <c r="B84" s="162"/>
      <c r="C84" s="163"/>
      <c r="D84" s="164" t="s">
        <v>70</v>
      </c>
      <c r="E84" s="165" t="s">
        <v>179</v>
      </c>
      <c r="F84" s="165" t="s">
        <v>180</v>
      </c>
      <c r="G84" s="163"/>
      <c r="H84" s="163"/>
      <c r="I84" s="166"/>
      <c r="J84" s="167">
        <f>BK84</f>
        <v>0</v>
      </c>
      <c r="K84" s="163"/>
      <c r="L84" s="168"/>
      <c r="M84" s="169"/>
      <c r="N84" s="170"/>
      <c r="O84" s="170"/>
      <c r="P84" s="171">
        <f>P85+P92+P113</f>
        <v>0</v>
      </c>
      <c r="Q84" s="170"/>
      <c r="R84" s="171">
        <f>R85+R92+R113</f>
        <v>736.785</v>
      </c>
      <c r="S84" s="170"/>
      <c r="T84" s="172">
        <f>T85+T92+T113</f>
        <v>0</v>
      </c>
      <c r="AR84" s="173" t="s">
        <v>79</v>
      </c>
      <c r="AT84" s="174" t="s">
        <v>70</v>
      </c>
      <c r="AU84" s="174" t="s">
        <v>71</v>
      </c>
      <c r="AY84" s="173" t="s">
        <v>181</v>
      </c>
      <c r="BK84" s="175">
        <f>BK85+BK92+BK113</f>
        <v>0</v>
      </c>
    </row>
    <row r="85" spans="2:63" s="12" customFormat="1" ht="22.8" customHeight="1">
      <c r="B85" s="162"/>
      <c r="C85" s="163"/>
      <c r="D85" s="164" t="s">
        <v>70</v>
      </c>
      <c r="E85" s="176" t="s">
        <v>81</v>
      </c>
      <c r="F85" s="176" t="s">
        <v>182</v>
      </c>
      <c r="G85" s="163"/>
      <c r="H85" s="163"/>
      <c r="I85" s="166"/>
      <c r="J85" s="177">
        <f>BK85</f>
        <v>0</v>
      </c>
      <c r="K85" s="163"/>
      <c r="L85" s="168"/>
      <c r="M85" s="169"/>
      <c r="N85" s="170"/>
      <c r="O85" s="170"/>
      <c r="P85" s="171">
        <f>SUM(P86:P91)</f>
        <v>0</v>
      </c>
      <c r="Q85" s="170"/>
      <c r="R85" s="171">
        <f>SUM(R86:R91)</f>
        <v>736.785</v>
      </c>
      <c r="S85" s="170"/>
      <c r="T85" s="172">
        <f>SUM(T86:T91)</f>
        <v>0</v>
      </c>
      <c r="AR85" s="173" t="s">
        <v>79</v>
      </c>
      <c r="AT85" s="174" t="s">
        <v>70</v>
      </c>
      <c r="AU85" s="174" t="s">
        <v>79</v>
      </c>
      <c r="AY85" s="173" t="s">
        <v>181</v>
      </c>
      <c r="BK85" s="175">
        <f>SUM(BK86:BK91)</f>
        <v>0</v>
      </c>
    </row>
    <row r="86" spans="1:65" s="2" customFormat="1" ht="16.5" customHeight="1">
      <c r="A86" s="34"/>
      <c r="B86" s="35"/>
      <c r="C86" s="178" t="s">
        <v>79</v>
      </c>
      <c r="D86" s="178" t="s">
        <v>183</v>
      </c>
      <c r="E86" s="179" t="s">
        <v>184</v>
      </c>
      <c r="F86" s="180" t="s">
        <v>185</v>
      </c>
      <c r="G86" s="181" t="s">
        <v>186</v>
      </c>
      <c r="H86" s="182">
        <v>736.785</v>
      </c>
      <c r="I86" s="183"/>
      <c r="J86" s="184">
        <f>ROUND(I86*H86,2)</f>
        <v>0</v>
      </c>
      <c r="K86" s="180" t="s">
        <v>187</v>
      </c>
      <c r="L86" s="185"/>
      <c r="M86" s="186" t="s">
        <v>19</v>
      </c>
      <c r="N86" s="187" t="s">
        <v>42</v>
      </c>
      <c r="O86" s="64"/>
      <c r="P86" s="188">
        <f>O86*H86</f>
        <v>0</v>
      </c>
      <c r="Q86" s="188">
        <v>1</v>
      </c>
      <c r="R86" s="188">
        <f>Q86*H86</f>
        <v>736.785</v>
      </c>
      <c r="S86" s="188">
        <v>0</v>
      </c>
      <c r="T86" s="189">
        <f>S86*H86</f>
        <v>0</v>
      </c>
      <c r="U86" s="34"/>
      <c r="V86" s="34"/>
      <c r="W86" s="34"/>
      <c r="X86" s="34"/>
      <c r="Y86" s="34"/>
      <c r="Z86" s="34"/>
      <c r="AA86" s="34"/>
      <c r="AB86" s="34"/>
      <c r="AC86" s="34"/>
      <c r="AD86" s="34"/>
      <c r="AE86" s="34"/>
      <c r="AR86" s="190" t="s">
        <v>188</v>
      </c>
      <c r="AT86" s="190" t="s">
        <v>183</v>
      </c>
      <c r="AU86" s="190" t="s">
        <v>81</v>
      </c>
      <c r="AY86" s="17" t="s">
        <v>181</v>
      </c>
      <c r="BE86" s="191">
        <f>IF(N86="základní",J86,0)</f>
        <v>0</v>
      </c>
      <c r="BF86" s="191">
        <f>IF(N86="snížená",J86,0)</f>
        <v>0</v>
      </c>
      <c r="BG86" s="191">
        <f>IF(N86="zákl. přenesená",J86,0)</f>
        <v>0</v>
      </c>
      <c r="BH86" s="191">
        <f>IF(N86="sníž. přenesená",J86,0)</f>
        <v>0</v>
      </c>
      <c r="BI86" s="191">
        <f>IF(N86="nulová",J86,0)</f>
        <v>0</v>
      </c>
      <c r="BJ86" s="17" t="s">
        <v>79</v>
      </c>
      <c r="BK86" s="191">
        <f>ROUND(I86*H86,2)</f>
        <v>0</v>
      </c>
      <c r="BL86" s="17" t="s">
        <v>189</v>
      </c>
      <c r="BM86" s="190" t="s">
        <v>190</v>
      </c>
    </row>
    <row r="87" spans="2:51" s="13" customFormat="1" ht="12">
      <c r="B87" s="192"/>
      <c r="C87" s="193"/>
      <c r="D87" s="194" t="s">
        <v>191</v>
      </c>
      <c r="E87" s="195" t="s">
        <v>19</v>
      </c>
      <c r="F87" s="196" t="s">
        <v>192</v>
      </c>
      <c r="G87" s="193"/>
      <c r="H87" s="195" t="s">
        <v>19</v>
      </c>
      <c r="I87" s="197"/>
      <c r="J87" s="193"/>
      <c r="K87" s="193"/>
      <c r="L87" s="198"/>
      <c r="M87" s="199"/>
      <c r="N87" s="200"/>
      <c r="O87" s="200"/>
      <c r="P87" s="200"/>
      <c r="Q87" s="200"/>
      <c r="R87" s="200"/>
      <c r="S87" s="200"/>
      <c r="T87" s="201"/>
      <c r="AT87" s="202" t="s">
        <v>191</v>
      </c>
      <c r="AU87" s="202" t="s">
        <v>81</v>
      </c>
      <c r="AV87" s="13" t="s">
        <v>79</v>
      </c>
      <c r="AW87" s="13" t="s">
        <v>32</v>
      </c>
      <c r="AX87" s="13" t="s">
        <v>71</v>
      </c>
      <c r="AY87" s="202" t="s">
        <v>181</v>
      </c>
    </row>
    <row r="88" spans="2:51" s="14" customFormat="1" ht="12">
      <c r="B88" s="203"/>
      <c r="C88" s="204"/>
      <c r="D88" s="194" t="s">
        <v>191</v>
      </c>
      <c r="E88" s="205" t="s">
        <v>19</v>
      </c>
      <c r="F88" s="206" t="s">
        <v>193</v>
      </c>
      <c r="G88" s="204"/>
      <c r="H88" s="207">
        <v>383.355</v>
      </c>
      <c r="I88" s="208"/>
      <c r="J88" s="204"/>
      <c r="K88" s="204"/>
      <c r="L88" s="209"/>
      <c r="M88" s="210"/>
      <c r="N88" s="211"/>
      <c r="O88" s="211"/>
      <c r="P88" s="211"/>
      <c r="Q88" s="211"/>
      <c r="R88" s="211"/>
      <c r="S88" s="211"/>
      <c r="T88" s="212"/>
      <c r="AT88" s="213" t="s">
        <v>191</v>
      </c>
      <c r="AU88" s="213" t="s">
        <v>81</v>
      </c>
      <c r="AV88" s="14" t="s">
        <v>81</v>
      </c>
      <c r="AW88" s="14" t="s">
        <v>32</v>
      </c>
      <c r="AX88" s="14" t="s">
        <v>71</v>
      </c>
      <c r="AY88" s="213" t="s">
        <v>181</v>
      </c>
    </row>
    <row r="89" spans="2:51" s="13" customFormat="1" ht="12">
      <c r="B89" s="192"/>
      <c r="C89" s="193"/>
      <c r="D89" s="194" t="s">
        <v>191</v>
      </c>
      <c r="E89" s="195" t="s">
        <v>19</v>
      </c>
      <c r="F89" s="196" t="s">
        <v>194</v>
      </c>
      <c r="G89" s="193"/>
      <c r="H89" s="195" t="s">
        <v>19</v>
      </c>
      <c r="I89" s="197"/>
      <c r="J89" s="193"/>
      <c r="K89" s="193"/>
      <c r="L89" s="198"/>
      <c r="M89" s="199"/>
      <c r="N89" s="200"/>
      <c r="O89" s="200"/>
      <c r="P89" s="200"/>
      <c r="Q89" s="200"/>
      <c r="R89" s="200"/>
      <c r="S89" s="200"/>
      <c r="T89" s="201"/>
      <c r="AT89" s="202" t="s">
        <v>191</v>
      </c>
      <c r="AU89" s="202" t="s">
        <v>81</v>
      </c>
      <c r="AV89" s="13" t="s">
        <v>79</v>
      </c>
      <c r="AW89" s="13" t="s">
        <v>32</v>
      </c>
      <c r="AX89" s="13" t="s">
        <v>71</v>
      </c>
      <c r="AY89" s="202" t="s">
        <v>181</v>
      </c>
    </row>
    <row r="90" spans="2:51" s="14" customFormat="1" ht="12">
      <c r="B90" s="203"/>
      <c r="C90" s="204"/>
      <c r="D90" s="194" t="s">
        <v>191</v>
      </c>
      <c r="E90" s="205" t="s">
        <v>19</v>
      </c>
      <c r="F90" s="206" t="s">
        <v>195</v>
      </c>
      <c r="G90" s="204"/>
      <c r="H90" s="207">
        <v>353.43</v>
      </c>
      <c r="I90" s="208"/>
      <c r="J90" s="204"/>
      <c r="K90" s="204"/>
      <c r="L90" s="209"/>
      <c r="M90" s="210"/>
      <c r="N90" s="211"/>
      <c r="O90" s="211"/>
      <c r="P90" s="211"/>
      <c r="Q90" s="211"/>
      <c r="R90" s="211"/>
      <c r="S90" s="211"/>
      <c r="T90" s="212"/>
      <c r="AT90" s="213" t="s">
        <v>191</v>
      </c>
      <c r="AU90" s="213" t="s">
        <v>81</v>
      </c>
      <c r="AV90" s="14" t="s">
        <v>81</v>
      </c>
      <c r="AW90" s="14" t="s">
        <v>32</v>
      </c>
      <c r="AX90" s="14" t="s">
        <v>71</v>
      </c>
      <c r="AY90" s="213" t="s">
        <v>181</v>
      </c>
    </row>
    <row r="91" spans="2:51" s="15" customFormat="1" ht="12">
      <c r="B91" s="214"/>
      <c r="C91" s="215"/>
      <c r="D91" s="194" t="s">
        <v>191</v>
      </c>
      <c r="E91" s="216" t="s">
        <v>19</v>
      </c>
      <c r="F91" s="217" t="s">
        <v>196</v>
      </c>
      <c r="G91" s="215"/>
      <c r="H91" s="218">
        <v>736.785</v>
      </c>
      <c r="I91" s="219"/>
      <c r="J91" s="215"/>
      <c r="K91" s="215"/>
      <c r="L91" s="220"/>
      <c r="M91" s="221"/>
      <c r="N91" s="222"/>
      <c r="O91" s="222"/>
      <c r="P91" s="222"/>
      <c r="Q91" s="222"/>
      <c r="R91" s="222"/>
      <c r="S91" s="222"/>
      <c r="T91" s="223"/>
      <c r="AT91" s="224" t="s">
        <v>191</v>
      </c>
      <c r="AU91" s="224" t="s">
        <v>81</v>
      </c>
      <c r="AV91" s="15" t="s">
        <v>189</v>
      </c>
      <c r="AW91" s="15" t="s">
        <v>32</v>
      </c>
      <c r="AX91" s="15" t="s">
        <v>79</v>
      </c>
      <c r="AY91" s="224" t="s">
        <v>181</v>
      </c>
    </row>
    <row r="92" spans="2:63" s="12" customFormat="1" ht="22.8" customHeight="1">
      <c r="B92" s="162"/>
      <c r="C92" s="163"/>
      <c r="D92" s="164" t="s">
        <v>70</v>
      </c>
      <c r="E92" s="176" t="s">
        <v>197</v>
      </c>
      <c r="F92" s="176" t="s">
        <v>198</v>
      </c>
      <c r="G92" s="163"/>
      <c r="H92" s="163"/>
      <c r="I92" s="166"/>
      <c r="J92" s="177">
        <f>BK92</f>
        <v>0</v>
      </c>
      <c r="K92" s="163"/>
      <c r="L92" s="168"/>
      <c r="M92" s="169"/>
      <c r="N92" s="170"/>
      <c r="O92" s="170"/>
      <c r="P92" s="171">
        <f>SUM(P93:P112)</f>
        <v>0</v>
      </c>
      <c r="Q92" s="170"/>
      <c r="R92" s="171">
        <f>SUM(R93:R112)</f>
        <v>0</v>
      </c>
      <c r="S92" s="170"/>
      <c r="T92" s="172">
        <f>SUM(T93:T112)</f>
        <v>0</v>
      </c>
      <c r="AR92" s="173" t="s">
        <v>79</v>
      </c>
      <c r="AT92" s="174" t="s">
        <v>70</v>
      </c>
      <c r="AU92" s="174" t="s">
        <v>79</v>
      </c>
      <c r="AY92" s="173" t="s">
        <v>181</v>
      </c>
      <c r="BK92" s="175">
        <f>SUM(BK93:BK112)</f>
        <v>0</v>
      </c>
    </row>
    <row r="93" spans="1:65" s="2" customFormat="1" ht="142.2" customHeight="1">
      <c r="A93" s="34"/>
      <c r="B93" s="35"/>
      <c r="C93" s="225" t="s">
        <v>81</v>
      </c>
      <c r="D93" s="225" t="s">
        <v>199</v>
      </c>
      <c r="E93" s="226" t="s">
        <v>200</v>
      </c>
      <c r="F93" s="227" t="s">
        <v>201</v>
      </c>
      <c r="G93" s="228" t="s">
        <v>202</v>
      </c>
      <c r="H93" s="229">
        <v>2.339</v>
      </c>
      <c r="I93" s="230"/>
      <c r="J93" s="231">
        <f>ROUND(I93*H93,2)</f>
        <v>0</v>
      </c>
      <c r="K93" s="227" t="s">
        <v>187</v>
      </c>
      <c r="L93" s="39"/>
      <c r="M93" s="232" t="s">
        <v>19</v>
      </c>
      <c r="N93" s="233" t="s">
        <v>42</v>
      </c>
      <c r="O93" s="64"/>
      <c r="P93" s="188">
        <f>O93*H93</f>
        <v>0</v>
      </c>
      <c r="Q93" s="188">
        <v>0</v>
      </c>
      <c r="R93" s="188">
        <f>Q93*H93</f>
        <v>0</v>
      </c>
      <c r="S93" s="188">
        <v>0</v>
      </c>
      <c r="T93" s="189">
        <f>S93*H93</f>
        <v>0</v>
      </c>
      <c r="U93" s="34"/>
      <c r="V93" s="34"/>
      <c r="W93" s="34"/>
      <c r="X93" s="34"/>
      <c r="Y93" s="34"/>
      <c r="Z93" s="34"/>
      <c r="AA93" s="34"/>
      <c r="AB93" s="34"/>
      <c r="AC93" s="34"/>
      <c r="AD93" s="34"/>
      <c r="AE93" s="34"/>
      <c r="AR93" s="190" t="s">
        <v>189</v>
      </c>
      <c r="AT93" s="190" t="s">
        <v>199</v>
      </c>
      <c r="AU93" s="190" t="s">
        <v>81</v>
      </c>
      <c r="AY93" s="17" t="s">
        <v>181</v>
      </c>
      <c r="BE93" s="191">
        <f>IF(N93="základní",J93,0)</f>
        <v>0</v>
      </c>
      <c r="BF93" s="191">
        <f>IF(N93="snížená",J93,0)</f>
        <v>0</v>
      </c>
      <c r="BG93" s="191">
        <f>IF(N93="zákl. přenesená",J93,0)</f>
        <v>0</v>
      </c>
      <c r="BH93" s="191">
        <f>IF(N93="sníž. přenesená",J93,0)</f>
        <v>0</v>
      </c>
      <c r="BI93" s="191">
        <f>IF(N93="nulová",J93,0)</f>
        <v>0</v>
      </c>
      <c r="BJ93" s="17" t="s">
        <v>79</v>
      </c>
      <c r="BK93" s="191">
        <f>ROUND(I93*H93,2)</f>
        <v>0</v>
      </c>
      <c r="BL93" s="17" t="s">
        <v>189</v>
      </c>
      <c r="BM93" s="190" t="s">
        <v>203</v>
      </c>
    </row>
    <row r="94" spans="1:47" s="2" customFormat="1" ht="19.2">
      <c r="A94" s="34"/>
      <c r="B94" s="35"/>
      <c r="C94" s="36"/>
      <c r="D94" s="194" t="s">
        <v>204</v>
      </c>
      <c r="E94" s="36"/>
      <c r="F94" s="234" t="s">
        <v>205</v>
      </c>
      <c r="G94" s="36"/>
      <c r="H94" s="36"/>
      <c r="I94" s="235"/>
      <c r="J94" s="36"/>
      <c r="K94" s="36"/>
      <c r="L94" s="39"/>
      <c r="M94" s="236"/>
      <c r="N94" s="237"/>
      <c r="O94" s="64"/>
      <c r="P94" s="64"/>
      <c r="Q94" s="64"/>
      <c r="R94" s="64"/>
      <c r="S94" s="64"/>
      <c r="T94" s="65"/>
      <c r="U94" s="34"/>
      <c r="V94" s="34"/>
      <c r="W94" s="34"/>
      <c r="X94" s="34"/>
      <c r="Y94" s="34"/>
      <c r="Z94" s="34"/>
      <c r="AA94" s="34"/>
      <c r="AB94" s="34"/>
      <c r="AC94" s="34"/>
      <c r="AD94" s="34"/>
      <c r="AE94" s="34"/>
      <c r="AT94" s="17" t="s">
        <v>204</v>
      </c>
      <c r="AU94" s="17" t="s">
        <v>81</v>
      </c>
    </row>
    <row r="95" spans="2:51" s="13" customFormat="1" ht="12">
      <c r="B95" s="192"/>
      <c r="C95" s="193"/>
      <c r="D95" s="194" t="s">
        <v>191</v>
      </c>
      <c r="E95" s="195" t="s">
        <v>19</v>
      </c>
      <c r="F95" s="196" t="s">
        <v>192</v>
      </c>
      <c r="G95" s="193"/>
      <c r="H95" s="195" t="s">
        <v>19</v>
      </c>
      <c r="I95" s="197"/>
      <c r="J95" s="193"/>
      <c r="K95" s="193"/>
      <c r="L95" s="198"/>
      <c r="M95" s="199"/>
      <c r="N95" s="200"/>
      <c r="O95" s="200"/>
      <c r="P95" s="200"/>
      <c r="Q95" s="200"/>
      <c r="R95" s="200"/>
      <c r="S95" s="200"/>
      <c r="T95" s="201"/>
      <c r="AT95" s="202" t="s">
        <v>191</v>
      </c>
      <c r="AU95" s="202" t="s">
        <v>81</v>
      </c>
      <c r="AV95" s="13" t="s">
        <v>79</v>
      </c>
      <c r="AW95" s="13" t="s">
        <v>32</v>
      </c>
      <c r="AX95" s="13" t="s">
        <v>71</v>
      </c>
      <c r="AY95" s="202" t="s">
        <v>181</v>
      </c>
    </row>
    <row r="96" spans="2:51" s="14" customFormat="1" ht="12">
      <c r="B96" s="203"/>
      <c r="C96" s="204"/>
      <c r="D96" s="194" t="s">
        <v>191</v>
      </c>
      <c r="E96" s="205" t="s">
        <v>19</v>
      </c>
      <c r="F96" s="206" t="s">
        <v>206</v>
      </c>
      <c r="G96" s="204"/>
      <c r="H96" s="207">
        <v>1.217</v>
      </c>
      <c r="I96" s="208"/>
      <c r="J96" s="204"/>
      <c r="K96" s="204"/>
      <c r="L96" s="209"/>
      <c r="M96" s="210"/>
      <c r="N96" s="211"/>
      <c r="O96" s="211"/>
      <c r="P96" s="211"/>
      <c r="Q96" s="211"/>
      <c r="R96" s="211"/>
      <c r="S96" s="211"/>
      <c r="T96" s="212"/>
      <c r="AT96" s="213" t="s">
        <v>191</v>
      </c>
      <c r="AU96" s="213" t="s">
        <v>81</v>
      </c>
      <c r="AV96" s="14" t="s">
        <v>81</v>
      </c>
      <c r="AW96" s="14" t="s">
        <v>32</v>
      </c>
      <c r="AX96" s="14" t="s">
        <v>71</v>
      </c>
      <c r="AY96" s="213" t="s">
        <v>181</v>
      </c>
    </row>
    <row r="97" spans="2:51" s="13" customFormat="1" ht="12">
      <c r="B97" s="192"/>
      <c r="C97" s="193"/>
      <c r="D97" s="194" t="s">
        <v>191</v>
      </c>
      <c r="E97" s="195" t="s">
        <v>19</v>
      </c>
      <c r="F97" s="196" t="s">
        <v>194</v>
      </c>
      <c r="G97" s="193"/>
      <c r="H97" s="195" t="s">
        <v>19</v>
      </c>
      <c r="I97" s="197"/>
      <c r="J97" s="193"/>
      <c r="K97" s="193"/>
      <c r="L97" s="198"/>
      <c r="M97" s="199"/>
      <c r="N97" s="200"/>
      <c r="O97" s="200"/>
      <c r="P97" s="200"/>
      <c r="Q97" s="200"/>
      <c r="R97" s="200"/>
      <c r="S97" s="200"/>
      <c r="T97" s="201"/>
      <c r="AT97" s="202" t="s">
        <v>191</v>
      </c>
      <c r="AU97" s="202" t="s">
        <v>81</v>
      </c>
      <c r="AV97" s="13" t="s">
        <v>79</v>
      </c>
      <c r="AW97" s="13" t="s">
        <v>32</v>
      </c>
      <c r="AX97" s="13" t="s">
        <v>71</v>
      </c>
      <c r="AY97" s="202" t="s">
        <v>181</v>
      </c>
    </row>
    <row r="98" spans="2:51" s="14" customFormat="1" ht="12">
      <c r="B98" s="203"/>
      <c r="C98" s="204"/>
      <c r="D98" s="194" t="s">
        <v>191</v>
      </c>
      <c r="E98" s="205" t="s">
        <v>19</v>
      </c>
      <c r="F98" s="206" t="s">
        <v>207</v>
      </c>
      <c r="G98" s="204"/>
      <c r="H98" s="207">
        <v>1.122</v>
      </c>
      <c r="I98" s="208"/>
      <c r="J98" s="204"/>
      <c r="K98" s="204"/>
      <c r="L98" s="209"/>
      <c r="M98" s="210"/>
      <c r="N98" s="211"/>
      <c r="O98" s="211"/>
      <c r="P98" s="211"/>
      <c r="Q98" s="211"/>
      <c r="R98" s="211"/>
      <c r="S98" s="211"/>
      <c r="T98" s="212"/>
      <c r="AT98" s="213" t="s">
        <v>191</v>
      </c>
      <c r="AU98" s="213" t="s">
        <v>81</v>
      </c>
      <c r="AV98" s="14" t="s">
        <v>81</v>
      </c>
      <c r="AW98" s="14" t="s">
        <v>32</v>
      </c>
      <c r="AX98" s="14" t="s">
        <v>71</v>
      </c>
      <c r="AY98" s="213" t="s">
        <v>181</v>
      </c>
    </row>
    <row r="99" spans="2:51" s="15" customFormat="1" ht="12">
      <c r="B99" s="214"/>
      <c r="C99" s="215"/>
      <c r="D99" s="194" t="s">
        <v>191</v>
      </c>
      <c r="E99" s="216" t="s">
        <v>19</v>
      </c>
      <c r="F99" s="217" t="s">
        <v>196</v>
      </c>
      <c r="G99" s="215"/>
      <c r="H99" s="218">
        <v>2.339</v>
      </c>
      <c r="I99" s="219"/>
      <c r="J99" s="215"/>
      <c r="K99" s="215"/>
      <c r="L99" s="220"/>
      <c r="M99" s="221"/>
      <c r="N99" s="222"/>
      <c r="O99" s="222"/>
      <c r="P99" s="222"/>
      <c r="Q99" s="222"/>
      <c r="R99" s="222"/>
      <c r="S99" s="222"/>
      <c r="T99" s="223"/>
      <c r="AT99" s="224" t="s">
        <v>191</v>
      </c>
      <c r="AU99" s="224" t="s">
        <v>81</v>
      </c>
      <c r="AV99" s="15" t="s">
        <v>189</v>
      </c>
      <c r="AW99" s="15" t="s">
        <v>32</v>
      </c>
      <c r="AX99" s="15" t="s">
        <v>79</v>
      </c>
      <c r="AY99" s="224" t="s">
        <v>181</v>
      </c>
    </row>
    <row r="100" spans="1:65" s="2" customFormat="1" ht="76.35" customHeight="1">
      <c r="A100" s="34"/>
      <c r="B100" s="35"/>
      <c r="C100" s="225" t="s">
        <v>208</v>
      </c>
      <c r="D100" s="225" t="s">
        <v>199</v>
      </c>
      <c r="E100" s="226" t="s">
        <v>209</v>
      </c>
      <c r="F100" s="227" t="s">
        <v>210</v>
      </c>
      <c r="G100" s="228" t="s">
        <v>211</v>
      </c>
      <c r="H100" s="229">
        <v>409.325</v>
      </c>
      <c r="I100" s="230"/>
      <c r="J100" s="231">
        <f>ROUND(I100*H100,2)</f>
        <v>0</v>
      </c>
      <c r="K100" s="227" t="s">
        <v>187</v>
      </c>
      <c r="L100" s="39"/>
      <c r="M100" s="232" t="s">
        <v>19</v>
      </c>
      <c r="N100" s="233" t="s">
        <v>42</v>
      </c>
      <c r="O100" s="64"/>
      <c r="P100" s="188">
        <f>O100*H100</f>
        <v>0</v>
      </c>
      <c r="Q100" s="188">
        <v>0</v>
      </c>
      <c r="R100" s="188">
        <f>Q100*H100</f>
        <v>0</v>
      </c>
      <c r="S100" s="188">
        <v>0</v>
      </c>
      <c r="T100" s="189">
        <f>S100*H100</f>
        <v>0</v>
      </c>
      <c r="U100" s="34"/>
      <c r="V100" s="34"/>
      <c r="W100" s="34"/>
      <c r="X100" s="34"/>
      <c r="Y100" s="34"/>
      <c r="Z100" s="34"/>
      <c r="AA100" s="34"/>
      <c r="AB100" s="34"/>
      <c r="AC100" s="34"/>
      <c r="AD100" s="34"/>
      <c r="AE100" s="34"/>
      <c r="AR100" s="190" t="s">
        <v>189</v>
      </c>
      <c r="AT100" s="190" t="s">
        <v>199</v>
      </c>
      <c r="AU100" s="190" t="s">
        <v>81</v>
      </c>
      <c r="AY100" s="17" t="s">
        <v>181</v>
      </c>
      <c r="BE100" s="191">
        <f>IF(N100="základní",J100,0)</f>
        <v>0</v>
      </c>
      <c r="BF100" s="191">
        <f>IF(N100="snížená",J100,0)</f>
        <v>0</v>
      </c>
      <c r="BG100" s="191">
        <f>IF(N100="zákl. přenesená",J100,0)</f>
        <v>0</v>
      </c>
      <c r="BH100" s="191">
        <f>IF(N100="sníž. přenesená",J100,0)</f>
        <v>0</v>
      </c>
      <c r="BI100" s="191">
        <f>IF(N100="nulová",J100,0)</f>
        <v>0</v>
      </c>
      <c r="BJ100" s="17" t="s">
        <v>79</v>
      </c>
      <c r="BK100" s="191">
        <f>ROUND(I100*H100,2)</f>
        <v>0</v>
      </c>
      <c r="BL100" s="17" t="s">
        <v>189</v>
      </c>
      <c r="BM100" s="190" t="s">
        <v>212</v>
      </c>
    </row>
    <row r="101" spans="2:51" s="13" customFormat="1" ht="12">
      <c r="B101" s="192"/>
      <c r="C101" s="193"/>
      <c r="D101" s="194" t="s">
        <v>191</v>
      </c>
      <c r="E101" s="195" t="s">
        <v>19</v>
      </c>
      <c r="F101" s="196" t="s">
        <v>192</v>
      </c>
      <c r="G101" s="193"/>
      <c r="H101" s="195" t="s">
        <v>19</v>
      </c>
      <c r="I101" s="197"/>
      <c r="J101" s="193"/>
      <c r="K101" s="193"/>
      <c r="L101" s="198"/>
      <c r="M101" s="199"/>
      <c r="N101" s="200"/>
      <c r="O101" s="200"/>
      <c r="P101" s="200"/>
      <c r="Q101" s="200"/>
      <c r="R101" s="200"/>
      <c r="S101" s="200"/>
      <c r="T101" s="201"/>
      <c r="AT101" s="202" t="s">
        <v>191</v>
      </c>
      <c r="AU101" s="202" t="s">
        <v>81</v>
      </c>
      <c r="AV101" s="13" t="s">
        <v>79</v>
      </c>
      <c r="AW101" s="13" t="s">
        <v>32</v>
      </c>
      <c r="AX101" s="13" t="s">
        <v>71</v>
      </c>
      <c r="AY101" s="202" t="s">
        <v>181</v>
      </c>
    </row>
    <row r="102" spans="2:51" s="14" customFormat="1" ht="12">
      <c r="B102" s="203"/>
      <c r="C102" s="204"/>
      <c r="D102" s="194" t="s">
        <v>191</v>
      </c>
      <c r="E102" s="205" t="s">
        <v>19</v>
      </c>
      <c r="F102" s="206" t="s">
        <v>213</v>
      </c>
      <c r="G102" s="204"/>
      <c r="H102" s="207">
        <v>212.975</v>
      </c>
      <c r="I102" s="208"/>
      <c r="J102" s="204"/>
      <c r="K102" s="204"/>
      <c r="L102" s="209"/>
      <c r="M102" s="210"/>
      <c r="N102" s="211"/>
      <c r="O102" s="211"/>
      <c r="P102" s="211"/>
      <c r="Q102" s="211"/>
      <c r="R102" s="211"/>
      <c r="S102" s="211"/>
      <c r="T102" s="212"/>
      <c r="AT102" s="213" t="s">
        <v>191</v>
      </c>
      <c r="AU102" s="213" t="s">
        <v>81</v>
      </c>
      <c r="AV102" s="14" t="s">
        <v>81</v>
      </c>
      <c r="AW102" s="14" t="s">
        <v>32</v>
      </c>
      <c r="AX102" s="14" t="s">
        <v>71</v>
      </c>
      <c r="AY102" s="213" t="s">
        <v>181</v>
      </c>
    </row>
    <row r="103" spans="2:51" s="13" customFormat="1" ht="12">
      <c r="B103" s="192"/>
      <c r="C103" s="193"/>
      <c r="D103" s="194" t="s">
        <v>191</v>
      </c>
      <c r="E103" s="195" t="s">
        <v>19</v>
      </c>
      <c r="F103" s="196" t="s">
        <v>194</v>
      </c>
      <c r="G103" s="193"/>
      <c r="H103" s="195" t="s">
        <v>19</v>
      </c>
      <c r="I103" s="197"/>
      <c r="J103" s="193"/>
      <c r="K103" s="193"/>
      <c r="L103" s="198"/>
      <c r="M103" s="199"/>
      <c r="N103" s="200"/>
      <c r="O103" s="200"/>
      <c r="P103" s="200"/>
      <c r="Q103" s="200"/>
      <c r="R103" s="200"/>
      <c r="S103" s="200"/>
      <c r="T103" s="201"/>
      <c r="AT103" s="202" t="s">
        <v>191</v>
      </c>
      <c r="AU103" s="202" t="s">
        <v>81</v>
      </c>
      <c r="AV103" s="13" t="s">
        <v>79</v>
      </c>
      <c r="AW103" s="13" t="s">
        <v>32</v>
      </c>
      <c r="AX103" s="13" t="s">
        <v>71</v>
      </c>
      <c r="AY103" s="202" t="s">
        <v>181</v>
      </c>
    </row>
    <row r="104" spans="2:51" s="14" customFormat="1" ht="12">
      <c r="B104" s="203"/>
      <c r="C104" s="204"/>
      <c r="D104" s="194" t="s">
        <v>191</v>
      </c>
      <c r="E104" s="205" t="s">
        <v>19</v>
      </c>
      <c r="F104" s="206" t="s">
        <v>214</v>
      </c>
      <c r="G104" s="204"/>
      <c r="H104" s="207">
        <v>196.35</v>
      </c>
      <c r="I104" s="208"/>
      <c r="J104" s="204"/>
      <c r="K104" s="204"/>
      <c r="L104" s="209"/>
      <c r="M104" s="210"/>
      <c r="N104" s="211"/>
      <c r="O104" s="211"/>
      <c r="P104" s="211"/>
      <c r="Q104" s="211"/>
      <c r="R104" s="211"/>
      <c r="S104" s="211"/>
      <c r="T104" s="212"/>
      <c r="AT104" s="213" t="s">
        <v>191</v>
      </c>
      <c r="AU104" s="213" t="s">
        <v>81</v>
      </c>
      <c r="AV104" s="14" t="s">
        <v>81</v>
      </c>
      <c r="AW104" s="14" t="s">
        <v>32</v>
      </c>
      <c r="AX104" s="14" t="s">
        <v>71</v>
      </c>
      <c r="AY104" s="213" t="s">
        <v>181</v>
      </c>
    </row>
    <row r="105" spans="2:51" s="15" customFormat="1" ht="12">
      <c r="B105" s="214"/>
      <c r="C105" s="215"/>
      <c r="D105" s="194" t="s">
        <v>191</v>
      </c>
      <c r="E105" s="216" t="s">
        <v>19</v>
      </c>
      <c r="F105" s="217" t="s">
        <v>196</v>
      </c>
      <c r="G105" s="215"/>
      <c r="H105" s="218">
        <v>409.325</v>
      </c>
      <c r="I105" s="219"/>
      <c r="J105" s="215"/>
      <c r="K105" s="215"/>
      <c r="L105" s="220"/>
      <c r="M105" s="221"/>
      <c r="N105" s="222"/>
      <c r="O105" s="222"/>
      <c r="P105" s="222"/>
      <c r="Q105" s="222"/>
      <c r="R105" s="222"/>
      <c r="S105" s="222"/>
      <c r="T105" s="223"/>
      <c r="AT105" s="224" t="s">
        <v>191</v>
      </c>
      <c r="AU105" s="224" t="s">
        <v>81</v>
      </c>
      <c r="AV105" s="15" t="s">
        <v>189</v>
      </c>
      <c r="AW105" s="15" t="s">
        <v>32</v>
      </c>
      <c r="AX105" s="15" t="s">
        <v>79</v>
      </c>
      <c r="AY105" s="224" t="s">
        <v>181</v>
      </c>
    </row>
    <row r="106" spans="1:65" s="2" customFormat="1" ht="55.5" customHeight="1">
      <c r="A106" s="34"/>
      <c r="B106" s="35"/>
      <c r="C106" s="225" t="s">
        <v>189</v>
      </c>
      <c r="D106" s="225" t="s">
        <v>199</v>
      </c>
      <c r="E106" s="226" t="s">
        <v>215</v>
      </c>
      <c r="F106" s="227" t="s">
        <v>216</v>
      </c>
      <c r="G106" s="228" t="s">
        <v>202</v>
      </c>
      <c r="H106" s="229">
        <v>2.339</v>
      </c>
      <c r="I106" s="230"/>
      <c r="J106" s="231">
        <f>ROUND(I106*H106,2)</f>
        <v>0</v>
      </c>
      <c r="K106" s="227" t="s">
        <v>187</v>
      </c>
      <c r="L106" s="39"/>
      <c r="M106" s="232" t="s">
        <v>19</v>
      </c>
      <c r="N106" s="233" t="s">
        <v>42</v>
      </c>
      <c r="O106" s="64"/>
      <c r="P106" s="188">
        <f>O106*H106</f>
        <v>0</v>
      </c>
      <c r="Q106" s="188">
        <v>0</v>
      </c>
      <c r="R106" s="188">
        <f>Q106*H106</f>
        <v>0</v>
      </c>
      <c r="S106" s="188">
        <v>0</v>
      </c>
      <c r="T106" s="189">
        <f>S106*H106</f>
        <v>0</v>
      </c>
      <c r="U106" s="34"/>
      <c r="V106" s="34"/>
      <c r="W106" s="34"/>
      <c r="X106" s="34"/>
      <c r="Y106" s="34"/>
      <c r="Z106" s="34"/>
      <c r="AA106" s="34"/>
      <c r="AB106" s="34"/>
      <c r="AC106" s="34"/>
      <c r="AD106" s="34"/>
      <c r="AE106" s="34"/>
      <c r="AR106" s="190" t="s">
        <v>189</v>
      </c>
      <c r="AT106" s="190" t="s">
        <v>199</v>
      </c>
      <c r="AU106" s="190" t="s">
        <v>81</v>
      </c>
      <c r="AY106" s="17" t="s">
        <v>181</v>
      </c>
      <c r="BE106" s="191">
        <f>IF(N106="základní",J106,0)</f>
        <v>0</v>
      </c>
      <c r="BF106" s="191">
        <f>IF(N106="snížená",J106,0)</f>
        <v>0</v>
      </c>
      <c r="BG106" s="191">
        <f>IF(N106="zákl. přenesená",J106,0)</f>
        <v>0</v>
      </c>
      <c r="BH106" s="191">
        <f>IF(N106="sníž. přenesená",J106,0)</f>
        <v>0</v>
      </c>
      <c r="BI106" s="191">
        <f>IF(N106="nulová",J106,0)</f>
        <v>0</v>
      </c>
      <c r="BJ106" s="17" t="s">
        <v>79</v>
      </c>
      <c r="BK106" s="191">
        <f>ROUND(I106*H106,2)</f>
        <v>0</v>
      </c>
      <c r="BL106" s="17" t="s">
        <v>189</v>
      </c>
      <c r="BM106" s="190" t="s">
        <v>217</v>
      </c>
    </row>
    <row r="107" spans="1:47" s="2" customFormat="1" ht="19.2">
      <c r="A107" s="34"/>
      <c r="B107" s="35"/>
      <c r="C107" s="36"/>
      <c r="D107" s="194" t="s">
        <v>204</v>
      </c>
      <c r="E107" s="36"/>
      <c r="F107" s="234" t="s">
        <v>218</v>
      </c>
      <c r="G107" s="36"/>
      <c r="H107" s="36"/>
      <c r="I107" s="235"/>
      <c r="J107" s="36"/>
      <c r="K107" s="36"/>
      <c r="L107" s="39"/>
      <c r="M107" s="236"/>
      <c r="N107" s="237"/>
      <c r="O107" s="64"/>
      <c r="P107" s="64"/>
      <c r="Q107" s="64"/>
      <c r="R107" s="64"/>
      <c r="S107" s="64"/>
      <c r="T107" s="65"/>
      <c r="U107" s="34"/>
      <c r="V107" s="34"/>
      <c r="W107" s="34"/>
      <c r="X107" s="34"/>
      <c r="Y107" s="34"/>
      <c r="Z107" s="34"/>
      <c r="AA107" s="34"/>
      <c r="AB107" s="34"/>
      <c r="AC107" s="34"/>
      <c r="AD107" s="34"/>
      <c r="AE107" s="34"/>
      <c r="AT107" s="17" t="s">
        <v>204</v>
      </c>
      <c r="AU107" s="17" t="s">
        <v>81</v>
      </c>
    </row>
    <row r="108" spans="2:51" s="13" customFormat="1" ht="12">
      <c r="B108" s="192"/>
      <c r="C108" s="193"/>
      <c r="D108" s="194" t="s">
        <v>191</v>
      </c>
      <c r="E108" s="195" t="s">
        <v>19</v>
      </c>
      <c r="F108" s="196" t="s">
        <v>192</v>
      </c>
      <c r="G108" s="193"/>
      <c r="H108" s="195" t="s">
        <v>19</v>
      </c>
      <c r="I108" s="197"/>
      <c r="J108" s="193"/>
      <c r="K108" s="193"/>
      <c r="L108" s="198"/>
      <c r="M108" s="199"/>
      <c r="N108" s="200"/>
      <c r="O108" s="200"/>
      <c r="P108" s="200"/>
      <c r="Q108" s="200"/>
      <c r="R108" s="200"/>
      <c r="S108" s="200"/>
      <c r="T108" s="201"/>
      <c r="AT108" s="202" t="s">
        <v>191</v>
      </c>
      <c r="AU108" s="202" t="s">
        <v>81</v>
      </c>
      <c r="AV108" s="13" t="s">
        <v>79</v>
      </c>
      <c r="AW108" s="13" t="s">
        <v>32</v>
      </c>
      <c r="AX108" s="13" t="s">
        <v>71</v>
      </c>
      <c r="AY108" s="202" t="s">
        <v>181</v>
      </c>
    </row>
    <row r="109" spans="2:51" s="14" customFormat="1" ht="12">
      <c r="B109" s="203"/>
      <c r="C109" s="204"/>
      <c r="D109" s="194" t="s">
        <v>191</v>
      </c>
      <c r="E109" s="205" t="s">
        <v>19</v>
      </c>
      <c r="F109" s="206" t="s">
        <v>206</v>
      </c>
      <c r="G109" s="204"/>
      <c r="H109" s="207">
        <v>1.217</v>
      </c>
      <c r="I109" s="208"/>
      <c r="J109" s="204"/>
      <c r="K109" s="204"/>
      <c r="L109" s="209"/>
      <c r="M109" s="210"/>
      <c r="N109" s="211"/>
      <c r="O109" s="211"/>
      <c r="P109" s="211"/>
      <c r="Q109" s="211"/>
      <c r="R109" s="211"/>
      <c r="S109" s="211"/>
      <c r="T109" s="212"/>
      <c r="AT109" s="213" t="s">
        <v>191</v>
      </c>
      <c r="AU109" s="213" t="s">
        <v>81</v>
      </c>
      <c r="AV109" s="14" t="s">
        <v>81</v>
      </c>
      <c r="AW109" s="14" t="s">
        <v>32</v>
      </c>
      <c r="AX109" s="14" t="s">
        <v>71</v>
      </c>
      <c r="AY109" s="213" t="s">
        <v>181</v>
      </c>
    </row>
    <row r="110" spans="2:51" s="13" customFormat="1" ht="12">
      <c r="B110" s="192"/>
      <c r="C110" s="193"/>
      <c r="D110" s="194" t="s">
        <v>191</v>
      </c>
      <c r="E110" s="195" t="s">
        <v>19</v>
      </c>
      <c r="F110" s="196" t="s">
        <v>194</v>
      </c>
      <c r="G110" s="193"/>
      <c r="H110" s="195" t="s">
        <v>19</v>
      </c>
      <c r="I110" s="197"/>
      <c r="J110" s="193"/>
      <c r="K110" s="193"/>
      <c r="L110" s="198"/>
      <c r="M110" s="199"/>
      <c r="N110" s="200"/>
      <c r="O110" s="200"/>
      <c r="P110" s="200"/>
      <c r="Q110" s="200"/>
      <c r="R110" s="200"/>
      <c r="S110" s="200"/>
      <c r="T110" s="201"/>
      <c r="AT110" s="202" t="s">
        <v>191</v>
      </c>
      <c r="AU110" s="202" t="s">
        <v>81</v>
      </c>
      <c r="AV110" s="13" t="s">
        <v>79</v>
      </c>
      <c r="AW110" s="13" t="s">
        <v>32</v>
      </c>
      <c r="AX110" s="13" t="s">
        <v>71</v>
      </c>
      <c r="AY110" s="202" t="s">
        <v>181</v>
      </c>
    </row>
    <row r="111" spans="2:51" s="14" customFormat="1" ht="12">
      <c r="B111" s="203"/>
      <c r="C111" s="204"/>
      <c r="D111" s="194" t="s">
        <v>191</v>
      </c>
      <c r="E111" s="205" t="s">
        <v>19</v>
      </c>
      <c r="F111" s="206" t="s">
        <v>207</v>
      </c>
      <c r="G111" s="204"/>
      <c r="H111" s="207">
        <v>1.122</v>
      </c>
      <c r="I111" s="208"/>
      <c r="J111" s="204"/>
      <c r="K111" s="204"/>
      <c r="L111" s="209"/>
      <c r="M111" s="210"/>
      <c r="N111" s="211"/>
      <c r="O111" s="211"/>
      <c r="P111" s="211"/>
      <c r="Q111" s="211"/>
      <c r="R111" s="211"/>
      <c r="S111" s="211"/>
      <c r="T111" s="212"/>
      <c r="AT111" s="213" t="s">
        <v>191</v>
      </c>
      <c r="AU111" s="213" t="s">
        <v>81</v>
      </c>
      <c r="AV111" s="14" t="s">
        <v>81</v>
      </c>
      <c r="AW111" s="14" t="s">
        <v>32</v>
      </c>
      <c r="AX111" s="14" t="s">
        <v>71</v>
      </c>
      <c r="AY111" s="213" t="s">
        <v>181</v>
      </c>
    </row>
    <row r="112" spans="2:51" s="15" customFormat="1" ht="12">
      <c r="B112" s="214"/>
      <c r="C112" s="215"/>
      <c r="D112" s="194" t="s">
        <v>191</v>
      </c>
      <c r="E112" s="216" t="s">
        <v>19</v>
      </c>
      <c r="F112" s="217" t="s">
        <v>196</v>
      </c>
      <c r="G112" s="215"/>
      <c r="H112" s="218">
        <v>2.339</v>
      </c>
      <c r="I112" s="219"/>
      <c r="J112" s="215"/>
      <c r="K112" s="215"/>
      <c r="L112" s="220"/>
      <c r="M112" s="221"/>
      <c r="N112" s="222"/>
      <c r="O112" s="222"/>
      <c r="P112" s="222"/>
      <c r="Q112" s="222"/>
      <c r="R112" s="222"/>
      <c r="S112" s="222"/>
      <c r="T112" s="223"/>
      <c r="AT112" s="224" t="s">
        <v>191</v>
      </c>
      <c r="AU112" s="224" t="s">
        <v>81</v>
      </c>
      <c r="AV112" s="15" t="s">
        <v>189</v>
      </c>
      <c r="AW112" s="15" t="s">
        <v>32</v>
      </c>
      <c r="AX112" s="15" t="s">
        <v>79</v>
      </c>
      <c r="AY112" s="224" t="s">
        <v>181</v>
      </c>
    </row>
    <row r="113" spans="2:63" s="12" customFormat="1" ht="22.8" customHeight="1">
      <c r="B113" s="162"/>
      <c r="C113" s="163"/>
      <c r="D113" s="164" t="s">
        <v>70</v>
      </c>
      <c r="E113" s="176" t="s">
        <v>219</v>
      </c>
      <c r="F113" s="176" t="s">
        <v>220</v>
      </c>
      <c r="G113" s="163"/>
      <c r="H113" s="163"/>
      <c r="I113" s="166"/>
      <c r="J113" s="177">
        <f>BK113</f>
        <v>0</v>
      </c>
      <c r="K113" s="163"/>
      <c r="L113" s="168"/>
      <c r="M113" s="169"/>
      <c r="N113" s="170"/>
      <c r="O113" s="170"/>
      <c r="P113" s="171">
        <f>SUM(P114:P128)</f>
        <v>0</v>
      </c>
      <c r="Q113" s="170"/>
      <c r="R113" s="171">
        <f>SUM(R114:R128)</f>
        <v>0</v>
      </c>
      <c r="S113" s="170"/>
      <c r="T113" s="172">
        <f>SUM(T114:T128)</f>
        <v>0</v>
      </c>
      <c r="AR113" s="173" t="s">
        <v>189</v>
      </c>
      <c r="AT113" s="174" t="s">
        <v>70</v>
      </c>
      <c r="AU113" s="174" t="s">
        <v>79</v>
      </c>
      <c r="AY113" s="173" t="s">
        <v>181</v>
      </c>
      <c r="BK113" s="175">
        <f>SUM(BK114:BK128)</f>
        <v>0</v>
      </c>
    </row>
    <row r="114" spans="1:65" s="2" customFormat="1" ht="55.5" customHeight="1">
      <c r="A114" s="34"/>
      <c r="B114" s="35"/>
      <c r="C114" s="225" t="s">
        <v>197</v>
      </c>
      <c r="D114" s="225" t="s">
        <v>199</v>
      </c>
      <c r="E114" s="226" t="s">
        <v>221</v>
      </c>
      <c r="F114" s="227" t="s">
        <v>222</v>
      </c>
      <c r="G114" s="228" t="s">
        <v>223</v>
      </c>
      <c r="H114" s="229">
        <v>54</v>
      </c>
      <c r="I114" s="230"/>
      <c r="J114" s="231">
        <f>ROUND(I114*H114,2)</f>
        <v>0</v>
      </c>
      <c r="K114" s="227" t="s">
        <v>187</v>
      </c>
      <c r="L114" s="39"/>
      <c r="M114" s="232" t="s">
        <v>19</v>
      </c>
      <c r="N114" s="233" t="s">
        <v>42</v>
      </c>
      <c r="O114" s="64"/>
      <c r="P114" s="188">
        <f>O114*H114</f>
        <v>0</v>
      </c>
      <c r="Q114" s="188">
        <v>0</v>
      </c>
      <c r="R114" s="188">
        <f>Q114*H114</f>
        <v>0</v>
      </c>
      <c r="S114" s="188">
        <v>0</v>
      </c>
      <c r="T114" s="189">
        <f>S114*H114</f>
        <v>0</v>
      </c>
      <c r="U114" s="34"/>
      <c r="V114" s="34"/>
      <c r="W114" s="34"/>
      <c r="X114" s="34"/>
      <c r="Y114" s="34"/>
      <c r="Z114" s="34"/>
      <c r="AA114" s="34"/>
      <c r="AB114" s="34"/>
      <c r="AC114" s="34"/>
      <c r="AD114" s="34"/>
      <c r="AE114" s="34"/>
      <c r="AR114" s="190" t="s">
        <v>189</v>
      </c>
      <c r="AT114" s="190" t="s">
        <v>199</v>
      </c>
      <c r="AU114" s="190" t="s">
        <v>81</v>
      </c>
      <c r="AY114" s="17" t="s">
        <v>181</v>
      </c>
      <c r="BE114" s="191">
        <f>IF(N114="základní",J114,0)</f>
        <v>0</v>
      </c>
      <c r="BF114" s="191">
        <f>IF(N114="snížená",J114,0)</f>
        <v>0</v>
      </c>
      <c r="BG114" s="191">
        <f>IF(N114="zákl. přenesená",J114,0)</f>
        <v>0</v>
      </c>
      <c r="BH114" s="191">
        <f>IF(N114="sníž. přenesená",J114,0)</f>
        <v>0</v>
      </c>
      <c r="BI114" s="191">
        <f>IF(N114="nulová",J114,0)</f>
        <v>0</v>
      </c>
      <c r="BJ114" s="17" t="s">
        <v>79</v>
      </c>
      <c r="BK114" s="191">
        <f>ROUND(I114*H114,2)</f>
        <v>0</v>
      </c>
      <c r="BL114" s="17" t="s">
        <v>189</v>
      </c>
      <c r="BM114" s="190" t="s">
        <v>224</v>
      </c>
    </row>
    <row r="115" spans="1:65" s="2" customFormat="1" ht="24.15" customHeight="1">
      <c r="A115" s="34"/>
      <c r="B115" s="35"/>
      <c r="C115" s="225" t="s">
        <v>225</v>
      </c>
      <c r="D115" s="225" t="s">
        <v>199</v>
      </c>
      <c r="E115" s="226" t="s">
        <v>226</v>
      </c>
      <c r="F115" s="227" t="s">
        <v>227</v>
      </c>
      <c r="G115" s="228" t="s">
        <v>223</v>
      </c>
      <c r="H115" s="229">
        <v>54</v>
      </c>
      <c r="I115" s="230"/>
      <c r="J115" s="231">
        <f>ROUND(I115*H115,2)</f>
        <v>0</v>
      </c>
      <c r="K115" s="227" t="s">
        <v>187</v>
      </c>
      <c r="L115" s="39"/>
      <c r="M115" s="232" t="s">
        <v>19</v>
      </c>
      <c r="N115" s="233" t="s">
        <v>42</v>
      </c>
      <c r="O115" s="64"/>
      <c r="P115" s="188">
        <f>O115*H115</f>
        <v>0</v>
      </c>
      <c r="Q115" s="188">
        <v>0</v>
      </c>
      <c r="R115" s="188">
        <f>Q115*H115</f>
        <v>0</v>
      </c>
      <c r="S115" s="188">
        <v>0</v>
      </c>
      <c r="T115" s="189">
        <f>S115*H115</f>
        <v>0</v>
      </c>
      <c r="U115" s="34"/>
      <c r="V115" s="34"/>
      <c r="W115" s="34"/>
      <c r="X115" s="34"/>
      <c r="Y115" s="34"/>
      <c r="Z115" s="34"/>
      <c r="AA115" s="34"/>
      <c r="AB115" s="34"/>
      <c r="AC115" s="34"/>
      <c r="AD115" s="34"/>
      <c r="AE115" s="34"/>
      <c r="AR115" s="190" t="s">
        <v>228</v>
      </c>
      <c r="AT115" s="190" t="s">
        <v>199</v>
      </c>
      <c r="AU115" s="190" t="s">
        <v>81</v>
      </c>
      <c r="AY115" s="17" t="s">
        <v>181</v>
      </c>
      <c r="BE115" s="191">
        <f>IF(N115="základní",J115,0)</f>
        <v>0</v>
      </c>
      <c r="BF115" s="191">
        <f>IF(N115="snížená",J115,0)</f>
        <v>0</v>
      </c>
      <c r="BG115" s="191">
        <f>IF(N115="zákl. přenesená",J115,0)</f>
        <v>0</v>
      </c>
      <c r="BH115" s="191">
        <f>IF(N115="sníž. přenesená",J115,0)</f>
        <v>0</v>
      </c>
      <c r="BI115" s="191">
        <f>IF(N115="nulová",J115,0)</f>
        <v>0</v>
      </c>
      <c r="BJ115" s="17" t="s">
        <v>79</v>
      </c>
      <c r="BK115" s="191">
        <f>ROUND(I115*H115,2)</f>
        <v>0</v>
      </c>
      <c r="BL115" s="17" t="s">
        <v>228</v>
      </c>
      <c r="BM115" s="190" t="s">
        <v>229</v>
      </c>
    </row>
    <row r="116" spans="1:65" s="2" customFormat="1" ht="16.5" customHeight="1">
      <c r="A116" s="34"/>
      <c r="B116" s="35"/>
      <c r="C116" s="225" t="s">
        <v>230</v>
      </c>
      <c r="D116" s="225" t="s">
        <v>199</v>
      </c>
      <c r="E116" s="226" t="s">
        <v>231</v>
      </c>
      <c r="F116" s="227" t="s">
        <v>232</v>
      </c>
      <c r="G116" s="228" t="s">
        <v>223</v>
      </c>
      <c r="H116" s="229">
        <v>8</v>
      </c>
      <c r="I116" s="230"/>
      <c r="J116" s="231">
        <f>ROUND(I116*H116,2)</f>
        <v>0</v>
      </c>
      <c r="K116" s="227" t="s">
        <v>187</v>
      </c>
      <c r="L116" s="39"/>
      <c r="M116" s="232" t="s">
        <v>19</v>
      </c>
      <c r="N116" s="233" t="s">
        <v>42</v>
      </c>
      <c r="O116" s="64"/>
      <c r="P116" s="188">
        <f>O116*H116</f>
        <v>0</v>
      </c>
      <c r="Q116" s="188">
        <v>0</v>
      </c>
      <c r="R116" s="188">
        <f>Q116*H116</f>
        <v>0</v>
      </c>
      <c r="S116" s="188">
        <v>0</v>
      </c>
      <c r="T116" s="189">
        <f>S116*H116</f>
        <v>0</v>
      </c>
      <c r="U116" s="34"/>
      <c r="V116" s="34"/>
      <c r="W116" s="34"/>
      <c r="X116" s="34"/>
      <c r="Y116" s="34"/>
      <c r="Z116" s="34"/>
      <c r="AA116" s="34"/>
      <c r="AB116" s="34"/>
      <c r="AC116" s="34"/>
      <c r="AD116" s="34"/>
      <c r="AE116" s="34"/>
      <c r="AR116" s="190" t="s">
        <v>228</v>
      </c>
      <c r="AT116" s="190" t="s">
        <v>199</v>
      </c>
      <c r="AU116" s="190" t="s">
        <v>81</v>
      </c>
      <c r="AY116" s="17" t="s">
        <v>181</v>
      </c>
      <c r="BE116" s="191">
        <f>IF(N116="základní",J116,0)</f>
        <v>0</v>
      </c>
      <c r="BF116" s="191">
        <f>IF(N116="snížená",J116,0)</f>
        <v>0</v>
      </c>
      <c r="BG116" s="191">
        <f>IF(N116="zákl. přenesená",J116,0)</f>
        <v>0</v>
      </c>
      <c r="BH116" s="191">
        <f>IF(N116="sníž. přenesená",J116,0)</f>
        <v>0</v>
      </c>
      <c r="BI116" s="191">
        <f>IF(N116="nulová",J116,0)</f>
        <v>0</v>
      </c>
      <c r="BJ116" s="17" t="s">
        <v>79</v>
      </c>
      <c r="BK116" s="191">
        <f>ROUND(I116*H116,2)</f>
        <v>0</v>
      </c>
      <c r="BL116" s="17" t="s">
        <v>228</v>
      </c>
      <c r="BM116" s="190" t="s">
        <v>233</v>
      </c>
    </row>
    <row r="117" spans="2:51" s="13" customFormat="1" ht="12">
      <c r="B117" s="192"/>
      <c r="C117" s="193"/>
      <c r="D117" s="194" t="s">
        <v>191</v>
      </c>
      <c r="E117" s="195" t="s">
        <v>19</v>
      </c>
      <c r="F117" s="196" t="s">
        <v>234</v>
      </c>
      <c r="G117" s="193"/>
      <c r="H117" s="195" t="s">
        <v>19</v>
      </c>
      <c r="I117" s="197"/>
      <c r="J117" s="193"/>
      <c r="K117" s="193"/>
      <c r="L117" s="198"/>
      <c r="M117" s="199"/>
      <c r="N117" s="200"/>
      <c r="O117" s="200"/>
      <c r="P117" s="200"/>
      <c r="Q117" s="200"/>
      <c r="R117" s="200"/>
      <c r="S117" s="200"/>
      <c r="T117" s="201"/>
      <c r="AT117" s="202" t="s">
        <v>191</v>
      </c>
      <c r="AU117" s="202" t="s">
        <v>81</v>
      </c>
      <c r="AV117" s="13" t="s">
        <v>79</v>
      </c>
      <c r="AW117" s="13" t="s">
        <v>32</v>
      </c>
      <c r="AX117" s="13" t="s">
        <v>71</v>
      </c>
      <c r="AY117" s="202" t="s">
        <v>181</v>
      </c>
    </row>
    <row r="118" spans="2:51" s="14" customFormat="1" ht="12">
      <c r="B118" s="203"/>
      <c r="C118" s="204"/>
      <c r="D118" s="194" t="s">
        <v>191</v>
      </c>
      <c r="E118" s="205" t="s">
        <v>19</v>
      </c>
      <c r="F118" s="206" t="s">
        <v>235</v>
      </c>
      <c r="G118" s="204"/>
      <c r="H118" s="207">
        <v>8</v>
      </c>
      <c r="I118" s="208"/>
      <c r="J118" s="204"/>
      <c r="K118" s="204"/>
      <c r="L118" s="209"/>
      <c r="M118" s="210"/>
      <c r="N118" s="211"/>
      <c r="O118" s="211"/>
      <c r="P118" s="211"/>
      <c r="Q118" s="211"/>
      <c r="R118" s="211"/>
      <c r="S118" s="211"/>
      <c r="T118" s="212"/>
      <c r="AT118" s="213" t="s">
        <v>191</v>
      </c>
      <c r="AU118" s="213" t="s">
        <v>81</v>
      </c>
      <c r="AV118" s="14" t="s">
        <v>81</v>
      </c>
      <c r="AW118" s="14" t="s">
        <v>32</v>
      </c>
      <c r="AX118" s="14" t="s">
        <v>71</v>
      </c>
      <c r="AY118" s="213" t="s">
        <v>181</v>
      </c>
    </row>
    <row r="119" spans="2:51" s="15" customFormat="1" ht="12">
      <c r="B119" s="214"/>
      <c r="C119" s="215"/>
      <c r="D119" s="194" t="s">
        <v>191</v>
      </c>
      <c r="E119" s="216" t="s">
        <v>19</v>
      </c>
      <c r="F119" s="217" t="s">
        <v>196</v>
      </c>
      <c r="G119" s="215"/>
      <c r="H119" s="218">
        <v>8</v>
      </c>
      <c r="I119" s="219"/>
      <c r="J119" s="215"/>
      <c r="K119" s="215"/>
      <c r="L119" s="220"/>
      <c r="M119" s="221"/>
      <c r="N119" s="222"/>
      <c r="O119" s="222"/>
      <c r="P119" s="222"/>
      <c r="Q119" s="222"/>
      <c r="R119" s="222"/>
      <c r="S119" s="222"/>
      <c r="T119" s="223"/>
      <c r="AT119" s="224" t="s">
        <v>191</v>
      </c>
      <c r="AU119" s="224" t="s">
        <v>81</v>
      </c>
      <c r="AV119" s="15" t="s">
        <v>189</v>
      </c>
      <c r="AW119" s="15" t="s">
        <v>32</v>
      </c>
      <c r="AX119" s="15" t="s">
        <v>79</v>
      </c>
      <c r="AY119" s="224" t="s">
        <v>181</v>
      </c>
    </row>
    <row r="120" spans="1:65" s="2" customFormat="1" ht="24.15" customHeight="1">
      <c r="A120" s="34"/>
      <c r="B120" s="35"/>
      <c r="C120" s="225" t="s">
        <v>188</v>
      </c>
      <c r="D120" s="225" t="s">
        <v>199</v>
      </c>
      <c r="E120" s="226" t="s">
        <v>236</v>
      </c>
      <c r="F120" s="227" t="s">
        <v>237</v>
      </c>
      <c r="G120" s="228" t="s">
        <v>223</v>
      </c>
      <c r="H120" s="229">
        <v>8</v>
      </c>
      <c r="I120" s="230"/>
      <c r="J120" s="231">
        <f>ROUND(I120*H120,2)</f>
        <v>0</v>
      </c>
      <c r="K120" s="227" t="s">
        <v>187</v>
      </c>
      <c r="L120" s="39"/>
      <c r="M120" s="232" t="s">
        <v>19</v>
      </c>
      <c r="N120" s="233" t="s">
        <v>42</v>
      </c>
      <c r="O120" s="64"/>
      <c r="P120" s="188">
        <f>O120*H120</f>
        <v>0</v>
      </c>
      <c r="Q120" s="188">
        <v>0</v>
      </c>
      <c r="R120" s="188">
        <f>Q120*H120</f>
        <v>0</v>
      </c>
      <c r="S120" s="188">
        <v>0</v>
      </c>
      <c r="T120" s="189">
        <f>S120*H120</f>
        <v>0</v>
      </c>
      <c r="U120" s="34"/>
      <c r="V120" s="34"/>
      <c r="W120" s="34"/>
      <c r="X120" s="34"/>
      <c r="Y120" s="34"/>
      <c r="Z120" s="34"/>
      <c r="AA120" s="34"/>
      <c r="AB120" s="34"/>
      <c r="AC120" s="34"/>
      <c r="AD120" s="34"/>
      <c r="AE120" s="34"/>
      <c r="AR120" s="190" t="s">
        <v>189</v>
      </c>
      <c r="AT120" s="190" t="s">
        <v>199</v>
      </c>
      <c r="AU120" s="190" t="s">
        <v>81</v>
      </c>
      <c r="AY120" s="17" t="s">
        <v>181</v>
      </c>
      <c r="BE120" s="191">
        <f>IF(N120="základní",J120,0)</f>
        <v>0</v>
      </c>
      <c r="BF120" s="191">
        <f>IF(N120="snížená",J120,0)</f>
        <v>0</v>
      </c>
      <c r="BG120" s="191">
        <f>IF(N120="zákl. přenesená",J120,0)</f>
        <v>0</v>
      </c>
      <c r="BH120" s="191">
        <f>IF(N120="sníž. přenesená",J120,0)</f>
        <v>0</v>
      </c>
      <c r="BI120" s="191">
        <f>IF(N120="nulová",J120,0)</f>
        <v>0</v>
      </c>
      <c r="BJ120" s="17" t="s">
        <v>79</v>
      </c>
      <c r="BK120" s="191">
        <f>ROUND(I120*H120,2)</f>
        <v>0</v>
      </c>
      <c r="BL120" s="17" t="s">
        <v>189</v>
      </c>
      <c r="BM120" s="190" t="s">
        <v>238</v>
      </c>
    </row>
    <row r="121" spans="2:51" s="13" customFormat="1" ht="12">
      <c r="B121" s="192"/>
      <c r="C121" s="193"/>
      <c r="D121" s="194" t="s">
        <v>191</v>
      </c>
      <c r="E121" s="195" t="s">
        <v>19</v>
      </c>
      <c r="F121" s="196" t="s">
        <v>239</v>
      </c>
      <c r="G121" s="193"/>
      <c r="H121" s="195" t="s">
        <v>19</v>
      </c>
      <c r="I121" s="197"/>
      <c r="J121" s="193"/>
      <c r="K121" s="193"/>
      <c r="L121" s="198"/>
      <c r="M121" s="199"/>
      <c r="N121" s="200"/>
      <c r="O121" s="200"/>
      <c r="P121" s="200"/>
      <c r="Q121" s="200"/>
      <c r="R121" s="200"/>
      <c r="S121" s="200"/>
      <c r="T121" s="201"/>
      <c r="AT121" s="202" t="s">
        <v>191</v>
      </c>
      <c r="AU121" s="202" t="s">
        <v>81</v>
      </c>
      <c r="AV121" s="13" t="s">
        <v>79</v>
      </c>
      <c r="AW121" s="13" t="s">
        <v>32</v>
      </c>
      <c r="AX121" s="13" t="s">
        <v>71</v>
      </c>
      <c r="AY121" s="202" t="s">
        <v>181</v>
      </c>
    </row>
    <row r="122" spans="2:51" s="14" customFormat="1" ht="12">
      <c r="B122" s="203"/>
      <c r="C122" s="204"/>
      <c r="D122" s="194" t="s">
        <v>191</v>
      </c>
      <c r="E122" s="205" t="s">
        <v>19</v>
      </c>
      <c r="F122" s="206" t="s">
        <v>235</v>
      </c>
      <c r="G122" s="204"/>
      <c r="H122" s="207">
        <v>8</v>
      </c>
      <c r="I122" s="208"/>
      <c r="J122" s="204"/>
      <c r="K122" s="204"/>
      <c r="L122" s="209"/>
      <c r="M122" s="210"/>
      <c r="N122" s="211"/>
      <c r="O122" s="211"/>
      <c r="P122" s="211"/>
      <c r="Q122" s="211"/>
      <c r="R122" s="211"/>
      <c r="S122" s="211"/>
      <c r="T122" s="212"/>
      <c r="AT122" s="213" t="s">
        <v>191</v>
      </c>
      <c r="AU122" s="213" t="s">
        <v>81</v>
      </c>
      <c r="AV122" s="14" t="s">
        <v>81</v>
      </c>
      <c r="AW122" s="14" t="s">
        <v>32</v>
      </c>
      <c r="AX122" s="14" t="s">
        <v>71</v>
      </c>
      <c r="AY122" s="213" t="s">
        <v>181</v>
      </c>
    </row>
    <row r="123" spans="2:51" s="15" customFormat="1" ht="12">
      <c r="B123" s="214"/>
      <c r="C123" s="215"/>
      <c r="D123" s="194" t="s">
        <v>191</v>
      </c>
      <c r="E123" s="216" t="s">
        <v>19</v>
      </c>
      <c r="F123" s="217" t="s">
        <v>196</v>
      </c>
      <c r="G123" s="215"/>
      <c r="H123" s="218">
        <v>8</v>
      </c>
      <c r="I123" s="219"/>
      <c r="J123" s="215"/>
      <c r="K123" s="215"/>
      <c r="L123" s="220"/>
      <c r="M123" s="221"/>
      <c r="N123" s="222"/>
      <c r="O123" s="222"/>
      <c r="P123" s="222"/>
      <c r="Q123" s="222"/>
      <c r="R123" s="222"/>
      <c r="S123" s="222"/>
      <c r="T123" s="223"/>
      <c r="AT123" s="224" t="s">
        <v>191</v>
      </c>
      <c r="AU123" s="224" t="s">
        <v>81</v>
      </c>
      <c r="AV123" s="15" t="s">
        <v>189</v>
      </c>
      <c r="AW123" s="15" t="s">
        <v>32</v>
      </c>
      <c r="AX123" s="15" t="s">
        <v>79</v>
      </c>
      <c r="AY123" s="224" t="s">
        <v>181</v>
      </c>
    </row>
    <row r="124" spans="1:65" s="2" customFormat="1" ht="101.25" customHeight="1">
      <c r="A124" s="34"/>
      <c r="B124" s="35"/>
      <c r="C124" s="225" t="s">
        <v>240</v>
      </c>
      <c r="D124" s="225" t="s">
        <v>199</v>
      </c>
      <c r="E124" s="226" t="s">
        <v>241</v>
      </c>
      <c r="F124" s="227" t="s">
        <v>242</v>
      </c>
      <c r="G124" s="228" t="s">
        <v>186</v>
      </c>
      <c r="H124" s="229">
        <v>736.785</v>
      </c>
      <c r="I124" s="230"/>
      <c r="J124" s="231">
        <f>ROUND(I124*H124,2)</f>
        <v>0</v>
      </c>
      <c r="K124" s="227" t="s">
        <v>187</v>
      </c>
      <c r="L124" s="39"/>
      <c r="M124" s="232" t="s">
        <v>19</v>
      </c>
      <c r="N124" s="233" t="s">
        <v>42</v>
      </c>
      <c r="O124" s="64"/>
      <c r="P124" s="188">
        <f>O124*H124</f>
        <v>0</v>
      </c>
      <c r="Q124" s="188">
        <v>0</v>
      </c>
      <c r="R124" s="188">
        <f>Q124*H124</f>
        <v>0</v>
      </c>
      <c r="S124" s="188">
        <v>0</v>
      </c>
      <c r="T124" s="189">
        <f>S124*H124</f>
        <v>0</v>
      </c>
      <c r="U124" s="34"/>
      <c r="V124" s="34"/>
      <c r="W124" s="34"/>
      <c r="X124" s="34"/>
      <c r="Y124" s="34"/>
      <c r="Z124" s="34"/>
      <c r="AA124" s="34"/>
      <c r="AB124" s="34"/>
      <c r="AC124" s="34"/>
      <c r="AD124" s="34"/>
      <c r="AE124" s="34"/>
      <c r="AR124" s="190" t="s">
        <v>228</v>
      </c>
      <c r="AT124" s="190" t="s">
        <v>199</v>
      </c>
      <c r="AU124" s="190" t="s">
        <v>81</v>
      </c>
      <c r="AY124" s="17" t="s">
        <v>181</v>
      </c>
      <c r="BE124" s="191">
        <f>IF(N124="základní",J124,0)</f>
        <v>0</v>
      </c>
      <c r="BF124" s="191">
        <f>IF(N124="snížená",J124,0)</f>
        <v>0</v>
      </c>
      <c r="BG124" s="191">
        <f>IF(N124="zákl. přenesená",J124,0)</f>
        <v>0</v>
      </c>
      <c r="BH124" s="191">
        <f>IF(N124="sníž. přenesená",J124,0)</f>
        <v>0</v>
      </c>
      <c r="BI124" s="191">
        <f>IF(N124="nulová",J124,0)</f>
        <v>0</v>
      </c>
      <c r="BJ124" s="17" t="s">
        <v>79</v>
      </c>
      <c r="BK124" s="191">
        <f>ROUND(I124*H124,2)</f>
        <v>0</v>
      </c>
      <c r="BL124" s="17" t="s">
        <v>228</v>
      </c>
      <c r="BM124" s="190" t="s">
        <v>243</v>
      </c>
    </row>
    <row r="125" spans="1:47" s="2" customFormat="1" ht="19.2">
      <c r="A125" s="34"/>
      <c r="B125" s="35"/>
      <c r="C125" s="36"/>
      <c r="D125" s="194" t="s">
        <v>204</v>
      </c>
      <c r="E125" s="36"/>
      <c r="F125" s="234" t="s">
        <v>244</v>
      </c>
      <c r="G125" s="36"/>
      <c r="H125" s="36"/>
      <c r="I125" s="235"/>
      <c r="J125" s="36"/>
      <c r="K125" s="36"/>
      <c r="L125" s="39"/>
      <c r="M125" s="236"/>
      <c r="N125" s="237"/>
      <c r="O125" s="64"/>
      <c r="P125" s="64"/>
      <c r="Q125" s="64"/>
      <c r="R125" s="64"/>
      <c r="S125" s="64"/>
      <c r="T125" s="65"/>
      <c r="U125" s="34"/>
      <c r="V125" s="34"/>
      <c r="W125" s="34"/>
      <c r="X125" s="34"/>
      <c r="Y125" s="34"/>
      <c r="Z125" s="34"/>
      <c r="AA125" s="34"/>
      <c r="AB125" s="34"/>
      <c r="AC125" s="34"/>
      <c r="AD125" s="34"/>
      <c r="AE125" s="34"/>
      <c r="AT125" s="17" t="s">
        <v>204</v>
      </c>
      <c r="AU125" s="17" t="s">
        <v>81</v>
      </c>
    </row>
    <row r="126" spans="2:51" s="13" customFormat="1" ht="12">
      <c r="B126" s="192"/>
      <c r="C126" s="193"/>
      <c r="D126" s="194" t="s">
        <v>191</v>
      </c>
      <c r="E126" s="195" t="s">
        <v>19</v>
      </c>
      <c r="F126" s="196" t="s">
        <v>245</v>
      </c>
      <c r="G126" s="193"/>
      <c r="H126" s="195" t="s">
        <v>19</v>
      </c>
      <c r="I126" s="197"/>
      <c r="J126" s="193"/>
      <c r="K126" s="193"/>
      <c r="L126" s="198"/>
      <c r="M126" s="199"/>
      <c r="N126" s="200"/>
      <c r="O126" s="200"/>
      <c r="P126" s="200"/>
      <c r="Q126" s="200"/>
      <c r="R126" s="200"/>
      <c r="S126" s="200"/>
      <c r="T126" s="201"/>
      <c r="AT126" s="202" t="s">
        <v>191</v>
      </c>
      <c r="AU126" s="202" t="s">
        <v>81</v>
      </c>
      <c r="AV126" s="13" t="s">
        <v>79</v>
      </c>
      <c r="AW126" s="13" t="s">
        <v>32</v>
      </c>
      <c r="AX126" s="13" t="s">
        <v>71</v>
      </c>
      <c r="AY126" s="202" t="s">
        <v>181</v>
      </c>
    </row>
    <row r="127" spans="2:51" s="14" customFormat="1" ht="12">
      <c r="B127" s="203"/>
      <c r="C127" s="204"/>
      <c r="D127" s="194" t="s">
        <v>191</v>
      </c>
      <c r="E127" s="205" t="s">
        <v>19</v>
      </c>
      <c r="F127" s="206" t="s">
        <v>246</v>
      </c>
      <c r="G127" s="204"/>
      <c r="H127" s="207">
        <v>736.785</v>
      </c>
      <c r="I127" s="208"/>
      <c r="J127" s="204"/>
      <c r="K127" s="204"/>
      <c r="L127" s="209"/>
      <c r="M127" s="210"/>
      <c r="N127" s="211"/>
      <c r="O127" s="211"/>
      <c r="P127" s="211"/>
      <c r="Q127" s="211"/>
      <c r="R127" s="211"/>
      <c r="S127" s="211"/>
      <c r="T127" s="212"/>
      <c r="AT127" s="213" t="s">
        <v>191</v>
      </c>
      <c r="AU127" s="213" t="s">
        <v>81</v>
      </c>
      <c r="AV127" s="14" t="s">
        <v>81</v>
      </c>
      <c r="AW127" s="14" t="s">
        <v>32</v>
      </c>
      <c r="AX127" s="14" t="s">
        <v>71</v>
      </c>
      <c r="AY127" s="213" t="s">
        <v>181</v>
      </c>
    </row>
    <row r="128" spans="2:51" s="15" customFormat="1" ht="12">
      <c r="B128" s="214"/>
      <c r="C128" s="215"/>
      <c r="D128" s="194" t="s">
        <v>191</v>
      </c>
      <c r="E128" s="216" t="s">
        <v>19</v>
      </c>
      <c r="F128" s="217" t="s">
        <v>196</v>
      </c>
      <c r="G128" s="215"/>
      <c r="H128" s="218">
        <v>736.785</v>
      </c>
      <c r="I128" s="219"/>
      <c r="J128" s="215"/>
      <c r="K128" s="215"/>
      <c r="L128" s="220"/>
      <c r="M128" s="238"/>
      <c r="N128" s="239"/>
      <c r="O128" s="239"/>
      <c r="P128" s="239"/>
      <c r="Q128" s="239"/>
      <c r="R128" s="239"/>
      <c r="S128" s="239"/>
      <c r="T128" s="240"/>
      <c r="AT128" s="224" t="s">
        <v>191</v>
      </c>
      <c r="AU128" s="224" t="s">
        <v>81</v>
      </c>
      <c r="AV128" s="15" t="s">
        <v>189</v>
      </c>
      <c r="AW128" s="15" t="s">
        <v>32</v>
      </c>
      <c r="AX128" s="15" t="s">
        <v>79</v>
      </c>
      <c r="AY128" s="224" t="s">
        <v>181</v>
      </c>
    </row>
    <row r="129" spans="1:31" s="2" customFormat="1" ht="6.9" customHeight="1">
      <c r="A129" s="34"/>
      <c r="B129" s="47"/>
      <c r="C129" s="48"/>
      <c r="D129" s="48"/>
      <c r="E129" s="48"/>
      <c r="F129" s="48"/>
      <c r="G129" s="48"/>
      <c r="H129" s="48"/>
      <c r="I129" s="48"/>
      <c r="J129" s="48"/>
      <c r="K129" s="48"/>
      <c r="L129" s="39"/>
      <c r="M129" s="34"/>
      <c r="O129" s="34"/>
      <c r="P129" s="34"/>
      <c r="Q129" s="34"/>
      <c r="R129" s="34"/>
      <c r="S129" s="34"/>
      <c r="T129" s="34"/>
      <c r="U129" s="34"/>
      <c r="V129" s="34"/>
      <c r="W129" s="34"/>
      <c r="X129" s="34"/>
      <c r="Y129" s="34"/>
      <c r="Z129" s="34"/>
      <c r="AA129" s="34"/>
      <c r="AB129" s="34"/>
      <c r="AC129" s="34"/>
      <c r="AD129" s="34"/>
      <c r="AE129" s="34"/>
    </row>
  </sheetData>
  <sheetProtection algorithmName="SHA-512" hashValue="6lDLArnb4mfJzDpwNRlIr2SmJaviKG3E5RCOGhy2WKc8d2KVjavkweYmAZfu02o3BsINUuWIZHLCnrnhtvtICw==" saltValue="qSawIE8yMCZ5faNG7+CDU1jkuwRSDA+S/n8vdarmjFEBcMq5Pkz/9+ptCh3WZ49wHKLgi1a79RUIyUBHlgqxbA==" spinCount="100000" sheet="1" objects="1" scenarios="1" formatColumns="0" formatRows="0" autoFilter="0"/>
  <autoFilter ref="C82:K128"/>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2:BM165"/>
  <sheetViews>
    <sheetView showGridLines="0" workbookViewId="0" topLeftCell="A163">
      <selection activeCell="J163" sqref="J163"/>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50"/>
      <c r="M2" s="250"/>
      <c r="N2" s="250"/>
      <c r="O2" s="250"/>
      <c r="P2" s="250"/>
      <c r="Q2" s="250"/>
      <c r="R2" s="250"/>
      <c r="S2" s="250"/>
      <c r="T2" s="250"/>
      <c r="U2" s="250"/>
      <c r="V2" s="250"/>
      <c r="AT2" s="17" t="s">
        <v>139</v>
      </c>
    </row>
    <row r="3" spans="2:46" s="1" customFormat="1" ht="6.9" customHeight="1">
      <c r="B3" s="108"/>
      <c r="C3" s="109"/>
      <c r="D3" s="109"/>
      <c r="E3" s="109"/>
      <c r="F3" s="109"/>
      <c r="G3" s="109"/>
      <c r="H3" s="109"/>
      <c r="I3" s="109"/>
      <c r="J3" s="109"/>
      <c r="K3" s="109"/>
      <c r="L3" s="20"/>
      <c r="AT3" s="17" t="s">
        <v>81</v>
      </c>
    </row>
    <row r="4" spans="2:46" s="1" customFormat="1" ht="24.9" customHeight="1">
      <c r="B4" s="20"/>
      <c r="D4" s="110" t="s">
        <v>155</v>
      </c>
      <c r="L4" s="20"/>
      <c r="M4" s="111" t="s">
        <v>10</v>
      </c>
      <c r="AT4" s="17" t="s">
        <v>4</v>
      </c>
    </row>
    <row r="5" spans="2:12" s="1" customFormat="1" ht="6.9" customHeight="1">
      <c r="B5" s="20"/>
      <c r="L5" s="20"/>
    </row>
    <row r="6" spans="2:12" s="1" customFormat="1" ht="12" customHeight="1">
      <c r="B6" s="20"/>
      <c r="D6" s="112" t="s">
        <v>16</v>
      </c>
      <c r="L6" s="20"/>
    </row>
    <row r="7" spans="2:12" s="1" customFormat="1" ht="16.5" customHeight="1">
      <c r="B7" s="20"/>
      <c r="E7" s="290" t="str">
        <f>'Rekapitulace stavby'!K6</f>
        <v>Cyklická údržba trati v úseku Praha-Holešovice - Vraňany</v>
      </c>
      <c r="F7" s="291"/>
      <c r="G7" s="291"/>
      <c r="H7" s="291"/>
      <c r="L7" s="20"/>
    </row>
    <row r="8" spans="2:12" s="1" customFormat="1" ht="12" customHeight="1">
      <c r="B8" s="20"/>
      <c r="D8" s="112" t="s">
        <v>156</v>
      </c>
      <c r="L8" s="20"/>
    </row>
    <row r="9" spans="1:31" s="2" customFormat="1" ht="16.5" customHeight="1">
      <c r="A9" s="34"/>
      <c r="B9" s="39"/>
      <c r="C9" s="34"/>
      <c r="D9" s="34"/>
      <c r="E9" s="290" t="s">
        <v>1924</v>
      </c>
      <c r="F9" s="293"/>
      <c r="G9" s="293"/>
      <c r="H9" s="293"/>
      <c r="I9" s="34"/>
      <c r="J9" s="34"/>
      <c r="K9" s="34"/>
      <c r="L9" s="113"/>
      <c r="S9" s="34"/>
      <c r="T9" s="34"/>
      <c r="U9" s="34"/>
      <c r="V9" s="34"/>
      <c r="W9" s="34"/>
      <c r="X9" s="34"/>
      <c r="Y9" s="34"/>
      <c r="Z9" s="34"/>
      <c r="AA9" s="34"/>
      <c r="AB9" s="34"/>
      <c r="AC9" s="34"/>
      <c r="AD9" s="34"/>
      <c r="AE9" s="34"/>
    </row>
    <row r="10" spans="1:31" s="2" customFormat="1" ht="12" customHeight="1">
      <c r="A10" s="34"/>
      <c r="B10" s="39"/>
      <c r="C10" s="34"/>
      <c r="D10" s="112" t="s">
        <v>1925</v>
      </c>
      <c r="E10" s="34"/>
      <c r="F10" s="34"/>
      <c r="G10" s="34"/>
      <c r="H10" s="34"/>
      <c r="I10" s="34"/>
      <c r="J10" s="34"/>
      <c r="K10" s="34"/>
      <c r="L10" s="113"/>
      <c r="S10" s="34"/>
      <c r="T10" s="34"/>
      <c r="U10" s="34"/>
      <c r="V10" s="34"/>
      <c r="W10" s="34"/>
      <c r="X10" s="34"/>
      <c r="Y10" s="34"/>
      <c r="Z10" s="34"/>
      <c r="AA10" s="34"/>
      <c r="AB10" s="34"/>
      <c r="AC10" s="34"/>
      <c r="AD10" s="34"/>
      <c r="AE10" s="34"/>
    </row>
    <row r="11" spans="1:31" s="2" customFormat="1" ht="16.5" customHeight="1">
      <c r="A11" s="34"/>
      <c r="B11" s="39"/>
      <c r="C11" s="34"/>
      <c r="D11" s="34"/>
      <c r="E11" s="292" t="s">
        <v>2286</v>
      </c>
      <c r="F11" s="293"/>
      <c r="G11" s="293"/>
      <c r="H11" s="293"/>
      <c r="I11" s="34"/>
      <c r="J11" s="34"/>
      <c r="K11" s="34"/>
      <c r="L11" s="113"/>
      <c r="S11" s="34"/>
      <c r="T11" s="34"/>
      <c r="U11" s="34"/>
      <c r="V11" s="34"/>
      <c r="W11" s="34"/>
      <c r="X11" s="34"/>
      <c r="Y11" s="34"/>
      <c r="Z11" s="34"/>
      <c r="AA11" s="34"/>
      <c r="AB11" s="34"/>
      <c r="AC11" s="34"/>
      <c r="AD11" s="34"/>
      <c r="AE11" s="34"/>
    </row>
    <row r="12" spans="1:31" s="2" customFormat="1" ht="12">
      <c r="A12" s="34"/>
      <c r="B12" s="39"/>
      <c r="C12" s="34"/>
      <c r="D12" s="34"/>
      <c r="E12" s="34"/>
      <c r="F12" s="34"/>
      <c r="G12" s="34"/>
      <c r="H12" s="34"/>
      <c r="I12" s="34"/>
      <c r="J12" s="34"/>
      <c r="K12" s="34"/>
      <c r="L12" s="113"/>
      <c r="S12" s="34"/>
      <c r="T12" s="34"/>
      <c r="U12" s="34"/>
      <c r="V12" s="34"/>
      <c r="W12" s="34"/>
      <c r="X12" s="34"/>
      <c r="Y12" s="34"/>
      <c r="Z12" s="34"/>
      <c r="AA12" s="34"/>
      <c r="AB12" s="34"/>
      <c r="AC12" s="34"/>
      <c r="AD12" s="34"/>
      <c r="AE12" s="34"/>
    </row>
    <row r="13" spans="1:31" s="2" customFormat="1" ht="12" customHeight="1">
      <c r="A13" s="34"/>
      <c r="B13" s="39"/>
      <c r="C13" s="34"/>
      <c r="D13" s="112" t="s">
        <v>18</v>
      </c>
      <c r="E13" s="34"/>
      <c r="F13" s="103" t="s">
        <v>19</v>
      </c>
      <c r="G13" s="34"/>
      <c r="H13" s="34"/>
      <c r="I13" s="112" t="s">
        <v>20</v>
      </c>
      <c r="J13" s="103" t="s">
        <v>19</v>
      </c>
      <c r="K13" s="34"/>
      <c r="L13" s="113"/>
      <c r="S13" s="34"/>
      <c r="T13" s="34"/>
      <c r="U13" s="34"/>
      <c r="V13" s="34"/>
      <c r="W13" s="34"/>
      <c r="X13" s="34"/>
      <c r="Y13" s="34"/>
      <c r="Z13" s="34"/>
      <c r="AA13" s="34"/>
      <c r="AB13" s="34"/>
      <c r="AC13" s="34"/>
      <c r="AD13" s="34"/>
      <c r="AE13" s="34"/>
    </row>
    <row r="14" spans="1:31" s="2" customFormat="1" ht="12" customHeight="1">
      <c r="A14" s="34"/>
      <c r="B14" s="39"/>
      <c r="C14" s="34"/>
      <c r="D14" s="112" t="s">
        <v>21</v>
      </c>
      <c r="E14" s="34"/>
      <c r="F14" s="103" t="s">
        <v>22</v>
      </c>
      <c r="G14" s="34"/>
      <c r="H14" s="34"/>
      <c r="I14" s="112" t="s">
        <v>23</v>
      </c>
      <c r="J14" s="114" t="str">
        <f>'Rekapitulace stavby'!AN8</f>
        <v>24. 2. 2023</v>
      </c>
      <c r="K14" s="34"/>
      <c r="L14" s="113"/>
      <c r="S14" s="34"/>
      <c r="T14" s="34"/>
      <c r="U14" s="34"/>
      <c r="V14" s="34"/>
      <c r="W14" s="34"/>
      <c r="X14" s="34"/>
      <c r="Y14" s="34"/>
      <c r="Z14" s="34"/>
      <c r="AA14" s="34"/>
      <c r="AB14" s="34"/>
      <c r="AC14" s="34"/>
      <c r="AD14" s="34"/>
      <c r="AE14" s="34"/>
    </row>
    <row r="15" spans="1:31" s="2" customFormat="1" ht="10.8" customHeight="1">
      <c r="A15" s="34"/>
      <c r="B15" s="39"/>
      <c r="C15" s="34"/>
      <c r="D15" s="34"/>
      <c r="E15" s="34"/>
      <c r="F15" s="34"/>
      <c r="G15" s="34"/>
      <c r="H15" s="34"/>
      <c r="I15" s="34"/>
      <c r="J15" s="34"/>
      <c r="K15" s="34"/>
      <c r="L15" s="113"/>
      <c r="S15" s="34"/>
      <c r="T15" s="34"/>
      <c r="U15" s="34"/>
      <c r="V15" s="34"/>
      <c r="W15" s="34"/>
      <c r="X15" s="34"/>
      <c r="Y15" s="34"/>
      <c r="Z15" s="34"/>
      <c r="AA15" s="34"/>
      <c r="AB15" s="34"/>
      <c r="AC15" s="34"/>
      <c r="AD15" s="34"/>
      <c r="AE15" s="34"/>
    </row>
    <row r="16" spans="1:31" s="2" customFormat="1" ht="12" customHeight="1">
      <c r="A16" s="34"/>
      <c r="B16" s="39"/>
      <c r="C16" s="34"/>
      <c r="D16" s="112" t="s">
        <v>25</v>
      </c>
      <c r="E16" s="34"/>
      <c r="F16" s="34"/>
      <c r="G16" s="34"/>
      <c r="H16" s="34"/>
      <c r="I16" s="112" t="s">
        <v>26</v>
      </c>
      <c r="J16" s="103" t="s">
        <v>19</v>
      </c>
      <c r="K16" s="34"/>
      <c r="L16" s="113"/>
      <c r="S16" s="34"/>
      <c r="T16" s="34"/>
      <c r="U16" s="34"/>
      <c r="V16" s="34"/>
      <c r="W16" s="34"/>
      <c r="X16" s="34"/>
      <c r="Y16" s="34"/>
      <c r="Z16" s="34"/>
      <c r="AA16" s="34"/>
      <c r="AB16" s="34"/>
      <c r="AC16" s="34"/>
      <c r="AD16" s="34"/>
      <c r="AE16" s="34"/>
    </row>
    <row r="17" spans="1:31" s="2" customFormat="1" ht="18" customHeight="1">
      <c r="A17" s="34"/>
      <c r="B17" s="39"/>
      <c r="C17" s="34"/>
      <c r="D17" s="34"/>
      <c r="E17" s="103" t="s">
        <v>27</v>
      </c>
      <c r="F17" s="34"/>
      <c r="G17" s="34"/>
      <c r="H17" s="34"/>
      <c r="I17" s="112" t="s">
        <v>28</v>
      </c>
      <c r="J17" s="103" t="s">
        <v>19</v>
      </c>
      <c r="K17" s="34"/>
      <c r="L17" s="113"/>
      <c r="S17" s="34"/>
      <c r="T17" s="34"/>
      <c r="U17" s="34"/>
      <c r="V17" s="34"/>
      <c r="W17" s="34"/>
      <c r="X17" s="34"/>
      <c r="Y17" s="34"/>
      <c r="Z17" s="34"/>
      <c r="AA17" s="34"/>
      <c r="AB17" s="34"/>
      <c r="AC17" s="34"/>
      <c r="AD17" s="34"/>
      <c r="AE17" s="34"/>
    </row>
    <row r="18" spans="1:31" s="2" customFormat="1" ht="6.9" customHeight="1">
      <c r="A18" s="34"/>
      <c r="B18" s="39"/>
      <c r="C18" s="34"/>
      <c r="D18" s="34"/>
      <c r="E18" s="34"/>
      <c r="F18" s="34"/>
      <c r="G18" s="34"/>
      <c r="H18" s="34"/>
      <c r="I18" s="34"/>
      <c r="J18" s="34"/>
      <c r="K18" s="34"/>
      <c r="L18" s="113"/>
      <c r="S18" s="34"/>
      <c r="T18" s="34"/>
      <c r="U18" s="34"/>
      <c r="V18" s="34"/>
      <c r="W18" s="34"/>
      <c r="X18" s="34"/>
      <c r="Y18" s="34"/>
      <c r="Z18" s="34"/>
      <c r="AA18" s="34"/>
      <c r="AB18" s="34"/>
      <c r="AC18" s="34"/>
      <c r="AD18" s="34"/>
      <c r="AE18" s="34"/>
    </row>
    <row r="19" spans="1:31" s="2" customFormat="1" ht="12" customHeight="1">
      <c r="A19" s="34"/>
      <c r="B19" s="39"/>
      <c r="C19" s="34"/>
      <c r="D19" s="112" t="s">
        <v>29</v>
      </c>
      <c r="E19" s="34"/>
      <c r="F19" s="34"/>
      <c r="G19" s="34"/>
      <c r="H19" s="34"/>
      <c r="I19" s="112" t="s">
        <v>26</v>
      </c>
      <c r="J19" s="30" t="str">
        <f>'Rekapitulace stavby'!AN13</f>
        <v>Vyplň údaj</v>
      </c>
      <c r="K19" s="34"/>
      <c r="L19" s="113"/>
      <c r="S19" s="34"/>
      <c r="T19" s="34"/>
      <c r="U19" s="34"/>
      <c r="V19" s="34"/>
      <c r="W19" s="34"/>
      <c r="X19" s="34"/>
      <c r="Y19" s="34"/>
      <c r="Z19" s="34"/>
      <c r="AA19" s="34"/>
      <c r="AB19" s="34"/>
      <c r="AC19" s="34"/>
      <c r="AD19" s="34"/>
      <c r="AE19" s="34"/>
    </row>
    <row r="20" spans="1:31" s="2" customFormat="1" ht="18" customHeight="1">
      <c r="A20" s="34"/>
      <c r="B20" s="39"/>
      <c r="C20" s="34"/>
      <c r="D20" s="34"/>
      <c r="E20" s="294" t="str">
        <f>'Rekapitulace stavby'!E14</f>
        <v>Vyplň údaj</v>
      </c>
      <c r="F20" s="295"/>
      <c r="G20" s="295"/>
      <c r="H20" s="295"/>
      <c r="I20" s="112" t="s">
        <v>28</v>
      </c>
      <c r="J20" s="30" t="str">
        <f>'Rekapitulace stavby'!AN14</f>
        <v>Vyplň údaj</v>
      </c>
      <c r="K20" s="34"/>
      <c r="L20" s="113"/>
      <c r="S20" s="34"/>
      <c r="T20" s="34"/>
      <c r="U20" s="34"/>
      <c r="V20" s="34"/>
      <c r="W20" s="34"/>
      <c r="X20" s="34"/>
      <c r="Y20" s="34"/>
      <c r="Z20" s="34"/>
      <c r="AA20" s="34"/>
      <c r="AB20" s="34"/>
      <c r="AC20" s="34"/>
      <c r="AD20" s="34"/>
      <c r="AE20" s="34"/>
    </row>
    <row r="21" spans="1:31" s="2" customFormat="1" ht="6.9" customHeight="1">
      <c r="A21" s="34"/>
      <c r="B21" s="39"/>
      <c r="C21" s="34"/>
      <c r="D21" s="34"/>
      <c r="E21" s="34"/>
      <c r="F21" s="34"/>
      <c r="G21" s="34"/>
      <c r="H21" s="34"/>
      <c r="I21" s="34"/>
      <c r="J21" s="34"/>
      <c r="K21" s="34"/>
      <c r="L21" s="113"/>
      <c r="S21" s="34"/>
      <c r="T21" s="34"/>
      <c r="U21" s="34"/>
      <c r="V21" s="34"/>
      <c r="W21" s="34"/>
      <c r="X21" s="34"/>
      <c r="Y21" s="34"/>
      <c r="Z21" s="34"/>
      <c r="AA21" s="34"/>
      <c r="AB21" s="34"/>
      <c r="AC21" s="34"/>
      <c r="AD21" s="34"/>
      <c r="AE21" s="34"/>
    </row>
    <row r="22" spans="1:31" s="2" customFormat="1" ht="12" customHeight="1">
      <c r="A22" s="34"/>
      <c r="B22" s="39"/>
      <c r="C22" s="34"/>
      <c r="D22" s="112" t="s">
        <v>31</v>
      </c>
      <c r="E22" s="34"/>
      <c r="F22" s="34"/>
      <c r="G22" s="34"/>
      <c r="H22" s="34"/>
      <c r="I22" s="112" t="s">
        <v>26</v>
      </c>
      <c r="J22" s="103" t="str">
        <f>IF('Rekapitulace stavby'!AN16="","",'Rekapitulace stavby'!AN16)</f>
        <v/>
      </c>
      <c r="K22" s="34"/>
      <c r="L22" s="113"/>
      <c r="S22" s="34"/>
      <c r="T22" s="34"/>
      <c r="U22" s="34"/>
      <c r="V22" s="34"/>
      <c r="W22" s="34"/>
      <c r="X22" s="34"/>
      <c r="Y22" s="34"/>
      <c r="Z22" s="34"/>
      <c r="AA22" s="34"/>
      <c r="AB22" s="34"/>
      <c r="AC22" s="34"/>
      <c r="AD22" s="34"/>
      <c r="AE22" s="34"/>
    </row>
    <row r="23" spans="1:31" s="2" customFormat="1" ht="18" customHeight="1">
      <c r="A23" s="34"/>
      <c r="B23" s="39"/>
      <c r="C23" s="34"/>
      <c r="D23" s="34"/>
      <c r="E23" s="103" t="str">
        <f>IF('Rekapitulace stavby'!E17="","",'Rekapitulace stavby'!E17)</f>
        <v xml:space="preserve"> </v>
      </c>
      <c r="F23" s="34"/>
      <c r="G23" s="34"/>
      <c r="H23" s="34"/>
      <c r="I23" s="112" t="s">
        <v>28</v>
      </c>
      <c r="J23" s="103" t="str">
        <f>IF('Rekapitulace stavby'!AN17="","",'Rekapitulace stavby'!AN17)</f>
        <v/>
      </c>
      <c r="K23" s="34"/>
      <c r="L23" s="113"/>
      <c r="S23" s="34"/>
      <c r="T23" s="34"/>
      <c r="U23" s="34"/>
      <c r="V23" s="34"/>
      <c r="W23" s="34"/>
      <c r="X23" s="34"/>
      <c r="Y23" s="34"/>
      <c r="Z23" s="34"/>
      <c r="AA23" s="34"/>
      <c r="AB23" s="34"/>
      <c r="AC23" s="34"/>
      <c r="AD23" s="34"/>
      <c r="AE23" s="34"/>
    </row>
    <row r="24" spans="1:31" s="2" customFormat="1" ht="6.9" customHeight="1">
      <c r="A24" s="34"/>
      <c r="B24" s="39"/>
      <c r="C24" s="34"/>
      <c r="D24" s="34"/>
      <c r="E24" s="34"/>
      <c r="F24" s="34"/>
      <c r="G24" s="34"/>
      <c r="H24" s="34"/>
      <c r="I24" s="34"/>
      <c r="J24" s="34"/>
      <c r="K24" s="34"/>
      <c r="L24" s="113"/>
      <c r="S24" s="34"/>
      <c r="T24" s="34"/>
      <c r="U24" s="34"/>
      <c r="V24" s="34"/>
      <c r="W24" s="34"/>
      <c r="X24" s="34"/>
      <c r="Y24" s="34"/>
      <c r="Z24" s="34"/>
      <c r="AA24" s="34"/>
      <c r="AB24" s="34"/>
      <c r="AC24" s="34"/>
      <c r="AD24" s="34"/>
      <c r="AE24" s="34"/>
    </row>
    <row r="25" spans="1:31" s="2" customFormat="1" ht="12" customHeight="1">
      <c r="A25" s="34"/>
      <c r="B25" s="39"/>
      <c r="C25" s="34"/>
      <c r="D25" s="112" t="s">
        <v>33</v>
      </c>
      <c r="E25" s="34"/>
      <c r="F25" s="34"/>
      <c r="G25" s="34"/>
      <c r="H25" s="34"/>
      <c r="I25" s="112" t="s">
        <v>26</v>
      </c>
      <c r="J25" s="103" t="s">
        <v>19</v>
      </c>
      <c r="K25" s="34"/>
      <c r="L25" s="113"/>
      <c r="S25" s="34"/>
      <c r="T25" s="34"/>
      <c r="U25" s="34"/>
      <c r="V25" s="34"/>
      <c r="W25" s="34"/>
      <c r="X25" s="34"/>
      <c r="Y25" s="34"/>
      <c r="Z25" s="34"/>
      <c r="AA25" s="34"/>
      <c r="AB25" s="34"/>
      <c r="AC25" s="34"/>
      <c r="AD25" s="34"/>
      <c r="AE25" s="34"/>
    </row>
    <row r="26" spans="1:31" s="2" customFormat="1" ht="18" customHeight="1">
      <c r="A26" s="34"/>
      <c r="B26" s="39"/>
      <c r="C26" s="34"/>
      <c r="D26" s="34"/>
      <c r="E26" s="103" t="s">
        <v>34</v>
      </c>
      <c r="F26" s="34"/>
      <c r="G26" s="34"/>
      <c r="H26" s="34"/>
      <c r="I26" s="112" t="s">
        <v>28</v>
      </c>
      <c r="J26" s="103" t="s">
        <v>19</v>
      </c>
      <c r="K26" s="34"/>
      <c r="L26" s="113"/>
      <c r="S26" s="34"/>
      <c r="T26" s="34"/>
      <c r="U26" s="34"/>
      <c r="V26" s="34"/>
      <c r="W26" s="34"/>
      <c r="X26" s="34"/>
      <c r="Y26" s="34"/>
      <c r="Z26" s="34"/>
      <c r="AA26" s="34"/>
      <c r="AB26" s="34"/>
      <c r="AC26" s="34"/>
      <c r="AD26" s="34"/>
      <c r="AE26" s="34"/>
    </row>
    <row r="27" spans="1:31" s="2" customFormat="1" ht="6.9" customHeight="1">
      <c r="A27" s="34"/>
      <c r="B27" s="39"/>
      <c r="C27" s="34"/>
      <c r="D27" s="34"/>
      <c r="E27" s="34"/>
      <c r="F27" s="34"/>
      <c r="G27" s="34"/>
      <c r="H27" s="34"/>
      <c r="I27" s="34"/>
      <c r="J27" s="34"/>
      <c r="K27" s="34"/>
      <c r="L27" s="113"/>
      <c r="S27" s="34"/>
      <c r="T27" s="34"/>
      <c r="U27" s="34"/>
      <c r="V27" s="34"/>
      <c r="W27" s="34"/>
      <c r="X27" s="34"/>
      <c r="Y27" s="34"/>
      <c r="Z27" s="34"/>
      <c r="AA27" s="34"/>
      <c r="AB27" s="34"/>
      <c r="AC27" s="34"/>
      <c r="AD27" s="34"/>
      <c r="AE27" s="34"/>
    </row>
    <row r="28" spans="1:31" s="2" customFormat="1" ht="12" customHeight="1">
      <c r="A28" s="34"/>
      <c r="B28" s="39"/>
      <c r="C28" s="34"/>
      <c r="D28" s="112" t="s">
        <v>35</v>
      </c>
      <c r="E28" s="34"/>
      <c r="F28" s="34"/>
      <c r="G28" s="34"/>
      <c r="H28" s="34"/>
      <c r="I28" s="34"/>
      <c r="J28" s="34"/>
      <c r="K28" s="34"/>
      <c r="L28" s="113"/>
      <c r="S28" s="34"/>
      <c r="T28" s="34"/>
      <c r="U28" s="34"/>
      <c r="V28" s="34"/>
      <c r="W28" s="34"/>
      <c r="X28" s="34"/>
      <c r="Y28" s="34"/>
      <c r="Z28" s="34"/>
      <c r="AA28" s="34"/>
      <c r="AB28" s="34"/>
      <c r="AC28" s="34"/>
      <c r="AD28" s="34"/>
      <c r="AE28" s="34"/>
    </row>
    <row r="29" spans="1:31" s="8" customFormat="1" ht="59.25" customHeight="1">
      <c r="A29" s="115"/>
      <c r="B29" s="116"/>
      <c r="C29" s="115"/>
      <c r="D29" s="115"/>
      <c r="E29" s="296" t="s">
        <v>36</v>
      </c>
      <c r="F29" s="296"/>
      <c r="G29" s="296"/>
      <c r="H29" s="296"/>
      <c r="I29" s="115"/>
      <c r="J29" s="115"/>
      <c r="K29" s="115"/>
      <c r="L29" s="117"/>
      <c r="S29" s="115"/>
      <c r="T29" s="115"/>
      <c r="U29" s="115"/>
      <c r="V29" s="115"/>
      <c r="W29" s="115"/>
      <c r="X29" s="115"/>
      <c r="Y29" s="115"/>
      <c r="Z29" s="115"/>
      <c r="AA29" s="115"/>
      <c r="AB29" s="115"/>
      <c r="AC29" s="115"/>
      <c r="AD29" s="115"/>
      <c r="AE29" s="115"/>
    </row>
    <row r="30" spans="1:31" s="2" customFormat="1" ht="6.9" customHeight="1">
      <c r="A30" s="34"/>
      <c r="B30" s="39"/>
      <c r="C30" s="34"/>
      <c r="D30" s="34"/>
      <c r="E30" s="34"/>
      <c r="F30" s="34"/>
      <c r="G30" s="34"/>
      <c r="H30" s="34"/>
      <c r="I30" s="34"/>
      <c r="J30" s="34"/>
      <c r="K30" s="34"/>
      <c r="L30" s="113"/>
      <c r="S30" s="34"/>
      <c r="T30" s="34"/>
      <c r="U30" s="34"/>
      <c r="V30" s="34"/>
      <c r="W30" s="34"/>
      <c r="X30" s="34"/>
      <c r="Y30" s="34"/>
      <c r="Z30" s="34"/>
      <c r="AA30" s="34"/>
      <c r="AB30" s="34"/>
      <c r="AC30" s="34"/>
      <c r="AD30" s="34"/>
      <c r="AE30" s="34"/>
    </row>
    <row r="31" spans="1:31" s="2" customFormat="1" ht="6.9" customHeight="1">
      <c r="A31" s="34"/>
      <c r="B31" s="39"/>
      <c r="C31" s="34"/>
      <c r="D31" s="118"/>
      <c r="E31" s="118"/>
      <c r="F31" s="118"/>
      <c r="G31" s="118"/>
      <c r="H31" s="118"/>
      <c r="I31" s="118"/>
      <c r="J31" s="118"/>
      <c r="K31" s="118"/>
      <c r="L31" s="113"/>
      <c r="S31" s="34"/>
      <c r="T31" s="34"/>
      <c r="U31" s="34"/>
      <c r="V31" s="34"/>
      <c r="W31" s="34"/>
      <c r="X31" s="34"/>
      <c r="Y31" s="34"/>
      <c r="Z31" s="34"/>
      <c r="AA31" s="34"/>
      <c r="AB31" s="34"/>
      <c r="AC31" s="34"/>
      <c r="AD31" s="34"/>
      <c r="AE31" s="34"/>
    </row>
    <row r="32" spans="1:31" s="2" customFormat="1" ht="25.35" customHeight="1">
      <c r="A32" s="34"/>
      <c r="B32" s="39"/>
      <c r="C32" s="34"/>
      <c r="D32" s="119" t="s">
        <v>37</v>
      </c>
      <c r="E32" s="34"/>
      <c r="F32" s="34"/>
      <c r="G32" s="34"/>
      <c r="H32" s="34"/>
      <c r="I32" s="34"/>
      <c r="J32" s="120">
        <f>ROUND(J89,2)</f>
        <v>0</v>
      </c>
      <c r="K32" s="34"/>
      <c r="L32" s="113"/>
      <c r="S32" s="34"/>
      <c r="T32" s="34"/>
      <c r="U32" s="34"/>
      <c r="V32" s="34"/>
      <c r="W32" s="34"/>
      <c r="X32" s="34"/>
      <c r="Y32" s="34"/>
      <c r="Z32" s="34"/>
      <c r="AA32" s="34"/>
      <c r="AB32" s="34"/>
      <c r="AC32" s="34"/>
      <c r="AD32" s="34"/>
      <c r="AE32" s="34"/>
    </row>
    <row r="33" spans="1:31" s="2" customFormat="1" ht="6.9" customHeight="1">
      <c r="A33" s="34"/>
      <c r="B33" s="39"/>
      <c r="C33" s="34"/>
      <c r="D33" s="118"/>
      <c r="E33" s="118"/>
      <c r="F33" s="118"/>
      <c r="G33" s="118"/>
      <c r="H33" s="118"/>
      <c r="I33" s="118"/>
      <c r="J33" s="118"/>
      <c r="K33" s="118"/>
      <c r="L33" s="113"/>
      <c r="S33" s="34"/>
      <c r="T33" s="34"/>
      <c r="U33" s="34"/>
      <c r="V33" s="34"/>
      <c r="W33" s="34"/>
      <c r="X33" s="34"/>
      <c r="Y33" s="34"/>
      <c r="Z33" s="34"/>
      <c r="AA33" s="34"/>
      <c r="AB33" s="34"/>
      <c r="AC33" s="34"/>
      <c r="AD33" s="34"/>
      <c r="AE33" s="34"/>
    </row>
    <row r="34" spans="1:31" s="2" customFormat="1" ht="14.4" customHeight="1">
      <c r="A34" s="34"/>
      <c r="B34" s="39"/>
      <c r="C34" s="34"/>
      <c r="D34" s="34"/>
      <c r="E34" s="34"/>
      <c r="F34" s="121" t="s">
        <v>39</v>
      </c>
      <c r="G34" s="34"/>
      <c r="H34" s="34"/>
      <c r="I34" s="121" t="s">
        <v>38</v>
      </c>
      <c r="J34" s="121" t="s">
        <v>40</v>
      </c>
      <c r="K34" s="34"/>
      <c r="L34" s="113"/>
      <c r="S34" s="34"/>
      <c r="T34" s="34"/>
      <c r="U34" s="34"/>
      <c r="V34" s="34"/>
      <c r="W34" s="34"/>
      <c r="X34" s="34"/>
      <c r="Y34" s="34"/>
      <c r="Z34" s="34"/>
      <c r="AA34" s="34"/>
      <c r="AB34" s="34"/>
      <c r="AC34" s="34"/>
      <c r="AD34" s="34"/>
      <c r="AE34" s="34"/>
    </row>
    <row r="35" spans="1:31" s="2" customFormat="1" ht="14.4" customHeight="1">
      <c r="A35" s="34"/>
      <c r="B35" s="39"/>
      <c r="C35" s="34"/>
      <c r="D35" s="122" t="s">
        <v>41</v>
      </c>
      <c r="E35" s="112" t="s">
        <v>42</v>
      </c>
      <c r="F35" s="123">
        <f>ROUND((SUM(BE89:BE164)),2)</f>
        <v>0</v>
      </c>
      <c r="G35" s="34"/>
      <c r="H35" s="34"/>
      <c r="I35" s="124">
        <v>0.21</v>
      </c>
      <c r="J35" s="123">
        <f>ROUND(((SUM(BE89:BE164))*I35),2)</f>
        <v>0</v>
      </c>
      <c r="K35" s="34"/>
      <c r="L35" s="113"/>
      <c r="S35" s="34"/>
      <c r="T35" s="34"/>
      <c r="U35" s="34"/>
      <c r="V35" s="34"/>
      <c r="W35" s="34"/>
      <c r="X35" s="34"/>
      <c r="Y35" s="34"/>
      <c r="Z35" s="34"/>
      <c r="AA35" s="34"/>
      <c r="AB35" s="34"/>
      <c r="AC35" s="34"/>
      <c r="AD35" s="34"/>
      <c r="AE35" s="34"/>
    </row>
    <row r="36" spans="1:31" s="2" customFormat="1" ht="14.4" customHeight="1">
      <c r="A36" s="34"/>
      <c r="B36" s="39"/>
      <c r="C36" s="34"/>
      <c r="D36" s="34"/>
      <c r="E36" s="112" t="s">
        <v>43</v>
      </c>
      <c r="F36" s="123">
        <f>ROUND((SUM(BF89:BF164)),2)</f>
        <v>0</v>
      </c>
      <c r="G36" s="34"/>
      <c r="H36" s="34"/>
      <c r="I36" s="124">
        <v>0.15</v>
      </c>
      <c r="J36" s="123">
        <f>ROUND(((SUM(BF89:BF164))*I36),2)</f>
        <v>0</v>
      </c>
      <c r="K36" s="34"/>
      <c r="L36" s="113"/>
      <c r="S36" s="34"/>
      <c r="T36" s="34"/>
      <c r="U36" s="34"/>
      <c r="V36" s="34"/>
      <c r="W36" s="34"/>
      <c r="X36" s="34"/>
      <c r="Y36" s="34"/>
      <c r="Z36" s="34"/>
      <c r="AA36" s="34"/>
      <c r="AB36" s="34"/>
      <c r="AC36" s="34"/>
      <c r="AD36" s="34"/>
      <c r="AE36" s="34"/>
    </row>
    <row r="37" spans="1:31" s="2" customFormat="1" ht="14.4" customHeight="1" hidden="1">
      <c r="A37" s="34"/>
      <c r="B37" s="39"/>
      <c r="C37" s="34"/>
      <c r="D37" s="34"/>
      <c r="E37" s="112" t="s">
        <v>44</v>
      </c>
      <c r="F37" s="123">
        <f>ROUND((SUM(BG89:BG164)),2)</f>
        <v>0</v>
      </c>
      <c r="G37" s="34"/>
      <c r="H37" s="34"/>
      <c r="I37" s="124">
        <v>0.21</v>
      </c>
      <c r="J37" s="123">
        <f>0</f>
        <v>0</v>
      </c>
      <c r="K37" s="34"/>
      <c r="L37" s="113"/>
      <c r="S37" s="34"/>
      <c r="T37" s="34"/>
      <c r="U37" s="34"/>
      <c r="V37" s="34"/>
      <c r="W37" s="34"/>
      <c r="X37" s="34"/>
      <c r="Y37" s="34"/>
      <c r="Z37" s="34"/>
      <c r="AA37" s="34"/>
      <c r="AB37" s="34"/>
      <c r="AC37" s="34"/>
      <c r="AD37" s="34"/>
      <c r="AE37" s="34"/>
    </row>
    <row r="38" spans="1:31" s="2" customFormat="1" ht="14.4" customHeight="1" hidden="1">
      <c r="A38" s="34"/>
      <c r="B38" s="39"/>
      <c r="C38" s="34"/>
      <c r="D38" s="34"/>
      <c r="E38" s="112" t="s">
        <v>45</v>
      </c>
      <c r="F38" s="123">
        <f>ROUND((SUM(BH89:BH164)),2)</f>
        <v>0</v>
      </c>
      <c r="G38" s="34"/>
      <c r="H38" s="34"/>
      <c r="I38" s="124">
        <v>0.15</v>
      </c>
      <c r="J38" s="123">
        <f>0</f>
        <v>0</v>
      </c>
      <c r="K38" s="34"/>
      <c r="L38" s="113"/>
      <c r="S38" s="34"/>
      <c r="T38" s="34"/>
      <c r="U38" s="34"/>
      <c r="V38" s="34"/>
      <c r="W38" s="34"/>
      <c r="X38" s="34"/>
      <c r="Y38" s="34"/>
      <c r="Z38" s="34"/>
      <c r="AA38" s="34"/>
      <c r="AB38" s="34"/>
      <c r="AC38" s="34"/>
      <c r="AD38" s="34"/>
      <c r="AE38" s="34"/>
    </row>
    <row r="39" spans="1:31" s="2" customFormat="1" ht="14.4" customHeight="1" hidden="1">
      <c r="A39" s="34"/>
      <c r="B39" s="39"/>
      <c r="C39" s="34"/>
      <c r="D39" s="34"/>
      <c r="E39" s="112" t="s">
        <v>46</v>
      </c>
      <c r="F39" s="123">
        <f>ROUND((SUM(BI89:BI164)),2)</f>
        <v>0</v>
      </c>
      <c r="G39" s="34"/>
      <c r="H39" s="34"/>
      <c r="I39" s="124">
        <v>0</v>
      </c>
      <c r="J39" s="123">
        <f>0</f>
        <v>0</v>
      </c>
      <c r="K39" s="34"/>
      <c r="L39" s="113"/>
      <c r="S39" s="34"/>
      <c r="T39" s="34"/>
      <c r="U39" s="34"/>
      <c r="V39" s="34"/>
      <c r="W39" s="34"/>
      <c r="X39" s="34"/>
      <c r="Y39" s="34"/>
      <c r="Z39" s="34"/>
      <c r="AA39" s="34"/>
      <c r="AB39" s="34"/>
      <c r="AC39" s="34"/>
      <c r="AD39" s="34"/>
      <c r="AE39" s="34"/>
    </row>
    <row r="40" spans="1:31" s="2" customFormat="1" ht="6.9" customHeight="1">
      <c r="A40" s="34"/>
      <c r="B40" s="39"/>
      <c r="C40" s="34"/>
      <c r="D40" s="34"/>
      <c r="E40" s="34"/>
      <c r="F40" s="34"/>
      <c r="G40" s="34"/>
      <c r="H40" s="34"/>
      <c r="I40" s="34"/>
      <c r="J40" s="34"/>
      <c r="K40" s="34"/>
      <c r="L40" s="113"/>
      <c r="S40" s="34"/>
      <c r="T40" s="34"/>
      <c r="U40" s="34"/>
      <c r="V40" s="34"/>
      <c r="W40" s="34"/>
      <c r="X40" s="34"/>
      <c r="Y40" s="34"/>
      <c r="Z40" s="34"/>
      <c r="AA40" s="34"/>
      <c r="AB40" s="34"/>
      <c r="AC40" s="34"/>
      <c r="AD40" s="34"/>
      <c r="AE40" s="34"/>
    </row>
    <row r="41" spans="1:31" s="2" customFormat="1" ht="25.35" customHeight="1">
      <c r="A41" s="34"/>
      <c r="B41" s="39"/>
      <c r="C41" s="125"/>
      <c r="D41" s="126" t="s">
        <v>47</v>
      </c>
      <c r="E41" s="127"/>
      <c r="F41" s="127"/>
      <c r="G41" s="128" t="s">
        <v>48</v>
      </c>
      <c r="H41" s="129" t="s">
        <v>49</v>
      </c>
      <c r="I41" s="127"/>
      <c r="J41" s="130">
        <f>SUM(J32:J39)</f>
        <v>0</v>
      </c>
      <c r="K41" s="131"/>
      <c r="L41" s="113"/>
      <c r="S41" s="34"/>
      <c r="T41" s="34"/>
      <c r="U41" s="34"/>
      <c r="V41" s="34"/>
      <c r="W41" s="34"/>
      <c r="X41" s="34"/>
      <c r="Y41" s="34"/>
      <c r="Z41" s="34"/>
      <c r="AA41" s="34"/>
      <c r="AB41" s="34"/>
      <c r="AC41" s="34"/>
      <c r="AD41" s="34"/>
      <c r="AE41" s="34"/>
    </row>
    <row r="42" spans="1:31" s="2" customFormat="1" ht="14.4" customHeight="1">
      <c r="A42" s="34"/>
      <c r="B42" s="132"/>
      <c r="C42" s="133"/>
      <c r="D42" s="133"/>
      <c r="E42" s="133"/>
      <c r="F42" s="133"/>
      <c r="G42" s="133"/>
      <c r="H42" s="133"/>
      <c r="I42" s="133"/>
      <c r="J42" s="133"/>
      <c r="K42" s="133"/>
      <c r="L42" s="113"/>
      <c r="S42" s="34"/>
      <c r="T42" s="34"/>
      <c r="U42" s="34"/>
      <c r="V42" s="34"/>
      <c r="W42" s="34"/>
      <c r="X42" s="34"/>
      <c r="Y42" s="34"/>
      <c r="Z42" s="34"/>
      <c r="AA42" s="34"/>
      <c r="AB42" s="34"/>
      <c r="AC42" s="34"/>
      <c r="AD42" s="34"/>
      <c r="AE42" s="34"/>
    </row>
    <row r="46" spans="1:31" s="2" customFormat="1" ht="6.9" customHeight="1" hidden="1">
      <c r="A46" s="34"/>
      <c r="B46" s="134"/>
      <c r="C46" s="135"/>
      <c r="D46" s="135"/>
      <c r="E46" s="135"/>
      <c r="F46" s="135"/>
      <c r="G46" s="135"/>
      <c r="H46" s="135"/>
      <c r="I46" s="135"/>
      <c r="J46" s="135"/>
      <c r="K46" s="135"/>
      <c r="L46" s="113"/>
      <c r="S46" s="34"/>
      <c r="T46" s="34"/>
      <c r="U46" s="34"/>
      <c r="V46" s="34"/>
      <c r="W46" s="34"/>
      <c r="X46" s="34"/>
      <c r="Y46" s="34"/>
      <c r="Z46" s="34"/>
      <c r="AA46" s="34"/>
      <c r="AB46" s="34"/>
      <c r="AC46" s="34"/>
      <c r="AD46" s="34"/>
      <c r="AE46" s="34"/>
    </row>
    <row r="47" spans="1:31" s="2" customFormat="1" ht="24.9" customHeight="1" hidden="1">
      <c r="A47" s="34"/>
      <c r="B47" s="35"/>
      <c r="C47" s="23" t="s">
        <v>158</v>
      </c>
      <c r="D47" s="36"/>
      <c r="E47" s="36"/>
      <c r="F47" s="36"/>
      <c r="G47" s="36"/>
      <c r="H47" s="36"/>
      <c r="I47" s="36"/>
      <c r="J47" s="36"/>
      <c r="K47" s="36"/>
      <c r="L47" s="113"/>
      <c r="S47" s="34"/>
      <c r="T47" s="34"/>
      <c r="U47" s="34"/>
      <c r="V47" s="34"/>
      <c r="W47" s="34"/>
      <c r="X47" s="34"/>
      <c r="Y47" s="34"/>
      <c r="Z47" s="34"/>
      <c r="AA47" s="34"/>
      <c r="AB47" s="34"/>
      <c r="AC47" s="34"/>
      <c r="AD47" s="34"/>
      <c r="AE47" s="34"/>
    </row>
    <row r="48" spans="1:31" s="2" customFormat="1" ht="6.9" customHeight="1" hidden="1">
      <c r="A48" s="34"/>
      <c r="B48" s="35"/>
      <c r="C48" s="36"/>
      <c r="D48" s="36"/>
      <c r="E48" s="36"/>
      <c r="F48" s="36"/>
      <c r="G48" s="36"/>
      <c r="H48" s="36"/>
      <c r="I48" s="36"/>
      <c r="J48" s="36"/>
      <c r="K48" s="36"/>
      <c r="L48" s="113"/>
      <c r="S48" s="34"/>
      <c r="T48" s="34"/>
      <c r="U48" s="34"/>
      <c r="V48" s="34"/>
      <c r="W48" s="34"/>
      <c r="X48" s="34"/>
      <c r="Y48" s="34"/>
      <c r="Z48" s="34"/>
      <c r="AA48" s="34"/>
      <c r="AB48" s="34"/>
      <c r="AC48" s="34"/>
      <c r="AD48" s="34"/>
      <c r="AE48" s="34"/>
    </row>
    <row r="49" spans="1:31" s="2" customFormat="1" ht="12" customHeight="1" hidden="1">
      <c r="A49" s="34"/>
      <c r="B49" s="35"/>
      <c r="C49" s="29" t="s">
        <v>16</v>
      </c>
      <c r="D49" s="36"/>
      <c r="E49" s="36"/>
      <c r="F49" s="36"/>
      <c r="G49" s="36"/>
      <c r="H49" s="36"/>
      <c r="I49" s="36"/>
      <c r="J49" s="36"/>
      <c r="K49" s="36"/>
      <c r="L49" s="113"/>
      <c r="S49" s="34"/>
      <c r="T49" s="34"/>
      <c r="U49" s="34"/>
      <c r="V49" s="34"/>
      <c r="W49" s="34"/>
      <c r="X49" s="34"/>
      <c r="Y49" s="34"/>
      <c r="Z49" s="34"/>
      <c r="AA49" s="34"/>
      <c r="AB49" s="34"/>
      <c r="AC49" s="34"/>
      <c r="AD49" s="34"/>
      <c r="AE49" s="34"/>
    </row>
    <row r="50" spans="1:31" s="2" customFormat="1" ht="16.5" customHeight="1" hidden="1">
      <c r="A50" s="34"/>
      <c r="B50" s="35"/>
      <c r="C50" s="36"/>
      <c r="D50" s="36"/>
      <c r="E50" s="288" t="str">
        <f>E7</f>
        <v>Cyklická údržba trati v úseku Praha-Holešovice - Vraňany</v>
      </c>
      <c r="F50" s="289"/>
      <c r="G50" s="289"/>
      <c r="H50" s="289"/>
      <c r="I50" s="36"/>
      <c r="J50" s="36"/>
      <c r="K50" s="36"/>
      <c r="L50" s="113"/>
      <c r="S50" s="34"/>
      <c r="T50" s="34"/>
      <c r="U50" s="34"/>
      <c r="V50" s="34"/>
      <c r="W50" s="34"/>
      <c r="X50" s="34"/>
      <c r="Y50" s="34"/>
      <c r="Z50" s="34"/>
      <c r="AA50" s="34"/>
      <c r="AB50" s="34"/>
      <c r="AC50" s="34"/>
      <c r="AD50" s="34"/>
      <c r="AE50" s="34"/>
    </row>
    <row r="51" spans="2:12" s="1" customFormat="1" ht="12" customHeight="1" hidden="1">
      <c r="B51" s="21"/>
      <c r="C51" s="29" t="s">
        <v>156</v>
      </c>
      <c r="D51" s="22"/>
      <c r="E51" s="22"/>
      <c r="F51" s="22"/>
      <c r="G51" s="22"/>
      <c r="H51" s="22"/>
      <c r="I51" s="22"/>
      <c r="J51" s="22"/>
      <c r="K51" s="22"/>
      <c r="L51" s="20"/>
    </row>
    <row r="52" spans="1:31" s="2" customFormat="1" ht="16.5" customHeight="1" hidden="1">
      <c r="A52" s="34"/>
      <c r="B52" s="35"/>
      <c r="C52" s="36"/>
      <c r="D52" s="36"/>
      <c r="E52" s="288" t="s">
        <v>1924</v>
      </c>
      <c r="F52" s="287"/>
      <c r="G52" s="287"/>
      <c r="H52" s="287"/>
      <c r="I52" s="36"/>
      <c r="J52" s="36"/>
      <c r="K52" s="36"/>
      <c r="L52" s="113"/>
      <c r="S52" s="34"/>
      <c r="T52" s="34"/>
      <c r="U52" s="34"/>
      <c r="V52" s="34"/>
      <c r="W52" s="34"/>
      <c r="X52" s="34"/>
      <c r="Y52" s="34"/>
      <c r="Z52" s="34"/>
      <c r="AA52" s="34"/>
      <c r="AB52" s="34"/>
      <c r="AC52" s="34"/>
      <c r="AD52" s="34"/>
      <c r="AE52" s="34"/>
    </row>
    <row r="53" spans="1:31" s="2" customFormat="1" ht="12" customHeight="1" hidden="1">
      <c r="A53" s="34"/>
      <c r="B53" s="35"/>
      <c r="C53" s="29" t="s">
        <v>1925</v>
      </c>
      <c r="D53" s="36"/>
      <c r="E53" s="36"/>
      <c r="F53" s="36"/>
      <c r="G53" s="36"/>
      <c r="H53" s="36"/>
      <c r="I53" s="36"/>
      <c r="J53" s="36"/>
      <c r="K53" s="36"/>
      <c r="L53" s="113"/>
      <c r="S53" s="34"/>
      <c r="T53" s="34"/>
      <c r="U53" s="34"/>
      <c r="V53" s="34"/>
      <c r="W53" s="34"/>
      <c r="X53" s="34"/>
      <c r="Y53" s="34"/>
      <c r="Z53" s="34"/>
      <c r="AA53" s="34"/>
      <c r="AB53" s="34"/>
      <c r="AC53" s="34"/>
      <c r="AD53" s="34"/>
      <c r="AE53" s="34"/>
    </row>
    <row r="54" spans="1:31" s="2" customFormat="1" ht="16.5" customHeight="1" hidden="1">
      <c r="A54" s="34"/>
      <c r="B54" s="35"/>
      <c r="C54" s="36"/>
      <c r="D54" s="36"/>
      <c r="E54" s="280" t="str">
        <f>E11</f>
        <v>07 - P2402</v>
      </c>
      <c r="F54" s="287"/>
      <c r="G54" s="287"/>
      <c r="H54" s="287"/>
      <c r="I54" s="36"/>
      <c r="J54" s="36"/>
      <c r="K54" s="36"/>
      <c r="L54" s="113"/>
      <c r="S54" s="34"/>
      <c r="T54" s="34"/>
      <c r="U54" s="34"/>
      <c r="V54" s="34"/>
      <c r="W54" s="34"/>
      <c r="X54" s="34"/>
      <c r="Y54" s="34"/>
      <c r="Z54" s="34"/>
      <c r="AA54" s="34"/>
      <c r="AB54" s="34"/>
      <c r="AC54" s="34"/>
      <c r="AD54" s="34"/>
      <c r="AE54" s="34"/>
    </row>
    <row r="55" spans="1:31" s="2" customFormat="1" ht="6.9" customHeight="1" hidden="1">
      <c r="A55" s="34"/>
      <c r="B55" s="35"/>
      <c r="C55" s="36"/>
      <c r="D55" s="36"/>
      <c r="E55" s="36"/>
      <c r="F55" s="36"/>
      <c r="G55" s="36"/>
      <c r="H55" s="36"/>
      <c r="I55" s="36"/>
      <c r="J55" s="36"/>
      <c r="K55" s="36"/>
      <c r="L55" s="113"/>
      <c r="S55" s="34"/>
      <c r="T55" s="34"/>
      <c r="U55" s="34"/>
      <c r="V55" s="34"/>
      <c r="W55" s="34"/>
      <c r="X55" s="34"/>
      <c r="Y55" s="34"/>
      <c r="Z55" s="34"/>
      <c r="AA55" s="34"/>
      <c r="AB55" s="34"/>
      <c r="AC55" s="34"/>
      <c r="AD55" s="34"/>
      <c r="AE55" s="34"/>
    </row>
    <row r="56" spans="1:31" s="2" customFormat="1" ht="12" customHeight="1" hidden="1">
      <c r="A56" s="34"/>
      <c r="B56" s="35"/>
      <c r="C56" s="29" t="s">
        <v>21</v>
      </c>
      <c r="D56" s="36"/>
      <c r="E56" s="36"/>
      <c r="F56" s="27" t="str">
        <f>F14</f>
        <v xml:space="preserve"> </v>
      </c>
      <c r="G56" s="36"/>
      <c r="H56" s="36"/>
      <c r="I56" s="29" t="s">
        <v>23</v>
      </c>
      <c r="J56" s="59" t="str">
        <f>IF(J14="","",J14)</f>
        <v>24. 2. 2023</v>
      </c>
      <c r="K56" s="36"/>
      <c r="L56" s="113"/>
      <c r="S56" s="34"/>
      <c r="T56" s="34"/>
      <c r="U56" s="34"/>
      <c r="V56" s="34"/>
      <c r="W56" s="34"/>
      <c r="X56" s="34"/>
      <c r="Y56" s="34"/>
      <c r="Z56" s="34"/>
      <c r="AA56" s="34"/>
      <c r="AB56" s="34"/>
      <c r="AC56" s="34"/>
      <c r="AD56" s="34"/>
      <c r="AE56" s="34"/>
    </row>
    <row r="57" spans="1:31" s="2" customFormat="1" ht="6.9" customHeight="1" hidden="1">
      <c r="A57" s="34"/>
      <c r="B57" s="35"/>
      <c r="C57" s="36"/>
      <c r="D57" s="36"/>
      <c r="E57" s="36"/>
      <c r="F57" s="36"/>
      <c r="G57" s="36"/>
      <c r="H57" s="36"/>
      <c r="I57" s="36"/>
      <c r="J57" s="36"/>
      <c r="K57" s="36"/>
      <c r="L57" s="113"/>
      <c r="S57" s="34"/>
      <c r="T57" s="34"/>
      <c r="U57" s="34"/>
      <c r="V57" s="34"/>
      <c r="W57" s="34"/>
      <c r="X57" s="34"/>
      <c r="Y57" s="34"/>
      <c r="Z57" s="34"/>
      <c r="AA57" s="34"/>
      <c r="AB57" s="34"/>
      <c r="AC57" s="34"/>
      <c r="AD57" s="34"/>
      <c r="AE57" s="34"/>
    </row>
    <row r="58" spans="1:31" s="2" customFormat="1" ht="15.15" customHeight="1" hidden="1">
      <c r="A58" s="34"/>
      <c r="B58" s="35"/>
      <c r="C58" s="29" t="s">
        <v>25</v>
      </c>
      <c r="D58" s="36"/>
      <c r="E58" s="36"/>
      <c r="F58" s="27" t="str">
        <f>E17</f>
        <v>Ing. Aleš Bednář</v>
      </c>
      <c r="G58" s="36"/>
      <c r="H58" s="36"/>
      <c r="I58" s="29" t="s">
        <v>31</v>
      </c>
      <c r="J58" s="32" t="str">
        <f>E23</f>
        <v xml:space="preserve"> </v>
      </c>
      <c r="K58" s="36"/>
      <c r="L58" s="113"/>
      <c r="S58" s="34"/>
      <c r="T58" s="34"/>
      <c r="U58" s="34"/>
      <c r="V58" s="34"/>
      <c r="W58" s="34"/>
      <c r="X58" s="34"/>
      <c r="Y58" s="34"/>
      <c r="Z58" s="34"/>
      <c r="AA58" s="34"/>
      <c r="AB58" s="34"/>
      <c r="AC58" s="34"/>
      <c r="AD58" s="34"/>
      <c r="AE58" s="34"/>
    </row>
    <row r="59" spans="1:31" s="2" customFormat="1" ht="15.15" customHeight="1" hidden="1">
      <c r="A59" s="34"/>
      <c r="B59" s="35"/>
      <c r="C59" s="29" t="s">
        <v>29</v>
      </c>
      <c r="D59" s="36"/>
      <c r="E59" s="36"/>
      <c r="F59" s="27" t="str">
        <f>IF(E20="","",E20)</f>
        <v>Vyplň údaj</v>
      </c>
      <c r="G59" s="36"/>
      <c r="H59" s="36"/>
      <c r="I59" s="29" t="s">
        <v>33</v>
      </c>
      <c r="J59" s="32" t="str">
        <f>E26</f>
        <v>Lukáš Kot</v>
      </c>
      <c r="K59" s="36"/>
      <c r="L59" s="113"/>
      <c r="S59" s="34"/>
      <c r="T59" s="34"/>
      <c r="U59" s="34"/>
      <c r="V59" s="34"/>
      <c r="W59" s="34"/>
      <c r="X59" s="34"/>
      <c r="Y59" s="34"/>
      <c r="Z59" s="34"/>
      <c r="AA59" s="34"/>
      <c r="AB59" s="34"/>
      <c r="AC59" s="34"/>
      <c r="AD59" s="34"/>
      <c r="AE59" s="34"/>
    </row>
    <row r="60" spans="1:31" s="2" customFormat="1" ht="10.35" customHeight="1" hidden="1">
      <c r="A60" s="34"/>
      <c r="B60" s="35"/>
      <c r="C60" s="36"/>
      <c r="D60" s="36"/>
      <c r="E60" s="36"/>
      <c r="F60" s="36"/>
      <c r="G60" s="36"/>
      <c r="H60" s="36"/>
      <c r="I60" s="36"/>
      <c r="J60" s="36"/>
      <c r="K60" s="36"/>
      <c r="L60" s="113"/>
      <c r="S60" s="34"/>
      <c r="T60" s="34"/>
      <c r="U60" s="34"/>
      <c r="V60" s="34"/>
      <c r="W60" s="34"/>
      <c r="X60" s="34"/>
      <c r="Y60" s="34"/>
      <c r="Z60" s="34"/>
      <c r="AA60" s="34"/>
      <c r="AB60" s="34"/>
      <c r="AC60" s="34"/>
      <c r="AD60" s="34"/>
      <c r="AE60" s="34"/>
    </row>
    <row r="61" spans="1:31" s="2" customFormat="1" ht="29.25" customHeight="1" hidden="1">
      <c r="A61" s="34"/>
      <c r="B61" s="35"/>
      <c r="C61" s="136" t="s">
        <v>159</v>
      </c>
      <c r="D61" s="137"/>
      <c r="E61" s="137"/>
      <c r="F61" s="137"/>
      <c r="G61" s="137"/>
      <c r="H61" s="137"/>
      <c r="I61" s="137"/>
      <c r="J61" s="138" t="s">
        <v>160</v>
      </c>
      <c r="K61" s="137"/>
      <c r="L61" s="113"/>
      <c r="S61" s="34"/>
      <c r="T61" s="34"/>
      <c r="U61" s="34"/>
      <c r="V61" s="34"/>
      <c r="W61" s="34"/>
      <c r="X61" s="34"/>
      <c r="Y61" s="34"/>
      <c r="Z61" s="34"/>
      <c r="AA61" s="34"/>
      <c r="AB61" s="34"/>
      <c r="AC61" s="34"/>
      <c r="AD61" s="34"/>
      <c r="AE61" s="34"/>
    </row>
    <row r="62" spans="1:31" s="2" customFormat="1" ht="10.35" customHeight="1" hidden="1">
      <c r="A62" s="34"/>
      <c r="B62" s="35"/>
      <c r="C62" s="36"/>
      <c r="D62" s="36"/>
      <c r="E62" s="36"/>
      <c r="F62" s="36"/>
      <c r="G62" s="36"/>
      <c r="H62" s="36"/>
      <c r="I62" s="36"/>
      <c r="J62" s="36"/>
      <c r="K62" s="36"/>
      <c r="L62" s="113"/>
      <c r="S62" s="34"/>
      <c r="T62" s="34"/>
      <c r="U62" s="34"/>
      <c r="V62" s="34"/>
      <c r="W62" s="34"/>
      <c r="X62" s="34"/>
      <c r="Y62" s="34"/>
      <c r="Z62" s="34"/>
      <c r="AA62" s="34"/>
      <c r="AB62" s="34"/>
      <c r="AC62" s="34"/>
      <c r="AD62" s="34"/>
      <c r="AE62" s="34"/>
    </row>
    <row r="63" spans="1:47" s="2" customFormat="1" ht="22.8" customHeight="1" hidden="1">
      <c r="A63" s="34"/>
      <c r="B63" s="35"/>
      <c r="C63" s="139" t="s">
        <v>69</v>
      </c>
      <c r="D63" s="36"/>
      <c r="E63" s="36"/>
      <c r="F63" s="36"/>
      <c r="G63" s="36"/>
      <c r="H63" s="36"/>
      <c r="I63" s="36"/>
      <c r="J63" s="77">
        <f>J89</f>
        <v>0</v>
      </c>
      <c r="K63" s="36"/>
      <c r="L63" s="113"/>
      <c r="S63" s="34"/>
      <c r="T63" s="34"/>
      <c r="U63" s="34"/>
      <c r="V63" s="34"/>
      <c r="W63" s="34"/>
      <c r="X63" s="34"/>
      <c r="Y63" s="34"/>
      <c r="Z63" s="34"/>
      <c r="AA63" s="34"/>
      <c r="AB63" s="34"/>
      <c r="AC63" s="34"/>
      <c r="AD63" s="34"/>
      <c r="AE63" s="34"/>
      <c r="AU63" s="17" t="s">
        <v>161</v>
      </c>
    </row>
    <row r="64" spans="2:12" s="9" customFormat="1" ht="24.9" customHeight="1" hidden="1">
      <c r="B64" s="140"/>
      <c r="C64" s="141"/>
      <c r="D64" s="142" t="s">
        <v>162</v>
      </c>
      <c r="E64" s="143"/>
      <c r="F64" s="143"/>
      <c r="G64" s="143"/>
      <c r="H64" s="143"/>
      <c r="I64" s="143"/>
      <c r="J64" s="144">
        <f>J90</f>
        <v>0</v>
      </c>
      <c r="K64" s="141"/>
      <c r="L64" s="145"/>
    </row>
    <row r="65" spans="2:12" s="10" customFormat="1" ht="19.95" customHeight="1" hidden="1">
      <c r="B65" s="146"/>
      <c r="C65" s="97"/>
      <c r="D65" s="147" t="s">
        <v>163</v>
      </c>
      <c r="E65" s="148"/>
      <c r="F65" s="148"/>
      <c r="G65" s="148"/>
      <c r="H65" s="148"/>
      <c r="I65" s="148"/>
      <c r="J65" s="149">
        <f>J91</f>
        <v>0</v>
      </c>
      <c r="K65" s="97"/>
      <c r="L65" s="150"/>
    </row>
    <row r="66" spans="2:12" s="10" customFormat="1" ht="19.95" customHeight="1" hidden="1">
      <c r="B66" s="146"/>
      <c r="C66" s="97"/>
      <c r="D66" s="147" t="s">
        <v>164</v>
      </c>
      <c r="E66" s="148"/>
      <c r="F66" s="148"/>
      <c r="G66" s="148"/>
      <c r="H66" s="148"/>
      <c r="I66" s="148"/>
      <c r="J66" s="149">
        <f>J117</f>
        <v>0</v>
      </c>
      <c r="K66" s="97"/>
      <c r="L66" s="150"/>
    </row>
    <row r="67" spans="2:12" s="10" customFormat="1" ht="19.95" customHeight="1" hidden="1">
      <c r="B67" s="146"/>
      <c r="C67" s="97"/>
      <c r="D67" s="147" t="s">
        <v>165</v>
      </c>
      <c r="E67" s="148"/>
      <c r="F67" s="148"/>
      <c r="G67" s="148"/>
      <c r="H67" s="148"/>
      <c r="I67" s="148"/>
      <c r="J67" s="149">
        <f>J140</f>
        <v>0</v>
      </c>
      <c r="K67" s="97"/>
      <c r="L67" s="150"/>
    </row>
    <row r="68" spans="1:31" s="2" customFormat="1" ht="21.75" customHeight="1" hidden="1">
      <c r="A68" s="34"/>
      <c r="B68" s="35"/>
      <c r="C68" s="36"/>
      <c r="D68" s="36"/>
      <c r="E68" s="36"/>
      <c r="F68" s="36"/>
      <c r="G68" s="36"/>
      <c r="H68" s="36"/>
      <c r="I68" s="36"/>
      <c r="J68" s="36"/>
      <c r="K68" s="36"/>
      <c r="L68" s="113"/>
      <c r="S68" s="34"/>
      <c r="T68" s="34"/>
      <c r="U68" s="34"/>
      <c r="V68" s="34"/>
      <c r="W68" s="34"/>
      <c r="X68" s="34"/>
      <c r="Y68" s="34"/>
      <c r="Z68" s="34"/>
      <c r="AA68" s="34"/>
      <c r="AB68" s="34"/>
      <c r="AC68" s="34"/>
      <c r="AD68" s="34"/>
      <c r="AE68" s="34"/>
    </row>
    <row r="69" spans="1:31" s="2" customFormat="1" ht="6.9" customHeight="1" hidden="1">
      <c r="A69" s="34"/>
      <c r="B69" s="47"/>
      <c r="C69" s="48"/>
      <c r="D69" s="48"/>
      <c r="E69" s="48"/>
      <c r="F69" s="48"/>
      <c r="G69" s="48"/>
      <c r="H69" s="48"/>
      <c r="I69" s="48"/>
      <c r="J69" s="48"/>
      <c r="K69" s="48"/>
      <c r="L69" s="113"/>
      <c r="S69" s="34"/>
      <c r="T69" s="34"/>
      <c r="U69" s="34"/>
      <c r="V69" s="34"/>
      <c r="W69" s="34"/>
      <c r="X69" s="34"/>
      <c r="Y69" s="34"/>
      <c r="Z69" s="34"/>
      <c r="AA69" s="34"/>
      <c r="AB69" s="34"/>
      <c r="AC69" s="34"/>
      <c r="AD69" s="34"/>
      <c r="AE69" s="34"/>
    </row>
    <row r="70" ht="12" hidden="1"/>
    <row r="71" ht="12" hidden="1"/>
    <row r="72" ht="12" hidden="1"/>
    <row r="73" spans="1:31" s="2" customFormat="1" ht="6.9" customHeight="1">
      <c r="A73" s="34"/>
      <c r="B73" s="49"/>
      <c r="C73" s="50"/>
      <c r="D73" s="50"/>
      <c r="E73" s="50"/>
      <c r="F73" s="50"/>
      <c r="G73" s="50"/>
      <c r="H73" s="50"/>
      <c r="I73" s="50"/>
      <c r="J73" s="50"/>
      <c r="K73" s="50"/>
      <c r="L73" s="113"/>
      <c r="S73" s="34"/>
      <c r="T73" s="34"/>
      <c r="U73" s="34"/>
      <c r="V73" s="34"/>
      <c r="W73" s="34"/>
      <c r="X73" s="34"/>
      <c r="Y73" s="34"/>
      <c r="Z73" s="34"/>
      <c r="AA73" s="34"/>
      <c r="AB73" s="34"/>
      <c r="AC73" s="34"/>
      <c r="AD73" s="34"/>
      <c r="AE73" s="34"/>
    </row>
    <row r="74" spans="1:31" s="2" customFormat="1" ht="24.9" customHeight="1">
      <c r="A74" s="34"/>
      <c r="B74" s="35"/>
      <c r="C74" s="23" t="s">
        <v>166</v>
      </c>
      <c r="D74" s="36"/>
      <c r="E74" s="36"/>
      <c r="F74" s="36"/>
      <c r="G74" s="36"/>
      <c r="H74" s="36"/>
      <c r="I74" s="36"/>
      <c r="J74" s="36"/>
      <c r="K74" s="36"/>
      <c r="L74" s="113"/>
      <c r="S74" s="34"/>
      <c r="T74" s="34"/>
      <c r="U74" s="34"/>
      <c r="V74" s="34"/>
      <c r="W74" s="34"/>
      <c r="X74" s="34"/>
      <c r="Y74" s="34"/>
      <c r="Z74" s="34"/>
      <c r="AA74" s="34"/>
      <c r="AB74" s="34"/>
      <c r="AC74" s="34"/>
      <c r="AD74" s="34"/>
      <c r="AE74" s="34"/>
    </row>
    <row r="75" spans="1:31" s="2" customFormat="1" ht="6.9" customHeight="1">
      <c r="A75" s="34"/>
      <c r="B75" s="35"/>
      <c r="C75" s="36"/>
      <c r="D75" s="36"/>
      <c r="E75" s="36"/>
      <c r="F75" s="36"/>
      <c r="G75" s="36"/>
      <c r="H75" s="36"/>
      <c r="I75" s="36"/>
      <c r="J75" s="36"/>
      <c r="K75" s="36"/>
      <c r="L75" s="113"/>
      <c r="S75" s="34"/>
      <c r="T75" s="34"/>
      <c r="U75" s="34"/>
      <c r="V75" s="34"/>
      <c r="W75" s="34"/>
      <c r="X75" s="34"/>
      <c r="Y75" s="34"/>
      <c r="Z75" s="34"/>
      <c r="AA75" s="34"/>
      <c r="AB75" s="34"/>
      <c r="AC75" s="34"/>
      <c r="AD75" s="34"/>
      <c r="AE75" s="34"/>
    </row>
    <row r="76" spans="1:31" s="2" customFormat="1" ht="12" customHeight="1">
      <c r="A76" s="34"/>
      <c r="B76" s="35"/>
      <c r="C76" s="29" t="s">
        <v>16</v>
      </c>
      <c r="D76" s="36"/>
      <c r="E76" s="36"/>
      <c r="F76" s="36"/>
      <c r="G76" s="36"/>
      <c r="H76" s="36"/>
      <c r="I76" s="36"/>
      <c r="J76" s="36"/>
      <c r="K76" s="36"/>
      <c r="L76" s="113"/>
      <c r="S76" s="34"/>
      <c r="T76" s="34"/>
      <c r="U76" s="34"/>
      <c r="V76" s="34"/>
      <c r="W76" s="34"/>
      <c r="X76" s="34"/>
      <c r="Y76" s="34"/>
      <c r="Z76" s="34"/>
      <c r="AA76" s="34"/>
      <c r="AB76" s="34"/>
      <c r="AC76" s="34"/>
      <c r="AD76" s="34"/>
      <c r="AE76" s="34"/>
    </row>
    <row r="77" spans="1:31" s="2" customFormat="1" ht="16.5" customHeight="1">
      <c r="A77" s="34"/>
      <c r="B77" s="35"/>
      <c r="C77" s="36"/>
      <c r="D77" s="36"/>
      <c r="E77" s="288" t="str">
        <f>E7</f>
        <v>Cyklická údržba trati v úseku Praha-Holešovice - Vraňany</v>
      </c>
      <c r="F77" s="289"/>
      <c r="G77" s="289"/>
      <c r="H77" s="289"/>
      <c r="I77" s="36"/>
      <c r="J77" s="36"/>
      <c r="K77" s="36"/>
      <c r="L77" s="113"/>
      <c r="S77" s="34"/>
      <c r="T77" s="34"/>
      <c r="U77" s="34"/>
      <c r="V77" s="34"/>
      <c r="W77" s="34"/>
      <c r="X77" s="34"/>
      <c r="Y77" s="34"/>
      <c r="Z77" s="34"/>
      <c r="AA77" s="34"/>
      <c r="AB77" s="34"/>
      <c r="AC77" s="34"/>
      <c r="AD77" s="34"/>
      <c r="AE77" s="34"/>
    </row>
    <row r="78" spans="2:12" s="1" customFormat="1" ht="12" customHeight="1">
      <c r="B78" s="21"/>
      <c r="C78" s="29" t="s">
        <v>156</v>
      </c>
      <c r="D78" s="22"/>
      <c r="E78" s="22"/>
      <c r="F78" s="22"/>
      <c r="G78" s="22"/>
      <c r="H78" s="22"/>
      <c r="I78" s="22"/>
      <c r="J78" s="22"/>
      <c r="K78" s="22"/>
      <c r="L78" s="20"/>
    </row>
    <row r="79" spans="1:31" s="2" customFormat="1" ht="16.5" customHeight="1">
      <c r="A79" s="34"/>
      <c r="B79" s="35"/>
      <c r="C79" s="36"/>
      <c r="D79" s="36"/>
      <c r="E79" s="288" t="s">
        <v>1924</v>
      </c>
      <c r="F79" s="287"/>
      <c r="G79" s="287"/>
      <c r="H79" s="287"/>
      <c r="I79" s="36"/>
      <c r="J79" s="36"/>
      <c r="K79" s="36"/>
      <c r="L79" s="113"/>
      <c r="S79" s="34"/>
      <c r="T79" s="34"/>
      <c r="U79" s="34"/>
      <c r="V79" s="34"/>
      <c r="W79" s="34"/>
      <c r="X79" s="34"/>
      <c r="Y79" s="34"/>
      <c r="Z79" s="34"/>
      <c r="AA79" s="34"/>
      <c r="AB79" s="34"/>
      <c r="AC79" s="34"/>
      <c r="AD79" s="34"/>
      <c r="AE79" s="34"/>
    </row>
    <row r="80" spans="1:31" s="2" customFormat="1" ht="12" customHeight="1">
      <c r="A80" s="34"/>
      <c r="B80" s="35"/>
      <c r="C80" s="29" t="s">
        <v>1925</v>
      </c>
      <c r="D80" s="36"/>
      <c r="E80" s="36"/>
      <c r="F80" s="36"/>
      <c r="G80" s="36"/>
      <c r="H80" s="36"/>
      <c r="I80" s="36"/>
      <c r="J80" s="36"/>
      <c r="K80" s="36"/>
      <c r="L80" s="113"/>
      <c r="S80" s="34"/>
      <c r="T80" s="34"/>
      <c r="U80" s="34"/>
      <c r="V80" s="34"/>
      <c r="W80" s="34"/>
      <c r="X80" s="34"/>
      <c r="Y80" s="34"/>
      <c r="Z80" s="34"/>
      <c r="AA80" s="34"/>
      <c r="AB80" s="34"/>
      <c r="AC80" s="34"/>
      <c r="AD80" s="34"/>
      <c r="AE80" s="34"/>
    </row>
    <row r="81" spans="1:31" s="2" customFormat="1" ht="16.5" customHeight="1">
      <c r="A81" s="34"/>
      <c r="B81" s="35"/>
      <c r="C81" s="36"/>
      <c r="D81" s="36"/>
      <c r="E81" s="280" t="str">
        <f>E11</f>
        <v>07 - P2402</v>
      </c>
      <c r="F81" s="287"/>
      <c r="G81" s="287"/>
      <c r="H81" s="287"/>
      <c r="I81" s="36"/>
      <c r="J81" s="36"/>
      <c r="K81" s="36"/>
      <c r="L81" s="113"/>
      <c r="S81" s="34"/>
      <c r="T81" s="34"/>
      <c r="U81" s="34"/>
      <c r="V81" s="34"/>
      <c r="W81" s="34"/>
      <c r="X81" s="34"/>
      <c r="Y81" s="34"/>
      <c r="Z81" s="34"/>
      <c r="AA81" s="34"/>
      <c r="AB81" s="34"/>
      <c r="AC81" s="34"/>
      <c r="AD81" s="34"/>
      <c r="AE81" s="34"/>
    </row>
    <row r="82" spans="1:31" s="2" customFormat="1" ht="6.9" customHeight="1">
      <c r="A82" s="34"/>
      <c r="B82" s="35"/>
      <c r="C82" s="36"/>
      <c r="D82" s="36"/>
      <c r="E82" s="36"/>
      <c r="F82" s="36"/>
      <c r="G82" s="36"/>
      <c r="H82" s="36"/>
      <c r="I82" s="36"/>
      <c r="J82" s="36"/>
      <c r="K82" s="36"/>
      <c r="L82" s="113"/>
      <c r="S82" s="34"/>
      <c r="T82" s="34"/>
      <c r="U82" s="34"/>
      <c r="V82" s="34"/>
      <c r="W82" s="34"/>
      <c r="X82" s="34"/>
      <c r="Y82" s="34"/>
      <c r="Z82" s="34"/>
      <c r="AA82" s="34"/>
      <c r="AB82" s="34"/>
      <c r="AC82" s="34"/>
      <c r="AD82" s="34"/>
      <c r="AE82" s="34"/>
    </row>
    <row r="83" spans="1:31" s="2" customFormat="1" ht="12" customHeight="1">
      <c r="A83" s="34"/>
      <c r="B83" s="35"/>
      <c r="C83" s="29" t="s">
        <v>21</v>
      </c>
      <c r="D83" s="36"/>
      <c r="E83" s="36"/>
      <c r="F83" s="27" t="str">
        <f>F14</f>
        <v xml:space="preserve"> </v>
      </c>
      <c r="G83" s="36"/>
      <c r="H83" s="36"/>
      <c r="I83" s="29" t="s">
        <v>23</v>
      </c>
      <c r="J83" s="59" t="str">
        <f>IF(J14="","",J14)</f>
        <v>24. 2. 2023</v>
      </c>
      <c r="K83" s="36"/>
      <c r="L83" s="113"/>
      <c r="S83" s="34"/>
      <c r="T83" s="34"/>
      <c r="U83" s="34"/>
      <c r="V83" s="34"/>
      <c r="W83" s="34"/>
      <c r="X83" s="34"/>
      <c r="Y83" s="34"/>
      <c r="Z83" s="34"/>
      <c r="AA83" s="34"/>
      <c r="AB83" s="34"/>
      <c r="AC83" s="34"/>
      <c r="AD83" s="34"/>
      <c r="AE83" s="34"/>
    </row>
    <row r="84" spans="1:31" s="2" customFormat="1" ht="6.9" customHeight="1">
      <c r="A84" s="34"/>
      <c r="B84" s="35"/>
      <c r="C84" s="36"/>
      <c r="D84" s="36"/>
      <c r="E84" s="36"/>
      <c r="F84" s="36"/>
      <c r="G84" s="36"/>
      <c r="H84" s="36"/>
      <c r="I84" s="36"/>
      <c r="J84" s="36"/>
      <c r="K84" s="36"/>
      <c r="L84" s="113"/>
      <c r="S84" s="34"/>
      <c r="T84" s="34"/>
      <c r="U84" s="34"/>
      <c r="V84" s="34"/>
      <c r="W84" s="34"/>
      <c r="X84" s="34"/>
      <c r="Y84" s="34"/>
      <c r="Z84" s="34"/>
      <c r="AA84" s="34"/>
      <c r="AB84" s="34"/>
      <c r="AC84" s="34"/>
      <c r="AD84" s="34"/>
      <c r="AE84" s="34"/>
    </row>
    <row r="85" spans="1:31" s="2" customFormat="1" ht="15.15" customHeight="1">
      <c r="A85" s="34"/>
      <c r="B85" s="35"/>
      <c r="C85" s="29" t="s">
        <v>25</v>
      </c>
      <c r="D85" s="36"/>
      <c r="E85" s="36"/>
      <c r="F85" s="27" t="str">
        <f>E17</f>
        <v>Ing. Aleš Bednář</v>
      </c>
      <c r="G85" s="36"/>
      <c r="H85" s="36"/>
      <c r="I85" s="29" t="s">
        <v>31</v>
      </c>
      <c r="J85" s="32" t="str">
        <f>E23</f>
        <v xml:space="preserve"> </v>
      </c>
      <c r="K85" s="36"/>
      <c r="L85" s="113"/>
      <c r="S85" s="34"/>
      <c r="T85" s="34"/>
      <c r="U85" s="34"/>
      <c r="V85" s="34"/>
      <c r="W85" s="34"/>
      <c r="X85" s="34"/>
      <c r="Y85" s="34"/>
      <c r="Z85" s="34"/>
      <c r="AA85" s="34"/>
      <c r="AB85" s="34"/>
      <c r="AC85" s="34"/>
      <c r="AD85" s="34"/>
      <c r="AE85" s="34"/>
    </row>
    <row r="86" spans="1:31" s="2" customFormat="1" ht="15.15" customHeight="1">
      <c r="A86" s="34"/>
      <c r="B86" s="35"/>
      <c r="C86" s="29" t="s">
        <v>29</v>
      </c>
      <c r="D86" s="36"/>
      <c r="E86" s="36"/>
      <c r="F86" s="27" t="str">
        <f>IF(E20="","",E20)</f>
        <v>Vyplň údaj</v>
      </c>
      <c r="G86" s="36"/>
      <c r="H86" s="36"/>
      <c r="I86" s="29" t="s">
        <v>33</v>
      </c>
      <c r="J86" s="32" t="str">
        <f>E26</f>
        <v>Lukáš Kot</v>
      </c>
      <c r="K86" s="36"/>
      <c r="L86" s="113"/>
      <c r="S86" s="34"/>
      <c r="T86" s="34"/>
      <c r="U86" s="34"/>
      <c r="V86" s="34"/>
      <c r="W86" s="34"/>
      <c r="X86" s="34"/>
      <c r="Y86" s="34"/>
      <c r="Z86" s="34"/>
      <c r="AA86" s="34"/>
      <c r="AB86" s="34"/>
      <c r="AC86" s="34"/>
      <c r="AD86" s="34"/>
      <c r="AE86" s="34"/>
    </row>
    <row r="87" spans="1:31" s="2" customFormat="1" ht="10.35" customHeight="1">
      <c r="A87" s="34"/>
      <c r="B87" s="35"/>
      <c r="C87" s="36"/>
      <c r="D87" s="36"/>
      <c r="E87" s="36"/>
      <c r="F87" s="36"/>
      <c r="G87" s="36"/>
      <c r="H87" s="36"/>
      <c r="I87" s="36"/>
      <c r="J87" s="36"/>
      <c r="K87" s="36"/>
      <c r="L87" s="113"/>
      <c r="S87" s="34"/>
      <c r="T87" s="34"/>
      <c r="U87" s="34"/>
      <c r="V87" s="34"/>
      <c r="W87" s="34"/>
      <c r="X87" s="34"/>
      <c r="Y87" s="34"/>
      <c r="Z87" s="34"/>
      <c r="AA87" s="34"/>
      <c r="AB87" s="34"/>
      <c r="AC87" s="34"/>
      <c r="AD87" s="34"/>
      <c r="AE87" s="34"/>
    </row>
    <row r="88" spans="1:31" s="11" customFormat="1" ht="29.25" customHeight="1">
      <c r="A88" s="151"/>
      <c r="B88" s="152"/>
      <c r="C88" s="153" t="s">
        <v>167</v>
      </c>
      <c r="D88" s="154" t="s">
        <v>56</v>
      </c>
      <c r="E88" s="154" t="s">
        <v>52</v>
      </c>
      <c r="F88" s="154" t="s">
        <v>53</v>
      </c>
      <c r="G88" s="154" t="s">
        <v>168</v>
      </c>
      <c r="H88" s="154" t="s">
        <v>169</v>
      </c>
      <c r="I88" s="154" t="s">
        <v>170</v>
      </c>
      <c r="J88" s="154" t="s">
        <v>160</v>
      </c>
      <c r="K88" s="155" t="s">
        <v>171</v>
      </c>
      <c r="L88" s="156"/>
      <c r="M88" s="68" t="s">
        <v>19</v>
      </c>
      <c r="N88" s="69" t="s">
        <v>41</v>
      </c>
      <c r="O88" s="69" t="s">
        <v>172</v>
      </c>
      <c r="P88" s="69" t="s">
        <v>173</v>
      </c>
      <c r="Q88" s="69" t="s">
        <v>174</v>
      </c>
      <c r="R88" s="69" t="s">
        <v>175</v>
      </c>
      <c r="S88" s="69" t="s">
        <v>176</v>
      </c>
      <c r="T88" s="70" t="s">
        <v>177</v>
      </c>
      <c r="U88" s="151"/>
      <c r="V88" s="151"/>
      <c r="W88" s="151"/>
      <c r="X88" s="151"/>
      <c r="Y88" s="151"/>
      <c r="Z88" s="151"/>
      <c r="AA88" s="151"/>
      <c r="AB88" s="151"/>
      <c r="AC88" s="151"/>
      <c r="AD88" s="151"/>
      <c r="AE88" s="151"/>
    </row>
    <row r="89" spans="1:63" s="2" customFormat="1" ht="22.8" customHeight="1">
      <c r="A89" s="34"/>
      <c r="B89" s="35"/>
      <c r="C89" s="75" t="s">
        <v>178</v>
      </c>
      <c r="D89" s="36"/>
      <c r="E89" s="36"/>
      <c r="F89" s="36"/>
      <c r="G89" s="36"/>
      <c r="H89" s="36"/>
      <c r="I89" s="36"/>
      <c r="J89" s="157">
        <f>BK89</f>
        <v>0</v>
      </c>
      <c r="K89" s="36"/>
      <c r="L89" s="39"/>
      <c r="M89" s="71"/>
      <c r="N89" s="158"/>
      <c r="O89" s="72"/>
      <c r="P89" s="159">
        <f>P90</f>
        <v>0</v>
      </c>
      <c r="Q89" s="72"/>
      <c r="R89" s="159">
        <f>R90</f>
        <v>31.5768</v>
      </c>
      <c r="S89" s="72"/>
      <c r="T89" s="160">
        <f>T90</f>
        <v>0</v>
      </c>
      <c r="U89" s="34"/>
      <c r="V89" s="34"/>
      <c r="W89" s="34"/>
      <c r="X89" s="34"/>
      <c r="Y89" s="34"/>
      <c r="Z89" s="34"/>
      <c r="AA89" s="34"/>
      <c r="AB89" s="34"/>
      <c r="AC89" s="34"/>
      <c r="AD89" s="34"/>
      <c r="AE89" s="34"/>
      <c r="AT89" s="17" t="s">
        <v>70</v>
      </c>
      <c r="AU89" s="17" t="s">
        <v>161</v>
      </c>
      <c r="BK89" s="161">
        <f>BK90</f>
        <v>0</v>
      </c>
    </row>
    <row r="90" spans="2:63" s="12" customFormat="1" ht="25.95" customHeight="1">
      <c r="B90" s="162"/>
      <c r="C90" s="163"/>
      <c r="D90" s="164" t="s">
        <v>70</v>
      </c>
      <c r="E90" s="165" t="s">
        <v>179</v>
      </c>
      <c r="F90" s="165" t="s">
        <v>180</v>
      </c>
      <c r="G90" s="163"/>
      <c r="H90" s="163"/>
      <c r="I90" s="166"/>
      <c r="J90" s="167">
        <f>BK90</f>
        <v>0</v>
      </c>
      <c r="K90" s="163"/>
      <c r="L90" s="168"/>
      <c r="M90" s="169"/>
      <c r="N90" s="170"/>
      <c r="O90" s="170"/>
      <c r="P90" s="171">
        <f>P91+P117+P140</f>
        <v>0</v>
      </c>
      <c r="Q90" s="170"/>
      <c r="R90" s="171">
        <f>R91+R117+R140</f>
        <v>31.5768</v>
      </c>
      <c r="S90" s="170"/>
      <c r="T90" s="172">
        <f>T91+T117+T140</f>
        <v>0</v>
      </c>
      <c r="AR90" s="173" t="s">
        <v>79</v>
      </c>
      <c r="AT90" s="174" t="s">
        <v>70</v>
      </c>
      <c r="AU90" s="174" t="s">
        <v>71</v>
      </c>
      <c r="AY90" s="173" t="s">
        <v>181</v>
      </c>
      <c r="BK90" s="175">
        <f>BK91+BK117+BK140</f>
        <v>0</v>
      </c>
    </row>
    <row r="91" spans="2:63" s="12" customFormat="1" ht="22.8" customHeight="1">
      <c r="B91" s="162"/>
      <c r="C91" s="163"/>
      <c r="D91" s="164" t="s">
        <v>70</v>
      </c>
      <c r="E91" s="176" t="s">
        <v>81</v>
      </c>
      <c r="F91" s="176" t="s">
        <v>182</v>
      </c>
      <c r="G91" s="163"/>
      <c r="H91" s="163"/>
      <c r="I91" s="166"/>
      <c r="J91" s="177">
        <f>BK91</f>
        <v>0</v>
      </c>
      <c r="K91" s="163"/>
      <c r="L91" s="168"/>
      <c r="M91" s="169"/>
      <c r="N91" s="170"/>
      <c r="O91" s="170"/>
      <c r="P91" s="171">
        <f>SUM(P92:P116)</f>
        <v>0</v>
      </c>
      <c r="Q91" s="170"/>
      <c r="R91" s="171">
        <f>SUM(R92:R116)</f>
        <v>31.5768</v>
      </c>
      <c r="S91" s="170"/>
      <c r="T91" s="172">
        <f>SUM(T92:T116)</f>
        <v>0</v>
      </c>
      <c r="AR91" s="173" t="s">
        <v>79</v>
      </c>
      <c r="AT91" s="174" t="s">
        <v>70</v>
      </c>
      <c r="AU91" s="174" t="s">
        <v>79</v>
      </c>
      <c r="AY91" s="173" t="s">
        <v>181</v>
      </c>
      <c r="BK91" s="175">
        <f>SUM(BK92:BK116)</f>
        <v>0</v>
      </c>
    </row>
    <row r="92" spans="1:65" s="2" customFormat="1" ht="24.15" customHeight="1">
      <c r="A92" s="34"/>
      <c r="B92" s="35"/>
      <c r="C92" s="178" t="s">
        <v>79</v>
      </c>
      <c r="D92" s="178" t="s">
        <v>183</v>
      </c>
      <c r="E92" s="179" t="s">
        <v>1970</v>
      </c>
      <c r="F92" s="180" t="s">
        <v>1971</v>
      </c>
      <c r="G92" s="181" t="s">
        <v>223</v>
      </c>
      <c r="H92" s="182">
        <v>96</v>
      </c>
      <c r="I92" s="183"/>
      <c r="J92" s="184">
        <f>ROUND(I92*H92,2)</f>
        <v>0</v>
      </c>
      <c r="K92" s="180" t="s">
        <v>187</v>
      </c>
      <c r="L92" s="185"/>
      <c r="M92" s="186" t="s">
        <v>19</v>
      </c>
      <c r="N92" s="187" t="s">
        <v>42</v>
      </c>
      <c r="O92" s="64"/>
      <c r="P92" s="188">
        <f>O92*H92</f>
        <v>0</v>
      </c>
      <c r="Q92" s="188">
        <v>0.00105</v>
      </c>
      <c r="R92" s="188">
        <f>Q92*H92</f>
        <v>0.1008</v>
      </c>
      <c r="S92" s="188">
        <v>0</v>
      </c>
      <c r="T92" s="189">
        <f>S92*H92</f>
        <v>0</v>
      </c>
      <c r="U92" s="34"/>
      <c r="V92" s="34"/>
      <c r="W92" s="34"/>
      <c r="X92" s="34"/>
      <c r="Y92" s="34"/>
      <c r="Z92" s="34"/>
      <c r="AA92" s="34"/>
      <c r="AB92" s="34"/>
      <c r="AC92" s="34"/>
      <c r="AD92" s="34"/>
      <c r="AE92" s="34"/>
      <c r="AR92" s="190" t="s">
        <v>188</v>
      </c>
      <c r="AT92" s="190" t="s">
        <v>183</v>
      </c>
      <c r="AU92" s="190" t="s">
        <v>81</v>
      </c>
      <c r="AY92" s="17" t="s">
        <v>181</v>
      </c>
      <c r="BE92" s="191">
        <f>IF(N92="základní",J92,0)</f>
        <v>0</v>
      </c>
      <c r="BF92" s="191">
        <f>IF(N92="snížená",J92,0)</f>
        <v>0</v>
      </c>
      <c r="BG92" s="191">
        <f>IF(N92="zákl. přenesená",J92,0)</f>
        <v>0</v>
      </c>
      <c r="BH92" s="191">
        <f>IF(N92="sníž. přenesená",J92,0)</f>
        <v>0</v>
      </c>
      <c r="BI92" s="191">
        <f>IF(N92="nulová",J92,0)</f>
        <v>0</v>
      </c>
      <c r="BJ92" s="17" t="s">
        <v>79</v>
      </c>
      <c r="BK92" s="191">
        <f>ROUND(I92*H92,2)</f>
        <v>0</v>
      </c>
      <c r="BL92" s="17" t="s">
        <v>189</v>
      </c>
      <c r="BM92" s="190" t="s">
        <v>2287</v>
      </c>
    </row>
    <row r="93" spans="2:51" s="14" customFormat="1" ht="12">
      <c r="B93" s="203"/>
      <c r="C93" s="204"/>
      <c r="D93" s="194" t="s">
        <v>191</v>
      </c>
      <c r="E93" s="205" t="s">
        <v>19</v>
      </c>
      <c r="F93" s="206" t="s">
        <v>1973</v>
      </c>
      <c r="G93" s="204"/>
      <c r="H93" s="207">
        <v>96</v>
      </c>
      <c r="I93" s="208"/>
      <c r="J93" s="204"/>
      <c r="K93" s="204"/>
      <c r="L93" s="209"/>
      <c r="M93" s="210"/>
      <c r="N93" s="211"/>
      <c r="O93" s="211"/>
      <c r="P93" s="211"/>
      <c r="Q93" s="211"/>
      <c r="R93" s="211"/>
      <c r="S93" s="211"/>
      <c r="T93" s="212"/>
      <c r="AT93" s="213" t="s">
        <v>191</v>
      </c>
      <c r="AU93" s="213" t="s">
        <v>81</v>
      </c>
      <c r="AV93" s="14" t="s">
        <v>81</v>
      </c>
      <c r="AW93" s="14" t="s">
        <v>32</v>
      </c>
      <c r="AX93" s="14" t="s">
        <v>71</v>
      </c>
      <c r="AY93" s="213" t="s">
        <v>181</v>
      </c>
    </row>
    <row r="94" spans="2:51" s="15" customFormat="1" ht="12">
      <c r="B94" s="214"/>
      <c r="C94" s="215"/>
      <c r="D94" s="194" t="s">
        <v>191</v>
      </c>
      <c r="E94" s="216" t="s">
        <v>19</v>
      </c>
      <c r="F94" s="217" t="s">
        <v>196</v>
      </c>
      <c r="G94" s="215"/>
      <c r="H94" s="218">
        <v>96</v>
      </c>
      <c r="I94" s="219"/>
      <c r="J94" s="215"/>
      <c r="K94" s="215"/>
      <c r="L94" s="220"/>
      <c r="M94" s="221"/>
      <c r="N94" s="222"/>
      <c r="O94" s="222"/>
      <c r="P94" s="222"/>
      <c r="Q94" s="222"/>
      <c r="R94" s="222"/>
      <c r="S94" s="222"/>
      <c r="T94" s="223"/>
      <c r="AT94" s="224" t="s">
        <v>191</v>
      </c>
      <c r="AU94" s="224" t="s">
        <v>81</v>
      </c>
      <c r="AV94" s="15" t="s">
        <v>189</v>
      </c>
      <c r="AW94" s="15" t="s">
        <v>32</v>
      </c>
      <c r="AX94" s="15" t="s">
        <v>79</v>
      </c>
      <c r="AY94" s="224" t="s">
        <v>181</v>
      </c>
    </row>
    <row r="95" spans="1:65" s="2" customFormat="1" ht="24.15" customHeight="1">
      <c r="A95" s="34"/>
      <c r="B95" s="35"/>
      <c r="C95" s="178" t="s">
        <v>81</v>
      </c>
      <c r="D95" s="178" t="s">
        <v>183</v>
      </c>
      <c r="E95" s="179" t="s">
        <v>2238</v>
      </c>
      <c r="F95" s="180" t="s">
        <v>2239</v>
      </c>
      <c r="G95" s="181" t="s">
        <v>262</v>
      </c>
      <c r="H95" s="182">
        <v>12</v>
      </c>
      <c r="I95" s="183"/>
      <c r="J95" s="184">
        <f>ROUND(I95*H95,2)</f>
        <v>0</v>
      </c>
      <c r="K95" s="180" t="s">
        <v>187</v>
      </c>
      <c r="L95" s="185"/>
      <c r="M95" s="186" t="s">
        <v>19</v>
      </c>
      <c r="N95" s="187" t="s">
        <v>42</v>
      </c>
      <c r="O95" s="64"/>
      <c r="P95" s="188">
        <f>O95*H95</f>
        <v>0</v>
      </c>
      <c r="Q95" s="188">
        <v>0</v>
      </c>
      <c r="R95" s="188">
        <f>Q95*H95</f>
        <v>0</v>
      </c>
      <c r="S95" s="188">
        <v>0</v>
      </c>
      <c r="T95" s="189">
        <f>S95*H95</f>
        <v>0</v>
      </c>
      <c r="U95" s="34"/>
      <c r="V95" s="34"/>
      <c r="W95" s="34"/>
      <c r="X95" s="34"/>
      <c r="Y95" s="34"/>
      <c r="Z95" s="34"/>
      <c r="AA95" s="34"/>
      <c r="AB95" s="34"/>
      <c r="AC95" s="34"/>
      <c r="AD95" s="34"/>
      <c r="AE95" s="34"/>
      <c r="AR95" s="190" t="s">
        <v>188</v>
      </c>
      <c r="AT95" s="190" t="s">
        <v>183</v>
      </c>
      <c r="AU95" s="190" t="s">
        <v>81</v>
      </c>
      <c r="AY95" s="17" t="s">
        <v>181</v>
      </c>
      <c r="BE95" s="191">
        <f>IF(N95="základní",J95,0)</f>
        <v>0</v>
      </c>
      <c r="BF95" s="191">
        <f>IF(N95="snížená",J95,0)</f>
        <v>0</v>
      </c>
      <c r="BG95" s="191">
        <f>IF(N95="zákl. přenesená",J95,0)</f>
        <v>0</v>
      </c>
      <c r="BH95" s="191">
        <f>IF(N95="sníž. přenesená",J95,0)</f>
        <v>0</v>
      </c>
      <c r="BI95" s="191">
        <f>IF(N95="nulová",J95,0)</f>
        <v>0</v>
      </c>
      <c r="BJ95" s="17" t="s">
        <v>79</v>
      </c>
      <c r="BK95" s="191">
        <f>ROUND(I95*H95,2)</f>
        <v>0</v>
      </c>
      <c r="BL95" s="17" t="s">
        <v>189</v>
      </c>
      <c r="BM95" s="190" t="s">
        <v>2288</v>
      </c>
    </row>
    <row r="96" spans="2:51" s="14" customFormat="1" ht="12">
      <c r="B96" s="203"/>
      <c r="C96" s="204"/>
      <c r="D96" s="194" t="s">
        <v>191</v>
      </c>
      <c r="E96" s="205" t="s">
        <v>19</v>
      </c>
      <c r="F96" s="206" t="s">
        <v>1987</v>
      </c>
      <c r="G96" s="204"/>
      <c r="H96" s="207">
        <v>12</v>
      </c>
      <c r="I96" s="208"/>
      <c r="J96" s="204"/>
      <c r="K96" s="204"/>
      <c r="L96" s="209"/>
      <c r="M96" s="210"/>
      <c r="N96" s="211"/>
      <c r="O96" s="211"/>
      <c r="P96" s="211"/>
      <c r="Q96" s="211"/>
      <c r="R96" s="211"/>
      <c r="S96" s="211"/>
      <c r="T96" s="212"/>
      <c r="AT96" s="213" t="s">
        <v>191</v>
      </c>
      <c r="AU96" s="213" t="s">
        <v>81</v>
      </c>
      <c r="AV96" s="14" t="s">
        <v>81</v>
      </c>
      <c r="AW96" s="14" t="s">
        <v>32</v>
      </c>
      <c r="AX96" s="14" t="s">
        <v>71</v>
      </c>
      <c r="AY96" s="213" t="s">
        <v>181</v>
      </c>
    </row>
    <row r="97" spans="2:51" s="15" customFormat="1" ht="12">
      <c r="B97" s="214"/>
      <c r="C97" s="215"/>
      <c r="D97" s="194" t="s">
        <v>191</v>
      </c>
      <c r="E97" s="216" t="s">
        <v>19</v>
      </c>
      <c r="F97" s="217" t="s">
        <v>196</v>
      </c>
      <c r="G97" s="215"/>
      <c r="H97" s="218">
        <v>12</v>
      </c>
      <c r="I97" s="219"/>
      <c r="J97" s="215"/>
      <c r="K97" s="215"/>
      <c r="L97" s="220"/>
      <c r="M97" s="221"/>
      <c r="N97" s="222"/>
      <c r="O97" s="222"/>
      <c r="P97" s="222"/>
      <c r="Q97" s="222"/>
      <c r="R97" s="222"/>
      <c r="S97" s="222"/>
      <c r="T97" s="223"/>
      <c r="AT97" s="224" t="s">
        <v>191</v>
      </c>
      <c r="AU97" s="224" t="s">
        <v>81</v>
      </c>
      <c r="AV97" s="15" t="s">
        <v>189</v>
      </c>
      <c r="AW97" s="15" t="s">
        <v>32</v>
      </c>
      <c r="AX97" s="15" t="s">
        <v>79</v>
      </c>
      <c r="AY97" s="224" t="s">
        <v>181</v>
      </c>
    </row>
    <row r="98" spans="1:65" s="2" customFormat="1" ht="24.15" customHeight="1">
      <c r="A98" s="34"/>
      <c r="B98" s="35"/>
      <c r="C98" s="178" t="s">
        <v>208</v>
      </c>
      <c r="D98" s="178" t="s">
        <v>183</v>
      </c>
      <c r="E98" s="179" t="s">
        <v>1956</v>
      </c>
      <c r="F98" s="180" t="s">
        <v>1957</v>
      </c>
      <c r="G98" s="181" t="s">
        <v>223</v>
      </c>
      <c r="H98" s="182">
        <v>16</v>
      </c>
      <c r="I98" s="183"/>
      <c r="J98" s="184">
        <f>ROUND(I98*H98,2)</f>
        <v>0</v>
      </c>
      <c r="K98" s="180" t="s">
        <v>187</v>
      </c>
      <c r="L98" s="185"/>
      <c r="M98" s="186" t="s">
        <v>19</v>
      </c>
      <c r="N98" s="187" t="s">
        <v>42</v>
      </c>
      <c r="O98" s="64"/>
      <c r="P98" s="188">
        <f>O98*H98</f>
        <v>0</v>
      </c>
      <c r="Q98" s="188">
        <v>0</v>
      </c>
      <c r="R98" s="188">
        <f>Q98*H98</f>
        <v>0</v>
      </c>
      <c r="S98" s="188">
        <v>0</v>
      </c>
      <c r="T98" s="189">
        <f>S98*H98</f>
        <v>0</v>
      </c>
      <c r="U98" s="34"/>
      <c r="V98" s="34"/>
      <c r="W98" s="34"/>
      <c r="X98" s="34"/>
      <c r="Y98" s="34"/>
      <c r="Z98" s="34"/>
      <c r="AA98" s="34"/>
      <c r="AB98" s="34"/>
      <c r="AC98" s="34"/>
      <c r="AD98" s="34"/>
      <c r="AE98" s="34"/>
      <c r="AR98" s="190" t="s">
        <v>188</v>
      </c>
      <c r="AT98" s="190" t="s">
        <v>183</v>
      </c>
      <c r="AU98" s="190" t="s">
        <v>81</v>
      </c>
      <c r="AY98" s="17" t="s">
        <v>181</v>
      </c>
      <c r="BE98" s="191">
        <f>IF(N98="základní",J98,0)</f>
        <v>0</v>
      </c>
      <c r="BF98" s="191">
        <f>IF(N98="snížená",J98,0)</f>
        <v>0</v>
      </c>
      <c r="BG98" s="191">
        <f>IF(N98="zákl. přenesená",J98,0)</f>
        <v>0</v>
      </c>
      <c r="BH98" s="191">
        <f>IF(N98="sníž. přenesená",J98,0)</f>
        <v>0</v>
      </c>
      <c r="BI98" s="191">
        <f>IF(N98="nulová",J98,0)</f>
        <v>0</v>
      </c>
      <c r="BJ98" s="17" t="s">
        <v>79</v>
      </c>
      <c r="BK98" s="191">
        <f>ROUND(I98*H98,2)</f>
        <v>0</v>
      </c>
      <c r="BL98" s="17" t="s">
        <v>189</v>
      </c>
      <c r="BM98" s="190" t="s">
        <v>2289</v>
      </c>
    </row>
    <row r="99" spans="2:51" s="14" customFormat="1" ht="12">
      <c r="B99" s="203"/>
      <c r="C99" s="204"/>
      <c r="D99" s="194" t="s">
        <v>191</v>
      </c>
      <c r="E99" s="205" t="s">
        <v>19</v>
      </c>
      <c r="F99" s="206" t="s">
        <v>445</v>
      </c>
      <c r="G99" s="204"/>
      <c r="H99" s="207">
        <v>16</v>
      </c>
      <c r="I99" s="208"/>
      <c r="J99" s="204"/>
      <c r="K99" s="204"/>
      <c r="L99" s="209"/>
      <c r="M99" s="210"/>
      <c r="N99" s="211"/>
      <c r="O99" s="211"/>
      <c r="P99" s="211"/>
      <c r="Q99" s="211"/>
      <c r="R99" s="211"/>
      <c r="S99" s="211"/>
      <c r="T99" s="212"/>
      <c r="AT99" s="213" t="s">
        <v>191</v>
      </c>
      <c r="AU99" s="213" t="s">
        <v>81</v>
      </c>
      <c r="AV99" s="14" t="s">
        <v>81</v>
      </c>
      <c r="AW99" s="14" t="s">
        <v>32</v>
      </c>
      <c r="AX99" s="14" t="s">
        <v>71</v>
      </c>
      <c r="AY99" s="213" t="s">
        <v>181</v>
      </c>
    </row>
    <row r="100" spans="2:51" s="15" customFormat="1" ht="12">
      <c r="B100" s="214"/>
      <c r="C100" s="215"/>
      <c r="D100" s="194" t="s">
        <v>191</v>
      </c>
      <c r="E100" s="216" t="s">
        <v>19</v>
      </c>
      <c r="F100" s="217" t="s">
        <v>196</v>
      </c>
      <c r="G100" s="215"/>
      <c r="H100" s="218">
        <v>16</v>
      </c>
      <c r="I100" s="219"/>
      <c r="J100" s="215"/>
      <c r="K100" s="215"/>
      <c r="L100" s="220"/>
      <c r="M100" s="221"/>
      <c r="N100" s="222"/>
      <c r="O100" s="222"/>
      <c r="P100" s="222"/>
      <c r="Q100" s="222"/>
      <c r="R100" s="222"/>
      <c r="S100" s="222"/>
      <c r="T100" s="223"/>
      <c r="AT100" s="224" t="s">
        <v>191</v>
      </c>
      <c r="AU100" s="224" t="s">
        <v>81</v>
      </c>
      <c r="AV100" s="15" t="s">
        <v>189</v>
      </c>
      <c r="AW100" s="15" t="s">
        <v>32</v>
      </c>
      <c r="AX100" s="15" t="s">
        <v>79</v>
      </c>
      <c r="AY100" s="224" t="s">
        <v>181</v>
      </c>
    </row>
    <row r="101" spans="1:65" s="2" customFormat="1" ht="24.15" customHeight="1">
      <c r="A101" s="34"/>
      <c r="B101" s="35"/>
      <c r="C101" s="178" t="s">
        <v>189</v>
      </c>
      <c r="D101" s="178" t="s">
        <v>183</v>
      </c>
      <c r="E101" s="179" t="s">
        <v>1959</v>
      </c>
      <c r="F101" s="180" t="s">
        <v>1960</v>
      </c>
      <c r="G101" s="181" t="s">
        <v>186</v>
      </c>
      <c r="H101" s="182">
        <v>5.625</v>
      </c>
      <c r="I101" s="183"/>
      <c r="J101" s="184">
        <f>ROUND(I101*H101,2)</f>
        <v>0</v>
      </c>
      <c r="K101" s="180" t="s">
        <v>187</v>
      </c>
      <c r="L101" s="185"/>
      <c r="M101" s="186" t="s">
        <v>19</v>
      </c>
      <c r="N101" s="187" t="s">
        <v>42</v>
      </c>
      <c r="O101" s="64"/>
      <c r="P101" s="188">
        <f>O101*H101</f>
        <v>0</v>
      </c>
      <c r="Q101" s="188">
        <v>1</v>
      </c>
      <c r="R101" s="188">
        <f>Q101*H101</f>
        <v>5.625</v>
      </c>
      <c r="S101" s="188">
        <v>0</v>
      </c>
      <c r="T101" s="189">
        <f>S101*H101</f>
        <v>0</v>
      </c>
      <c r="U101" s="34"/>
      <c r="V101" s="34"/>
      <c r="W101" s="34"/>
      <c r="X101" s="34"/>
      <c r="Y101" s="34"/>
      <c r="Z101" s="34"/>
      <c r="AA101" s="34"/>
      <c r="AB101" s="34"/>
      <c r="AC101" s="34"/>
      <c r="AD101" s="34"/>
      <c r="AE101" s="34"/>
      <c r="AR101" s="190" t="s">
        <v>188</v>
      </c>
      <c r="AT101" s="190" t="s">
        <v>183</v>
      </c>
      <c r="AU101" s="190" t="s">
        <v>81</v>
      </c>
      <c r="AY101" s="17" t="s">
        <v>181</v>
      </c>
      <c r="BE101" s="191">
        <f>IF(N101="základní",J101,0)</f>
        <v>0</v>
      </c>
      <c r="BF101" s="191">
        <f>IF(N101="snížená",J101,0)</f>
        <v>0</v>
      </c>
      <c r="BG101" s="191">
        <f>IF(N101="zákl. přenesená",J101,0)</f>
        <v>0</v>
      </c>
      <c r="BH101" s="191">
        <f>IF(N101="sníž. přenesená",J101,0)</f>
        <v>0</v>
      </c>
      <c r="BI101" s="191">
        <f>IF(N101="nulová",J101,0)</f>
        <v>0</v>
      </c>
      <c r="BJ101" s="17" t="s">
        <v>79</v>
      </c>
      <c r="BK101" s="191">
        <f>ROUND(I101*H101,2)</f>
        <v>0</v>
      </c>
      <c r="BL101" s="17" t="s">
        <v>189</v>
      </c>
      <c r="BM101" s="190" t="s">
        <v>2290</v>
      </c>
    </row>
    <row r="102" spans="2:51" s="14" customFormat="1" ht="12">
      <c r="B102" s="203"/>
      <c r="C102" s="204"/>
      <c r="D102" s="194" t="s">
        <v>191</v>
      </c>
      <c r="E102" s="205" t="s">
        <v>19</v>
      </c>
      <c r="F102" s="206" t="s">
        <v>2246</v>
      </c>
      <c r="G102" s="204"/>
      <c r="H102" s="207">
        <v>5.625</v>
      </c>
      <c r="I102" s="208"/>
      <c r="J102" s="204"/>
      <c r="K102" s="204"/>
      <c r="L102" s="209"/>
      <c r="M102" s="210"/>
      <c r="N102" s="211"/>
      <c r="O102" s="211"/>
      <c r="P102" s="211"/>
      <c r="Q102" s="211"/>
      <c r="R102" s="211"/>
      <c r="S102" s="211"/>
      <c r="T102" s="212"/>
      <c r="AT102" s="213" t="s">
        <v>191</v>
      </c>
      <c r="AU102" s="213" t="s">
        <v>81</v>
      </c>
      <c r="AV102" s="14" t="s">
        <v>81</v>
      </c>
      <c r="AW102" s="14" t="s">
        <v>32</v>
      </c>
      <c r="AX102" s="14" t="s">
        <v>71</v>
      </c>
      <c r="AY102" s="213" t="s">
        <v>181</v>
      </c>
    </row>
    <row r="103" spans="2:51" s="15" customFormat="1" ht="12">
      <c r="B103" s="214"/>
      <c r="C103" s="215"/>
      <c r="D103" s="194" t="s">
        <v>191</v>
      </c>
      <c r="E103" s="216" t="s">
        <v>19</v>
      </c>
      <c r="F103" s="217" t="s">
        <v>196</v>
      </c>
      <c r="G103" s="215"/>
      <c r="H103" s="218">
        <v>5.625</v>
      </c>
      <c r="I103" s="219"/>
      <c r="J103" s="215"/>
      <c r="K103" s="215"/>
      <c r="L103" s="220"/>
      <c r="M103" s="221"/>
      <c r="N103" s="222"/>
      <c r="O103" s="222"/>
      <c r="P103" s="222"/>
      <c r="Q103" s="222"/>
      <c r="R103" s="222"/>
      <c r="S103" s="222"/>
      <c r="T103" s="223"/>
      <c r="AT103" s="224" t="s">
        <v>191</v>
      </c>
      <c r="AU103" s="224" t="s">
        <v>81</v>
      </c>
      <c r="AV103" s="15" t="s">
        <v>189</v>
      </c>
      <c r="AW103" s="15" t="s">
        <v>32</v>
      </c>
      <c r="AX103" s="15" t="s">
        <v>79</v>
      </c>
      <c r="AY103" s="224" t="s">
        <v>181</v>
      </c>
    </row>
    <row r="104" spans="1:65" s="2" customFormat="1" ht="21.75" customHeight="1">
      <c r="A104" s="34"/>
      <c r="B104" s="35"/>
      <c r="C104" s="178" t="s">
        <v>197</v>
      </c>
      <c r="D104" s="178" t="s">
        <v>183</v>
      </c>
      <c r="E104" s="179" t="s">
        <v>1963</v>
      </c>
      <c r="F104" s="180" t="s">
        <v>1964</v>
      </c>
      <c r="G104" s="181" t="s">
        <v>186</v>
      </c>
      <c r="H104" s="182">
        <v>11.25</v>
      </c>
      <c r="I104" s="183"/>
      <c r="J104" s="184">
        <f>ROUND(I104*H104,2)</f>
        <v>0</v>
      </c>
      <c r="K104" s="180" t="s">
        <v>187</v>
      </c>
      <c r="L104" s="185"/>
      <c r="M104" s="186" t="s">
        <v>19</v>
      </c>
      <c r="N104" s="187" t="s">
        <v>42</v>
      </c>
      <c r="O104" s="64"/>
      <c r="P104" s="188">
        <f>O104*H104</f>
        <v>0</v>
      </c>
      <c r="Q104" s="188">
        <v>1</v>
      </c>
      <c r="R104" s="188">
        <f>Q104*H104</f>
        <v>11.25</v>
      </c>
      <c r="S104" s="188">
        <v>0</v>
      </c>
      <c r="T104" s="189">
        <f>S104*H104</f>
        <v>0</v>
      </c>
      <c r="U104" s="34"/>
      <c r="V104" s="34"/>
      <c r="W104" s="34"/>
      <c r="X104" s="34"/>
      <c r="Y104" s="34"/>
      <c r="Z104" s="34"/>
      <c r="AA104" s="34"/>
      <c r="AB104" s="34"/>
      <c r="AC104" s="34"/>
      <c r="AD104" s="34"/>
      <c r="AE104" s="34"/>
      <c r="AR104" s="190" t="s">
        <v>188</v>
      </c>
      <c r="AT104" s="190" t="s">
        <v>183</v>
      </c>
      <c r="AU104" s="190" t="s">
        <v>81</v>
      </c>
      <c r="AY104" s="17" t="s">
        <v>181</v>
      </c>
      <c r="BE104" s="191">
        <f>IF(N104="základní",J104,0)</f>
        <v>0</v>
      </c>
      <c r="BF104" s="191">
        <f>IF(N104="snížená",J104,0)</f>
        <v>0</v>
      </c>
      <c r="BG104" s="191">
        <f>IF(N104="zákl. přenesená",J104,0)</f>
        <v>0</v>
      </c>
      <c r="BH104" s="191">
        <f>IF(N104="sníž. přenesená",J104,0)</f>
        <v>0</v>
      </c>
      <c r="BI104" s="191">
        <f>IF(N104="nulová",J104,0)</f>
        <v>0</v>
      </c>
      <c r="BJ104" s="17" t="s">
        <v>79</v>
      </c>
      <c r="BK104" s="191">
        <f>ROUND(I104*H104,2)</f>
        <v>0</v>
      </c>
      <c r="BL104" s="17" t="s">
        <v>189</v>
      </c>
      <c r="BM104" s="190" t="s">
        <v>2291</v>
      </c>
    </row>
    <row r="105" spans="2:51" s="14" customFormat="1" ht="12">
      <c r="B105" s="203"/>
      <c r="C105" s="204"/>
      <c r="D105" s="194" t="s">
        <v>191</v>
      </c>
      <c r="E105" s="205" t="s">
        <v>19</v>
      </c>
      <c r="F105" s="206" t="s">
        <v>2248</v>
      </c>
      <c r="G105" s="204"/>
      <c r="H105" s="207">
        <v>11.25</v>
      </c>
      <c r="I105" s="208"/>
      <c r="J105" s="204"/>
      <c r="K105" s="204"/>
      <c r="L105" s="209"/>
      <c r="M105" s="210"/>
      <c r="N105" s="211"/>
      <c r="O105" s="211"/>
      <c r="P105" s="211"/>
      <c r="Q105" s="211"/>
      <c r="R105" s="211"/>
      <c r="S105" s="211"/>
      <c r="T105" s="212"/>
      <c r="AT105" s="213" t="s">
        <v>191</v>
      </c>
      <c r="AU105" s="213" t="s">
        <v>81</v>
      </c>
      <c r="AV105" s="14" t="s">
        <v>81</v>
      </c>
      <c r="AW105" s="14" t="s">
        <v>32</v>
      </c>
      <c r="AX105" s="14" t="s">
        <v>71</v>
      </c>
      <c r="AY105" s="213" t="s">
        <v>181</v>
      </c>
    </row>
    <row r="106" spans="2:51" s="15" customFormat="1" ht="12">
      <c r="B106" s="214"/>
      <c r="C106" s="215"/>
      <c r="D106" s="194" t="s">
        <v>191</v>
      </c>
      <c r="E106" s="216" t="s">
        <v>19</v>
      </c>
      <c r="F106" s="217" t="s">
        <v>196</v>
      </c>
      <c r="G106" s="215"/>
      <c r="H106" s="218">
        <v>11.25</v>
      </c>
      <c r="I106" s="219"/>
      <c r="J106" s="215"/>
      <c r="K106" s="215"/>
      <c r="L106" s="220"/>
      <c r="M106" s="221"/>
      <c r="N106" s="222"/>
      <c r="O106" s="222"/>
      <c r="P106" s="222"/>
      <c r="Q106" s="222"/>
      <c r="R106" s="222"/>
      <c r="S106" s="222"/>
      <c r="T106" s="223"/>
      <c r="AT106" s="224" t="s">
        <v>191</v>
      </c>
      <c r="AU106" s="224" t="s">
        <v>81</v>
      </c>
      <c r="AV106" s="15" t="s">
        <v>189</v>
      </c>
      <c r="AW106" s="15" t="s">
        <v>32</v>
      </c>
      <c r="AX106" s="15" t="s">
        <v>79</v>
      </c>
      <c r="AY106" s="224" t="s">
        <v>181</v>
      </c>
    </row>
    <row r="107" spans="1:65" s="2" customFormat="1" ht="24.15" customHeight="1">
      <c r="A107" s="34"/>
      <c r="B107" s="35"/>
      <c r="C107" s="178" t="s">
        <v>225</v>
      </c>
      <c r="D107" s="178" t="s">
        <v>183</v>
      </c>
      <c r="E107" s="179" t="s">
        <v>1967</v>
      </c>
      <c r="F107" s="180" t="s">
        <v>1968</v>
      </c>
      <c r="G107" s="181" t="s">
        <v>186</v>
      </c>
      <c r="H107" s="182">
        <v>11.25</v>
      </c>
      <c r="I107" s="183"/>
      <c r="J107" s="184">
        <f>ROUND(I107*H107,2)</f>
        <v>0</v>
      </c>
      <c r="K107" s="180" t="s">
        <v>187</v>
      </c>
      <c r="L107" s="185"/>
      <c r="M107" s="186" t="s">
        <v>19</v>
      </c>
      <c r="N107" s="187" t="s">
        <v>42</v>
      </c>
      <c r="O107" s="64"/>
      <c r="P107" s="188">
        <f>O107*H107</f>
        <v>0</v>
      </c>
      <c r="Q107" s="188">
        <v>1</v>
      </c>
      <c r="R107" s="188">
        <f>Q107*H107</f>
        <v>11.25</v>
      </c>
      <c r="S107" s="188">
        <v>0</v>
      </c>
      <c r="T107" s="189">
        <f>S107*H107</f>
        <v>0</v>
      </c>
      <c r="U107" s="34"/>
      <c r="V107" s="34"/>
      <c r="W107" s="34"/>
      <c r="X107" s="34"/>
      <c r="Y107" s="34"/>
      <c r="Z107" s="34"/>
      <c r="AA107" s="34"/>
      <c r="AB107" s="34"/>
      <c r="AC107" s="34"/>
      <c r="AD107" s="34"/>
      <c r="AE107" s="34"/>
      <c r="AR107" s="190" t="s">
        <v>188</v>
      </c>
      <c r="AT107" s="190" t="s">
        <v>183</v>
      </c>
      <c r="AU107" s="190" t="s">
        <v>81</v>
      </c>
      <c r="AY107" s="17" t="s">
        <v>181</v>
      </c>
      <c r="BE107" s="191">
        <f>IF(N107="základní",J107,0)</f>
        <v>0</v>
      </c>
      <c r="BF107" s="191">
        <f>IF(N107="snížená",J107,0)</f>
        <v>0</v>
      </c>
      <c r="BG107" s="191">
        <f>IF(N107="zákl. přenesená",J107,0)</f>
        <v>0</v>
      </c>
      <c r="BH107" s="191">
        <f>IF(N107="sníž. přenesená",J107,0)</f>
        <v>0</v>
      </c>
      <c r="BI107" s="191">
        <f>IF(N107="nulová",J107,0)</f>
        <v>0</v>
      </c>
      <c r="BJ107" s="17" t="s">
        <v>79</v>
      </c>
      <c r="BK107" s="191">
        <f>ROUND(I107*H107,2)</f>
        <v>0</v>
      </c>
      <c r="BL107" s="17" t="s">
        <v>189</v>
      </c>
      <c r="BM107" s="190" t="s">
        <v>2292</v>
      </c>
    </row>
    <row r="108" spans="2:51" s="14" customFormat="1" ht="12">
      <c r="B108" s="203"/>
      <c r="C108" s="204"/>
      <c r="D108" s="194" t="s">
        <v>191</v>
      </c>
      <c r="E108" s="205" t="s">
        <v>19</v>
      </c>
      <c r="F108" s="206" t="s">
        <v>2248</v>
      </c>
      <c r="G108" s="204"/>
      <c r="H108" s="207">
        <v>11.25</v>
      </c>
      <c r="I108" s="208"/>
      <c r="J108" s="204"/>
      <c r="K108" s="204"/>
      <c r="L108" s="209"/>
      <c r="M108" s="210"/>
      <c r="N108" s="211"/>
      <c r="O108" s="211"/>
      <c r="P108" s="211"/>
      <c r="Q108" s="211"/>
      <c r="R108" s="211"/>
      <c r="S108" s="211"/>
      <c r="T108" s="212"/>
      <c r="AT108" s="213" t="s">
        <v>191</v>
      </c>
      <c r="AU108" s="213" t="s">
        <v>81</v>
      </c>
      <c r="AV108" s="14" t="s">
        <v>81</v>
      </c>
      <c r="AW108" s="14" t="s">
        <v>32</v>
      </c>
      <c r="AX108" s="14" t="s">
        <v>71</v>
      </c>
      <c r="AY108" s="213" t="s">
        <v>181</v>
      </c>
    </row>
    <row r="109" spans="2:51" s="15" customFormat="1" ht="12">
      <c r="B109" s="214"/>
      <c r="C109" s="215"/>
      <c r="D109" s="194" t="s">
        <v>191</v>
      </c>
      <c r="E109" s="216" t="s">
        <v>19</v>
      </c>
      <c r="F109" s="217" t="s">
        <v>196</v>
      </c>
      <c r="G109" s="215"/>
      <c r="H109" s="218">
        <v>11.25</v>
      </c>
      <c r="I109" s="219"/>
      <c r="J109" s="215"/>
      <c r="K109" s="215"/>
      <c r="L109" s="220"/>
      <c r="M109" s="221"/>
      <c r="N109" s="222"/>
      <c r="O109" s="222"/>
      <c r="P109" s="222"/>
      <c r="Q109" s="222"/>
      <c r="R109" s="222"/>
      <c r="S109" s="222"/>
      <c r="T109" s="223"/>
      <c r="AT109" s="224" t="s">
        <v>191</v>
      </c>
      <c r="AU109" s="224" t="s">
        <v>81</v>
      </c>
      <c r="AV109" s="15" t="s">
        <v>189</v>
      </c>
      <c r="AW109" s="15" t="s">
        <v>32</v>
      </c>
      <c r="AX109" s="15" t="s">
        <v>79</v>
      </c>
      <c r="AY109" s="224" t="s">
        <v>181</v>
      </c>
    </row>
    <row r="110" spans="1:65" s="2" customFormat="1" ht="16.5" customHeight="1">
      <c r="A110" s="34"/>
      <c r="B110" s="35"/>
      <c r="C110" s="178" t="s">
        <v>230</v>
      </c>
      <c r="D110" s="178" t="s">
        <v>183</v>
      </c>
      <c r="E110" s="179" t="s">
        <v>1931</v>
      </c>
      <c r="F110" s="180" t="s">
        <v>1932</v>
      </c>
      <c r="G110" s="181" t="s">
        <v>262</v>
      </c>
      <c r="H110" s="182">
        <v>48</v>
      </c>
      <c r="I110" s="183"/>
      <c r="J110" s="184">
        <f>ROUND(I110*H110,2)</f>
        <v>0</v>
      </c>
      <c r="K110" s="180" t="s">
        <v>187</v>
      </c>
      <c r="L110" s="185"/>
      <c r="M110" s="186" t="s">
        <v>19</v>
      </c>
      <c r="N110" s="187" t="s">
        <v>42</v>
      </c>
      <c r="O110" s="64"/>
      <c r="P110" s="188">
        <f>O110*H110</f>
        <v>0</v>
      </c>
      <c r="Q110" s="188">
        <v>0</v>
      </c>
      <c r="R110" s="188">
        <f>Q110*H110</f>
        <v>0</v>
      </c>
      <c r="S110" s="188">
        <v>0</v>
      </c>
      <c r="T110" s="189">
        <f>S110*H110</f>
        <v>0</v>
      </c>
      <c r="U110" s="34"/>
      <c r="V110" s="34"/>
      <c r="W110" s="34"/>
      <c r="X110" s="34"/>
      <c r="Y110" s="34"/>
      <c r="Z110" s="34"/>
      <c r="AA110" s="34"/>
      <c r="AB110" s="34"/>
      <c r="AC110" s="34"/>
      <c r="AD110" s="34"/>
      <c r="AE110" s="34"/>
      <c r="AR110" s="190" t="s">
        <v>188</v>
      </c>
      <c r="AT110" s="190" t="s">
        <v>183</v>
      </c>
      <c r="AU110" s="190" t="s">
        <v>81</v>
      </c>
      <c r="AY110" s="17" t="s">
        <v>181</v>
      </c>
      <c r="BE110" s="191">
        <f>IF(N110="základní",J110,0)</f>
        <v>0</v>
      </c>
      <c r="BF110" s="191">
        <f>IF(N110="snížená",J110,0)</f>
        <v>0</v>
      </c>
      <c r="BG110" s="191">
        <f>IF(N110="zákl. přenesená",J110,0)</f>
        <v>0</v>
      </c>
      <c r="BH110" s="191">
        <f>IF(N110="sníž. přenesená",J110,0)</f>
        <v>0</v>
      </c>
      <c r="BI110" s="191">
        <f>IF(N110="nulová",J110,0)</f>
        <v>0</v>
      </c>
      <c r="BJ110" s="17" t="s">
        <v>79</v>
      </c>
      <c r="BK110" s="191">
        <f>ROUND(I110*H110,2)</f>
        <v>0</v>
      </c>
      <c r="BL110" s="17" t="s">
        <v>189</v>
      </c>
      <c r="BM110" s="190" t="s">
        <v>2293</v>
      </c>
    </row>
    <row r="111" spans="2:51" s="14" customFormat="1" ht="12">
      <c r="B111" s="203"/>
      <c r="C111" s="204"/>
      <c r="D111" s="194" t="s">
        <v>191</v>
      </c>
      <c r="E111" s="205" t="s">
        <v>19</v>
      </c>
      <c r="F111" s="206" t="s">
        <v>1173</v>
      </c>
      <c r="G111" s="204"/>
      <c r="H111" s="207">
        <v>48</v>
      </c>
      <c r="I111" s="208"/>
      <c r="J111" s="204"/>
      <c r="K111" s="204"/>
      <c r="L111" s="209"/>
      <c r="M111" s="210"/>
      <c r="N111" s="211"/>
      <c r="O111" s="211"/>
      <c r="P111" s="211"/>
      <c r="Q111" s="211"/>
      <c r="R111" s="211"/>
      <c r="S111" s="211"/>
      <c r="T111" s="212"/>
      <c r="AT111" s="213" t="s">
        <v>191</v>
      </c>
      <c r="AU111" s="213" t="s">
        <v>81</v>
      </c>
      <c r="AV111" s="14" t="s">
        <v>81</v>
      </c>
      <c r="AW111" s="14" t="s">
        <v>32</v>
      </c>
      <c r="AX111" s="14" t="s">
        <v>71</v>
      </c>
      <c r="AY111" s="213" t="s">
        <v>181</v>
      </c>
    </row>
    <row r="112" spans="2:51" s="15" customFormat="1" ht="12">
      <c r="B112" s="214"/>
      <c r="C112" s="215"/>
      <c r="D112" s="194" t="s">
        <v>191</v>
      </c>
      <c r="E112" s="216" t="s">
        <v>19</v>
      </c>
      <c r="F112" s="217" t="s">
        <v>196</v>
      </c>
      <c r="G112" s="215"/>
      <c r="H112" s="218">
        <v>48</v>
      </c>
      <c r="I112" s="219"/>
      <c r="J112" s="215"/>
      <c r="K112" s="215"/>
      <c r="L112" s="220"/>
      <c r="M112" s="221"/>
      <c r="N112" s="222"/>
      <c r="O112" s="222"/>
      <c r="P112" s="222"/>
      <c r="Q112" s="222"/>
      <c r="R112" s="222"/>
      <c r="S112" s="222"/>
      <c r="T112" s="223"/>
      <c r="AT112" s="224" t="s">
        <v>191</v>
      </c>
      <c r="AU112" s="224" t="s">
        <v>81</v>
      </c>
      <c r="AV112" s="15" t="s">
        <v>189</v>
      </c>
      <c r="AW112" s="15" t="s">
        <v>32</v>
      </c>
      <c r="AX112" s="15" t="s">
        <v>79</v>
      </c>
      <c r="AY112" s="224" t="s">
        <v>181</v>
      </c>
    </row>
    <row r="113" spans="1:65" s="2" customFormat="1" ht="21.75" customHeight="1">
      <c r="A113" s="34"/>
      <c r="B113" s="35"/>
      <c r="C113" s="178" t="s">
        <v>188</v>
      </c>
      <c r="D113" s="178" t="s">
        <v>183</v>
      </c>
      <c r="E113" s="179" t="s">
        <v>1934</v>
      </c>
      <c r="F113" s="180" t="s">
        <v>1935</v>
      </c>
      <c r="G113" s="181" t="s">
        <v>211</v>
      </c>
      <c r="H113" s="182">
        <v>1.5</v>
      </c>
      <c r="I113" s="183"/>
      <c r="J113" s="184">
        <f>ROUND(I113*H113,2)</f>
        <v>0</v>
      </c>
      <c r="K113" s="180" t="s">
        <v>187</v>
      </c>
      <c r="L113" s="185"/>
      <c r="M113" s="186" t="s">
        <v>19</v>
      </c>
      <c r="N113" s="187" t="s">
        <v>42</v>
      </c>
      <c r="O113" s="64"/>
      <c r="P113" s="188">
        <f>O113*H113</f>
        <v>0</v>
      </c>
      <c r="Q113" s="188">
        <v>2.234</v>
      </c>
      <c r="R113" s="188">
        <f>Q113*H113</f>
        <v>3.351</v>
      </c>
      <c r="S113" s="188">
        <v>0</v>
      </c>
      <c r="T113" s="189">
        <f>S113*H113</f>
        <v>0</v>
      </c>
      <c r="U113" s="34"/>
      <c r="V113" s="34"/>
      <c r="W113" s="34"/>
      <c r="X113" s="34"/>
      <c r="Y113" s="34"/>
      <c r="Z113" s="34"/>
      <c r="AA113" s="34"/>
      <c r="AB113" s="34"/>
      <c r="AC113" s="34"/>
      <c r="AD113" s="34"/>
      <c r="AE113" s="34"/>
      <c r="AR113" s="190" t="s">
        <v>188</v>
      </c>
      <c r="AT113" s="190" t="s">
        <v>183</v>
      </c>
      <c r="AU113" s="190" t="s">
        <v>81</v>
      </c>
      <c r="AY113" s="17" t="s">
        <v>181</v>
      </c>
      <c r="BE113" s="191">
        <f>IF(N113="základní",J113,0)</f>
        <v>0</v>
      </c>
      <c r="BF113" s="191">
        <f>IF(N113="snížená",J113,0)</f>
        <v>0</v>
      </c>
      <c r="BG113" s="191">
        <f>IF(N113="zákl. přenesená",J113,0)</f>
        <v>0</v>
      </c>
      <c r="BH113" s="191">
        <f>IF(N113="sníž. přenesená",J113,0)</f>
        <v>0</v>
      </c>
      <c r="BI113" s="191">
        <f>IF(N113="nulová",J113,0)</f>
        <v>0</v>
      </c>
      <c r="BJ113" s="17" t="s">
        <v>79</v>
      </c>
      <c r="BK113" s="191">
        <f>ROUND(I113*H113,2)</f>
        <v>0</v>
      </c>
      <c r="BL113" s="17" t="s">
        <v>189</v>
      </c>
      <c r="BM113" s="190" t="s">
        <v>2294</v>
      </c>
    </row>
    <row r="114" spans="2:51" s="13" customFormat="1" ht="12">
      <c r="B114" s="192"/>
      <c r="C114" s="193"/>
      <c r="D114" s="194" t="s">
        <v>191</v>
      </c>
      <c r="E114" s="195" t="s">
        <v>19</v>
      </c>
      <c r="F114" s="196" t="s">
        <v>2253</v>
      </c>
      <c r="G114" s="193"/>
      <c r="H114" s="195" t="s">
        <v>19</v>
      </c>
      <c r="I114" s="197"/>
      <c r="J114" s="193"/>
      <c r="K114" s="193"/>
      <c r="L114" s="198"/>
      <c r="M114" s="199"/>
      <c r="N114" s="200"/>
      <c r="O114" s="200"/>
      <c r="P114" s="200"/>
      <c r="Q114" s="200"/>
      <c r="R114" s="200"/>
      <c r="S114" s="200"/>
      <c r="T114" s="201"/>
      <c r="AT114" s="202" t="s">
        <v>191</v>
      </c>
      <c r="AU114" s="202" t="s">
        <v>81</v>
      </c>
      <c r="AV114" s="13" t="s">
        <v>79</v>
      </c>
      <c r="AW114" s="13" t="s">
        <v>32</v>
      </c>
      <c r="AX114" s="13" t="s">
        <v>71</v>
      </c>
      <c r="AY114" s="202" t="s">
        <v>181</v>
      </c>
    </row>
    <row r="115" spans="2:51" s="14" customFormat="1" ht="12">
      <c r="B115" s="203"/>
      <c r="C115" s="204"/>
      <c r="D115" s="194" t="s">
        <v>191</v>
      </c>
      <c r="E115" s="205" t="s">
        <v>19</v>
      </c>
      <c r="F115" s="206" t="s">
        <v>1937</v>
      </c>
      <c r="G115" s="204"/>
      <c r="H115" s="207">
        <v>1.5</v>
      </c>
      <c r="I115" s="208"/>
      <c r="J115" s="204"/>
      <c r="K115" s="204"/>
      <c r="L115" s="209"/>
      <c r="M115" s="210"/>
      <c r="N115" s="211"/>
      <c r="O115" s="211"/>
      <c r="P115" s="211"/>
      <c r="Q115" s="211"/>
      <c r="R115" s="211"/>
      <c r="S115" s="211"/>
      <c r="T115" s="212"/>
      <c r="AT115" s="213" t="s">
        <v>191</v>
      </c>
      <c r="AU115" s="213" t="s">
        <v>81</v>
      </c>
      <c r="AV115" s="14" t="s">
        <v>81</v>
      </c>
      <c r="AW115" s="14" t="s">
        <v>32</v>
      </c>
      <c r="AX115" s="14" t="s">
        <v>71</v>
      </c>
      <c r="AY115" s="213" t="s">
        <v>181</v>
      </c>
    </row>
    <row r="116" spans="2:51" s="15" customFormat="1" ht="12">
      <c r="B116" s="214"/>
      <c r="C116" s="215"/>
      <c r="D116" s="194" t="s">
        <v>191</v>
      </c>
      <c r="E116" s="216" t="s">
        <v>19</v>
      </c>
      <c r="F116" s="217" t="s">
        <v>196</v>
      </c>
      <c r="G116" s="215"/>
      <c r="H116" s="218">
        <v>1.5</v>
      </c>
      <c r="I116" s="219"/>
      <c r="J116" s="215"/>
      <c r="K116" s="215"/>
      <c r="L116" s="220"/>
      <c r="M116" s="221"/>
      <c r="N116" s="222"/>
      <c r="O116" s="222"/>
      <c r="P116" s="222"/>
      <c r="Q116" s="222"/>
      <c r="R116" s="222"/>
      <c r="S116" s="222"/>
      <c r="T116" s="223"/>
      <c r="AT116" s="224" t="s">
        <v>191</v>
      </c>
      <c r="AU116" s="224" t="s">
        <v>81</v>
      </c>
      <c r="AV116" s="15" t="s">
        <v>189</v>
      </c>
      <c r="AW116" s="15" t="s">
        <v>32</v>
      </c>
      <c r="AX116" s="15" t="s">
        <v>79</v>
      </c>
      <c r="AY116" s="224" t="s">
        <v>181</v>
      </c>
    </row>
    <row r="117" spans="2:63" s="12" customFormat="1" ht="22.8" customHeight="1">
      <c r="B117" s="162"/>
      <c r="C117" s="163"/>
      <c r="D117" s="164" t="s">
        <v>70</v>
      </c>
      <c r="E117" s="176" t="s">
        <v>197</v>
      </c>
      <c r="F117" s="176" t="s">
        <v>198</v>
      </c>
      <c r="G117" s="163"/>
      <c r="H117" s="163"/>
      <c r="I117" s="166"/>
      <c r="J117" s="177">
        <f>BK117</f>
        <v>0</v>
      </c>
      <c r="K117" s="163"/>
      <c r="L117" s="168"/>
      <c r="M117" s="169"/>
      <c r="N117" s="170"/>
      <c r="O117" s="170"/>
      <c r="P117" s="171">
        <f>SUM(P118:P139)</f>
        <v>0</v>
      </c>
      <c r="Q117" s="170"/>
      <c r="R117" s="171">
        <f>SUM(R118:R139)</f>
        <v>0</v>
      </c>
      <c r="S117" s="170"/>
      <c r="T117" s="172">
        <f>SUM(T118:T139)</f>
        <v>0</v>
      </c>
      <c r="AR117" s="173" t="s">
        <v>79</v>
      </c>
      <c r="AT117" s="174" t="s">
        <v>70</v>
      </c>
      <c r="AU117" s="174" t="s">
        <v>79</v>
      </c>
      <c r="AY117" s="173" t="s">
        <v>181</v>
      </c>
      <c r="BK117" s="175">
        <f>SUM(BK118:BK139)</f>
        <v>0</v>
      </c>
    </row>
    <row r="118" spans="1:65" s="2" customFormat="1" ht="78" customHeight="1">
      <c r="A118" s="34"/>
      <c r="B118" s="35"/>
      <c r="C118" s="225" t="s">
        <v>240</v>
      </c>
      <c r="D118" s="225" t="s">
        <v>199</v>
      </c>
      <c r="E118" s="226" t="s">
        <v>1974</v>
      </c>
      <c r="F118" s="227" t="s">
        <v>1975</v>
      </c>
      <c r="G118" s="228" t="s">
        <v>1425</v>
      </c>
      <c r="H118" s="229">
        <v>48</v>
      </c>
      <c r="I118" s="230"/>
      <c r="J118" s="231">
        <f>ROUND(I118*H118,2)</f>
        <v>0</v>
      </c>
      <c r="K118" s="227" t="s">
        <v>187</v>
      </c>
      <c r="L118" s="39"/>
      <c r="M118" s="232" t="s">
        <v>19</v>
      </c>
      <c r="N118" s="233" t="s">
        <v>42</v>
      </c>
      <c r="O118" s="64"/>
      <c r="P118" s="188">
        <f>O118*H118</f>
        <v>0</v>
      </c>
      <c r="Q118" s="188">
        <v>0</v>
      </c>
      <c r="R118" s="188">
        <f>Q118*H118</f>
        <v>0</v>
      </c>
      <c r="S118" s="188">
        <v>0</v>
      </c>
      <c r="T118" s="189">
        <f>S118*H118</f>
        <v>0</v>
      </c>
      <c r="U118" s="34"/>
      <c r="V118" s="34"/>
      <c r="W118" s="34"/>
      <c r="X118" s="34"/>
      <c r="Y118" s="34"/>
      <c r="Z118" s="34"/>
      <c r="AA118" s="34"/>
      <c r="AB118" s="34"/>
      <c r="AC118" s="34"/>
      <c r="AD118" s="34"/>
      <c r="AE118" s="34"/>
      <c r="AR118" s="190" t="s">
        <v>189</v>
      </c>
      <c r="AT118" s="190" t="s">
        <v>199</v>
      </c>
      <c r="AU118" s="190" t="s">
        <v>81</v>
      </c>
      <c r="AY118" s="17" t="s">
        <v>181</v>
      </c>
      <c r="BE118" s="191">
        <f>IF(N118="základní",J118,0)</f>
        <v>0</v>
      </c>
      <c r="BF118" s="191">
        <f>IF(N118="snížená",J118,0)</f>
        <v>0</v>
      </c>
      <c r="BG118" s="191">
        <f>IF(N118="zákl. přenesená",J118,0)</f>
        <v>0</v>
      </c>
      <c r="BH118" s="191">
        <f>IF(N118="sníž. přenesená",J118,0)</f>
        <v>0</v>
      </c>
      <c r="BI118" s="191">
        <f>IF(N118="nulová",J118,0)</f>
        <v>0</v>
      </c>
      <c r="BJ118" s="17" t="s">
        <v>79</v>
      </c>
      <c r="BK118" s="191">
        <f>ROUND(I118*H118,2)</f>
        <v>0</v>
      </c>
      <c r="BL118" s="17" t="s">
        <v>189</v>
      </c>
      <c r="BM118" s="190" t="s">
        <v>2295</v>
      </c>
    </row>
    <row r="119" spans="2:51" s="14" customFormat="1" ht="12">
      <c r="B119" s="203"/>
      <c r="C119" s="204"/>
      <c r="D119" s="194" t="s">
        <v>191</v>
      </c>
      <c r="E119" s="205" t="s">
        <v>19</v>
      </c>
      <c r="F119" s="206" t="s">
        <v>1977</v>
      </c>
      <c r="G119" s="204"/>
      <c r="H119" s="207">
        <v>48</v>
      </c>
      <c r="I119" s="208"/>
      <c r="J119" s="204"/>
      <c r="K119" s="204"/>
      <c r="L119" s="209"/>
      <c r="M119" s="210"/>
      <c r="N119" s="211"/>
      <c r="O119" s="211"/>
      <c r="P119" s="211"/>
      <c r="Q119" s="211"/>
      <c r="R119" s="211"/>
      <c r="S119" s="211"/>
      <c r="T119" s="212"/>
      <c r="AT119" s="213" t="s">
        <v>191</v>
      </c>
      <c r="AU119" s="213" t="s">
        <v>81</v>
      </c>
      <c r="AV119" s="14" t="s">
        <v>81</v>
      </c>
      <c r="AW119" s="14" t="s">
        <v>32</v>
      </c>
      <c r="AX119" s="14" t="s">
        <v>71</v>
      </c>
      <c r="AY119" s="213" t="s">
        <v>181</v>
      </c>
    </row>
    <row r="120" spans="2:51" s="15" customFormat="1" ht="12">
      <c r="B120" s="214"/>
      <c r="C120" s="215"/>
      <c r="D120" s="194" t="s">
        <v>191</v>
      </c>
      <c r="E120" s="216" t="s">
        <v>19</v>
      </c>
      <c r="F120" s="217" t="s">
        <v>196</v>
      </c>
      <c r="G120" s="215"/>
      <c r="H120" s="218">
        <v>48</v>
      </c>
      <c r="I120" s="219"/>
      <c r="J120" s="215"/>
      <c r="K120" s="215"/>
      <c r="L120" s="220"/>
      <c r="M120" s="221"/>
      <c r="N120" s="222"/>
      <c r="O120" s="222"/>
      <c r="P120" s="222"/>
      <c r="Q120" s="222"/>
      <c r="R120" s="222"/>
      <c r="S120" s="222"/>
      <c r="T120" s="223"/>
      <c r="AT120" s="224" t="s">
        <v>191</v>
      </c>
      <c r="AU120" s="224" t="s">
        <v>81</v>
      </c>
      <c r="AV120" s="15" t="s">
        <v>189</v>
      </c>
      <c r="AW120" s="15" t="s">
        <v>32</v>
      </c>
      <c r="AX120" s="15" t="s">
        <v>79</v>
      </c>
      <c r="AY120" s="224" t="s">
        <v>181</v>
      </c>
    </row>
    <row r="121" spans="1:65" s="2" customFormat="1" ht="62.7" customHeight="1">
      <c r="A121" s="34"/>
      <c r="B121" s="35"/>
      <c r="C121" s="225" t="s">
        <v>284</v>
      </c>
      <c r="D121" s="225" t="s">
        <v>199</v>
      </c>
      <c r="E121" s="226" t="s">
        <v>1978</v>
      </c>
      <c r="F121" s="227" t="s">
        <v>1979</v>
      </c>
      <c r="G121" s="228" t="s">
        <v>262</v>
      </c>
      <c r="H121" s="229">
        <v>12</v>
      </c>
      <c r="I121" s="230"/>
      <c r="J121" s="231">
        <f>ROUND(I121*H121,2)</f>
        <v>0</v>
      </c>
      <c r="K121" s="227" t="s">
        <v>187</v>
      </c>
      <c r="L121" s="39"/>
      <c r="M121" s="232" t="s">
        <v>19</v>
      </c>
      <c r="N121" s="233" t="s">
        <v>42</v>
      </c>
      <c r="O121" s="64"/>
      <c r="P121" s="188">
        <f>O121*H121</f>
        <v>0</v>
      </c>
      <c r="Q121" s="188">
        <v>0</v>
      </c>
      <c r="R121" s="188">
        <f>Q121*H121</f>
        <v>0</v>
      </c>
      <c r="S121" s="188">
        <v>0</v>
      </c>
      <c r="T121" s="189">
        <f>S121*H121</f>
        <v>0</v>
      </c>
      <c r="U121" s="34"/>
      <c r="V121" s="34"/>
      <c r="W121" s="34"/>
      <c r="X121" s="34"/>
      <c r="Y121" s="34"/>
      <c r="Z121" s="34"/>
      <c r="AA121" s="34"/>
      <c r="AB121" s="34"/>
      <c r="AC121" s="34"/>
      <c r="AD121" s="34"/>
      <c r="AE121" s="34"/>
      <c r="AR121" s="190" t="s">
        <v>189</v>
      </c>
      <c r="AT121" s="190" t="s">
        <v>199</v>
      </c>
      <c r="AU121" s="190" t="s">
        <v>81</v>
      </c>
      <c r="AY121" s="17" t="s">
        <v>181</v>
      </c>
      <c r="BE121" s="191">
        <f>IF(N121="základní",J121,0)</f>
        <v>0</v>
      </c>
      <c r="BF121" s="191">
        <f>IF(N121="snížená",J121,0)</f>
        <v>0</v>
      </c>
      <c r="BG121" s="191">
        <f>IF(N121="zákl. přenesená",J121,0)</f>
        <v>0</v>
      </c>
      <c r="BH121" s="191">
        <f>IF(N121="sníž. přenesená",J121,0)</f>
        <v>0</v>
      </c>
      <c r="BI121" s="191">
        <f>IF(N121="nulová",J121,0)</f>
        <v>0</v>
      </c>
      <c r="BJ121" s="17" t="s">
        <v>79</v>
      </c>
      <c r="BK121" s="191">
        <f>ROUND(I121*H121,2)</f>
        <v>0</v>
      </c>
      <c r="BL121" s="17" t="s">
        <v>189</v>
      </c>
      <c r="BM121" s="190" t="s">
        <v>2296</v>
      </c>
    </row>
    <row r="122" spans="2:51" s="14" customFormat="1" ht="12">
      <c r="B122" s="203"/>
      <c r="C122" s="204"/>
      <c r="D122" s="194" t="s">
        <v>191</v>
      </c>
      <c r="E122" s="205" t="s">
        <v>19</v>
      </c>
      <c r="F122" s="206" t="s">
        <v>806</v>
      </c>
      <c r="G122" s="204"/>
      <c r="H122" s="207">
        <v>12</v>
      </c>
      <c r="I122" s="208"/>
      <c r="J122" s="204"/>
      <c r="K122" s="204"/>
      <c r="L122" s="209"/>
      <c r="M122" s="210"/>
      <c r="N122" s="211"/>
      <c r="O122" s="211"/>
      <c r="P122" s="211"/>
      <c r="Q122" s="211"/>
      <c r="R122" s="211"/>
      <c r="S122" s="211"/>
      <c r="T122" s="212"/>
      <c r="AT122" s="213" t="s">
        <v>191</v>
      </c>
      <c r="AU122" s="213" t="s">
        <v>81</v>
      </c>
      <c r="AV122" s="14" t="s">
        <v>81</v>
      </c>
      <c r="AW122" s="14" t="s">
        <v>32</v>
      </c>
      <c r="AX122" s="14" t="s">
        <v>71</v>
      </c>
      <c r="AY122" s="213" t="s">
        <v>181</v>
      </c>
    </row>
    <row r="123" spans="2:51" s="15" customFormat="1" ht="12">
      <c r="B123" s="214"/>
      <c r="C123" s="215"/>
      <c r="D123" s="194" t="s">
        <v>191</v>
      </c>
      <c r="E123" s="216" t="s">
        <v>19</v>
      </c>
      <c r="F123" s="217" t="s">
        <v>196</v>
      </c>
      <c r="G123" s="215"/>
      <c r="H123" s="218">
        <v>12</v>
      </c>
      <c r="I123" s="219"/>
      <c r="J123" s="215"/>
      <c r="K123" s="215"/>
      <c r="L123" s="220"/>
      <c r="M123" s="221"/>
      <c r="N123" s="222"/>
      <c r="O123" s="222"/>
      <c r="P123" s="222"/>
      <c r="Q123" s="222"/>
      <c r="R123" s="222"/>
      <c r="S123" s="222"/>
      <c r="T123" s="223"/>
      <c r="AT123" s="224" t="s">
        <v>191</v>
      </c>
      <c r="AU123" s="224" t="s">
        <v>81</v>
      </c>
      <c r="AV123" s="15" t="s">
        <v>189</v>
      </c>
      <c r="AW123" s="15" t="s">
        <v>32</v>
      </c>
      <c r="AX123" s="15" t="s">
        <v>79</v>
      </c>
      <c r="AY123" s="224" t="s">
        <v>181</v>
      </c>
    </row>
    <row r="124" spans="1:65" s="2" customFormat="1" ht="66.75" customHeight="1">
      <c r="A124" s="34"/>
      <c r="B124" s="35"/>
      <c r="C124" s="225" t="s">
        <v>289</v>
      </c>
      <c r="D124" s="225" t="s">
        <v>199</v>
      </c>
      <c r="E124" s="226" t="s">
        <v>1981</v>
      </c>
      <c r="F124" s="227" t="s">
        <v>1982</v>
      </c>
      <c r="G124" s="228" t="s">
        <v>262</v>
      </c>
      <c r="H124" s="229">
        <v>12</v>
      </c>
      <c r="I124" s="230"/>
      <c r="J124" s="231">
        <f>ROUND(I124*H124,2)</f>
        <v>0</v>
      </c>
      <c r="K124" s="227" t="s">
        <v>187</v>
      </c>
      <c r="L124" s="39"/>
      <c r="M124" s="232" t="s">
        <v>19</v>
      </c>
      <c r="N124" s="233" t="s">
        <v>42</v>
      </c>
      <c r="O124" s="64"/>
      <c r="P124" s="188">
        <f>O124*H124</f>
        <v>0</v>
      </c>
      <c r="Q124" s="188">
        <v>0</v>
      </c>
      <c r="R124" s="188">
        <f>Q124*H124</f>
        <v>0</v>
      </c>
      <c r="S124" s="188">
        <v>0</v>
      </c>
      <c r="T124" s="189">
        <f>S124*H124</f>
        <v>0</v>
      </c>
      <c r="U124" s="34"/>
      <c r="V124" s="34"/>
      <c r="W124" s="34"/>
      <c r="X124" s="34"/>
      <c r="Y124" s="34"/>
      <c r="Z124" s="34"/>
      <c r="AA124" s="34"/>
      <c r="AB124" s="34"/>
      <c r="AC124" s="34"/>
      <c r="AD124" s="34"/>
      <c r="AE124" s="34"/>
      <c r="AR124" s="190" t="s">
        <v>189</v>
      </c>
      <c r="AT124" s="190" t="s">
        <v>199</v>
      </c>
      <c r="AU124" s="190" t="s">
        <v>81</v>
      </c>
      <c r="AY124" s="17" t="s">
        <v>181</v>
      </c>
      <c r="BE124" s="191">
        <f>IF(N124="základní",J124,0)</f>
        <v>0</v>
      </c>
      <c r="BF124" s="191">
        <f>IF(N124="snížená",J124,0)</f>
        <v>0</v>
      </c>
      <c r="BG124" s="191">
        <f>IF(N124="zákl. přenesená",J124,0)</f>
        <v>0</v>
      </c>
      <c r="BH124" s="191">
        <f>IF(N124="sníž. přenesená",J124,0)</f>
        <v>0</v>
      </c>
      <c r="BI124" s="191">
        <f>IF(N124="nulová",J124,0)</f>
        <v>0</v>
      </c>
      <c r="BJ124" s="17" t="s">
        <v>79</v>
      </c>
      <c r="BK124" s="191">
        <f>ROUND(I124*H124,2)</f>
        <v>0</v>
      </c>
      <c r="BL124" s="17" t="s">
        <v>189</v>
      </c>
      <c r="BM124" s="190" t="s">
        <v>2297</v>
      </c>
    </row>
    <row r="125" spans="2:51" s="14" customFormat="1" ht="12">
      <c r="B125" s="203"/>
      <c r="C125" s="204"/>
      <c r="D125" s="194" t="s">
        <v>191</v>
      </c>
      <c r="E125" s="205" t="s">
        <v>19</v>
      </c>
      <c r="F125" s="206" t="s">
        <v>806</v>
      </c>
      <c r="G125" s="204"/>
      <c r="H125" s="207">
        <v>12</v>
      </c>
      <c r="I125" s="208"/>
      <c r="J125" s="204"/>
      <c r="K125" s="204"/>
      <c r="L125" s="209"/>
      <c r="M125" s="210"/>
      <c r="N125" s="211"/>
      <c r="O125" s="211"/>
      <c r="P125" s="211"/>
      <c r="Q125" s="211"/>
      <c r="R125" s="211"/>
      <c r="S125" s="211"/>
      <c r="T125" s="212"/>
      <c r="AT125" s="213" t="s">
        <v>191</v>
      </c>
      <c r="AU125" s="213" t="s">
        <v>81</v>
      </c>
      <c r="AV125" s="14" t="s">
        <v>81</v>
      </c>
      <c r="AW125" s="14" t="s">
        <v>32</v>
      </c>
      <c r="AX125" s="14" t="s">
        <v>71</v>
      </c>
      <c r="AY125" s="213" t="s">
        <v>181</v>
      </c>
    </row>
    <row r="126" spans="2:51" s="15" customFormat="1" ht="12">
      <c r="B126" s="214"/>
      <c r="C126" s="215"/>
      <c r="D126" s="194" t="s">
        <v>191</v>
      </c>
      <c r="E126" s="216" t="s">
        <v>19</v>
      </c>
      <c r="F126" s="217" t="s">
        <v>196</v>
      </c>
      <c r="G126" s="215"/>
      <c r="H126" s="218">
        <v>12</v>
      </c>
      <c r="I126" s="219"/>
      <c r="J126" s="215"/>
      <c r="K126" s="215"/>
      <c r="L126" s="220"/>
      <c r="M126" s="221"/>
      <c r="N126" s="222"/>
      <c r="O126" s="222"/>
      <c r="P126" s="222"/>
      <c r="Q126" s="222"/>
      <c r="R126" s="222"/>
      <c r="S126" s="222"/>
      <c r="T126" s="223"/>
      <c r="AT126" s="224" t="s">
        <v>191</v>
      </c>
      <c r="AU126" s="224" t="s">
        <v>81</v>
      </c>
      <c r="AV126" s="15" t="s">
        <v>189</v>
      </c>
      <c r="AW126" s="15" t="s">
        <v>32</v>
      </c>
      <c r="AX126" s="15" t="s">
        <v>79</v>
      </c>
      <c r="AY126" s="224" t="s">
        <v>181</v>
      </c>
    </row>
    <row r="127" spans="1:65" s="2" customFormat="1" ht="37.8" customHeight="1">
      <c r="A127" s="34"/>
      <c r="B127" s="35"/>
      <c r="C127" s="225" t="s">
        <v>294</v>
      </c>
      <c r="D127" s="225" t="s">
        <v>199</v>
      </c>
      <c r="E127" s="226" t="s">
        <v>1984</v>
      </c>
      <c r="F127" s="227" t="s">
        <v>1985</v>
      </c>
      <c r="G127" s="228" t="s">
        <v>262</v>
      </c>
      <c r="H127" s="229">
        <v>12</v>
      </c>
      <c r="I127" s="230"/>
      <c r="J127" s="231">
        <f>ROUND(I127*H127,2)</f>
        <v>0</v>
      </c>
      <c r="K127" s="227" t="s">
        <v>187</v>
      </c>
      <c r="L127" s="39"/>
      <c r="M127" s="232" t="s">
        <v>19</v>
      </c>
      <c r="N127" s="233" t="s">
        <v>42</v>
      </c>
      <c r="O127" s="64"/>
      <c r="P127" s="188">
        <f>O127*H127</f>
        <v>0</v>
      </c>
      <c r="Q127" s="188">
        <v>0</v>
      </c>
      <c r="R127" s="188">
        <f>Q127*H127</f>
        <v>0</v>
      </c>
      <c r="S127" s="188">
        <v>0</v>
      </c>
      <c r="T127" s="189">
        <f>S127*H127</f>
        <v>0</v>
      </c>
      <c r="U127" s="34"/>
      <c r="V127" s="34"/>
      <c r="W127" s="34"/>
      <c r="X127" s="34"/>
      <c r="Y127" s="34"/>
      <c r="Z127" s="34"/>
      <c r="AA127" s="34"/>
      <c r="AB127" s="34"/>
      <c r="AC127" s="34"/>
      <c r="AD127" s="34"/>
      <c r="AE127" s="34"/>
      <c r="AR127" s="190" t="s">
        <v>189</v>
      </c>
      <c r="AT127" s="190" t="s">
        <v>199</v>
      </c>
      <c r="AU127" s="190" t="s">
        <v>81</v>
      </c>
      <c r="AY127" s="17" t="s">
        <v>181</v>
      </c>
      <c r="BE127" s="191">
        <f>IF(N127="základní",J127,0)</f>
        <v>0</v>
      </c>
      <c r="BF127" s="191">
        <f>IF(N127="snížená",J127,0)</f>
        <v>0</v>
      </c>
      <c r="BG127" s="191">
        <f>IF(N127="zákl. přenesená",J127,0)</f>
        <v>0</v>
      </c>
      <c r="BH127" s="191">
        <f>IF(N127="sníž. přenesená",J127,0)</f>
        <v>0</v>
      </c>
      <c r="BI127" s="191">
        <f>IF(N127="nulová",J127,0)</f>
        <v>0</v>
      </c>
      <c r="BJ127" s="17" t="s">
        <v>79</v>
      </c>
      <c r="BK127" s="191">
        <f>ROUND(I127*H127,2)</f>
        <v>0</v>
      </c>
      <c r="BL127" s="17" t="s">
        <v>189</v>
      </c>
      <c r="BM127" s="190" t="s">
        <v>2298</v>
      </c>
    </row>
    <row r="128" spans="2:51" s="14" customFormat="1" ht="12">
      <c r="B128" s="203"/>
      <c r="C128" s="204"/>
      <c r="D128" s="194" t="s">
        <v>191</v>
      </c>
      <c r="E128" s="205" t="s">
        <v>19</v>
      </c>
      <c r="F128" s="206" t="s">
        <v>1987</v>
      </c>
      <c r="G128" s="204"/>
      <c r="H128" s="207">
        <v>12</v>
      </c>
      <c r="I128" s="208"/>
      <c r="J128" s="204"/>
      <c r="K128" s="204"/>
      <c r="L128" s="209"/>
      <c r="M128" s="210"/>
      <c r="N128" s="211"/>
      <c r="O128" s="211"/>
      <c r="P128" s="211"/>
      <c r="Q128" s="211"/>
      <c r="R128" s="211"/>
      <c r="S128" s="211"/>
      <c r="T128" s="212"/>
      <c r="AT128" s="213" t="s">
        <v>191</v>
      </c>
      <c r="AU128" s="213" t="s">
        <v>81</v>
      </c>
      <c r="AV128" s="14" t="s">
        <v>81</v>
      </c>
      <c r="AW128" s="14" t="s">
        <v>32</v>
      </c>
      <c r="AX128" s="14" t="s">
        <v>71</v>
      </c>
      <c r="AY128" s="213" t="s">
        <v>181</v>
      </c>
    </row>
    <row r="129" spans="2:51" s="15" customFormat="1" ht="12">
      <c r="B129" s="214"/>
      <c r="C129" s="215"/>
      <c r="D129" s="194" t="s">
        <v>191</v>
      </c>
      <c r="E129" s="216" t="s">
        <v>19</v>
      </c>
      <c r="F129" s="217" t="s">
        <v>196</v>
      </c>
      <c r="G129" s="215"/>
      <c r="H129" s="218">
        <v>12</v>
      </c>
      <c r="I129" s="219"/>
      <c r="J129" s="215"/>
      <c r="K129" s="215"/>
      <c r="L129" s="220"/>
      <c r="M129" s="221"/>
      <c r="N129" s="222"/>
      <c r="O129" s="222"/>
      <c r="P129" s="222"/>
      <c r="Q129" s="222"/>
      <c r="R129" s="222"/>
      <c r="S129" s="222"/>
      <c r="T129" s="223"/>
      <c r="AT129" s="224" t="s">
        <v>191</v>
      </c>
      <c r="AU129" s="224" t="s">
        <v>81</v>
      </c>
      <c r="AV129" s="15" t="s">
        <v>189</v>
      </c>
      <c r="AW129" s="15" t="s">
        <v>32</v>
      </c>
      <c r="AX129" s="15" t="s">
        <v>79</v>
      </c>
      <c r="AY129" s="224" t="s">
        <v>181</v>
      </c>
    </row>
    <row r="130" spans="1:65" s="2" customFormat="1" ht="55.5" customHeight="1">
      <c r="A130" s="34"/>
      <c r="B130" s="35"/>
      <c r="C130" s="225" t="s">
        <v>300</v>
      </c>
      <c r="D130" s="225" t="s">
        <v>199</v>
      </c>
      <c r="E130" s="226" t="s">
        <v>1988</v>
      </c>
      <c r="F130" s="227" t="s">
        <v>1989</v>
      </c>
      <c r="G130" s="228" t="s">
        <v>1294</v>
      </c>
      <c r="H130" s="229">
        <v>45</v>
      </c>
      <c r="I130" s="230"/>
      <c r="J130" s="231">
        <f>ROUND(I130*H130,2)</f>
        <v>0</v>
      </c>
      <c r="K130" s="227" t="s">
        <v>187</v>
      </c>
      <c r="L130" s="39"/>
      <c r="M130" s="232" t="s">
        <v>19</v>
      </c>
      <c r="N130" s="233" t="s">
        <v>42</v>
      </c>
      <c r="O130" s="64"/>
      <c r="P130" s="188">
        <f>O130*H130</f>
        <v>0</v>
      </c>
      <c r="Q130" s="188">
        <v>0</v>
      </c>
      <c r="R130" s="188">
        <f>Q130*H130</f>
        <v>0</v>
      </c>
      <c r="S130" s="188">
        <v>0</v>
      </c>
      <c r="T130" s="189">
        <f>S130*H130</f>
        <v>0</v>
      </c>
      <c r="U130" s="34"/>
      <c r="V130" s="34"/>
      <c r="W130" s="34"/>
      <c r="X130" s="34"/>
      <c r="Y130" s="34"/>
      <c r="Z130" s="34"/>
      <c r="AA130" s="34"/>
      <c r="AB130" s="34"/>
      <c r="AC130" s="34"/>
      <c r="AD130" s="34"/>
      <c r="AE130" s="34"/>
      <c r="AR130" s="190" t="s">
        <v>189</v>
      </c>
      <c r="AT130" s="190" t="s">
        <v>199</v>
      </c>
      <c r="AU130" s="190" t="s">
        <v>81</v>
      </c>
      <c r="AY130" s="17" t="s">
        <v>181</v>
      </c>
      <c r="BE130" s="191">
        <f>IF(N130="základní",J130,0)</f>
        <v>0</v>
      </c>
      <c r="BF130" s="191">
        <f>IF(N130="snížená",J130,0)</f>
        <v>0</v>
      </c>
      <c r="BG130" s="191">
        <f>IF(N130="zákl. přenesená",J130,0)</f>
        <v>0</v>
      </c>
      <c r="BH130" s="191">
        <f>IF(N130="sníž. přenesená",J130,0)</f>
        <v>0</v>
      </c>
      <c r="BI130" s="191">
        <f>IF(N130="nulová",J130,0)</f>
        <v>0</v>
      </c>
      <c r="BJ130" s="17" t="s">
        <v>79</v>
      </c>
      <c r="BK130" s="191">
        <f>ROUND(I130*H130,2)</f>
        <v>0</v>
      </c>
      <c r="BL130" s="17" t="s">
        <v>189</v>
      </c>
      <c r="BM130" s="190" t="s">
        <v>2299</v>
      </c>
    </row>
    <row r="131" spans="2:51" s="14" customFormat="1" ht="12">
      <c r="B131" s="203"/>
      <c r="C131" s="204"/>
      <c r="D131" s="194" t="s">
        <v>191</v>
      </c>
      <c r="E131" s="205" t="s">
        <v>19</v>
      </c>
      <c r="F131" s="206" t="s">
        <v>2259</v>
      </c>
      <c r="G131" s="204"/>
      <c r="H131" s="207">
        <v>45</v>
      </c>
      <c r="I131" s="208"/>
      <c r="J131" s="204"/>
      <c r="K131" s="204"/>
      <c r="L131" s="209"/>
      <c r="M131" s="210"/>
      <c r="N131" s="211"/>
      <c r="O131" s="211"/>
      <c r="P131" s="211"/>
      <c r="Q131" s="211"/>
      <c r="R131" s="211"/>
      <c r="S131" s="211"/>
      <c r="T131" s="212"/>
      <c r="AT131" s="213" t="s">
        <v>191</v>
      </c>
      <c r="AU131" s="213" t="s">
        <v>81</v>
      </c>
      <c r="AV131" s="14" t="s">
        <v>81</v>
      </c>
      <c r="AW131" s="14" t="s">
        <v>32</v>
      </c>
      <c r="AX131" s="14" t="s">
        <v>71</v>
      </c>
      <c r="AY131" s="213" t="s">
        <v>181</v>
      </c>
    </row>
    <row r="132" spans="2:51" s="15" customFormat="1" ht="12">
      <c r="B132" s="214"/>
      <c r="C132" s="215"/>
      <c r="D132" s="194" t="s">
        <v>191</v>
      </c>
      <c r="E132" s="216" t="s">
        <v>19</v>
      </c>
      <c r="F132" s="217" t="s">
        <v>196</v>
      </c>
      <c r="G132" s="215"/>
      <c r="H132" s="218">
        <v>45</v>
      </c>
      <c r="I132" s="219"/>
      <c r="J132" s="215"/>
      <c r="K132" s="215"/>
      <c r="L132" s="220"/>
      <c r="M132" s="221"/>
      <c r="N132" s="222"/>
      <c r="O132" s="222"/>
      <c r="P132" s="222"/>
      <c r="Q132" s="222"/>
      <c r="R132" s="222"/>
      <c r="S132" s="222"/>
      <c r="T132" s="223"/>
      <c r="AT132" s="224" t="s">
        <v>191</v>
      </c>
      <c r="AU132" s="224" t="s">
        <v>81</v>
      </c>
      <c r="AV132" s="15" t="s">
        <v>189</v>
      </c>
      <c r="AW132" s="15" t="s">
        <v>32</v>
      </c>
      <c r="AX132" s="15" t="s">
        <v>79</v>
      </c>
      <c r="AY132" s="224" t="s">
        <v>181</v>
      </c>
    </row>
    <row r="133" spans="1:65" s="2" customFormat="1" ht="90" customHeight="1">
      <c r="A133" s="34"/>
      <c r="B133" s="35"/>
      <c r="C133" s="225" t="s">
        <v>304</v>
      </c>
      <c r="D133" s="225" t="s">
        <v>199</v>
      </c>
      <c r="E133" s="226" t="s">
        <v>1992</v>
      </c>
      <c r="F133" s="227" t="s">
        <v>1993</v>
      </c>
      <c r="G133" s="228" t="s">
        <v>1294</v>
      </c>
      <c r="H133" s="229">
        <v>45</v>
      </c>
      <c r="I133" s="230"/>
      <c r="J133" s="231">
        <f>ROUND(I133*H133,2)</f>
        <v>0</v>
      </c>
      <c r="K133" s="227" t="s">
        <v>187</v>
      </c>
      <c r="L133" s="39"/>
      <c r="M133" s="232" t="s">
        <v>19</v>
      </c>
      <c r="N133" s="233" t="s">
        <v>42</v>
      </c>
      <c r="O133" s="64"/>
      <c r="P133" s="188">
        <f>O133*H133</f>
        <v>0</v>
      </c>
      <c r="Q133" s="188">
        <v>0</v>
      </c>
      <c r="R133" s="188">
        <f>Q133*H133</f>
        <v>0</v>
      </c>
      <c r="S133" s="188">
        <v>0</v>
      </c>
      <c r="T133" s="189">
        <f>S133*H133</f>
        <v>0</v>
      </c>
      <c r="U133" s="34"/>
      <c r="V133" s="34"/>
      <c r="W133" s="34"/>
      <c r="X133" s="34"/>
      <c r="Y133" s="34"/>
      <c r="Z133" s="34"/>
      <c r="AA133" s="34"/>
      <c r="AB133" s="34"/>
      <c r="AC133" s="34"/>
      <c r="AD133" s="34"/>
      <c r="AE133" s="34"/>
      <c r="AR133" s="190" t="s">
        <v>189</v>
      </c>
      <c r="AT133" s="190" t="s">
        <v>199</v>
      </c>
      <c r="AU133" s="190" t="s">
        <v>81</v>
      </c>
      <c r="AY133" s="17" t="s">
        <v>181</v>
      </c>
      <c r="BE133" s="191">
        <f>IF(N133="základní",J133,0)</f>
        <v>0</v>
      </c>
      <c r="BF133" s="191">
        <f>IF(N133="snížená",J133,0)</f>
        <v>0</v>
      </c>
      <c r="BG133" s="191">
        <f>IF(N133="zákl. přenesená",J133,0)</f>
        <v>0</v>
      </c>
      <c r="BH133" s="191">
        <f>IF(N133="sníž. přenesená",J133,0)</f>
        <v>0</v>
      </c>
      <c r="BI133" s="191">
        <f>IF(N133="nulová",J133,0)</f>
        <v>0</v>
      </c>
      <c r="BJ133" s="17" t="s">
        <v>79</v>
      </c>
      <c r="BK133" s="191">
        <f>ROUND(I133*H133,2)</f>
        <v>0</v>
      </c>
      <c r="BL133" s="17" t="s">
        <v>189</v>
      </c>
      <c r="BM133" s="190" t="s">
        <v>2300</v>
      </c>
    </row>
    <row r="134" spans="2:51" s="14" customFormat="1" ht="12">
      <c r="B134" s="203"/>
      <c r="C134" s="204"/>
      <c r="D134" s="194" t="s">
        <v>191</v>
      </c>
      <c r="E134" s="205" t="s">
        <v>19</v>
      </c>
      <c r="F134" s="206" t="s">
        <v>2259</v>
      </c>
      <c r="G134" s="204"/>
      <c r="H134" s="207">
        <v>45</v>
      </c>
      <c r="I134" s="208"/>
      <c r="J134" s="204"/>
      <c r="K134" s="204"/>
      <c r="L134" s="209"/>
      <c r="M134" s="210"/>
      <c r="N134" s="211"/>
      <c r="O134" s="211"/>
      <c r="P134" s="211"/>
      <c r="Q134" s="211"/>
      <c r="R134" s="211"/>
      <c r="S134" s="211"/>
      <c r="T134" s="212"/>
      <c r="AT134" s="213" t="s">
        <v>191</v>
      </c>
      <c r="AU134" s="213" t="s">
        <v>81</v>
      </c>
      <c r="AV134" s="14" t="s">
        <v>81</v>
      </c>
      <c r="AW134" s="14" t="s">
        <v>32</v>
      </c>
      <c r="AX134" s="14" t="s">
        <v>71</v>
      </c>
      <c r="AY134" s="213" t="s">
        <v>181</v>
      </c>
    </row>
    <row r="135" spans="2:51" s="15" customFormat="1" ht="12">
      <c r="B135" s="214"/>
      <c r="C135" s="215"/>
      <c r="D135" s="194" t="s">
        <v>191</v>
      </c>
      <c r="E135" s="216" t="s">
        <v>19</v>
      </c>
      <c r="F135" s="217" t="s">
        <v>196</v>
      </c>
      <c r="G135" s="215"/>
      <c r="H135" s="218">
        <v>45</v>
      </c>
      <c r="I135" s="219"/>
      <c r="J135" s="215"/>
      <c r="K135" s="215"/>
      <c r="L135" s="220"/>
      <c r="M135" s="221"/>
      <c r="N135" s="222"/>
      <c r="O135" s="222"/>
      <c r="P135" s="222"/>
      <c r="Q135" s="222"/>
      <c r="R135" s="222"/>
      <c r="S135" s="222"/>
      <c r="T135" s="223"/>
      <c r="AT135" s="224" t="s">
        <v>191</v>
      </c>
      <c r="AU135" s="224" t="s">
        <v>81</v>
      </c>
      <c r="AV135" s="15" t="s">
        <v>189</v>
      </c>
      <c r="AW135" s="15" t="s">
        <v>32</v>
      </c>
      <c r="AX135" s="15" t="s">
        <v>79</v>
      </c>
      <c r="AY135" s="224" t="s">
        <v>181</v>
      </c>
    </row>
    <row r="136" spans="1:65" s="2" customFormat="1" ht="76.35" customHeight="1">
      <c r="A136" s="34"/>
      <c r="B136" s="35"/>
      <c r="C136" s="225" t="s">
        <v>8</v>
      </c>
      <c r="D136" s="225" t="s">
        <v>199</v>
      </c>
      <c r="E136" s="226" t="s">
        <v>1995</v>
      </c>
      <c r="F136" s="227" t="s">
        <v>1996</v>
      </c>
      <c r="G136" s="228" t="s">
        <v>262</v>
      </c>
      <c r="H136" s="229">
        <v>48</v>
      </c>
      <c r="I136" s="230"/>
      <c r="J136" s="231">
        <f>ROUND(I136*H136,2)</f>
        <v>0</v>
      </c>
      <c r="K136" s="227" t="s">
        <v>187</v>
      </c>
      <c r="L136" s="39"/>
      <c r="M136" s="232" t="s">
        <v>19</v>
      </c>
      <c r="N136" s="233" t="s">
        <v>42</v>
      </c>
      <c r="O136" s="64"/>
      <c r="P136" s="188">
        <f>O136*H136</f>
        <v>0</v>
      </c>
      <c r="Q136" s="188">
        <v>0</v>
      </c>
      <c r="R136" s="188">
        <f>Q136*H136</f>
        <v>0</v>
      </c>
      <c r="S136" s="188">
        <v>0</v>
      </c>
      <c r="T136" s="189">
        <f>S136*H136</f>
        <v>0</v>
      </c>
      <c r="U136" s="34"/>
      <c r="V136" s="34"/>
      <c r="W136" s="34"/>
      <c r="X136" s="34"/>
      <c r="Y136" s="34"/>
      <c r="Z136" s="34"/>
      <c r="AA136" s="34"/>
      <c r="AB136" s="34"/>
      <c r="AC136" s="34"/>
      <c r="AD136" s="34"/>
      <c r="AE136" s="34"/>
      <c r="AR136" s="190" t="s">
        <v>189</v>
      </c>
      <c r="AT136" s="190" t="s">
        <v>199</v>
      </c>
      <c r="AU136" s="190" t="s">
        <v>81</v>
      </c>
      <c r="AY136" s="17" t="s">
        <v>181</v>
      </c>
      <c r="BE136" s="191">
        <f>IF(N136="základní",J136,0)</f>
        <v>0</v>
      </c>
      <c r="BF136" s="191">
        <f>IF(N136="snížená",J136,0)</f>
        <v>0</v>
      </c>
      <c r="BG136" s="191">
        <f>IF(N136="zákl. přenesená",J136,0)</f>
        <v>0</v>
      </c>
      <c r="BH136" s="191">
        <f>IF(N136="sníž. přenesená",J136,0)</f>
        <v>0</v>
      </c>
      <c r="BI136" s="191">
        <f>IF(N136="nulová",J136,0)</f>
        <v>0</v>
      </c>
      <c r="BJ136" s="17" t="s">
        <v>79</v>
      </c>
      <c r="BK136" s="191">
        <f>ROUND(I136*H136,2)</f>
        <v>0</v>
      </c>
      <c r="BL136" s="17" t="s">
        <v>189</v>
      </c>
      <c r="BM136" s="190" t="s">
        <v>2301</v>
      </c>
    </row>
    <row r="137" spans="2:51" s="13" customFormat="1" ht="12">
      <c r="B137" s="192"/>
      <c r="C137" s="193"/>
      <c r="D137" s="194" t="s">
        <v>191</v>
      </c>
      <c r="E137" s="195" t="s">
        <v>19</v>
      </c>
      <c r="F137" s="196" t="s">
        <v>1998</v>
      </c>
      <c r="G137" s="193"/>
      <c r="H137" s="195" t="s">
        <v>19</v>
      </c>
      <c r="I137" s="197"/>
      <c r="J137" s="193"/>
      <c r="K137" s="193"/>
      <c r="L137" s="198"/>
      <c r="M137" s="199"/>
      <c r="N137" s="200"/>
      <c r="O137" s="200"/>
      <c r="P137" s="200"/>
      <c r="Q137" s="200"/>
      <c r="R137" s="200"/>
      <c r="S137" s="200"/>
      <c r="T137" s="201"/>
      <c r="AT137" s="202" t="s">
        <v>191</v>
      </c>
      <c r="AU137" s="202" t="s">
        <v>81</v>
      </c>
      <c r="AV137" s="13" t="s">
        <v>79</v>
      </c>
      <c r="AW137" s="13" t="s">
        <v>32</v>
      </c>
      <c r="AX137" s="13" t="s">
        <v>71</v>
      </c>
      <c r="AY137" s="202" t="s">
        <v>181</v>
      </c>
    </row>
    <row r="138" spans="2:51" s="14" customFormat="1" ht="12">
      <c r="B138" s="203"/>
      <c r="C138" s="204"/>
      <c r="D138" s="194" t="s">
        <v>191</v>
      </c>
      <c r="E138" s="205" t="s">
        <v>19</v>
      </c>
      <c r="F138" s="206" t="s">
        <v>1173</v>
      </c>
      <c r="G138" s="204"/>
      <c r="H138" s="207">
        <v>48</v>
      </c>
      <c r="I138" s="208"/>
      <c r="J138" s="204"/>
      <c r="K138" s="204"/>
      <c r="L138" s="209"/>
      <c r="M138" s="210"/>
      <c r="N138" s="211"/>
      <c r="O138" s="211"/>
      <c r="P138" s="211"/>
      <c r="Q138" s="211"/>
      <c r="R138" s="211"/>
      <c r="S138" s="211"/>
      <c r="T138" s="212"/>
      <c r="AT138" s="213" t="s">
        <v>191</v>
      </c>
      <c r="AU138" s="213" t="s">
        <v>81</v>
      </c>
      <c r="AV138" s="14" t="s">
        <v>81</v>
      </c>
      <c r="AW138" s="14" t="s">
        <v>32</v>
      </c>
      <c r="AX138" s="14" t="s">
        <v>71</v>
      </c>
      <c r="AY138" s="213" t="s">
        <v>181</v>
      </c>
    </row>
    <row r="139" spans="2:51" s="15" customFormat="1" ht="12">
      <c r="B139" s="214"/>
      <c r="C139" s="215"/>
      <c r="D139" s="194" t="s">
        <v>191</v>
      </c>
      <c r="E139" s="216" t="s">
        <v>19</v>
      </c>
      <c r="F139" s="217" t="s">
        <v>196</v>
      </c>
      <c r="G139" s="215"/>
      <c r="H139" s="218">
        <v>48</v>
      </c>
      <c r="I139" s="219"/>
      <c r="J139" s="215"/>
      <c r="K139" s="215"/>
      <c r="L139" s="220"/>
      <c r="M139" s="221"/>
      <c r="N139" s="222"/>
      <c r="O139" s="222"/>
      <c r="P139" s="222"/>
      <c r="Q139" s="222"/>
      <c r="R139" s="222"/>
      <c r="S139" s="222"/>
      <c r="T139" s="223"/>
      <c r="AT139" s="224" t="s">
        <v>191</v>
      </c>
      <c r="AU139" s="224" t="s">
        <v>81</v>
      </c>
      <c r="AV139" s="15" t="s">
        <v>189</v>
      </c>
      <c r="AW139" s="15" t="s">
        <v>32</v>
      </c>
      <c r="AX139" s="15" t="s">
        <v>79</v>
      </c>
      <c r="AY139" s="224" t="s">
        <v>181</v>
      </c>
    </row>
    <row r="140" spans="2:63" s="12" customFormat="1" ht="22.8" customHeight="1">
      <c r="B140" s="162"/>
      <c r="C140" s="163"/>
      <c r="D140" s="164" t="s">
        <v>70</v>
      </c>
      <c r="E140" s="176" t="s">
        <v>219</v>
      </c>
      <c r="F140" s="176" t="s">
        <v>220</v>
      </c>
      <c r="G140" s="163"/>
      <c r="H140" s="163"/>
      <c r="I140" s="166"/>
      <c r="J140" s="177">
        <f>BK140</f>
        <v>0</v>
      </c>
      <c r="K140" s="163"/>
      <c r="L140" s="168"/>
      <c r="M140" s="169"/>
      <c r="N140" s="170"/>
      <c r="O140" s="170"/>
      <c r="P140" s="171">
        <f>SUM(P141:P164)</f>
        <v>0</v>
      </c>
      <c r="Q140" s="170"/>
      <c r="R140" s="171">
        <f>SUM(R141:R164)</f>
        <v>0</v>
      </c>
      <c r="S140" s="170"/>
      <c r="T140" s="172">
        <f>SUM(T141:T164)</f>
        <v>0</v>
      </c>
      <c r="AR140" s="173" t="s">
        <v>189</v>
      </c>
      <c r="AT140" s="174" t="s">
        <v>70</v>
      </c>
      <c r="AU140" s="174" t="s">
        <v>79</v>
      </c>
      <c r="AY140" s="173" t="s">
        <v>181</v>
      </c>
      <c r="BK140" s="175">
        <f>SUM(BK141:BK164)</f>
        <v>0</v>
      </c>
    </row>
    <row r="141" spans="1:65" s="2" customFormat="1" ht="114.9" customHeight="1">
      <c r="A141" s="34"/>
      <c r="B141" s="35"/>
      <c r="C141" s="225" t="s">
        <v>310</v>
      </c>
      <c r="D141" s="225" t="s">
        <v>199</v>
      </c>
      <c r="E141" s="226" t="s">
        <v>1999</v>
      </c>
      <c r="F141" s="227" t="s">
        <v>2000</v>
      </c>
      <c r="G141" s="228" t="s">
        <v>223</v>
      </c>
      <c r="H141" s="229">
        <v>1</v>
      </c>
      <c r="I141" s="230"/>
      <c r="J141" s="231">
        <f>ROUND(I141*H141,2)</f>
        <v>0</v>
      </c>
      <c r="K141" s="227" t="s">
        <v>187</v>
      </c>
      <c r="L141" s="39"/>
      <c r="M141" s="232" t="s">
        <v>19</v>
      </c>
      <c r="N141" s="233" t="s">
        <v>42</v>
      </c>
      <c r="O141" s="64"/>
      <c r="P141" s="188">
        <f>O141*H141</f>
        <v>0</v>
      </c>
      <c r="Q141" s="188">
        <v>0</v>
      </c>
      <c r="R141" s="188">
        <f>Q141*H141</f>
        <v>0</v>
      </c>
      <c r="S141" s="188">
        <v>0</v>
      </c>
      <c r="T141" s="189">
        <f>S141*H141</f>
        <v>0</v>
      </c>
      <c r="U141" s="34"/>
      <c r="V141" s="34"/>
      <c r="W141" s="34"/>
      <c r="X141" s="34"/>
      <c r="Y141" s="34"/>
      <c r="Z141" s="34"/>
      <c r="AA141" s="34"/>
      <c r="AB141" s="34"/>
      <c r="AC141" s="34"/>
      <c r="AD141" s="34"/>
      <c r="AE141" s="34"/>
      <c r="AR141" s="190" t="s">
        <v>228</v>
      </c>
      <c r="AT141" s="190" t="s">
        <v>199</v>
      </c>
      <c r="AU141" s="190" t="s">
        <v>81</v>
      </c>
      <c r="AY141" s="17" t="s">
        <v>181</v>
      </c>
      <c r="BE141" s="191">
        <f>IF(N141="základní",J141,0)</f>
        <v>0</v>
      </c>
      <c r="BF141" s="191">
        <f>IF(N141="snížená",J141,0)</f>
        <v>0</v>
      </c>
      <c r="BG141" s="191">
        <f>IF(N141="zákl. přenesená",J141,0)</f>
        <v>0</v>
      </c>
      <c r="BH141" s="191">
        <f>IF(N141="sníž. přenesená",J141,0)</f>
        <v>0</v>
      </c>
      <c r="BI141" s="191">
        <f>IF(N141="nulová",J141,0)</f>
        <v>0</v>
      </c>
      <c r="BJ141" s="17" t="s">
        <v>79</v>
      </c>
      <c r="BK141" s="191">
        <f>ROUND(I141*H141,2)</f>
        <v>0</v>
      </c>
      <c r="BL141" s="17" t="s">
        <v>228</v>
      </c>
      <c r="BM141" s="190" t="s">
        <v>2302</v>
      </c>
    </row>
    <row r="142" spans="2:51" s="13" customFormat="1" ht="12">
      <c r="B142" s="192"/>
      <c r="C142" s="193"/>
      <c r="D142" s="194" t="s">
        <v>191</v>
      </c>
      <c r="E142" s="195" t="s">
        <v>19</v>
      </c>
      <c r="F142" s="196" t="s">
        <v>2002</v>
      </c>
      <c r="G142" s="193"/>
      <c r="H142" s="195" t="s">
        <v>19</v>
      </c>
      <c r="I142" s="197"/>
      <c r="J142" s="193"/>
      <c r="K142" s="193"/>
      <c r="L142" s="198"/>
      <c r="M142" s="199"/>
      <c r="N142" s="200"/>
      <c r="O142" s="200"/>
      <c r="P142" s="200"/>
      <c r="Q142" s="200"/>
      <c r="R142" s="200"/>
      <c r="S142" s="200"/>
      <c r="T142" s="201"/>
      <c r="AT142" s="202" t="s">
        <v>191</v>
      </c>
      <c r="AU142" s="202" t="s">
        <v>81</v>
      </c>
      <c r="AV142" s="13" t="s">
        <v>79</v>
      </c>
      <c r="AW142" s="13" t="s">
        <v>32</v>
      </c>
      <c r="AX142" s="13" t="s">
        <v>71</v>
      </c>
      <c r="AY142" s="202" t="s">
        <v>181</v>
      </c>
    </row>
    <row r="143" spans="2:51" s="14" customFormat="1" ht="12">
      <c r="B143" s="203"/>
      <c r="C143" s="204"/>
      <c r="D143" s="194" t="s">
        <v>191</v>
      </c>
      <c r="E143" s="205" t="s">
        <v>19</v>
      </c>
      <c r="F143" s="206" t="s">
        <v>79</v>
      </c>
      <c r="G143" s="204"/>
      <c r="H143" s="207">
        <v>1</v>
      </c>
      <c r="I143" s="208"/>
      <c r="J143" s="204"/>
      <c r="K143" s="204"/>
      <c r="L143" s="209"/>
      <c r="M143" s="210"/>
      <c r="N143" s="211"/>
      <c r="O143" s="211"/>
      <c r="P143" s="211"/>
      <c r="Q143" s="211"/>
      <c r="R143" s="211"/>
      <c r="S143" s="211"/>
      <c r="T143" s="212"/>
      <c r="AT143" s="213" t="s">
        <v>191</v>
      </c>
      <c r="AU143" s="213" t="s">
        <v>81</v>
      </c>
      <c r="AV143" s="14" t="s">
        <v>81</v>
      </c>
      <c r="AW143" s="14" t="s">
        <v>32</v>
      </c>
      <c r="AX143" s="14" t="s">
        <v>71</v>
      </c>
      <c r="AY143" s="213" t="s">
        <v>181</v>
      </c>
    </row>
    <row r="144" spans="2:51" s="15" customFormat="1" ht="12">
      <c r="B144" s="214"/>
      <c r="C144" s="215"/>
      <c r="D144" s="194" t="s">
        <v>191</v>
      </c>
      <c r="E144" s="216" t="s">
        <v>19</v>
      </c>
      <c r="F144" s="217" t="s">
        <v>196</v>
      </c>
      <c r="G144" s="215"/>
      <c r="H144" s="218">
        <v>1</v>
      </c>
      <c r="I144" s="219"/>
      <c r="J144" s="215"/>
      <c r="K144" s="215"/>
      <c r="L144" s="220"/>
      <c r="M144" s="221"/>
      <c r="N144" s="222"/>
      <c r="O144" s="222"/>
      <c r="P144" s="222"/>
      <c r="Q144" s="222"/>
      <c r="R144" s="222"/>
      <c r="S144" s="222"/>
      <c r="T144" s="223"/>
      <c r="AT144" s="224" t="s">
        <v>191</v>
      </c>
      <c r="AU144" s="224" t="s">
        <v>81</v>
      </c>
      <c r="AV144" s="15" t="s">
        <v>189</v>
      </c>
      <c r="AW144" s="15" t="s">
        <v>32</v>
      </c>
      <c r="AX144" s="15" t="s">
        <v>79</v>
      </c>
      <c r="AY144" s="224" t="s">
        <v>181</v>
      </c>
    </row>
    <row r="145" spans="1:65" s="2" customFormat="1" ht="101.25" customHeight="1">
      <c r="A145" s="34"/>
      <c r="B145" s="35"/>
      <c r="C145" s="225" t="s">
        <v>312</v>
      </c>
      <c r="D145" s="225" t="s">
        <v>199</v>
      </c>
      <c r="E145" s="226" t="s">
        <v>2003</v>
      </c>
      <c r="F145" s="227" t="s">
        <v>2004</v>
      </c>
      <c r="G145" s="228" t="s">
        <v>186</v>
      </c>
      <c r="H145" s="229">
        <v>71.341</v>
      </c>
      <c r="I145" s="230"/>
      <c r="J145" s="231">
        <f>ROUND(I145*H145,2)</f>
        <v>0</v>
      </c>
      <c r="K145" s="227" t="s">
        <v>187</v>
      </c>
      <c r="L145" s="39"/>
      <c r="M145" s="232" t="s">
        <v>19</v>
      </c>
      <c r="N145" s="233" t="s">
        <v>42</v>
      </c>
      <c r="O145" s="64"/>
      <c r="P145" s="188">
        <f>O145*H145</f>
        <v>0</v>
      </c>
      <c r="Q145" s="188">
        <v>0</v>
      </c>
      <c r="R145" s="188">
        <f>Q145*H145</f>
        <v>0</v>
      </c>
      <c r="S145" s="188">
        <v>0</v>
      </c>
      <c r="T145" s="189">
        <f>S145*H145</f>
        <v>0</v>
      </c>
      <c r="U145" s="34"/>
      <c r="V145" s="34"/>
      <c r="W145" s="34"/>
      <c r="X145" s="34"/>
      <c r="Y145" s="34"/>
      <c r="Z145" s="34"/>
      <c r="AA145" s="34"/>
      <c r="AB145" s="34"/>
      <c r="AC145" s="34"/>
      <c r="AD145" s="34"/>
      <c r="AE145" s="34"/>
      <c r="AR145" s="190" t="s">
        <v>228</v>
      </c>
      <c r="AT145" s="190" t="s">
        <v>199</v>
      </c>
      <c r="AU145" s="190" t="s">
        <v>81</v>
      </c>
      <c r="AY145" s="17" t="s">
        <v>181</v>
      </c>
      <c r="BE145" s="191">
        <f>IF(N145="základní",J145,0)</f>
        <v>0</v>
      </c>
      <c r="BF145" s="191">
        <f>IF(N145="snížená",J145,0)</f>
        <v>0</v>
      </c>
      <c r="BG145" s="191">
        <f>IF(N145="zákl. přenesená",J145,0)</f>
        <v>0</v>
      </c>
      <c r="BH145" s="191">
        <f>IF(N145="sníž. přenesená",J145,0)</f>
        <v>0</v>
      </c>
      <c r="BI145" s="191">
        <f>IF(N145="nulová",J145,0)</f>
        <v>0</v>
      </c>
      <c r="BJ145" s="17" t="s">
        <v>79</v>
      </c>
      <c r="BK145" s="191">
        <f>ROUND(I145*H145,2)</f>
        <v>0</v>
      </c>
      <c r="BL145" s="17" t="s">
        <v>228</v>
      </c>
      <c r="BM145" s="190" t="s">
        <v>2303</v>
      </c>
    </row>
    <row r="146" spans="2:51" s="13" customFormat="1" ht="12">
      <c r="B146" s="192"/>
      <c r="C146" s="193"/>
      <c r="D146" s="194" t="s">
        <v>191</v>
      </c>
      <c r="E146" s="195" t="s">
        <v>19</v>
      </c>
      <c r="F146" s="196" t="s">
        <v>2006</v>
      </c>
      <c r="G146" s="193"/>
      <c r="H146" s="195" t="s">
        <v>19</v>
      </c>
      <c r="I146" s="197"/>
      <c r="J146" s="193"/>
      <c r="K146" s="193"/>
      <c r="L146" s="198"/>
      <c r="M146" s="199"/>
      <c r="N146" s="200"/>
      <c r="O146" s="200"/>
      <c r="P146" s="200"/>
      <c r="Q146" s="200"/>
      <c r="R146" s="200"/>
      <c r="S146" s="200"/>
      <c r="T146" s="201"/>
      <c r="AT146" s="202" t="s">
        <v>191</v>
      </c>
      <c r="AU146" s="202" t="s">
        <v>81</v>
      </c>
      <c r="AV146" s="13" t="s">
        <v>79</v>
      </c>
      <c r="AW146" s="13" t="s">
        <v>32</v>
      </c>
      <c r="AX146" s="13" t="s">
        <v>71</v>
      </c>
      <c r="AY146" s="202" t="s">
        <v>181</v>
      </c>
    </row>
    <row r="147" spans="2:51" s="14" customFormat="1" ht="12">
      <c r="B147" s="203"/>
      <c r="C147" s="204"/>
      <c r="D147" s="194" t="s">
        <v>191</v>
      </c>
      <c r="E147" s="205" t="s">
        <v>19</v>
      </c>
      <c r="F147" s="206" t="s">
        <v>2304</v>
      </c>
      <c r="G147" s="204"/>
      <c r="H147" s="207">
        <v>31.476</v>
      </c>
      <c r="I147" s="208"/>
      <c r="J147" s="204"/>
      <c r="K147" s="204"/>
      <c r="L147" s="209"/>
      <c r="M147" s="210"/>
      <c r="N147" s="211"/>
      <c r="O147" s="211"/>
      <c r="P147" s="211"/>
      <c r="Q147" s="211"/>
      <c r="R147" s="211"/>
      <c r="S147" s="211"/>
      <c r="T147" s="212"/>
      <c r="AT147" s="213" t="s">
        <v>191</v>
      </c>
      <c r="AU147" s="213" t="s">
        <v>81</v>
      </c>
      <c r="AV147" s="14" t="s">
        <v>81</v>
      </c>
      <c r="AW147" s="14" t="s">
        <v>32</v>
      </c>
      <c r="AX147" s="14" t="s">
        <v>71</v>
      </c>
      <c r="AY147" s="213" t="s">
        <v>181</v>
      </c>
    </row>
    <row r="148" spans="2:51" s="13" customFormat="1" ht="12">
      <c r="B148" s="192"/>
      <c r="C148" s="193"/>
      <c r="D148" s="194" t="s">
        <v>191</v>
      </c>
      <c r="E148" s="195" t="s">
        <v>19</v>
      </c>
      <c r="F148" s="196" t="s">
        <v>2008</v>
      </c>
      <c r="G148" s="193"/>
      <c r="H148" s="195" t="s">
        <v>19</v>
      </c>
      <c r="I148" s="197"/>
      <c r="J148" s="193"/>
      <c r="K148" s="193"/>
      <c r="L148" s="198"/>
      <c r="M148" s="199"/>
      <c r="N148" s="200"/>
      <c r="O148" s="200"/>
      <c r="P148" s="200"/>
      <c r="Q148" s="200"/>
      <c r="R148" s="200"/>
      <c r="S148" s="200"/>
      <c r="T148" s="201"/>
      <c r="AT148" s="202" t="s">
        <v>191</v>
      </c>
      <c r="AU148" s="202" t="s">
        <v>81</v>
      </c>
      <c r="AV148" s="13" t="s">
        <v>79</v>
      </c>
      <c r="AW148" s="13" t="s">
        <v>32</v>
      </c>
      <c r="AX148" s="13" t="s">
        <v>71</v>
      </c>
      <c r="AY148" s="202" t="s">
        <v>181</v>
      </c>
    </row>
    <row r="149" spans="2:51" s="14" customFormat="1" ht="12">
      <c r="B149" s="203"/>
      <c r="C149" s="204"/>
      <c r="D149" s="194" t="s">
        <v>191</v>
      </c>
      <c r="E149" s="205" t="s">
        <v>19</v>
      </c>
      <c r="F149" s="206" t="s">
        <v>2272</v>
      </c>
      <c r="G149" s="204"/>
      <c r="H149" s="207">
        <v>28.125</v>
      </c>
      <c r="I149" s="208"/>
      <c r="J149" s="204"/>
      <c r="K149" s="204"/>
      <c r="L149" s="209"/>
      <c r="M149" s="210"/>
      <c r="N149" s="211"/>
      <c r="O149" s="211"/>
      <c r="P149" s="211"/>
      <c r="Q149" s="211"/>
      <c r="R149" s="211"/>
      <c r="S149" s="211"/>
      <c r="T149" s="212"/>
      <c r="AT149" s="213" t="s">
        <v>191</v>
      </c>
      <c r="AU149" s="213" t="s">
        <v>81</v>
      </c>
      <c r="AV149" s="14" t="s">
        <v>81</v>
      </c>
      <c r="AW149" s="14" t="s">
        <v>32</v>
      </c>
      <c r="AX149" s="14" t="s">
        <v>71</v>
      </c>
      <c r="AY149" s="213" t="s">
        <v>181</v>
      </c>
    </row>
    <row r="150" spans="2:51" s="13" customFormat="1" ht="20.4">
      <c r="B150" s="192"/>
      <c r="C150" s="193"/>
      <c r="D150" s="194" t="s">
        <v>191</v>
      </c>
      <c r="E150" s="195" t="s">
        <v>19</v>
      </c>
      <c r="F150" s="196" t="s">
        <v>2010</v>
      </c>
      <c r="G150" s="193"/>
      <c r="H150" s="195" t="s">
        <v>19</v>
      </c>
      <c r="I150" s="197"/>
      <c r="J150" s="193"/>
      <c r="K150" s="193"/>
      <c r="L150" s="198"/>
      <c r="M150" s="199"/>
      <c r="N150" s="200"/>
      <c r="O150" s="200"/>
      <c r="P150" s="200"/>
      <c r="Q150" s="200"/>
      <c r="R150" s="200"/>
      <c r="S150" s="200"/>
      <c r="T150" s="201"/>
      <c r="AT150" s="202" t="s">
        <v>191</v>
      </c>
      <c r="AU150" s="202" t="s">
        <v>81</v>
      </c>
      <c r="AV150" s="13" t="s">
        <v>79</v>
      </c>
      <c r="AW150" s="13" t="s">
        <v>32</v>
      </c>
      <c r="AX150" s="13" t="s">
        <v>71</v>
      </c>
      <c r="AY150" s="202" t="s">
        <v>181</v>
      </c>
    </row>
    <row r="151" spans="2:51" s="14" customFormat="1" ht="12">
      <c r="B151" s="203"/>
      <c r="C151" s="204"/>
      <c r="D151" s="194" t="s">
        <v>191</v>
      </c>
      <c r="E151" s="205" t="s">
        <v>19</v>
      </c>
      <c r="F151" s="206" t="s">
        <v>2011</v>
      </c>
      <c r="G151" s="204"/>
      <c r="H151" s="207">
        <v>11.74</v>
      </c>
      <c r="I151" s="208"/>
      <c r="J151" s="204"/>
      <c r="K151" s="204"/>
      <c r="L151" s="209"/>
      <c r="M151" s="210"/>
      <c r="N151" s="211"/>
      <c r="O151" s="211"/>
      <c r="P151" s="211"/>
      <c r="Q151" s="211"/>
      <c r="R151" s="211"/>
      <c r="S151" s="211"/>
      <c r="T151" s="212"/>
      <c r="AT151" s="213" t="s">
        <v>191</v>
      </c>
      <c r="AU151" s="213" t="s">
        <v>81</v>
      </c>
      <c r="AV151" s="14" t="s">
        <v>81</v>
      </c>
      <c r="AW151" s="14" t="s">
        <v>32</v>
      </c>
      <c r="AX151" s="14" t="s">
        <v>71</v>
      </c>
      <c r="AY151" s="213" t="s">
        <v>181</v>
      </c>
    </row>
    <row r="152" spans="2:51" s="15" customFormat="1" ht="12">
      <c r="B152" s="214"/>
      <c r="C152" s="215"/>
      <c r="D152" s="194" t="s">
        <v>191</v>
      </c>
      <c r="E152" s="216" t="s">
        <v>19</v>
      </c>
      <c r="F152" s="217" t="s">
        <v>196</v>
      </c>
      <c r="G152" s="215"/>
      <c r="H152" s="218">
        <v>71.341</v>
      </c>
      <c r="I152" s="219"/>
      <c r="J152" s="215"/>
      <c r="K152" s="215"/>
      <c r="L152" s="220"/>
      <c r="M152" s="221"/>
      <c r="N152" s="222"/>
      <c r="O152" s="222"/>
      <c r="P152" s="222"/>
      <c r="Q152" s="222"/>
      <c r="R152" s="222"/>
      <c r="S152" s="222"/>
      <c r="T152" s="223"/>
      <c r="AT152" s="224" t="s">
        <v>191</v>
      </c>
      <c r="AU152" s="224" t="s">
        <v>81</v>
      </c>
      <c r="AV152" s="15" t="s">
        <v>189</v>
      </c>
      <c r="AW152" s="15" t="s">
        <v>32</v>
      </c>
      <c r="AX152" s="15" t="s">
        <v>79</v>
      </c>
      <c r="AY152" s="224" t="s">
        <v>181</v>
      </c>
    </row>
    <row r="153" spans="1:65" s="2" customFormat="1" ht="142.2" customHeight="1">
      <c r="A153" s="34"/>
      <c r="B153" s="35"/>
      <c r="C153" s="225" t="s">
        <v>315</v>
      </c>
      <c r="D153" s="225" t="s">
        <v>199</v>
      </c>
      <c r="E153" s="226" t="s">
        <v>2222</v>
      </c>
      <c r="F153" s="227" t="s">
        <v>2223</v>
      </c>
      <c r="G153" s="228" t="s">
        <v>186</v>
      </c>
      <c r="H153" s="229">
        <v>27.672</v>
      </c>
      <c r="I153" s="230"/>
      <c r="J153" s="231">
        <f>ROUND(I153*H153,2)</f>
        <v>0</v>
      </c>
      <c r="K153" s="227" t="s">
        <v>187</v>
      </c>
      <c r="L153" s="39"/>
      <c r="M153" s="232" t="s">
        <v>19</v>
      </c>
      <c r="N153" s="233" t="s">
        <v>42</v>
      </c>
      <c r="O153" s="64"/>
      <c r="P153" s="188">
        <f>O153*H153</f>
        <v>0</v>
      </c>
      <c r="Q153" s="188">
        <v>0</v>
      </c>
      <c r="R153" s="188">
        <f>Q153*H153</f>
        <v>0</v>
      </c>
      <c r="S153" s="188">
        <v>0</v>
      </c>
      <c r="T153" s="189">
        <f>S153*H153</f>
        <v>0</v>
      </c>
      <c r="U153" s="34"/>
      <c r="V153" s="34"/>
      <c r="W153" s="34"/>
      <c r="X153" s="34"/>
      <c r="Y153" s="34"/>
      <c r="Z153" s="34"/>
      <c r="AA153" s="34"/>
      <c r="AB153" s="34"/>
      <c r="AC153" s="34"/>
      <c r="AD153" s="34"/>
      <c r="AE153" s="34"/>
      <c r="AR153" s="190" t="s">
        <v>228</v>
      </c>
      <c r="AT153" s="190" t="s">
        <v>199</v>
      </c>
      <c r="AU153" s="190" t="s">
        <v>81</v>
      </c>
      <c r="AY153" s="17" t="s">
        <v>181</v>
      </c>
      <c r="BE153" s="191">
        <f>IF(N153="základní",J153,0)</f>
        <v>0</v>
      </c>
      <c r="BF153" s="191">
        <f>IF(N153="snížená",J153,0)</f>
        <v>0</v>
      </c>
      <c r="BG153" s="191">
        <f>IF(N153="zákl. přenesená",J153,0)</f>
        <v>0</v>
      </c>
      <c r="BH153" s="191">
        <f>IF(N153="sníž. přenesená",J153,0)</f>
        <v>0</v>
      </c>
      <c r="BI153" s="191">
        <f>IF(N153="nulová",J153,0)</f>
        <v>0</v>
      </c>
      <c r="BJ153" s="17" t="s">
        <v>79</v>
      </c>
      <c r="BK153" s="191">
        <f>ROUND(I153*H153,2)</f>
        <v>0</v>
      </c>
      <c r="BL153" s="17" t="s">
        <v>228</v>
      </c>
      <c r="BM153" s="190" t="s">
        <v>2305</v>
      </c>
    </row>
    <row r="154" spans="2:51" s="13" customFormat="1" ht="12">
      <c r="B154" s="192"/>
      <c r="C154" s="193"/>
      <c r="D154" s="194" t="s">
        <v>191</v>
      </c>
      <c r="E154" s="195" t="s">
        <v>19</v>
      </c>
      <c r="F154" s="196" t="s">
        <v>2281</v>
      </c>
      <c r="G154" s="193"/>
      <c r="H154" s="195" t="s">
        <v>19</v>
      </c>
      <c r="I154" s="197"/>
      <c r="J154" s="193"/>
      <c r="K154" s="193"/>
      <c r="L154" s="198"/>
      <c r="M154" s="199"/>
      <c r="N154" s="200"/>
      <c r="O154" s="200"/>
      <c r="P154" s="200"/>
      <c r="Q154" s="200"/>
      <c r="R154" s="200"/>
      <c r="S154" s="200"/>
      <c r="T154" s="201"/>
      <c r="AT154" s="202" t="s">
        <v>191</v>
      </c>
      <c r="AU154" s="202" t="s">
        <v>81</v>
      </c>
      <c r="AV154" s="13" t="s">
        <v>79</v>
      </c>
      <c r="AW154" s="13" t="s">
        <v>32</v>
      </c>
      <c r="AX154" s="13" t="s">
        <v>71</v>
      </c>
      <c r="AY154" s="202" t="s">
        <v>181</v>
      </c>
    </row>
    <row r="155" spans="2:51" s="14" customFormat="1" ht="12">
      <c r="B155" s="203"/>
      <c r="C155" s="204"/>
      <c r="D155" s="194" t="s">
        <v>191</v>
      </c>
      <c r="E155" s="205" t="s">
        <v>19</v>
      </c>
      <c r="F155" s="206" t="s">
        <v>2282</v>
      </c>
      <c r="G155" s="204"/>
      <c r="H155" s="207">
        <v>27.672</v>
      </c>
      <c r="I155" s="208"/>
      <c r="J155" s="204"/>
      <c r="K155" s="204"/>
      <c r="L155" s="209"/>
      <c r="M155" s="210"/>
      <c r="N155" s="211"/>
      <c r="O155" s="211"/>
      <c r="P155" s="211"/>
      <c r="Q155" s="211"/>
      <c r="R155" s="211"/>
      <c r="S155" s="211"/>
      <c r="T155" s="212"/>
      <c r="AT155" s="213" t="s">
        <v>191</v>
      </c>
      <c r="AU155" s="213" t="s">
        <v>81</v>
      </c>
      <c r="AV155" s="14" t="s">
        <v>81</v>
      </c>
      <c r="AW155" s="14" t="s">
        <v>32</v>
      </c>
      <c r="AX155" s="14" t="s">
        <v>71</v>
      </c>
      <c r="AY155" s="213" t="s">
        <v>181</v>
      </c>
    </row>
    <row r="156" spans="2:51" s="15" customFormat="1" ht="12">
      <c r="B156" s="214"/>
      <c r="C156" s="215"/>
      <c r="D156" s="194" t="s">
        <v>191</v>
      </c>
      <c r="E156" s="216" t="s">
        <v>19</v>
      </c>
      <c r="F156" s="217" t="s">
        <v>196</v>
      </c>
      <c r="G156" s="215"/>
      <c r="H156" s="218">
        <v>27.672</v>
      </c>
      <c r="I156" s="219"/>
      <c r="J156" s="215"/>
      <c r="K156" s="215"/>
      <c r="L156" s="220"/>
      <c r="M156" s="221"/>
      <c r="N156" s="222"/>
      <c r="O156" s="222"/>
      <c r="P156" s="222"/>
      <c r="Q156" s="222"/>
      <c r="R156" s="222"/>
      <c r="S156" s="222"/>
      <c r="T156" s="223"/>
      <c r="AT156" s="224" t="s">
        <v>191</v>
      </c>
      <c r="AU156" s="224" t="s">
        <v>81</v>
      </c>
      <c r="AV156" s="15" t="s">
        <v>189</v>
      </c>
      <c r="AW156" s="15" t="s">
        <v>32</v>
      </c>
      <c r="AX156" s="15" t="s">
        <v>79</v>
      </c>
      <c r="AY156" s="224" t="s">
        <v>181</v>
      </c>
    </row>
    <row r="157" spans="1:65" s="2" customFormat="1" ht="101.25" customHeight="1">
      <c r="A157" s="34"/>
      <c r="B157" s="35"/>
      <c r="C157" s="225" t="s">
        <v>317</v>
      </c>
      <c r="D157" s="225" t="s">
        <v>199</v>
      </c>
      <c r="E157" s="226" t="s">
        <v>2012</v>
      </c>
      <c r="F157" s="227" t="s">
        <v>2013</v>
      </c>
      <c r="G157" s="228" t="s">
        <v>186</v>
      </c>
      <c r="H157" s="229">
        <v>28.125</v>
      </c>
      <c r="I157" s="230"/>
      <c r="J157" s="231">
        <f>ROUND(I157*H157,2)</f>
        <v>0</v>
      </c>
      <c r="K157" s="227" t="s">
        <v>187</v>
      </c>
      <c r="L157" s="39"/>
      <c r="M157" s="232" t="s">
        <v>19</v>
      </c>
      <c r="N157" s="233" t="s">
        <v>42</v>
      </c>
      <c r="O157" s="64"/>
      <c r="P157" s="188">
        <f>O157*H157</f>
        <v>0</v>
      </c>
      <c r="Q157" s="188">
        <v>0</v>
      </c>
      <c r="R157" s="188">
        <f>Q157*H157</f>
        <v>0</v>
      </c>
      <c r="S157" s="188">
        <v>0</v>
      </c>
      <c r="T157" s="189">
        <f>S157*H157</f>
        <v>0</v>
      </c>
      <c r="U157" s="34"/>
      <c r="V157" s="34"/>
      <c r="W157" s="34"/>
      <c r="X157" s="34"/>
      <c r="Y157" s="34"/>
      <c r="Z157" s="34"/>
      <c r="AA157" s="34"/>
      <c r="AB157" s="34"/>
      <c r="AC157" s="34"/>
      <c r="AD157" s="34"/>
      <c r="AE157" s="34"/>
      <c r="AR157" s="190" t="s">
        <v>228</v>
      </c>
      <c r="AT157" s="190" t="s">
        <v>199</v>
      </c>
      <c r="AU157" s="190" t="s">
        <v>81</v>
      </c>
      <c r="AY157" s="17" t="s">
        <v>181</v>
      </c>
      <c r="BE157" s="191">
        <f>IF(N157="základní",J157,0)</f>
        <v>0</v>
      </c>
      <c r="BF157" s="191">
        <f>IF(N157="snížená",J157,0)</f>
        <v>0</v>
      </c>
      <c r="BG157" s="191">
        <f>IF(N157="zákl. přenesená",J157,0)</f>
        <v>0</v>
      </c>
      <c r="BH157" s="191">
        <f>IF(N157="sníž. přenesená",J157,0)</f>
        <v>0</v>
      </c>
      <c r="BI157" s="191">
        <f>IF(N157="nulová",J157,0)</f>
        <v>0</v>
      </c>
      <c r="BJ157" s="17" t="s">
        <v>79</v>
      </c>
      <c r="BK157" s="191">
        <f>ROUND(I157*H157,2)</f>
        <v>0</v>
      </c>
      <c r="BL157" s="17" t="s">
        <v>228</v>
      </c>
      <c r="BM157" s="190" t="s">
        <v>2306</v>
      </c>
    </row>
    <row r="158" spans="2:51" s="13" customFormat="1" ht="12">
      <c r="B158" s="192"/>
      <c r="C158" s="193"/>
      <c r="D158" s="194" t="s">
        <v>191</v>
      </c>
      <c r="E158" s="195" t="s">
        <v>19</v>
      </c>
      <c r="F158" s="196" t="s">
        <v>2015</v>
      </c>
      <c r="G158" s="193"/>
      <c r="H158" s="195" t="s">
        <v>19</v>
      </c>
      <c r="I158" s="197"/>
      <c r="J158" s="193"/>
      <c r="K158" s="193"/>
      <c r="L158" s="198"/>
      <c r="M158" s="199"/>
      <c r="N158" s="200"/>
      <c r="O158" s="200"/>
      <c r="P158" s="200"/>
      <c r="Q158" s="200"/>
      <c r="R158" s="200"/>
      <c r="S158" s="200"/>
      <c r="T158" s="201"/>
      <c r="AT158" s="202" t="s">
        <v>191</v>
      </c>
      <c r="AU158" s="202" t="s">
        <v>81</v>
      </c>
      <c r="AV158" s="13" t="s">
        <v>79</v>
      </c>
      <c r="AW158" s="13" t="s">
        <v>32</v>
      </c>
      <c r="AX158" s="13" t="s">
        <v>71</v>
      </c>
      <c r="AY158" s="202" t="s">
        <v>181</v>
      </c>
    </row>
    <row r="159" spans="2:51" s="14" customFormat="1" ht="12">
      <c r="B159" s="203"/>
      <c r="C159" s="204"/>
      <c r="D159" s="194" t="s">
        <v>191</v>
      </c>
      <c r="E159" s="205" t="s">
        <v>19</v>
      </c>
      <c r="F159" s="206" t="s">
        <v>2272</v>
      </c>
      <c r="G159" s="204"/>
      <c r="H159" s="207">
        <v>28.125</v>
      </c>
      <c r="I159" s="208"/>
      <c r="J159" s="204"/>
      <c r="K159" s="204"/>
      <c r="L159" s="209"/>
      <c r="M159" s="210"/>
      <c r="N159" s="211"/>
      <c r="O159" s="211"/>
      <c r="P159" s="211"/>
      <c r="Q159" s="211"/>
      <c r="R159" s="211"/>
      <c r="S159" s="211"/>
      <c r="T159" s="212"/>
      <c r="AT159" s="213" t="s">
        <v>191</v>
      </c>
      <c r="AU159" s="213" t="s">
        <v>81</v>
      </c>
      <c r="AV159" s="14" t="s">
        <v>81</v>
      </c>
      <c r="AW159" s="14" t="s">
        <v>32</v>
      </c>
      <c r="AX159" s="14" t="s">
        <v>71</v>
      </c>
      <c r="AY159" s="213" t="s">
        <v>181</v>
      </c>
    </row>
    <row r="160" spans="2:51" s="15" customFormat="1" ht="12">
      <c r="B160" s="214"/>
      <c r="C160" s="215"/>
      <c r="D160" s="194" t="s">
        <v>191</v>
      </c>
      <c r="E160" s="216" t="s">
        <v>19</v>
      </c>
      <c r="F160" s="217" t="s">
        <v>196</v>
      </c>
      <c r="G160" s="215"/>
      <c r="H160" s="218">
        <v>28.125</v>
      </c>
      <c r="I160" s="219"/>
      <c r="J160" s="215"/>
      <c r="K160" s="215"/>
      <c r="L160" s="220"/>
      <c r="M160" s="221"/>
      <c r="N160" s="222"/>
      <c r="O160" s="222"/>
      <c r="P160" s="222"/>
      <c r="Q160" s="222"/>
      <c r="R160" s="222"/>
      <c r="S160" s="222"/>
      <c r="T160" s="223"/>
      <c r="AT160" s="224" t="s">
        <v>191</v>
      </c>
      <c r="AU160" s="224" t="s">
        <v>81</v>
      </c>
      <c r="AV160" s="15" t="s">
        <v>189</v>
      </c>
      <c r="AW160" s="15" t="s">
        <v>32</v>
      </c>
      <c r="AX160" s="15" t="s">
        <v>79</v>
      </c>
      <c r="AY160" s="224" t="s">
        <v>181</v>
      </c>
    </row>
    <row r="161" spans="1:65" s="2" customFormat="1" ht="90" customHeight="1">
      <c r="A161" s="34"/>
      <c r="B161" s="35"/>
      <c r="C161" s="225" t="s">
        <v>320</v>
      </c>
      <c r="D161" s="225" t="s">
        <v>199</v>
      </c>
      <c r="E161" s="226" t="s">
        <v>2016</v>
      </c>
      <c r="F161" s="227" t="s">
        <v>2017</v>
      </c>
      <c r="G161" s="228" t="s">
        <v>186</v>
      </c>
      <c r="H161" s="229">
        <v>11.74</v>
      </c>
      <c r="I161" s="230"/>
      <c r="J161" s="231">
        <f>ROUND(I161*H161,2)</f>
        <v>0</v>
      </c>
      <c r="K161" s="227" t="s">
        <v>187</v>
      </c>
      <c r="L161" s="39"/>
      <c r="M161" s="232" t="s">
        <v>19</v>
      </c>
      <c r="N161" s="233" t="s">
        <v>42</v>
      </c>
      <c r="O161" s="64"/>
      <c r="P161" s="188">
        <f>O161*H161</f>
        <v>0</v>
      </c>
      <c r="Q161" s="188">
        <v>0</v>
      </c>
      <c r="R161" s="188">
        <f>Q161*H161</f>
        <v>0</v>
      </c>
      <c r="S161" s="188">
        <v>0</v>
      </c>
      <c r="T161" s="189">
        <f>S161*H161</f>
        <v>0</v>
      </c>
      <c r="U161" s="34"/>
      <c r="V161" s="34"/>
      <c r="W161" s="34"/>
      <c r="X161" s="34"/>
      <c r="Y161" s="34"/>
      <c r="Z161" s="34"/>
      <c r="AA161" s="34"/>
      <c r="AB161" s="34"/>
      <c r="AC161" s="34"/>
      <c r="AD161" s="34"/>
      <c r="AE161" s="34"/>
      <c r="AR161" s="190" t="s">
        <v>228</v>
      </c>
      <c r="AT161" s="190" t="s">
        <v>199</v>
      </c>
      <c r="AU161" s="190" t="s">
        <v>81</v>
      </c>
      <c r="AY161" s="17" t="s">
        <v>181</v>
      </c>
      <c r="BE161" s="191">
        <f>IF(N161="základní",J161,0)</f>
        <v>0</v>
      </c>
      <c r="BF161" s="191">
        <f>IF(N161="snížená",J161,0)</f>
        <v>0</v>
      </c>
      <c r="BG161" s="191">
        <f>IF(N161="zákl. přenesená",J161,0)</f>
        <v>0</v>
      </c>
      <c r="BH161" s="191">
        <f>IF(N161="sníž. přenesená",J161,0)</f>
        <v>0</v>
      </c>
      <c r="BI161" s="191">
        <f>IF(N161="nulová",J161,0)</f>
        <v>0</v>
      </c>
      <c r="BJ161" s="17" t="s">
        <v>79</v>
      </c>
      <c r="BK161" s="191">
        <f>ROUND(I161*H161,2)</f>
        <v>0</v>
      </c>
      <c r="BL161" s="17" t="s">
        <v>228</v>
      </c>
      <c r="BM161" s="190" t="s">
        <v>2307</v>
      </c>
    </row>
    <row r="162" spans="2:51" s="13" customFormat="1" ht="20.4">
      <c r="B162" s="192"/>
      <c r="C162" s="193"/>
      <c r="D162" s="194" t="s">
        <v>191</v>
      </c>
      <c r="E162" s="195" t="s">
        <v>19</v>
      </c>
      <c r="F162" s="196" t="s">
        <v>2019</v>
      </c>
      <c r="G162" s="193"/>
      <c r="H162" s="195" t="s">
        <v>19</v>
      </c>
      <c r="I162" s="197"/>
      <c r="J162" s="193"/>
      <c r="K162" s="193"/>
      <c r="L162" s="198"/>
      <c r="M162" s="199"/>
      <c r="N162" s="200"/>
      <c r="O162" s="200"/>
      <c r="P162" s="200"/>
      <c r="Q162" s="200"/>
      <c r="R162" s="200"/>
      <c r="S162" s="200"/>
      <c r="T162" s="201"/>
      <c r="AT162" s="202" t="s">
        <v>191</v>
      </c>
      <c r="AU162" s="202" t="s">
        <v>81</v>
      </c>
      <c r="AV162" s="13" t="s">
        <v>79</v>
      </c>
      <c r="AW162" s="13" t="s">
        <v>32</v>
      </c>
      <c r="AX162" s="13" t="s">
        <v>71</v>
      </c>
      <c r="AY162" s="202" t="s">
        <v>181</v>
      </c>
    </row>
    <row r="163" spans="2:51" s="14" customFormat="1" ht="12">
      <c r="B163" s="203"/>
      <c r="C163" s="204"/>
      <c r="D163" s="194" t="s">
        <v>191</v>
      </c>
      <c r="E163" s="205" t="s">
        <v>19</v>
      </c>
      <c r="F163" s="206" t="s">
        <v>2011</v>
      </c>
      <c r="G163" s="204"/>
      <c r="H163" s="207">
        <v>11.74</v>
      </c>
      <c r="I163" s="208"/>
      <c r="J163" s="204"/>
      <c r="K163" s="204"/>
      <c r="L163" s="209"/>
      <c r="M163" s="210"/>
      <c r="N163" s="211"/>
      <c r="O163" s="211"/>
      <c r="P163" s="211"/>
      <c r="Q163" s="211"/>
      <c r="R163" s="211"/>
      <c r="S163" s="211"/>
      <c r="T163" s="212"/>
      <c r="AT163" s="213" t="s">
        <v>191</v>
      </c>
      <c r="AU163" s="213" t="s">
        <v>81</v>
      </c>
      <c r="AV163" s="14" t="s">
        <v>81</v>
      </c>
      <c r="AW163" s="14" t="s">
        <v>32</v>
      </c>
      <c r="AX163" s="14" t="s">
        <v>71</v>
      </c>
      <c r="AY163" s="213" t="s">
        <v>181</v>
      </c>
    </row>
    <row r="164" spans="2:51" s="15" customFormat="1" ht="12">
      <c r="B164" s="214"/>
      <c r="C164" s="215"/>
      <c r="D164" s="194" t="s">
        <v>191</v>
      </c>
      <c r="E164" s="216" t="s">
        <v>19</v>
      </c>
      <c r="F164" s="217" t="s">
        <v>196</v>
      </c>
      <c r="G164" s="215"/>
      <c r="H164" s="218">
        <v>11.74</v>
      </c>
      <c r="I164" s="219"/>
      <c r="J164" s="215"/>
      <c r="K164" s="215"/>
      <c r="L164" s="220"/>
      <c r="M164" s="238"/>
      <c r="N164" s="239"/>
      <c r="O164" s="239"/>
      <c r="P164" s="239"/>
      <c r="Q164" s="239"/>
      <c r="R164" s="239"/>
      <c r="S164" s="239"/>
      <c r="T164" s="240"/>
      <c r="AT164" s="224" t="s">
        <v>191</v>
      </c>
      <c r="AU164" s="224" t="s">
        <v>81</v>
      </c>
      <c r="AV164" s="15" t="s">
        <v>189</v>
      </c>
      <c r="AW164" s="15" t="s">
        <v>32</v>
      </c>
      <c r="AX164" s="15" t="s">
        <v>79</v>
      </c>
      <c r="AY164" s="224" t="s">
        <v>181</v>
      </c>
    </row>
    <row r="165" spans="1:31" s="2" customFormat="1" ht="6.9" customHeight="1">
      <c r="A165" s="34"/>
      <c r="B165" s="47"/>
      <c r="C165" s="48"/>
      <c r="D165" s="48"/>
      <c r="E165" s="48"/>
      <c r="F165" s="48"/>
      <c r="G165" s="48"/>
      <c r="H165" s="48"/>
      <c r="I165" s="48"/>
      <c r="J165" s="48"/>
      <c r="K165" s="48"/>
      <c r="L165" s="39"/>
      <c r="M165" s="34"/>
      <c r="O165" s="34"/>
      <c r="P165" s="34"/>
      <c r="Q165" s="34"/>
      <c r="R165" s="34"/>
      <c r="S165" s="34"/>
      <c r="T165" s="34"/>
      <c r="U165" s="34"/>
      <c r="V165" s="34"/>
      <c r="W165" s="34"/>
      <c r="X165" s="34"/>
      <c r="Y165" s="34"/>
      <c r="Z165" s="34"/>
      <c r="AA165" s="34"/>
      <c r="AB165" s="34"/>
      <c r="AC165" s="34"/>
      <c r="AD165" s="34"/>
      <c r="AE165" s="34"/>
    </row>
  </sheetData>
  <sheetProtection algorithmName="SHA-512" hashValue="h1NZOeYmhzh4SSGuxXf9nX24KeKq0jUYTOpFYAUFZLIetSPgaAN4P2lm2nBaxe9d6VNo5Wm5ayMBHlO+9gEOeQ==" saltValue="Yn2tsdOCwS+WUnOHa0KQ1LAoudi0xQkn8aCgw7Q0kJ+SMfqCWCqpm9W/ZZ+buui03u/6KHjCVPuHqFUdkSiSaQ==" spinCount="100000" sheet="1" objects="1" scenarios="1" formatColumns="0" formatRows="0" autoFilter="0"/>
  <autoFilter ref="C88:K164"/>
  <mergeCells count="12">
    <mergeCell ref="E81:H81"/>
    <mergeCell ref="L2:V2"/>
    <mergeCell ref="E50:H50"/>
    <mergeCell ref="E52:H52"/>
    <mergeCell ref="E54:H54"/>
    <mergeCell ref="E77:H77"/>
    <mergeCell ref="E79:H79"/>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2:BM116"/>
  <sheetViews>
    <sheetView showGridLines="0" workbookViewId="0" topLeftCell="A81">
      <selection activeCell="J94" sqref="J94"/>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50"/>
      <c r="M2" s="250"/>
      <c r="N2" s="250"/>
      <c r="O2" s="250"/>
      <c r="P2" s="250"/>
      <c r="Q2" s="250"/>
      <c r="R2" s="250"/>
      <c r="S2" s="250"/>
      <c r="T2" s="250"/>
      <c r="U2" s="250"/>
      <c r="V2" s="250"/>
      <c r="AT2" s="17" t="s">
        <v>142</v>
      </c>
    </row>
    <row r="3" spans="2:46" s="1" customFormat="1" ht="6.9" customHeight="1">
      <c r="B3" s="108"/>
      <c r="C3" s="109"/>
      <c r="D3" s="109"/>
      <c r="E3" s="109"/>
      <c r="F3" s="109"/>
      <c r="G3" s="109"/>
      <c r="H3" s="109"/>
      <c r="I3" s="109"/>
      <c r="J3" s="109"/>
      <c r="K3" s="109"/>
      <c r="L3" s="20"/>
      <c r="AT3" s="17" t="s">
        <v>81</v>
      </c>
    </row>
    <row r="4" spans="2:46" s="1" customFormat="1" ht="24.9" customHeight="1">
      <c r="B4" s="20"/>
      <c r="D4" s="110" t="s">
        <v>155</v>
      </c>
      <c r="L4" s="20"/>
      <c r="M4" s="111" t="s">
        <v>10</v>
      </c>
      <c r="AT4" s="17" t="s">
        <v>4</v>
      </c>
    </row>
    <row r="5" spans="2:12" s="1" customFormat="1" ht="6.9" customHeight="1">
      <c r="B5" s="20"/>
      <c r="L5" s="20"/>
    </row>
    <row r="6" spans="2:12" s="1" customFormat="1" ht="12" customHeight="1">
      <c r="B6" s="20"/>
      <c r="D6" s="112" t="s">
        <v>16</v>
      </c>
      <c r="L6" s="20"/>
    </row>
    <row r="7" spans="2:12" s="1" customFormat="1" ht="16.5" customHeight="1">
      <c r="B7" s="20"/>
      <c r="E7" s="290" t="str">
        <f>'Rekapitulace stavby'!K6</f>
        <v>Cyklická údržba trati v úseku Praha-Holešovice - Vraňany</v>
      </c>
      <c r="F7" s="291"/>
      <c r="G7" s="291"/>
      <c r="H7" s="291"/>
      <c r="L7" s="20"/>
    </row>
    <row r="8" spans="1:31" s="2" customFormat="1" ht="12" customHeight="1">
      <c r="A8" s="34"/>
      <c r="B8" s="39"/>
      <c r="C8" s="34"/>
      <c r="D8" s="112" t="s">
        <v>156</v>
      </c>
      <c r="E8" s="34"/>
      <c r="F8" s="34"/>
      <c r="G8" s="34"/>
      <c r="H8" s="34"/>
      <c r="I8" s="34"/>
      <c r="J8" s="34"/>
      <c r="K8" s="34"/>
      <c r="L8" s="113"/>
      <c r="S8" s="34"/>
      <c r="T8" s="34"/>
      <c r="U8" s="34"/>
      <c r="V8" s="34"/>
      <c r="W8" s="34"/>
      <c r="X8" s="34"/>
      <c r="Y8" s="34"/>
      <c r="Z8" s="34"/>
      <c r="AA8" s="34"/>
      <c r="AB8" s="34"/>
      <c r="AC8" s="34"/>
      <c r="AD8" s="34"/>
      <c r="AE8" s="34"/>
    </row>
    <row r="9" spans="1:31" s="2" customFormat="1" ht="16.5" customHeight="1">
      <c r="A9" s="34"/>
      <c r="B9" s="39"/>
      <c r="C9" s="34"/>
      <c r="D9" s="34"/>
      <c r="E9" s="292" t="s">
        <v>2308</v>
      </c>
      <c r="F9" s="293"/>
      <c r="G9" s="293"/>
      <c r="H9" s="293"/>
      <c r="I9" s="34"/>
      <c r="J9" s="34"/>
      <c r="K9" s="34"/>
      <c r="L9" s="113"/>
      <c r="S9" s="34"/>
      <c r="T9" s="34"/>
      <c r="U9" s="34"/>
      <c r="V9" s="34"/>
      <c r="W9" s="34"/>
      <c r="X9" s="34"/>
      <c r="Y9" s="34"/>
      <c r="Z9" s="34"/>
      <c r="AA9" s="34"/>
      <c r="AB9" s="34"/>
      <c r="AC9" s="34"/>
      <c r="AD9" s="34"/>
      <c r="AE9" s="34"/>
    </row>
    <row r="10" spans="1:31" s="2" customFormat="1" ht="12">
      <c r="A10" s="34"/>
      <c r="B10" s="39"/>
      <c r="C10" s="34"/>
      <c r="D10" s="34"/>
      <c r="E10" s="34"/>
      <c r="F10" s="34"/>
      <c r="G10" s="34"/>
      <c r="H10" s="34"/>
      <c r="I10" s="34"/>
      <c r="J10" s="34"/>
      <c r="K10" s="34"/>
      <c r="L10" s="113"/>
      <c r="S10" s="34"/>
      <c r="T10" s="34"/>
      <c r="U10" s="34"/>
      <c r="V10" s="34"/>
      <c r="W10" s="34"/>
      <c r="X10" s="34"/>
      <c r="Y10" s="34"/>
      <c r="Z10" s="34"/>
      <c r="AA10" s="34"/>
      <c r="AB10" s="34"/>
      <c r="AC10" s="34"/>
      <c r="AD10" s="34"/>
      <c r="AE10" s="34"/>
    </row>
    <row r="11" spans="1:31" s="2" customFormat="1" ht="12" customHeight="1">
      <c r="A11" s="34"/>
      <c r="B11" s="39"/>
      <c r="C11" s="34"/>
      <c r="D11" s="112" t="s">
        <v>18</v>
      </c>
      <c r="E11" s="34"/>
      <c r="F11" s="103" t="s">
        <v>19</v>
      </c>
      <c r="G11" s="34"/>
      <c r="H11" s="34"/>
      <c r="I11" s="112" t="s">
        <v>20</v>
      </c>
      <c r="J11" s="103" t="s">
        <v>19</v>
      </c>
      <c r="K11" s="34"/>
      <c r="L11" s="113"/>
      <c r="S11" s="34"/>
      <c r="T11" s="34"/>
      <c r="U11" s="34"/>
      <c r="V11" s="34"/>
      <c r="W11" s="34"/>
      <c r="X11" s="34"/>
      <c r="Y11" s="34"/>
      <c r="Z11" s="34"/>
      <c r="AA11" s="34"/>
      <c r="AB11" s="34"/>
      <c r="AC11" s="34"/>
      <c r="AD11" s="34"/>
      <c r="AE11" s="34"/>
    </row>
    <row r="12" spans="1:31" s="2" customFormat="1" ht="12" customHeight="1">
      <c r="A12" s="34"/>
      <c r="B12" s="39"/>
      <c r="C12" s="34"/>
      <c r="D12" s="112" t="s">
        <v>21</v>
      </c>
      <c r="E12" s="34"/>
      <c r="F12" s="103" t="s">
        <v>22</v>
      </c>
      <c r="G12" s="34"/>
      <c r="H12" s="34"/>
      <c r="I12" s="112" t="s">
        <v>23</v>
      </c>
      <c r="J12" s="114" t="str">
        <f>'Rekapitulace stavby'!AN8</f>
        <v>24. 2. 2023</v>
      </c>
      <c r="K12" s="34"/>
      <c r="L12" s="113"/>
      <c r="S12" s="34"/>
      <c r="T12" s="34"/>
      <c r="U12" s="34"/>
      <c r="V12" s="34"/>
      <c r="W12" s="34"/>
      <c r="X12" s="34"/>
      <c r="Y12" s="34"/>
      <c r="Z12" s="34"/>
      <c r="AA12" s="34"/>
      <c r="AB12" s="34"/>
      <c r="AC12" s="34"/>
      <c r="AD12" s="34"/>
      <c r="AE12" s="34"/>
    </row>
    <row r="13" spans="1:31" s="2" customFormat="1" ht="10.8" customHeight="1">
      <c r="A13" s="34"/>
      <c r="B13" s="39"/>
      <c r="C13" s="34"/>
      <c r="D13" s="34"/>
      <c r="E13" s="34"/>
      <c r="F13" s="34"/>
      <c r="G13" s="34"/>
      <c r="H13" s="34"/>
      <c r="I13" s="34"/>
      <c r="J13" s="34"/>
      <c r="K13" s="34"/>
      <c r="L13" s="113"/>
      <c r="S13" s="34"/>
      <c r="T13" s="34"/>
      <c r="U13" s="34"/>
      <c r="V13" s="34"/>
      <c r="W13" s="34"/>
      <c r="X13" s="34"/>
      <c r="Y13" s="34"/>
      <c r="Z13" s="34"/>
      <c r="AA13" s="34"/>
      <c r="AB13" s="34"/>
      <c r="AC13" s="34"/>
      <c r="AD13" s="34"/>
      <c r="AE13" s="34"/>
    </row>
    <row r="14" spans="1:31" s="2" customFormat="1" ht="12" customHeight="1">
      <c r="A14" s="34"/>
      <c r="B14" s="39"/>
      <c r="C14" s="34"/>
      <c r="D14" s="112" t="s">
        <v>25</v>
      </c>
      <c r="E14" s="34"/>
      <c r="F14" s="34"/>
      <c r="G14" s="34"/>
      <c r="H14" s="34"/>
      <c r="I14" s="112" t="s">
        <v>26</v>
      </c>
      <c r="J14" s="103" t="s">
        <v>19</v>
      </c>
      <c r="K14" s="34"/>
      <c r="L14" s="113"/>
      <c r="S14" s="34"/>
      <c r="T14" s="34"/>
      <c r="U14" s="34"/>
      <c r="V14" s="34"/>
      <c r="W14" s="34"/>
      <c r="X14" s="34"/>
      <c r="Y14" s="34"/>
      <c r="Z14" s="34"/>
      <c r="AA14" s="34"/>
      <c r="AB14" s="34"/>
      <c r="AC14" s="34"/>
      <c r="AD14" s="34"/>
      <c r="AE14" s="34"/>
    </row>
    <row r="15" spans="1:31" s="2" customFormat="1" ht="18" customHeight="1">
      <c r="A15" s="34"/>
      <c r="B15" s="39"/>
      <c r="C15" s="34"/>
      <c r="D15" s="34"/>
      <c r="E15" s="103" t="s">
        <v>27</v>
      </c>
      <c r="F15" s="34"/>
      <c r="G15" s="34"/>
      <c r="H15" s="34"/>
      <c r="I15" s="112" t="s">
        <v>28</v>
      </c>
      <c r="J15" s="103" t="s">
        <v>19</v>
      </c>
      <c r="K15" s="34"/>
      <c r="L15" s="113"/>
      <c r="S15" s="34"/>
      <c r="T15" s="34"/>
      <c r="U15" s="34"/>
      <c r="V15" s="34"/>
      <c r="W15" s="34"/>
      <c r="X15" s="34"/>
      <c r="Y15" s="34"/>
      <c r="Z15" s="34"/>
      <c r="AA15" s="34"/>
      <c r="AB15" s="34"/>
      <c r="AC15" s="34"/>
      <c r="AD15" s="34"/>
      <c r="AE15" s="34"/>
    </row>
    <row r="16" spans="1:31" s="2" customFormat="1" ht="6.9" customHeight="1">
      <c r="A16" s="34"/>
      <c r="B16" s="39"/>
      <c r="C16" s="34"/>
      <c r="D16" s="34"/>
      <c r="E16" s="34"/>
      <c r="F16" s="34"/>
      <c r="G16" s="34"/>
      <c r="H16" s="34"/>
      <c r="I16" s="34"/>
      <c r="J16" s="34"/>
      <c r="K16" s="34"/>
      <c r="L16" s="113"/>
      <c r="S16" s="34"/>
      <c r="T16" s="34"/>
      <c r="U16" s="34"/>
      <c r="V16" s="34"/>
      <c r="W16" s="34"/>
      <c r="X16" s="34"/>
      <c r="Y16" s="34"/>
      <c r="Z16" s="34"/>
      <c r="AA16" s="34"/>
      <c r="AB16" s="34"/>
      <c r="AC16" s="34"/>
      <c r="AD16" s="34"/>
      <c r="AE16" s="34"/>
    </row>
    <row r="17" spans="1:31" s="2" customFormat="1" ht="12" customHeight="1">
      <c r="A17" s="34"/>
      <c r="B17" s="39"/>
      <c r="C17" s="34"/>
      <c r="D17" s="112" t="s">
        <v>29</v>
      </c>
      <c r="E17" s="34"/>
      <c r="F17" s="34"/>
      <c r="G17" s="34"/>
      <c r="H17" s="34"/>
      <c r="I17" s="112" t="s">
        <v>26</v>
      </c>
      <c r="J17" s="30" t="str">
        <f>'Rekapitulace stavby'!AN13</f>
        <v>Vyplň údaj</v>
      </c>
      <c r="K17" s="34"/>
      <c r="L17" s="113"/>
      <c r="S17" s="34"/>
      <c r="T17" s="34"/>
      <c r="U17" s="34"/>
      <c r="V17" s="34"/>
      <c r="W17" s="34"/>
      <c r="X17" s="34"/>
      <c r="Y17" s="34"/>
      <c r="Z17" s="34"/>
      <c r="AA17" s="34"/>
      <c r="AB17" s="34"/>
      <c r="AC17" s="34"/>
      <c r="AD17" s="34"/>
      <c r="AE17" s="34"/>
    </row>
    <row r="18" spans="1:31" s="2" customFormat="1" ht="18" customHeight="1">
      <c r="A18" s="34"/>
      <c r="B18" s="39"/>
      <c r="C18" s="34"/>
      <c r="D18" s="34"/>
      <c r="E18" s="294" t="str">
        <f>'Rekapitulace stavby'!E14</f>
        <v>Vyplň údaj</v>
      </c>
      <c r="F18" s="295"/>
      <c r="G18" s="295"/>
      <c r="H18" s="295"/>
      <c r="I18" s="112" t="s">
        <v>28</v>
      </c>
      <c r="J18" s="30" t="str">
        <f>'Rekapitulace stavby'!AN14</f>
        <v>Vyplň údaj</v>
      </c>
      <c r="K18" s="34"/>
      <c r="L18" s="113"/>
      <c r="S18" s="34"/>
      <c r="T18" s="34"/>
      <c r="U18" s="34"/>
      <c r="V18" s="34"/>
      <c r="W18" s="34"/>
      <c r="X18" s="34"/>
      <c r="Y18" s="34"/>
      <c r="Z18" s="34"/>
      <c r="AA18" s="34"/>
      <c r="AB18" s="34"/>
      <c r="AC18" s="34"/>
      <c r="AD18" s="34"/>
      <c r="AE18" s="34"/>
    </row>
    <row r="19" spans="1:31" s="2" customFormat="1" ht="6.9" customHeight="1">
      <c r="A19" s="34"/>
      <c r="B19" s="39"/>
      <c r="C19" s="34"/>
      <c r="D19" s="34"/>
      <c r="E19" s="34"/>
      <c r="F19" s="34"/>
      <c r="G19" s="34"/>
      <c r="H19" s="34"/>
      <c r="I19" s="34"/>
      <c r="J19" s="34"/>
      <c r="K19" s="34"/>
      <c r="L19" s="113"/>
      <c r="S19" s="34"/>
      <c r="T19" s="34"/>
      <c r="U19" s="34"/>
      <c r="V19" s="34"/>
      <c r="W19" s="34"/>
      <c r="X19" s="34"/>
      <c r="Y19" s="34"/>
      <c r="Z19" s="34"/>
      <c r="AA19" s="34"/>
      <c r="AB19" s="34"/>
      <c r="AC19" s="34"/>
      <c r="AD19" s="34"/>
      <c r="AE19" s="34"/>
    </row>
    <row r="20" spans="1:31" s="2" customFormat="1" ht="12" customHeight="1">
      <c r="A20" s="34"/>
      <c r="B20" s="39"/>
      <c r="C20" s="34"/>
      <c r="D20" s="112" t="s">
        <v>31</v>
      </c>
      <c r="E20" s="34"/>
      <c r="F20" s="34"/>
      <c r="G20" s="34"/>
      <c r="H20" s="34"/>
      <c r="I20" s="112" t="s">
        <v>26</v>
      </c>
      <c r="J20" s="103" t="str">
        <f>IF('Rekapitulace stavby'!AN16="","",'Rekapitulace stavby'!AN16)</f>
        <v/>
      </c>
      <c r="K20" s="34"/>
      <c r="L20" s="113"/>
      <c r="S20" s="34"/>
      <c r="T20" s="34"/>
      <c r="U20" s="34"/>
      <c r="V20" s="34"/>
      <c r="W20" s="34"/>
      <c r="X20" s="34"/>
      <c r="Y20" s="34"/>
      <c r="Z20" s="34"/>
      <c r="AA20" s="34"/>
      <c r="AB20" s="34"/>
      <c r="AC20" s="34"/>
      <c r="AD20" s="34"/>
      <c r="AE20" s="34"/>
    </row>
    <row r="21" spans="1:31" s="2" customFormat="1" ht="18" customHeight="1">
      <c r="A21" s="34"/>
      <c r="B21" s="39"/>
      <c r="C21" s="34"/>
      <c r="D21" s="34"/>
      <c r="E21" s="103" t="str">
        <f>IF('Rekapitulace stavby'!E17="","",'Rekapitulace stavby'!E17)</f>
        <v xml:space="preserve"> </v>
      </c>
      <c r="F21" s="34"/>
      <c r="G21" s="34"/>
      <c r="H21" s="34"/>
      <c r="I21" s="112" t="s">
        <v>28</v>
      </c>
      <c r="J21" s="103" t="str">
        <f>IF('Rekapitulace stavby'!AN17="","",'Rekapitulace stavby'!AN17)</f>
        <v/>
      </c>
      <c r="K21" s="34"/>
      <c r="L21" s="113"/>
      <c r="S21" s="34"/>
      <c r="T21" s="34"/>
      <c r="U21" s="34"/>
      <c r="V21" s="34"/>
      <c r="W21" s="34"/>
      <c r="X21" s="34"/>
      <c r="Y21" s="34"/>
      <c r="Z21" s="34"/>
      <c r="AA21" s="34"/>
      <c r="AB21" s="34"/>
      <c r="AC21" s="34"/>
      <c r="AD21" s="34"/>
      <c r="AE21" s="34"/>
    </row>
    <row r="22" spans="1:31" s="2" customFormat="1" ht="6.9" customHeight="1">
      <c r="A22" s="34"/>
      <c r="B22" s="39"/>
      <c r="C22" s="34"/>
      <c r="D22" s="34"/>
      <c r="E22" s="34"/>
      <c r="F22" s="34"/>
      <c r="G22" s="34"/>
      <c r="H22" s="34"/>
      <c r="I22" s="34"/>
      <c r="J22" s="34"/>
      <c r="K22" s="34"/>
      <c r="L22" s="113"/>
      <c r="S22" s="34"/>
      <c r="T22" s="34"/>
      <c r="U22" s="34"/>
      <c r="V22" s="34"/>
      <c r="W22" s="34"/>
      <c r="X22" s="34"/>
      <c r="Y22" s="34"/>
      <c r="Z22" s="34"/>
      <c r="AA22" s="34"/>
      <c r="AB22" s="34"/>
      <c r="AC22" s="34"/>
      <c r="AD22" s="34"/>
      <c r="AE22" s="34"/>
    </row>
    <row r="23" spans="1:31" s="2" customFormat="1" ht="12" customHeight="1">
      <c r="A23" s="34"/>
      <c r="B23" s="39"/>
      <c r="C23" s="34"/>
      <c r="D23" s="112" t="s">
        <v>33</v>
      </c>
      <c r="E23" s="34"/>
      <c r="F23" s="34"/>
      <c r="G23" s="34"/>
      <c r="H23" s="34"/>
      <c r="I23" s="112" t="s">
        <v>26</v>
      </c>
      <c r="J23" s="103" t="s">
        <v>19</v>
      </c>
      <c r="K23" s="34"/>
      <c r="L23" s="113"/>
      <c r="S23" s="34"/>
      <c r="T23" s="34"/>
      <c r="U23" s="34"/>
      <c r="V23" s="34"/>
      <c r="W23" s="34"/>
      <c r="X23" s="34"/>
      <c r="Y23" s="34"/>
      <c r="Z23" s="34"/>
      <c r="AA23" s="34"/>
      <c r="AB23" s="34"/>
      <c r="AC23" s="34"/>
      <c r="AD23" s="34"/>
      <c r="AE23" s="34"/>
    </row>
    <row r="24" spans="1:31" s="2" customFormat="1" ht="18" customHeight="1">
      <c r="A24" s="34"/>
      <c r="B24" s="39"/>
      <c r="C24" s="34"/>
      <c r="D24" s="34"/>
      <c r="E24" s="103" t="s">
        <v>34</v>
      </c>
      <c r="F24" s="34"/>
      <c r="G24" s="34"/>
      <c r="H24" s="34"/>
      <c r="I24" s="112" t="s">
        <v>28</v>
      </c>
      <c r="J24" s="103" t="s">
        <v>19</v>
      </c>
      <c r="K24" s="34"/>
      <c r="L24" s="113"/>
      <c r="S24" s="34"/>
      <c r="T24" s="34"/>
      <c r="U24" s="34"/>
      <c r="V24" s="34"/>
      <c r="W24" s="34"/>
      <c r="X24" s="34"/>
      <c r="Y24" s="34"/>
      <c r="Z24" s="34"/>
      <c r="AA24" s="34"/>
      <c r="AB24" s="34"/>
      <c r="AC24" s="34"/>
      <c r="AD24" s="34"/>
      <c r="AE24" s="34"/>
    </row>
    <row r="25" spans="1:31" s="2" customFormat="1" ht="6.9" customHeight="1">
      <c r="A25" s="34"/>
      <c r="B25" s="39"/>
      <c r="C25" s="34"/>
      <c r="D25" s="34"/>
      <c r="E25" s="34"/>
      <c r="F25" s="34"/>
      <c r="G25" s="34"/>
      <c r="H25" s="34"/>
      <c r="I25" s="34"/>
      <c r="J25" s="34"/>
      <c r="K25" s="34"/>
      <c r="L25" s="113"/>
      <c r="S25" s="34"/>
      <c r="T25" s="34"/>
      <c r="U25" s="34"/>
      <c r="V25" s="34"/>
      <c r="W25" s="34"/>
      <c r="X25" s="34"/>
      <c r="Y25" s="34"/>
      <c r="Z25" s="34"/>
      <c r="AA25" s="34"/>
      <c r="AB25" s="34"/>
      <c r="AC25" s="34"/>
      <c r="AD25" s="34"/>
      <c r="AE25" s="34"/>
    </row>
    <row r="26" spans="1:31" s="2" customFormat="1" ht="12" customHeight="1">
      <c r="A26" s="34"/>
      <c r="B26" s="39"/>
      <c r="C26" s="34"/>
      <c r="D26" s="112" t="s">
        <v>35</v>
      </c>
      <c r="E26" s="34"/>
      <c r="F26" s="34"/>
      <c r="G26" s="34"/>
      <c r="H26" s="34"/>
      <c r="I26" s="34"/>
      <c r="J26" s="34"/>
      <c r="K26" s="34"/>
      <c r="L26" s="113"/>
      <c r="S26" s="34"/>
      <c r="T26" s="34"/>
      <c r="U26" s="34"/>
      <c r="V26" s="34"/>
      <c r="W26" s="34"/>
      <c r="X26" s="34"/>
      <c r="Y26" s="34"/>
      <c r="Z26" s="34"/>
      <c r="AA26" s="34"/>
      <c r="AB26" s="34"/>
      <c r="AC26" s="34"/>
      <c r="AD26" s="34"/>
      <c r="AE26" s="34"/>
    </row>
    <row r="27" spans="1:31" s="8" customFormat="1" ht="59.25" customHeight="1">
      <c r="A27" s="115"/>
      <c r="B27" s="116"/>
      <c r="C27" s="115"/>
      <c r="D27" s="115"/>
      <c r="E27" s="296" t="s">
        <v>36</v>
      </c>
      <c r="F27" s="296"/>
      <c r="G27" s="296"/>
      <c r="H27" s="296"/>
      <c r="I27" s="115"/>
      <c r="J27" s="115"/>
      <c r="K27" s="115"/>
      <c r="L27" s="117"/>
      <c r="S27" s="115"/>
      <c r="T27" s="115"/>
      <c r="U27" s="115"/>
      <c r="V27" s="115"/>
      <c r="W27" s="115"/>
      <c r="X27" s="115"/>
      <c r="Y27" s="115"/>
      <c r="Z27" s="115"/>
      <c r="AA27" s="115"/>
      <c r="AB27" s="115"/>
      <c r="AC27" s="115"/>
      <c r="AD27" s="115"/>
      <c r="AE27" s="115"/>
    </row>
    <row r="28" spans="1:31" s="2" customFormat="1" ht="6.9" customHeight="1">
      <c r="A28" s="34"/>
      <c r="B28" s="39"/>
      <c r="C28" s="34"/>
      <c r="D28" s="34"/>
      <c r="E28" s="34"/>
      <c r="F28" s="34"/>
      <c r="G28" s="34"/>
      <c r="H28" s="34"/>
      <c r="I28" s="34"/>
      <c r="J28" s="34"/>
      <c r="K28" s="34"/>
      <c r="L28" s="113"/>
      <c r="S28" s="34"/>
      <c r="T28" s="34"/>
      <c r="U28" s="34"/>
      <c r="V28" s="34"/>
      <c r="W28" s="34"/>
      <c r="X28" s="34"/>
      <c r="Y28" s="34"/>
      <c r="Z28" s="34"/>
      <c r="AA28" s="34"/>
      <c r="AB28" s="34"/>
      <c r="AC28" s="34"/>
      <c r="AD28" s="34"/>
      <c r="AE28" s="34"/>
    </row>
    <row r="29" spans="1:31" s="2" customFormat="1" ht="6.9" customHeight="1">
      <c r="A29" s="34"/>
      <c r="B29" s="39"/>
      <c r="C29" s="34"/>
      <c r="D29" s="118"/>
      <c r="E29" s="118"/>
      <c r="F29" s="118"/>
      <c r="G29" s="118"/>
      <c r="H29" s="118"/>
      <c r="I29" s="118"/>
      <c r="J29" s="118"/>
      <c r="K29" s="118"/>
      <c r="L29" s="113"/>
      <c r="S29" s="34"/>
      <c r="T29" s="34"/>
      <c r="U29" s="34"/>
      <c r="V29" s="34"/>
      <c r="W29" s="34"/>
      <c r="X29" s="34"/>
      <c r="Y29" s="34"/>
      <c r="Z29" s="34"/>
      <c r="AA29" s="34"/>
      <c r="AB29" s="34"/>
      <c r="AC29" s="34"/>
      <c r="AD29" s="34"/>
      <c r="AE29" s="34"/>
    </row>
    <row r="30" spans="1:31" s="2" customFormat="1" ht="25.35" customHeight="1">
      <c r="A30" s="34"/>
      <c r="B30" s="39"/>
      <c r="C30" s="34"/>
      <c r="D30" s="119" t="s">
        <v>37</v>
      </c>
      <c r="E30" s="34"/>
      <c r="F30" s="34"/>
      <c r="G30" s="34"/>
      <c r="H30" s="34"/>
      <c r="I30" s="34"/>
      <c r="J30" s="120">
        <f>ROUND(J83,2)</f>
        <v>0</v>
      </c>
      <c r="K30" s="34"/>
      <c r="L30" s="113"/>
      <c r="S30" s="34"/>
      <c r="T30" s="34"/>
      <c r="U30" s="34"/>
      <c r="V30" s="34"/>
      <c r="W30" s="34"/>
      <c r="X30" s="34"/>
      <c r="Y30" s="34"/>
      <c r="Z30" s="34"/>
      <c r="AA30" s="34"/>
      <c r="AB30" s="34"/>
      <c r="AC30" s="34"/>
      <c r="AD30" s="34"/>
      <c r="AE30" s="34"/>
    </row>
    <row r="31" spans="1:31" s="2" customFormat="1" ht="6.9" customHeight="1">
      <c r="A31" s="34"/>
      <c r="B31" s="39"/>
      <c r="C31" s="34"/>
      <c r="D31" s="118"/>
      <c r="E31" s="118"/>
      <c r="F31" s="118"/>
      <c r="G31" s="118"/>
      <c r="H31" s="118"/>
      <c r="I31" s="118"/>
      <c r="J31" s="118"/>
      <c r="K31" s="118"/>
      <c r="L31" s="113"/>
      <c r="S31" s="34"/>
      <c r="T31" s="34"/>
      <c r="U31" s="34"/>
      <c r="V31" s="34"/>
      <c r="W31" s="34"/>
      <c r="X31" s="34"/>
      <c r="Y31" s="34"/>
      <c r="Z31" s="34"/>
      <c r="AA31" s="34"/>
      <c r="AB31" s="34"/>
      <c r="AC31" s="34"/>
      <c r="AD31" s="34"/>
      <c r="AE31" s="34"/>
    </row>
    <row r="32" spans="1:31" s="2" customFormat="1" ht="14.4" customHeight="1">
      <c r="A32" s="34"/>
      <c r="B32" s="39"/>
      <c r="C32" s="34"/>
      <c r="D32" s="34"/>
      <c r="E32" s="34"/>
      <c r="F32" s="121" t="s">
        <v>39</v>
      </c>
      <c r="G32" s="34"/>
      <c r="H32" s="34"/>
      <c r="I32" s="121" t="s">
        <v>38</v>
      </c>
      <c r="J32" s="121" t="s">
        <v>40</v>
      </c>
      <c r="K32" s="34"/>
      <c r="L32" s="113"/>
      <c r="S32" s="34"/>
      <c r="T32" s="34"/>
      <c r="U32" s="34"/>
      <c r="V32" s="34"/>
      <c r="W32" s="34"/>
      <c r="X32" s="34"/>
      <c r="Y32" s="34"/>
      <c r="Z32" s="34"/>
      <c r="AA32" s="34"/>
      <c r="AB32" s="34"/>
      <c r="AC32" s="34"/>
      <c r="AD32" s="34"/>
      <c r="AE32" s="34"/>
    </row>
    <row r="33" spans="1:31" s="2" customFormat="1" ht="14.4" customHeight="1">
      <c r="A33" s="34"/>
      <c r="B33" s="39"/>
      <c r="C33" s="34"/>
      <c r="D33" s="122" t="s">
        <v>41</v>
      </c>
      <c r="E33" s="112" t="s">
        <v>42</v>
      </c>
      <c r="F33" s="123">
        <f>ROUND((SUM(BE83:BE115)),2)</f>
        <v>0</v>
      </c>
      <c r="G33" s="34"/>
      <c r="H33" s="34"/>
      <c r="I33" s="124">
        <v>0.21</v>
      </c>
      <c r="J33" s="123">
        <f>ROUND(((SUM(BE83:BE115))*I33),2)</f>
        <v>0</v>
      </c>
      <c r="K33" s="34"/>
      <c r="L33" s="113"/>
      <c r="S33" s="34"/>
      <c r="T33" s="34"/>
      <c r="U33" s="34"/>
      <c r="V33" s="34"/>
      <c r="W33" s="34"/>
      <c r="X33" s="34"/>
      <c r="Y33" s="34"/>
      <c r="Z33" s="34"/>
      <c r="AA33" s="34"/>
      <c r="AB33" s="34"/>
      <c r="AC33" s="34"/>
      <c r="AD33" s="34"/>
      <c r="AE33" s="34"/>
    </row>
    <row r="34" spans="1:31" s="2" customFormat="1" ht="14.4" customHeight="1">
      <c r="A34" s="34"/>
      <c r="B34" s="39"/>
      <c r="C34" s="34"/>
      <c r="D34" s="34"/>
      <c r="E34" s="112" t="s">
        <v>43</v>
      </c>
      <c r="F34" s="123">
        <f>ROUND((SUM(BF83:BF115)),2)</f>
        <v>0</v>
      </c>
      <c r="G34" s="34"/>
      <c r="H34" s="34"/>
      <c r="I34" s="124">
        <v>0.15</v>
      </c>
      <c r="J34" s="123">
        <f>ROUND(((SUM(BF83:BF115))*I34),2)</f>
        <v>0</v>
      </c>
      <c r="K34" s="34"/>
      <c r="L34" s="113"/>
      <c r="S34" s="34"/>
      <c r="T34" s="34"/>
      <c r="U34" s="34"/>
      <c r="V34" s="34"/>
      <c r="W34" s="34"/>
      <c r="X34" s="34"/>
      <c r="Y34" s="34"/>
      <c r="Z34" s="34"/>
      <c r="AA34" s="34"/>
      <c r="AB34" s="34"/>
      <c r="AC34" s="34"/>
      <c r="AD34" s="34"/>
      <c r="AE34" s="34"/>
    </row>
    <row r="35" spans="1:31" s="2" customFormat="1" ht="14.4" customHeight="1" hidden="1">
      <c r="A35" s="34"/>
      <c r="B35" s="39"/>
      <c r="C35" s="34"/>
      <c r="D35" s="34"/>
      <c r="E35" s="112" t="s">
        <v>44</v>
      </c>
      <c r="F35" s="123">
        <f>ROUND((SUM(BG83:BG115)),2)</f>
        <v>0</v>
      </c>
      <c r="G35" s="34"/>
      <c r="H35" s="34"/>
      <c r="I35" s="124">
        <v>0.21</v>
      </c>
      <c r="J35" s="123">
        <f>0</f>
        <v>0</v>
      </c>
      <c r="K35" s="34"/>
      <c r="L35" s="113"/>
      <c r="S35" s="34"/>
      <c r="T35" s="34"/>
      <c r="U35" s="34"/>
      <c r="V35" s="34"/>
      <c r="W35" s="34"/>
      <c r="X35" s="34"/>
      <c r="Y35" s="34"/>
      <c r="Z35" s="34"/>
      <c r="AA35" s="34"/>
      <c r="AB35" s="34"/>
      <c r="AC35" s="34"/>
      <c r="AD35" s="34"/>
      <c r="AE35" s="34"/>
    </row>
    <row r="36" spans="1:31" s="2" customFormat="1" ht="14.4" customHeight="1" hidden="1">
      <c r="A36" s="34"/>
      <c r="B36" s="39"/>
      <c r="C36" s="34"/>
      <c r="D36" s="34"/>
      <c r="E36" s="112" t="s">
        <v>45</v>
      </c>
      <c r="F36" s="123">
        <f>ROUND((SUM(BH83:BH115)),2)</f>
        <v>0</v>
      </c>
      <c r="G36" s="34"/>
      <c r="H36" s="34"/>
      <c r="I36" s="124">
        <v>0.15</v>
      </c>
      <c r="J36" s="123">
        <f>0</f>
        <v>0</v>
      </c>
      <c r="K36" s="34"/>
      <c r="L36" s="113"/>
      <c r="S36" s="34"/>
      <c r="T36" s="34"/>
      <c r="U36" s="34"/>
      <c r="V36" s="34"/>
      <c r="W36" s="34"/>
      <c r="X36" s="34"/>
      <c r="Y36" s="34"/>
      <c r="Z36" s="34"/>
      <c r="AA36" s="34"/>
      <c r="AB36" s="34"/>
      <c r="AC36" s="34"/>
      <c r="AD36" s="34"/>
      <c r="AE36" s="34"/>
    </row>
    <row r="37" spans="1:31" s="2" customFormat="1" ht="14.4" customHeight="1" hidden="1">
      <c r="A37" s="34"/>
      <c r="B37" s="39"/>
      <c r="C37" s="34"/>
      <c r="D37" s="34"/>
      <c r="E37" s="112" t="s">
        <v>46</v>
      </c>
      <c r="F37" s="123">
        <f>ROUND((SUM(BI83:BI115)),2)</f>
        <v>0</v>
      </c>
      <c r="G37" s="34"/>
      <c r="H37" s="34"/>
      <c r="I37" s="124">
        <v>0</v>
      </c>
      <c r="J37" s="123">
        <f>0</f>
        <v>0</v>
      </c>
      <c r="K37" s="34"/>
      <c r="L37" s="113"/>
      <c r="S37" s="34"/>
      <c r="T37" s="34"/>
      <c r="U37" s="34"/>
      <c r="V37" s="34"/>
      <c r="W37" s="34"/>
      <c r="X37" s="34"/>
      <c r="Y37" s="34"/>
      <c r="Z37" s="34"/>
      <c r="AA37" s="34"/>
      <c r="AB37" s="34"/>
      <c r="AC37" s="34"/>
      <c r="AD37" s="34"/>
      <c r="AE37" s="34"/>
    </row>
    <row r="38" spans="1:31" s="2" customFormat="1" ht="6.9" customHeight="1">
      <c r="A38" s="34"/>
      <c r="B38" s="39"/>
      <c r="C38" s="34"/>
      <c r="D38" s="34"/>
      <c r="E38" s="34"/>
      <c r="F38" s="34"/>
      <c r="G38" s="34"/>
      <c r="H38" s="34"/>
      <c r="I38" s="34"/>
      <c r="J38" s="34"/>
      <c r="K38" s="34"/>
      <c r="L38" s="113"/>
      <c r="S38" s="34"/>
      <c r="T38" s="34"/>
      <c r="U38" s="34"/>
      <c r="V38" s="34"/>
      <c r="W38" s="34"/>
      <c r="X38" s="34"/>
      <c r="Y38" s="34"/>
      <c r="Z38" s="34"/>
      <c r="AA38" s="34"/>
      <c r="AB38" s="34"/>
      <c r="AC38" s="34"/>
      <c r="AD38" s="34"/>
      <c r="AE38" s="34"/>
    </row>
    <row r="39" spans="1:31" s="2" customFormat="1" ht="25.35" customHeight="1">
      <c r="A39" s="34"/>
      <c r="B39" s="39"/>
      <c r="C39" s="125"/>
      <c r="D39" s="126" t="s">
        <v>47</v>
      </c>
      <c r="E39" s="127"/>
      <c r="F39" s="127"/>
      <c r="G39" s="128" t="s">
        <v>48</v>
      </c>
      <c r="H39" s="129" t="s">
        <v>49</v>
      </c>
      <c r="I39" s="127"/>
      <c r="J39" s="130">
        <f>SUM(J30:J37)</f>
        <v>0</v>
      </c>
      <c r="K39" s="131"/>
      <c r="L39" s="113"/>
      <c r="S39" s="34"/>
      <c r="T39" s="34"/>
      <c r="U39" s="34"/>
      <c r="V39" s="34"/>
      <c r="W39" s="34"/>
      <c r="X39" s="34"/>
      <c r="Y39" s="34"/>
      <c r="Z39" s="34"/>
      <c r="AA39" s="34"/>
      <c r="AB39" s="34"/>
      <c r="AC39" s="34"/>
      <c r="AD39" s="34"/>
      <c r="AE39" s="34"/>
    </row>
    <row r="40" spans="1:31" s="2" customFormat="1" ht="14.4" customHeight="1">
      <c r="A40" s="34"/>
      <c r="B40" s="132"/>
      <c r="C40" s="133"/>
      <c r="D40" s="133"/>
      <c r="E40" s="133"/>
      <c r="F40" s="133"/>
      <c r="G40" s="133"/>
      <c r="H40" s="133"/>
      <c r="I40" s="133"/>
      <c r="J40" s="133"/>
      <c r="K40" s="133"/>
      <c r="L40" s="113"/>
      <c r="S40" s="34"/>
      <c r="T40" s="34"/>
      <c r="U40" s="34"/>
      <c r="V40" s="34"/>
      <c r="W40" s="34"/>
      <c r="X40" s="34"/>
      <c r="Y40" s="34"/>
      <c r="Z40" s="34"/>
      <c r="AA40" s="34"/>
      <c r="AB40" s="34"/>
      <c r="AC40" s="34"/>
      <c r="AD40" s="34"/>
      <c r="AE40" s="34"/>
    </row>
    <row r="44" spans="1:31" s="2" customFormat="1" ht="6.9" customHeight="1" hidden="1">
      <c r="A44" s="34"/>
      <c r="B44" s="134"/>
      <c r="C44" s="135"/>
      <c r="D44" s="135"/>
      <c r="E44" s="135"/>
      <c r="F44" s="135"/>
      <c r="G44" s="135"/>
      <c r="H44" s="135"/>
      <c r="I44" s="135"/>
      <c r="J44" s="135"/>
      <c r="K44" s="135"/>
      <c r="L44" s="113"/>
      <c r="S44" s="34"/>
      <c r="T44" s="34"/>
      <c r="U44" s="34"/>
      <c r="V44" s="34"/>
      <c r="W44" s="34"/>
      <c r="X44" s="34"/>
      <c r="Y44" s="34"/>
      <c r="Z44" s="34"/>
      <c r="AA44" s="34"/>
      <c r="AB44" s="34"/>
      <c r="AC44" s="34"/>
      <c r="AD44" s="34"/>
      <c r="AE44" s="34"/>
    </row>
    <row r="45" spans="1:31" s="2" customFormat="1" ht="24.9" customHeight="1" hidden="1">
      <c r="A45" s="34"/>
      <c r="B45" s="35"/>
      <c r="C45" s="23" t="s">
        <v>158</v>
      </c>
      <c r="D45" s="36"/>
      <c r="E45" s="36"/>
      <c r="F45" s="36"/>
      <c r="G45" s="36"/>
      <c r="H45" s="36"/>
      <c r="I45" s="36"/>
      <c r="J45" s="36"/>
      <c r="K45" s="36"/>
      <c r="L45" s="113"/>
      <c r="S45" s="34"/>
      <c r="T45" s="34"/>
      <c r="U45" s="34"/>
      <c r="V45" s="34"/>
      <c r="W45" s="34"/>
      <c r="X45" s="34"/>
      <c r="Y45" s="34"/>
      <c r="Z45" s="34"/>
      <c r="AA45" s="34"/>
      <c r="AB45" s="34"/>
      <c r="AC45" s="34"/>
      <c r="AD45" s="34"/>
      <c r="AE45" s="34"/>
    </row>
    <row r="46" spans="1:31" s="2" customFormat="1" ht="6.9" customHeight="1" hidden="1">
      <c r="A46" s="34"/>
      <c r="B46" s="35"/>
      <c r="C46" s="36"/>
      <c r="D46" s="36"/>
      <c r="E46" s="36"/>
      <c r="F46" s="36"/>
      <c r="G46" s="36"/>
      <c r="H46" s="36"/>
      <c r="I46" s="36"/>
      <c r="J46" s="36"/>
      <c r="K46" s="36"/>
      <c r="L46" s="113"/>
      <c r="S46" s="34"/>
      <c r="T46" s="34"/>
      <c r="U46" s="34"/>
      <c r="V46" s="34"/>
      <c r="W46" s="34"/>
      <c r="X46" s="34"/>
      <c r="Y46" s="34"/>
      <c r="Z46" s="34"/>
      <c r="AA46" s="34"/>
      <c r="AB46" s="34"/>
      <c r="AC46" s="34"/>
      <c r="AD46" s="34"/>
      <c r="AE46" s="34"/>
    </row>
    <row r="47" spans="1:31" s="2" customFormat="1" ht="12" customHeight="1" hidden="1">
      <c r="A47" s="34"/>
      <c r="B47" s="35"/>
      <c r="C47" s="29" t="s">
        <v>16</v>
      </c>
      <c r="D47" s="36"/>
      <c r="E47" s="36"/>
      <c r="F47" s="36"/>
      <c r="G47" s="36"/>
      <c r="H47" s="36"/>
      <c r="I47" s="36"/>
      <c r="J47" s="36"/>
      <c r="K47" s="36"/>
      <c r="L47" s="113"/>
      <c r="S47" s="34"/>
      <c r="T47" s="34"/>
      <c r="U47" s="34"/>
      <c r="V47" s="34"/>
      <c r="W47" s="34"/>
      <c r="X47" s="34"/>
      <c r="Y47" s="34"/>
      <c r="Z47" s="34"/>
      <c r="AA47" s="34"/>
      <c r="AB47" s="34"/>
      <c r="AC47" s="34"/>
      <c r="AD47" s="34"/>
      <c r="AE47" s="34"/>
    </row>
    <row r="48" spans="1:31" s="2" customFormat="1" ht="16.5" customHeight="1" hidden="1">
      <c r="A48" s="34"/>
      <c r="B48" s="35"/>
      <c r="C48" s="36"/>
      <c r="D48" s="36"/>
      <c r="E48" s="288" t="str">
        <f>E7</f>
        <v>Cyklická údržba trati v úseku Praha-Holešovice - Vraňany</v>
      </c>
      <c r="F48" s="289"/>
      <c r="G48" s="289"/>
      <c r="H48" s="289"/>
      <c r="I48" s="36"/>
      <c r="J48" s="36"/>
      <c r="K48" s="36"/>
      <c r="L48" s="113"/>
      <c r="S48" s="34"/>
      <c r="T48" s="34"/>
      <c r="U48" s="34"/>
      <c r="V48" s="34"/>
      <c r="W48" s="34"/>
      <c r="X48" s="34"/>
      <c r="Y48" s="34"/>
      <c r="Z48" s="34"/>
      <c r="AA48" s="34"/>
      <c r="AB48" s="34"/>
      <c r="AC48" s="34"/>
      <c r="AD48" s="34"/>
      <c r="AE48" s="34"/>
    </row>
    <row r="49" spans="1:31" s="2" customFormat="1" ht="12" customHeight="1" hidden="1">
      <c r="A49" s="34"/>
      <c r="B49" s="35"/>
      <c r="C49" s="29" t="s">
        <v>156</v>
      </c>
      <c r="D49" s="36"/>
      <c r="E49" s="36"/>
      <c r="F49" s="36"/>
      <c r="G49" s="36"/>
      <c r="H49" s="36"/>
      <c r="I49" s="36"/>
      <c r="J49" s="36"/>
      <c r="K49" s="36"/>
      <c r="L49" s="113"/>
      <c r="S49" s="34"/>
      <c r="T49" s="34"/>
      <c r="U49" s="34"/>
      <c r="V49" s="34"/>
      <c r="W49" s="34"/>
      <c r="X49" s="34"/>
      <c r="Y49" s="34"/>
      <c r="Z49" s="34"/>
      <c r="AA49" s="34"/>
      <c r="AB49" s="34"/>
      <c r="AC49" s="34"/>
      <c r="AD49" s="34"/>
      <c r="AE49" s="34"/>
    </row>
    <row r="50" spans="1:31" s="2" customFormat="1" ht="16.5" customHeight="1" hidden="1">
      <c r="A50" s="34"/>
      <c r="B50" s="35"/>
      <c r="C50" s="36"/>
      <c r="D50" s="36"/>
      <c r="E50" s="280" t="str">
        <f>E9</f>
        <v>SO 14 - Výstroj trati</v>
      </c>
      <c r="F50" s="287"/>
      <c r="G50" s="287"/>
      <c r="H50" s="287"/>
      <c r="I50" s="36"/>
      <c r="J50" s="36"/>
      <c r="K50" s="36"/>
      <c r="L50" s="113"/>
      <c r="S50" s="34"/>
      <c r="T50" s="34"/>
      <c r="U50" s="34"/>
      <c r="V50" s="34"/>
      <c r="W50" s="34"/>
      <c r="X50" s="34"/>
      <c r="Y50" s="34"/>
      <c r="Z50" s="34"/>
      <c r="AA50" s="34"/>
      <c r="AB50" s="34"/>
      <c r="AC50" s="34"/>
      <c r="AD50" s="34"/>
      <c r="AE50" s="34"/>
    </row>
    <row r="51" spans="1:31" s="2" customFormat="1" ht="6.9" customHeight="1" hidden="1">
      <c r="A51" s="34"/>
      <c r="B51" s="35"/>
      <c r="C51" s="36"/>
      <c r="D51" s="36"/>
      <c r="E51" s="36"/>
      <c r="F51" s="36"/>
      <c r="G51" s="36"/>
      <c r="H51" s="36"/>
      <c r="I51" s="36"/>
      <c r="J51" s="36"/>
      <c r="K51" s="36"/>
      <c r="L51" s="113"/>
      <c r="S51" s="34"/>
      <c r="T51" s="34"/>
      <c r="U51" s="34"/>
      <c r="V51" s="34"/>
      <c r="W51" s="34"/>
      <c r="X51" s="34"/>
      <c r="Y51" s="34"/>
      <c r="Z51" s="34"/>
      <c r="AA51" s="34"/>
      <c r="AB51" s="34"/>
      <c r="AC51" s="34"/>
      <c r="AD51" s="34"/>
      <c r="AE51" s="34"/>
    </row>
    <row r="52" spans="1:31" s="2" customFormat="1" ht="12" customHeight="1" hidden="1">
      <c r="A52" s="34"/>
      <c r="B52" s="35"/>
      <c r="C52" s="29" t="s">
        <v>21</v>
      </c>
      <c r="D52" s="36"/>
      <c r="E52" s="36"/>
      <c r="F52" s="27" t="str">
        <f>F12</f>
        <v xml:space="preserve"> </v>
      </c>
      <c r="G52" s="36"/>
      <c r="H52" s="36"/>
      <c r="I52" s="29" t="s">
        <v>23</v>
      </c>
      <c r="J52" s="59" t="str">
        <f>IF(J12="","",J12)</f>
        <v>24. 2. 2023</v>
      </c>
      <c r="K52" s="36"/>
      <c r="L52" s="113"/>
      <c r="S52" s="34"/>
      <c r="T52" s="34"/>
      <c r="U52" s="34"/>
      <c r="V52" s="34"/>
      <c r="W52" s="34"/>
      <c r="X52" s="34"/>
      <c r="Y52" s="34"/>
      <c r="Z52" s="34"/>
      <c r="AA52" s="34"/>
      <c r="AB52" s="34"/>
      <c r="AC52" s="34"/>
      <c r="AD52" s="34"/>
      <c r="AE52" s="34"/>
    </row>
    <row r="53" spans="1:31" s="2" customFormat="1" ht="6.9" customHeight="1" hidden="1">
      <c r="A53" s="34"/>
      <c r="B53" s="35"/>
      <c r="C53" s="36"/>
      <c r="D53" s="36"/>
      <c r="E53" s="36"/>
      <c r="F53" s="36"/>
      <c r="G53" s="36"/>
      <c r="H53" s="36"/>
      <c r="I53" s="36"/>
      <c r="J53" s="36"/>
      <c r="K53" s="36"/>
      <c r="L53" s="113"/>
      <c r="S53" s="34"/>
      <c r="T53" s="34"/>
      <c r="U53" s="34"/>
      <c r="V53" s="34"/>
      <c r="W53" s="34"/>
      <c r="X53" s="34"/>
      <c r="Y53" s="34"/>
      <c r="Z53" s="34"/>
      <c r="AA53" s="34"/>
      <c r="AB53" s="34"/>
      <c r="AC53" s="34"/>
      <c r="AD53" s="34"/>
      <c r="AE53" s="34"/>
    </row>
    <row r="54" spans="1:31" s="2" customFormat="1" ht="15.15" customHeight="1" hidden="1">
      <c r="A54" s="34"/>
      <c r="B54" s="35"/>
      <c r="C54" s="29" t="s">
        <v>25</v>
      </c>
      <c r="D54" s="36"/>
      <c r="E54" s="36"/>
      <c r="F54" s="27" t="str">
        <f>E15</f>
        <v>Ing. Aleš Bednář</v>
      </c>
      <c r="G54" s="36"/>
      <c r="H54" s="36"/>
      <c r="I54" s="29" t="s">
        <v>31</v>
      </c>
      <c r="J54" s="32" t="str">
        <f>E21</f>
        <v xml:space="preserve"> </v>
      </c>
      <c r="K54" s="36"/>
      <c r="L54" s="113"/>
      <c r="S54" s="34"/>
      <c r="T54" s="34"/>
      <c r="U54" s="34"/>
      <c r="V54" s="34"/>
      <c r="W54" s="34"/>
      <c r="X54" s="34"/>
      <c r="Y54" s="34"/>
      <c r="Z54" s="34"/>
      <c r="AA54" s="34"/>
      <c r="AB54" s="34"/>
      <c r="AC54" s="34"/>
      <c r="AD54" s="34"/>
      <c r="AE54" s="34"/>
    </row>
    <row r="55" spans="1:31" s="2" customFormat="1" ht="15.15" customHeight="1" hidden="1">
      <c r="A55" s="34"/>
      <c r="B55" s="35"/>
      <c r="C55" s="29" t="s">
        <v>29</v>
      </c>
      <c r="D55" s="36"/>
      <c r="E55" s="36"/>
      <c r="F55" s="27" t="str">
        <f>IF(E18="","",E18)</f>
        <v>Vyplň údaj</v>
      </c>
      <c r="G55" s="36"/>
      <c r="H55" s="36"/>
      <c r="I55" s="29" t="s">
        <v>33</v>
      </c>
      <c r="J55" s="32" t="str">
        <f>E24</f>
        <v>Lukáš Kot</v>
      </c>
      <c r="K55" s="36"/>
      <c r="L55" s="113"/>
      <c r="S55" s="34"/>
      <c r="T55" s="34"/>
      <c r="U55" s="34"/>
      <c r="V55" s="34"/>
      <c r="W55" s="34"/>
      <c r="X55" s="34"/>
      <c r="Y55" s="34"/>
      <c r="Z55" s="34"/>
      <c r="AA55" s="34"/>
      <c r="AB55" s="34"/>
      <c r="AC55" s="34"/>
      <c r="AD55" s="34"/>
      <c r="AE55" s="34"/>
    </row>
    <row r="56" spans="1:31" s="2" customFormat="1" ht="10.35" customHeight="1" hidden="1">
      <c r="A56" s="34"/>
      <c r="B56" s="35"/>
      <c r="C56" s="36"/>
      <c r="D56" s="36"/>
      <c r="E56" s="36"/>
      <c r="F56" s="36"/>
      <c r="G56" s="36"/>
      <c r="H56" s="36"/>
      <c r="I56" s="36"/>
      <c r="J56" s="36"/>
      <c r="K56" s="36"/>
      <c r="L56" s="113"/>
      <c r="S56" s="34"/>
      <c r="T56" s="34"/>
      <c r="U56" s="34"/>
      <c r="V56" s="34"/>
      <c r="W56" s="34"/>
      <c r="X56" s="34"/>
      <c r="Y56" s="34"/>
      <c r="Z56" s="34"/>
      <c r="AA56" s="34"/>
      <c r="AB56" s="34"/>
      <c r="AC56" s="34"/>
      <c r="AD56" s="34"/>
      <c r="AE56" s="34"/>
    </row>
    <row r="57" spans="1:31" s="2" customFormat="1" ht="29.25" customHeight="1" hidden="1">
      <c r="A57" s="34"/>
      <c r="B57" s="35"/>
      <c r="C57" s="136" t="s">
        <v>159</v>
      </c>
      <c r="D57" s="137"/>
      <c r="E57" s="137"/>
      <c r="F57" s="137"/>
      <c r="G57" s="137"/>
      <c r="H57" s="137"/>
      <c r="I57" s="137"/>
      <c r="J57" s="138" t="s">
        <v>160</v>
      </c>
      <c r="K57" s="137"/>
      <c r="L57" s="113"/>
      <c r="S57" s="34"/>
      <c r="T57" s="34"/>
      <c r="U57" s="34"/>
      <c r="V57" s="34"/>
      <c r="W57" s="34"/>
      <c r="X57" s="34"/>
      <c r="Y57" s="34"/>
      <c r="Z57" s="34"/>
      <c r="AA57" s="34"/>
      <c r="AB57" s="34"/>
      <c r="AC57" s="34"/>
      <c r="AD57" s="34"/>
      <c r="AE57" s="34"/>
    </row>
    <row r="58" spans="1:31" s="2" customFormat="1" ht="10.35" customHeight="1" hidden="1">
      <c r="A58" s="34"/>
      <c r="B58" s="35"/>
      <c r="C58" s="36"/>
      <c r="D58" s="36"/>
      <c r="E58" s="36"/>
      <c r="F58" s="36"/>
      <c r="G58" s="36"/>
      <c r="H58" s="36"/>
      <c r="I58" s="36"/>
      <c r="J58" s="36"/>
      <c r="K58" s="36"/>
      <c r="L58" s="113"/>
      <c r="S58" s="34"/>
      <c r="T58" s="34"/>
      <c r="U58" s="34"/>
      <c r="V58" s="34"/>
      <c r="W58" s="34"/>
      <c r="X58" s="34"/>
      <c r="Y58" s="34"/>
      <c r="Z58" s="34"/>
      <c r="AA58" s="34"/>
      <c r="AB58" s="34"/>
      <c r="AC58" s="34"/>
      <c r="AD58" s="34"/>
      <c r="AE58" s="34"/>
    </row>
    <row r="59" spans="1:47" s="2" customFormat="1" ht="22.8" customHeight="1" hidden="1">
      <c r="A59" s="34"/>
      <c r="B59" s="35"/>
      <c r="C59" s="139" t="s">
        <v>69</v>
      </c>
      <c r="D59" s="36"/>
      <c r="E59" s="36"/>
      <c r="F59" s="36"/>
      <c r="G59" s="36"/>
      <c r="H59" s="36"/>
      <c r="I59" s="36"/>
      <c r="J59" s="77">
        <f>J83</f>
        <v>0</v>
      </c>
      <c r="K59" s="36"/>
      <c r="L59" s="113"/>
      <c r="S59" s="34"/>
      <c r="T59" s="34"/>
      <c r="U59" s="34"/>
      <c r="V59" s="34"/>
      <c r="W59" s="34"/>
      <c r="X59" s="34"/>
      <c r="Y59" s="34"/>
      <c r="Z59" s="34"/>
      <c r="AA59" s="34"/>
      <c r="AB59" s="34"/>
      <c r="AC59" s="34"/>
      <c r="AD59" s="34"/>
      <c r="AE59" s="34"/>
      <c r="AU59" s="17" t="s">
        <v>161</v>
      </c>
    </row>
    <row r="60" spans="2:12" s="9" customFormat="1" ht="24.9" customHeight="1" hidden="1">
      <c r="B60" s="140"/>
      <c r="C60" s="141"/>
      <c r="D60" s="142" t="s">
        <v>162</v>
      </c>
      <c r="E60" s="143"/>
      <c r="F60" s="143"/>
      <c r="G60" s="143"/>
      <c r="H60" s="143"/>
      <c r="I60" s="143"/>
      <c r="J60" s="144">
        <f>J84</f>
        <v>0</v>
      </c>
      <c r="K60" s="141"/>
      <c r="L60" s="145"/>
    </row>
    <row r="61" spans="2:12" s="10" customFormat="1" ht="19.95" customHeight="1" hidden="1">
      <c r="B61" s="146"/>
      <c r="C61" s="97"/>
      <c r="D61" s="147" t="s">
        <v>163</v>
      </c>
      <c r="E61" s="148"/>
      <c r="F61" s="148"/>
      <c r="G61" s="148"/>
      <c r="H61" s="148"/>
      <c r="I61" s="148"/>
      <c r="J61" s="149">
        <f>J85</f>
        <v>0</v>
      </c>
      <c r="K61" s="97"/>
      <c r="L61" s="150"/>
    </row>
    <row r="62" spans="2:12" s="10" customFormat="1" ht="19.95" customHeight="1" hidden="1">
      <c r="B62" s="146"/>
      <c r="C62" s="97"/>
      <c r="D62" s="147" t="s">
        <v>164</v>
      </c>
      <c r="E62" s="148"/>
      <c r="F62" s="148"/>
      <c r="G62" s="148"/>
      <c r="H62" s="148"/>
      <c r="I62" s="148"/>
      <c r="J62" s="149">
        <f>J93</f>
        <v>0</v>
      </c>
      <c r="K62" s="97"/>
      <c r="L62" s="150"/>
    </row>
    <row r="63" spans="2:12" s="10" customFormat="1" ht="19.95" customHeight="1" hidden="1">
      <c r="B63" s="146"/>
      <c r="C63" s="97"/>
      <c r="D63" s="147" t="s">
        <v>165</v>
      </c>
      <c r="E63" s="148"/>
      <c r="F63" s="148"/>
      <c r="G63" s="148"/>
      <c r="H63" s="148"/>
      <c r="I63" s="148"/>
      <c r="J63" s="149">
        <f>J111</f>
        <v>0</v>
      </c>
      <c r="K63" s="97"/>
      <c r="L63" s="150"/>
    </row>
    <row r="64" spans="1:31" s="2" customFormat="1" ht="21.75" customHeight="1" hidden="1">
      <c r="A64" s="34"/>
      <c r="B64" s="35"/>
      <c r="C64" s="36"/>
      <c r="D64" s="36"/>
      <c r="E64" s="36"/>
      <c r="F64" s="36"/>
      <c r="G64" s="36"/>
      <c r="H64" s="36"/>
      <c r="I64" s="36"/>
      <c r="J64" s="36"/>
      <c r="K64" s="36"/>
      <c r="L64" s="113"/>
      <c r="S64" s="34"/>
      <c r="T64" s="34"/>
      <c r="U64" s="34"/>
      <c r="V64" s="34"/>
      <c r="W64" s="34"/>
      <c r="X64" s="34"/>
      <c r="Y64" s="34"/>
      <c r="Z64" s="34"/>
      <c r="AA64" s="34"/>
      <c r="AB64" s="34"/>
      <c r="AC64" s="34"/>
      <c r="AD64" s="34"/>
      <c r="AE64" s="34"/>
    </row>
    <row r="65" spans="1:31" s="2" customFormat="1" ht="6.9" customHeight="1" hidden="1">
      <c r="A65" s="34"/>
      <c r="B65" s="47"/>
      <c r="C65" s="48"/>
      <c r="D65" s="48"/>
      <c r="E65" s="48"/>
      <c r="F65" s="48"/>
      <c r="G65" s="48"/>
      <c r="H65" s="48"/>
      <c r="I65" s="48"/>
      <c r="J65" s="48"/>
      <c r="K65" s="48"/>
      <c r="L65" s="113"/>
      <c r="S65" s="34"/>
      <c r="T65" s="34"/>
      <c r="U65" s="34"/>
      <c r="V65" s="34"/>
      <c r="W65" s="34"/>
      <c r="X65" s="34"/>
      <c r="Y65" s="34"/>
      <c r="Z65" s="34"/>
      <c r="AA65" s="34"/>
      <c r="AB65" s="34"/>
      <c r="AC65" s="34"/>
      <c r="AD65" s="34"/>
      <c r="AE65" s="34"/>
    </row>
    <row r="66" ht="12" hidden="1"/>
    <row r="67" ht="12" hidden="1"/>
    <row r="68" ht="12" hidden="1"/>
    <row r="69" spans="1:31" s="2" customFormat="1" ht="6.9" customHeight="1">
      <c r="A69" s="34"/>
      <c r="B69" s="49"/>
      <c r="C69" s="50"/>
      <c r="D69" s="50"/>
      <c r="E69" s="50"/>
      <c r="F69" s="50"/>
      <c r="G69" s="50"/>
      <c r="H69" s="50"/>
      <c r="I69" s="50"/>
      <c r="J69" s="50"/>
      <c r="K69" s="50"/>
      <c r="L69" s="113"/>
      <c r="S69" s="34"/>
      <c r="T69" s="34"/>
      <c r="U69" s="34"/>
      <c r="V69" s="34"/>
      <c r="W69" s="34"/>
      <c r="X69" s="34"/>
      <c r="Y69" s="34"/>
      <c r="Z69" s="34"/>
      <c r="AA69" s="34"/>
      <c r="AB69" s="34"/>
      <c r="AC69" s="34"/>
      <c r="AD69" s="34"/>
      <c r="AE69" s="34"/>
    </row>
    <row r="70" spans="1:31" s="2" customFormat="1" ht="24.9" customHeight="1">
      <c r="A70" s="34"/>
      <c r="B70" s="35"/>
      <c r="C70" s="23" t="s">
        <v>166</v>
      </c>
      <c r="D70" s="36"/>
      <c r="E70" s="36"/>
      <c r="F70" s="36"/>
      <c r="G70" s="36"/>
      <c r="H70" s="36"/>
      <c r="I70" s="36"/>
      <c r="J70" s="36"/>
      <c r="K70" s="36"/>
      <c r="L70" s="113"/>
      <c r="S70" s="34"/>
      <c r="T70" s="34"/>
      <c r="U70" s="34"/>
      <c r="V70" s="34"/>
      <c r="W70" s="34"/>
      <c r="X70" s="34"/>
      <c r="Y70" s="34"/>
      <c r="Z70" s="34"/>
      <c r="AA70" s="34"/>
      <c r="AB70" s="34"/>
      <c r="AC70" s="34"/>
      <c r="AD70" s="34"/>
      <c r="AE70" s="34"/>
    </row>
    <row r="71" spans="1:31" s="2" customFormat="1" ht="6.9" customHeight="1">
      <c r="A71" s="34"/>
      <c r="B71" s="35"/>
      <c r="C71" s="36"/>
      <c r="D71" s="36"/>
      <c r="E71" s="36"/>
      <c r="F71" s="36"/>
      <c r="G71" s="36"/>
      <c r="H71" s="36"/>
      <c r="I71" s="36"/>
      <c r="J71" s="36"/>
      <c r="K71" s="36"/>
      <c r="L71" s="113"/>
      <c r="S71" s="34"/>
      <c r="T71" s="34"/>
      <c r="U71" s="34"/>
      <c r="V71" s="34"/>
      <c r="W71" s="34"/>
      <c r="X71" s="34"/>
      <c r="Y71" s="34"/>
      <c r="Z71" s="34"/>
      <c r="AA71" s="34"/>
      <c r="AB71" s="34"/>
      <c r="AC71" s="34"/>
      <c r="AD71" s="34"/>
      <c r="AE71" s="34"/>
    </row>
    <row r="72" spans="1:31" s="2" customFormat="1" ht="12" customHeight="1">
      <c r="A72" s="34"/>
      <c r="B72" s="35"/>
      <c r="C72" s="29" t="s">
        <v>16</v>
      </c>
      <c r="D72" s="36"/>
      <c r="E72" s="36"/>
      <c r="F72" s="36"/>
      <c r="G72" s="36"/>
      <c r="H72" s="36"/>
      <c r="I72" s="36"/>
      <c r="J72" s="36"/>
      <c r="K72" s="36"/>
      <c r="L72" s="113"/>
      <c r="S72" s="34"/>
      <c r="T72" s="34"/>
      <c r="U72" s="34"/>
      <c r="V72" s="34"/>
      <c r="W72" s="34"/>
      <c r="X72" s="34"/>
      <c r="Y72" s="34"/>
      <c r="Z72" s="34"/>
      <c r="AA72" s="34"/>
      <c r="AB72" s="34"/>
      <c r="AC72" s="34"/>
      <c r="AD72" s="34"/>
      <c r="AE72" s="34"/>
    </row>
    <row r="73" spans="1:31" s="2" customFormat="1" ht="16.5" customHeight="1">
      <c r="A73" s="34"/>
      <c r="B73" s="35"/>
      <c r="C73" s="36"/>
      <c r="D73" s="36"/>
      <c r="E73" s="288" t="str">
        <f>E7</f>
        <v>Cyklická údržba trati v úseku Praha-Holešovice - Vraňany</v>
      </c>
      <c r="F73" s="289"/>
      <c r="G73" s="289"/>
      <c r="H73" s="289"/>
      <c r="I73" s="36"/>
      <c r="J73" s="36"/>
      <c r="K73" s="36"/>
      <c r="L73" s="113"/>
      <c r="S73" s="34"/>
      <c r="T73" s="34"/>
      <c r="U73" s="34"/>
      <c r="V73" s="34"/>
      <c r="W73" s="34"/>
      <c r="X73" s="34"/>
      <c r="Y73" s="34"/>
      <c r="Z73" s="34"/>
      <c r="AA73" s="34"/>
      <c r="AB73" s="34"/>
      <c r="AC73" s="34"/>
      <c r="AD73" s="34"/>
      <c r="AE73" s="34"/>
    </row>
    <row r="74" spans="1:31" s="2" customFormat="1" ht="12" customHeight="1">
      <c r="A74" s="34"/>
      <c r="B74" s="35"/>
      <c r="C74" s="29" t="s">
        <v>156</v>
      </c>
      <c r="D74" s="36"/>
      <c r="E74" s="36"/>
      <c r="F74" s="36"/>
      <c r="G74" s="36"/>
      <c r="H74" s="36"/>
      <c r="I74" s="36"/>
      <c r="J74" s="36"/>
      <c r="K74" s="36"/>
      <c r="L74" s="113"/>
      <c r="S74" s="34"/>
      <c r="T74" s="34"/>
      <c r="U74" s="34"/>
      <c r="V74" s="34"/>
      <c r="W74" s="34"/>
      <c r="X74" s="34"/>
      <c r="Y74" s="34"/>
      <c r="Z74" s="34"/>
      <c r="AA74" s="34"/>
      <c r="AB74" s="34"/>
      <c r="AC74" s="34"/>
      <c r="AD74" s="34"/>
      <c r="AE74" s="34"/>
    </row>
    <row r="75" spans="1:31" s="2" customFormat="1" ht="16.5" customHeight="1">
      <c r="A75" s="34"/>
      <c r="B75" s="35"/>
      <c r="C75" s="36"/>
      <c r="D75" s="36"/>
      <c r="E75" s="280" t="str">
        <f>E9</f>
        <v>SO 14 - Výstroj trati</v>
      </c>
      <c r="F75" s="287"/>
      <c r="G75" s="287"/>
      <c r="H75" s="287"/>
      <c r="I75" s="36"/>
      <c r="J75" s="36"/>
      <c r="K75" s="36"/>
      <c r="L75" s="113"/>
      <c r="S75" s="34"/>
      <c r="T75" s="34"/>
      <c r="U75" s="34"/>
      <c r="V75" s="34"/>
      <c r="W75" s="34"/>
      <c r="X75" s="34"/>
      <c r="Y75" s="34"/>
      <c r="Z75" s="34"/>
      <c r="AA75" s="34"/>
      <c r="AB75" s="34"/>
      <c r="AC75" s="34"/>
      <c r="AD75" s="34"/>
      <c r="AE75" s="34"/>
    </row>
    <row r="76" spans="1:31" s="2" customFormat="1" ht="6.9" customHeight="1">
      <c r="A76" s="34"/>
      <c r="B76" s="35"/>
      <c r="C76" s="36"/>
      <c r="D76" s="36"/>
      <c r="E76" s="36"/>
      <c r="F76" s="36"/>
      <c r="G76" s="36"/>
      <c r="H76" s="36"/>
      <c r="I76" s="36"/>
      <c r="J76" s="36"/>
      <c r="K76" s="36"/>
      <c r="L76" s="113"/>
      <c r="S76" s="34"/>
      <c r="T76" s="34"/>
      <c r="U76" s="34"/>
      <c r="V76" s="34"/>
      <c r="W76" s="34"/>
      <c r="X76" s="34"/>
      <c r="Y76" s="34"/>
      <c r="Z76" s="34"/>
      <c r="AA76" s="34"/>
      <c r="AB76" s="34"/>
      <c r="AC76" s="34"/>
      <c r="AD76" s="34"/>
      <c r="AE76" s="34"/>
    </row>
    <row r="77" spans="1:31" s="2" customFormat="1" ht="12" customHeight="1">
      <c r="A77" s="34"/>
      <c r="B77" s="35"/>
      <c r="C77" s="29" t="s">
        <v>21</v>
      </c>
      <c r="D77" s="36"/>
      <c r="E77" s="36"/>
      <c r="F77" s="27" t="str">
        <f>F12</f>
        <v xml:space="preserve"> </v>
      </c>
      <c r="G77" s="36"/>
      <c r="H77" s="36"/>
      <c r="I77" s="29" t="s">
        <v>23</v>
      </c>
      <c r="J77" s="59" t="str">
        <f>IF(J12="","",J12)</f>
        <v>24. 2. 2023</v>
      </c>
      <c r="K77" s="36"/>
      <c r="L77" s="113"/>
      <c r="S77" s="34"/>
      <c r="T77" s="34"/>
      <c r="U77" s="34"/>
      <c r="V77" s="34"/>
      <c r="W77" s="34"/>
      <c r="X77" s="34"/>
      <c r="Y77" s="34"/>
      <c r="Z77" s="34"/>
      <c r="AA77" s="34"/>
      <c r="AB77" s="34"/>
      <c r="AC77" s="34"/>
      <c r="AD77" s="34"/>
      <c r="AE77" s="34"/>
    </row>
    <row r="78" spans="1:31" s="2" customFormat="1" ht="6.9" customHeight="1">
      <c r="A78" s="34"/>
      <c r="B78" s="35"/>
      <c r="C78" s="36"/>
      <c r="D78" s="36"/>
      <c r="E78" s="36"/>
      <c r="F78" s="36"/>
      <c r="G78" s="36"/>
      <c r="H78" s="36"/>
      <c r="I78" s="36"/>
      <c r="J78" s="36"/>
      <c r="K78" s="36"/>
      <c r="L78" s="113"/>
      <c r="S78" s="34"/>
      <c r="T78" s="34"/>
      <c r="U78" s="34"/>
      <c r="V78" s="34"/>
      <c r="W78" s="34"/>
      <c r="X78" s="34"/>
      <c r="Y78" s="34"/>
      <c r="Z78" s="34"/>
      <c r="AA78" s="34"/>
      <c r="AB78" s="34"/>
      <c r="AC78" s="34"/>
      <c r="AD78" s="34"/>
      <c r="AE78" s="34"/>
    </row>
    <row r="79" spans="1:31" s="2" customFormat="1" ht="15.15" customHeight="1">
      <c r="A79" s="34"/>
      <c r="B79" s="35"/>
      <c r="C79" s="29" t="s">
        <v>25</v>
      </c>
      <c r="D79" s="36"/>
      <c r="E79" s="36"/>
      <c r="F79" s="27" t="str">
        <f>E15</f>
        <v>Ing. Aleš Bednář</v>
      </c>
      <c r="G79" s="36"/>
      <c r="H79" s="36"/>
      <c r="I79" s="29" t="s">
        <v>31</v>
      </c>
      <c r="J79" s="32" t="str">
        <f>E21</f>
        <v xml:space="preserve"> </v>
      </c>
      <c r="K79" s="36"/>
      <c r="L79" s="113"/>
      <c r="S79" s="34"/>
      <c r="T79" s="34"/>
      <c r="U79" s="34"/>
      <c r="V79" s="34"/>
      <c r="W79" s="34"/>
      <c r="X79" s="34"/>
      <c r="Y79" s="34"/>
      <c r="Z79" s="34"/>
      <c r="AA79" s="34"/>
      <c r="AB79" s="34"/>
      <c r="AC79" s="34"/>
      <c r="AD79" s="34"/>
      <c r="AE79" s="34"/>
    </row>
    <row r="80" spans="1:31" s="2" customFormat="1" ht="15.15" customHeight="1">
      <c r="A80" s="34"/>
      <c r="B80" s="35"/>
      <c r="C80" s="29" t="s">
        <v>29</v>
      </c>
      <c r="D80" s="36"/>
      <c r="E80" s="36"/>
      <c r="F80" s="27" t="str">
        <f>IF(E18="","",E18)</f>
        <v>Vyplň údaj</v>
      </c>
      <c r="G80" s="36"/>
      <c r="H80" s="36"/>
      <c r="I80" s="29" t="s">
        <v>33</v>
      </c>
      <c r="J80" s="32" t="str">
        <f>E24</f>
        <v>Lukáš Kot</v>
      </c>
      <c r="K80" s="36"/>
      <c r="L80" s="113"/>
      <c r="S80" s="34"/>
      <c r="T80" s="34"/>
      <c r="U80" s="34"/>
      <c r="V80" s="34"/>
      <c r="W80" s="34"/>
      <c r="X80" s="34"/>
      <c r="Y80" s="34"/>
      <c r="Z80" s="34"/>
      <c r="AA80" s="34"/>
      <c r="AB80" s="34"/>
      <c r="AC80" s="34"/>
      <c r="AD80" s="34"/>
      <c r="AE80" s="34"/>
    </row>
    <row r="81" spans="1:31" s="2" customFormat="1" ht="10.35" customHeight="1">
      <c r="A81" s="34"/>
      <c r="B81" s="35"/>
      <c r="C81" s="36"/>
      <c r="D81" s="36"/>
      <c r="E81" s="36"/>
      <c r="F81" s="36"/>
      <c r="G81" s="36"/>
      <c r="H81" s="36"/>
      <c r="I81" s="36"/>
      <c r="J81" s="36"/>
      <c r="K81" s="36"/>
      <c r="L81" s="113"/>
      <c r="S81" s="34"/>
      <c r="T81" s="34"/>
      <c r="U81" s="34"/>
      <c r="V81" s="34"/>
      <c r="W81" s="34"/>
      <c r="X81" s="34"/>
      <c r="Y81" s="34"/>
      <c r="Z81" s="34"/>
      <c r="AA81" s="34"/>
      <c r="AB81" s="34"/>
      <c r="AC81" s="34"/>
      <c r="AD81" s="34"/>
      <c r="AE81" s="34"/>
    </row>
    <row r="82" spans="1:31" s="11" customFormat="1" ht="29.25" customHeight="1">
      <c r="A82" s="151"/>
      <c r="B82" s="152"/>
      <c r="C82" s="153" t="s">
        <v>167</v>
      </c>
      <c r="D82" s="154" t="s">
        <v>56</v>
      </c>
      <c r="E82" s="154" t="s">
        <v>52</v>
      </c>
      <c r="F82" s="154" t="s">
        <v>53</v>
      </c>
      <c r="G82" s="154" t="s">
        <v>168</v>
      </c>
      <c r="H82" s="154" t="s">
        <v>169</v>
      </c>
      <c r="I82" s="154" t="s">
        <v>170</v>
      </c>
      <c r="J82" s="154" t="s">
        <v>160</v>
      </c>
      <c r="K82" s="155" t="s">
        <v>171</v>
      </c>
      <c r="L82" s="156"/>
      <c r="M82" s="68" t="s">
        <v>19</v>
      </c>
      <c r="N82" s="69" t="s">
        <v>41</v>
      </c>
      <c r="O82" s="69" t="s">
        <v>172</v>
      </c>
      <c r="P82" s="69" t="s">
        <v>173</v>
      </c>
      <c r="Q82" s="69" t="s">
        <v>174</v>
      </c>
      <c r="R82" s="69" t="s">
        <v>175</v>
      </c>
      <c r="S82" s="69" t="s">
        <v>176</v>
      </c>
      <c r="T82" s="70" t="s">
        <v>177</v>
      </c>
      <c r="U82" s="151"/>
      <c r="V82" s="151"/>
      <c r="W82" s="151"/>
      <c r="X82" s="151"/>
      <c r="Y82" s="151"/>
      <c r="Z82" s="151"/>
      <c r="AA82" s="151"/>
      <c r="AB82" s="151"/>
      <c r="AC82" s="151"/>
      <c r="AD82" s="151"/>
      <c r="AE82" s="151"/>
    </row>
    <row r="83" spans="1:63" s="2" customFormat="1" ht="22.8" customHeight="1">
      <c r="A83" s="34"/>
      <c r="B83" s="35"/>
      <c r="C83" s="75" t="s">
        <v>178</v>
      </c>
      <c r="D83" s="36"/>
      <c r="E83" s="36"/>
      <c r="F83" s="36"/>
      <c r="G83" s="36"/>
      <c r="H83" s="36"/>
      <c r="I83" s="36"/>
      <c r="J83" s="157">
        <f>BK83</f>
        <v>0</v>
      </c>
      <c r="K83" s="36"/>
      <c r="L83" s="39"/>
      <c r="M83" s="71"/>
      <c r="N83" s="158"/>
      <c r="O83" s="72"/>
      <c r="P83" s="159">
        <f>P84</f>
        <v>0</v>
      </c>
      <c r="Q83" s="72"/>
      <c r="R83" s="159">
        <f>R84</f>
        <v>1.2000000000000002</v>
      </c>
      <c r="S83" s="72"/>
      <c r="T83" s="160">
        <f>T84</f>
        <v>0</v>
      </c>
      <c r="U83" s="34"/>
      <c r="V83" s="34"/>
      <c r="W83" s="34"/>
      <c r="X83" s="34"/>
      <c r="Y83" s="34"/>
      <c r="Z83" s="34"/>
      <c r="AA83" s="34"/>
      <c r="AB83" s="34"/>
      <c r="AC83" s="34"/>
      <c r="AD83" s="34"/>
      <c r="AE83" s="34"/>
      <c r="AT83" s="17" t="s">
        <v>70</v>
      </c>
      <c r="AU83" s="17" t="s">
        <v>161</v>
      </c>
      <c r="BK83" s="161">
        <f>BK84</f>
        <v>0</v>
      </c>
    </row>
    <row r="84" spans="2:63" s="12" customFormat="1" ht="25.95" customHeight="1">
      <c r="B84" s="162"/>
      <c r="C84" s="163"/>
      <c r="D84" s="164" t="s">
        <v>70</v>
      </c>
      <c r="E84" s="165" t="s">
        <v>179</v>
      </c>
      <c r="F84" s="165" t="s">
        <v>180</v>
      </c>
      <c r="G84" s="163"/>
      <c r="H84" s="163"/>
      <c r="I84" s="166"/>
      <c r="J84" s="167">
        <f>BK84</f>
        <v>0</v>
      </c>
      <c r="K84" s="163"/>
      <c r="L84" s="168"/>
      <c r="M84" s="169"/>
      <c r="N84" s="170"/>
      <c r="O84" s="170"/>
      <c r="P84" s="171">
        <f>P85+P93+P111</f>
        <v>0</v>
      </c>
      <c r="Q84" s="170"/>
      <c r="R84" s="171">
        <f>R85+R93+R111</f>
        <v>1.2000000000000002</v>
      </c>
      <c r="S84" s="170"/>
      <c r="T84" s="172">
        <f>T85+T93+T111</f>
        <v>0</v>
      </c>
      <c r="AR84" s="173" t="s">
        <v>79</v>
      </c>
      <c r="AT84" s="174" t="s">
        <v>70</v>
      </c>
      <c r="AU84" s="174" t="s">
        <v>71</v>
      </c>
      <c r="AY84" s="173" t="s">
        <v>181</v>
      </c>
      <c r="BK84" s="175">
        <f>BK85+BK93+BK111</f>
        <v>0</v>
      </c>
    </row>
    <row r="85" spans="2:63" s="12" customFormat="1" ht="22.8" customHeight="1">
      <c r="B85" s="162"/>
      <c r="C85" s="163"/>
      <c r="D85" s="164" t="s">
        <v>70</v>
      </c>
      <c r="E85" s="176" t="s">
        <v>81</v>
      </c>
      <c r="F85" s="176" t="s">
        <v>182</v>
      </c>
      <c r="G85" s="163"/>
      <c r="H85" s="163"/>
      <c r="I85" s="166"/>
      <c r="J85" s="177">
        <f>BK85</f>
        <v>0</v>
      </c>
      <c r="K85" s="163"/>
      <c r="L85" s="168"/>
      <c r="M85" s="169"/>
      <c r="N85" s="170"/>
      <c r="O85" s="170"/>
      <c r="P85" s="171">
        <f>SUM(P86:P92)</f>
        <v>0</v>
      </c>
      <c r="Q85" s="170"/>
      <c r="R85" s="171">
        <f>SUM(R86:R92)</f>
        <v>1.2000000000000002</v>
      </c>
      <c r="S85" s="170"/>
      <c r="T85" s="172">
        <f>SUM(T86:T92)</f>
        <v>0</v>
      </c>
      <c r="AR85" s="173" t="s">
        <v>79</v>
      </c>
      <c r="AT85" s="174" t="s">
        <v>70</v>
      </c>
      <c r="AU85" s="174" t="s">
        <v>79</v>
      </c>
      <c r="AY85" s="173" t="s">
        <v>181</v>
      </c>
      <c r="BK85" s="175">
        <f>SUM(BK86:BK92)</f>
        <v>0</v>
      </c>
    </row>
    <row r="86" spans="1:65" s="2" customFormat="1" ht="24.15" customHeight="1">
      <c r="A86" s="34"/>
      <c r="B86" s="35"/>
      <c r="C86" s="178" t="s">
        <v>79</v>
      </c>
      <c r="D86" s="178" t="s">
        <v>183</v>
      </c>
      <c r="E86" s="179" t="s">
        <v>2309</v>
      </c>
      <c r="F86" s="180" t="s">
        <v>2310</v>
      </c>
      <c r="G86" s="181" t="s">
        <v>223</v>
      </c>
      <c r="H86" s="182">
        <v>12</v>
      </c>
      <c r="I86" s="183"/>
      <c r="J86" s="184">
        <f>ROUND(I86*H86,2)</f>
        <v>0</v>
      </c>
      <c r="K86" s="180" t="s">
        <v>19</v>
      </c>
      <c r="L86" s="185"/>
      <c r="M86" s="186" t="s">
        <v>19</v>
      </c>
      <c r="N86" s="187" t="s">
        <v>42</v>
      </c>
      <c r="O86" s="64"/>
      <c r="P86" s="188">
        <f>O86*H86</f>
        <v>0</v>
      </c>
      <c r="Q86" s="188">
        <v>0.1</v>
      </c>
      <c r="R86" s="188">
        <f>Q86*H86</f>
        <v>1.2000000000000002</v>
      </c>
      <c r="S86" s="188">
        <v>0</v>
      </c>
      <c r="T86" s="189">
        <f>S86*H86</f>
        <v>0</v>
      </c>
      <c r="U86" s="34"/>
      <c r="V86" s="34"/>
      <c r="W86" s="34"/>
      <c r="X86" s="34"/>
      <c r="Y86" s="34"/>
      <c r="Z86" s="34"/>
      <c r="AA86" s="34"/>
      <c r="AB86" s="34"/>
      <c r="AC86" s="34"/>
      <c r="AD86" s="34"/>
      <c r="AE86" s="34"/>
      <c r="AR86" s="190" t="s">
        <v>188</v>
      </c>
      <c r="AT86" s="190" t="s">
        <v>183</v>
      </c>
      <c r="AU86" s="190" t="s">
        <v>81</v>
      </c>
      <c r="AY86" s="17" t="s">
        <v>181</v>
      </c>
      <c r="BE86" s="191">
        <f>IF(N86="základní",J86,0)</f>
        <v>0</v>
      </c>
      <c r="BF86" s="191">
        <f>IF(N86="snížená",J86,0)</f>
        <v>0</v>
      </c>
      <c r="BG86" s="191">
        <f>IF(N86="zákl. přenesená",J86,0)</f>
        <v>0</v>
      </c>
      <c r="BH86" s="191">
        <f>IF(N86="sníž. přenesená",J86,0)</f>
        <v>0</v>
      </c>
      <c r="BI86" s="191">
        <f>IF(N86="nulová",J86,0)</f>
        <v>0</v>
      </c>
      <c r="BJ86" s="17" t="s">
        <v>79</v>
      </c>
      <c r="BK86" s="191">
        <f>ROUND(I86*H86,2)</f>
        <v>0</v>
      </c>
      <c r="BL86" s="17" t="s">
        <v>189</v>
      </c>
      <c r="BM86" s="190" t="s">
        <v>2311</v>
      </c>
    </row>
    <row r="87" spans="2:51" s="14" customFormat="1" ht="12">
      <c r="B87" s="203"/>
      <c r="C87" s="204"/>
      <c r="D87" s="194" t="s">
        <v>191</v>
      </c>
      <c r="E87" s="205" t="s">
        <v>19</v>
      </c>
      <c r="F87" s="206" t="s">
        <v>294</v>
      </c>
      <c r="G87" s="204"/>
      <c r="H87" s="207">
        <v>12</v>
      </c>
      <c r="I87" s="208"/>
      <c r="J87" s="204"/>
      <c r="K87" s="204"/>
      <c r="L87" s="209"/>
      <c r="M87" s="210"/>
      <c r="N87" s="211"/>
      <c r="O87" s="211"/>
      <c r="P87" s="211"/>
      <c r="Q87" s="211"/>
      <c r="R87" s="211"/>
      <c r="S87" s="211"/>
      <c r="T87" s="212"/>
      <c r="AT87" s="213" t="s">
        <v>191</v>
      </c>
      <c r="AU87" s="213" t="s">
        <v>81</v>
      </c>
      <c r="AV87" s="14" t="s">
        <v>81</v>
      </c>
      <c r="AW87" s="14" t="s">
        <v>32</v>
      </c>
      <c r="AX87" s="14" t="s">
        <v>71</v>
      </c>
      <c r="AY87" s="213" t="s">
        <v>181</v>
      </c>
    </row>
    <row r="88" spans="2:51" s="15" customFormat="1" ht="12">
      <c r="B88" s="214"/>
      <c r="C88" s="215"/>
      <c r="D88" s="194" t="s">
        <v>191</v>
      </c>
      <c r="E88" s="216" t="s">
        <v>19</v>
      </c>
      <c r="F88" s="217" t="s">
        <v>196</v>
      </c>
      <c r="G88" s="215"/>
      <c r="H88" s="218">
        <v>12</v>
      </c>
      <c r="I88" s="219"/>
      <c r="J88" s="215"/>
      <c r="K88" s="215"/>
      <c r="L88" s="220"/>
      <c r="M88" s="221"/>
      <c r="N88" s="222"/>
      <c r="O88" s="222"/>
      <c r="P88" s="222"/>
      <c r="Q88" s="222"/>
      <c r="R88" s="222"/>
      <c r="S88" s="222"/>
      <c r="T88" s="223"/>
      <c r="AT88" s="224" t="s">
        <v>191</v>
      </c>
      <c r="AU88" s="224" t="s">
        <v>81</v>
      </c>
      <c r="AV88" s="15" t="s">
        <v>189</v>
      </c>
      <c r="AW88" s="15" t="s">
        <v>32</v>
      </c>
      <c r="AX88" s="15" t="s">
        <v>79</v>
      </c>
      <c r="AY88" s="224" t="s">
        <v>181</v>
      </c>
    </row>
    <row r="89" spans="1:65" s="2" customFormat="1" ht="24.15" customHeight="1">
      <c r="A89" s="34"/>
      <c r="B89" s="35"/>
      <c r="C89" s="178" t="s">
        <v>81</v>
      </c>
      <c r="D89" s="178" t="s">
        <v>183</v>
      </c>
      <c r="E89" s="179" t="s">
        <v>2312</v>
      </c>
      <c r="F89" s="180" t="s">
        <v>2313</v>
      </c>
      <c r="G89" s="181" t="s">
        <v>223</v>
      </c>
      <c r="H89" s="182">
        <v>24</v>
      </c>
      <c r="I89" s="183"/>
      <c r="J89" s="184">
        <f>ROUND(I89*H89,2)</f>
        <v>0</v>
      </c>
      <c r="K89" s="180" t="s">
        <v>19</v>
      </c>
      <c r="L89" s="185"/>
      <c r="M89" s="186" t="s">
        <v>19</v>
      </c>
      <c r="N89" s="187" t="s">
        <v>42</v>
      </c>
      <c r="O89" s="64"/>
      <c r="P89" s="188">
        <f>O89*H89</f>
        <v>0</v>
      </c>
      <c r="Q89" s="188">
        <v>0</v>
      </c>
      <c r="R89" s="188">
        <f>Q89*H89</f>
        <v>0</v>
      </c>
      <c r="S89" s="188">
        <v>0</v>
      </c>
      <c r="T89" s="189">
        <f>S89*H89</f>
        <v>0</v>
      </c>
      <c r="U89" s="34"/>
      <c r="V89" s="34"/>
      <c r="W89" s="34"/>
      <c r="X89" s="34"/>
      <c r="Y89" s="34"/>
      <c r="Z89" s="34"/>
      <c r="AA89" s="34"/>
      <c r="AB89" s="34"/>
      <c r="AC89" s="34"/>
      <c r="AD89" s="34"/>
      <c r="AE89" s="34"/>
      <c r="AR89" s="190" t="s">
        <v>188</v>
      </c>
      <c r="AT89" s="190" t="s">
        <v>183</v>
      </c>
      <c r="AU89" s="190" t="s">
        <v>81</v>
      </c>
      <c r="AY89" s="17" t="s">
        <v>181</v>
      </c>
      <c r="BE89" s="191">
        <f>IF(N89="základní",J89,0)</f>
        <v>0</v>
      </c>
      <c r="BF89" s="191">
        <f>IF(N89="snížená",J89,0)</f>
        <v>0</v>
      </c>
      <c r="BG89" s="191">
        <f>IF(N89="zákl. přenesená",J89,0)</f>
        <v>0</v>
      </c>
      <c r="BH89" s="191">
        <f>IF(N89="sníž. přenesená",J89,0)</f>
        <v>0</v>
      </c>
      <c r="BI89" s="191">
        <f>IF(N89="nulová",J89,0)</f>
        <v>0</v>
      </c>
      <c r="BJ89" s="17" t="s">
        <v>79</v>
      </c>
      <c r="BK89" s="191">
        <f>ROUND(I89*H89,2)</f>
        <v>0</v>
      </c>
      <c r="BL89" s="17" t="s">
        <v>189</v>
      </c>
      <c r="BM89" s="190" t="s">
        <v>2314</v>
      </c>
    </row>
    <row r="90" spans="2:51" s="13" customFormat="1" ht="30.6">
      <c r="B90" s="192"/>
      <c r="C90" s="193"/>
      <c r="D90" s="194" t="s">
        <v>191</v>
      </c>
      <c r="E90" s="195" t="s">
        <v>19</v>
      </c>
      <c r="F90" s="196" t="s">
        <v>2315</v>
      </c>
      <c r="G90" s="193"/>
      <c r="H90" s="195" t="s">
        <v>19</v>
      </c>
      <c r="I90" s="197"/>
      <c r="J90" s="193"/>
      <c r="K90" s="193"/>
      <c r="L90" s="198"/>
      <c r="M90" s="199"/>
      <c r="N90" s="200"/>
      <c r="O90" s="200"/>
      <c r="P90" s="200"/>
      <c r="Q90" s="200"/>
      <c r="R90" s="200"/>
      <c r="S90" s="200"/>
      <c r="T90" s="201"/>
      <c r="AT90" s="202" t="s">
        <v>191</v>
      </c>
      <c r="AU90" s="202" t="s">
        <v>81</v>
      </c>
      <c r="AV90" s="13" t="s">
        <v>79</v>
      </c>
      <c r="AW90" s="13" t="s">
        <v>32</v>
      </c>
      <c r="AX90" s="13" t="s">
        <v>71</v>
      </c>
      <c r="AY90" s="202" t="s">
        <v>181</v>
      </c>
    </row>
    <row r="91" spans="2:51" s="14" customFormat="1" ht="12">
      <c r="B91" s="203"/>
      <c r="C91" s="204"/>
      <c r="D91" s="194" t="s">
        <v>191</v>
      </c>
      <c r="E91" s="205" t="s">
        <v>19</v>
      </c>
      <c r="F91" s="206" t="s">
        <v>2316</v>
      </c>
      <c r="G91" s="204"/>
      <c r="H91" s="207">
        <v>24</v>
      </c>
      <c r="I91" s="208"/>
      <c r="J91" s="204"/>
      <c r="K91" s="204"/>
      <c r="L91" s="209"/>
      <c r="M91" s="210"/>
      <c r="N91" s="211"/>
      <c r="O91" s="211"/>
      <c r="P91" s="211"/>
      <c r="Q91" s="211"/>
      <c r="R91" s="211"/>
      <c r="S91" s="211"/>
      <c r="T91" s="212"/>
      <c r="AT91" s="213" t="s">
        <v>191</v>
      </c>
      <c r="AU91" s="213" t="s">
        <v>81</v>
      </c>
      <c r="AV91" s="14" t="s">
        <v>81</v>
      </c>
      <c r="AW91" s="14" t="s">
        <v>32</v>
      </c>
      <c r="AX91" s="14" t="s">
        <v>71</v>
      </c>
      <c r="AY91" s="213" t="s">
        <v>181</v>
      </c>
    </row>
    <row r="92" spans="2:51" s="15" customFormat="1" ht="12">
      <c r="B92" s="214"/>
      <c r="C92" s="215"/>
      <c r="D92" s="194" t="s">
        <v>191</v>
      </c>
      <c r="E92" s="216" t="s">
        <v>19</v>
      </c>
      <c r="F92" s="217" t="s">
        <v>196</v>
      </c>
      <c r="G92" s="215"/>
      <c r="H92" s="218">
        <v>24</v>
      </c>
      <c r="I92" s="219"/>
      <c r="J92" s="215"/>
      <c r="K92" s="215"/>
      <c r="L92" s="220"/>
      <c r="M92" s="221"/>
      <c r="N92" s="222"/>
      <c r="O92" s="222"/>
      <c r="P92" s="222"/>
      <c r="Q92" s="222"/>
      <c r="R92" s="222"/>
      <c r="S92" s="222"/>
      <c r="T92" s="223"/>
      <c r="AT92" s="224" t="s">
        <v>191</v>
      </c>
      <c r="AU92" s="224" t="s">
        <v>81</v>
      </c>
      <c r="AV92" s="15" t="s">
        <v>189</v>
      </c>
      <c r="AW92" s="15" t="s">
        <v>32</v>
      </c>
      <c r="AX92" s="15" t="s">
        <v>79</v>
      </c>
      <c r="AY92" s="224" t="s">
        <v>181</v>
      </c>
    </row>
    <row r="93" spans="2:63" s="12" customFormat="1" ht="22.8" customHeight="1">
      <c r="B93" s="162"/>
      <c r="C93" s="163"/>
      <c r="D93" s="164" t="s">
        <v>70</v>
      </c>
      <c r="E93" s="176" t="s">
        <v>197</v>
      </c>
      <c r="F93" s="176" t="s">
        <v>198</v>
      </c>
      <c r="G93" s="163"/>
      <c r="H93" s="163"/>
      <c r="I93" s="166"/>
      <c r="J93" s="177">
        <f>BK93</f>
        <v>0</v>
      </c>
      <c r="K93" s="163"/>
      <c r="L93" s="168"/>
      <c r="M93" s="169"/>
      <c r="N93" s="170"/>
      <c r="O93" s="170"/>
      <c r="P93" s="171">
        <f>SUM(P94:P110)</f>
        <v>0</v>
      </c>
      <c r="Q93" s="170"/>
      <c r="R93" s="171">
        <f>SUM(R94:R110)</f>
        <v>0</v>
      </c>
      <c r="S93" s="170"/>
      <c r="T93" s="172">
        <f>SUM(T94:T110)</f>
        <v>0</v>
      </c>
      <c r="AR93" s="173" t="s">
        <v>79</v>
      </c>
      <c r="AT93" s="174" t="s">
        <v>70</v>
      </c>
      <c r="AU93" s="174" t="s">
        <v>79</v>
      </c>
      <c r="AY93" s="173" t="s">
        <v>181</v>
      </c>
      <c r="BK93" s="175">
        <f>SUM(BK94:BK110)</f>
        <v>0</v>
      </c>
    </row>
    <row r="94" spans="1:65" s="2" customFormat="1" ht="66.75" customHeight="1">
      <c r="A94" s="34"/>
      <c r="B94" s="35"/>
      <c r="C94" s="225" t="s">
        <v>208</v>
      </c>
      <c r="D94" s="225" t="s">
        <v>199</v>
      </c>
      <c r="E94" s="226" t="s">
        <v>2317</v>
      </c>
      <c r="F94" s="227" t="s">
        <v>2318</v>
      </c>
      <c r="G94" s="228" t="s">
        <v>223</v>
      </c>
      <c r="H94" s="229">
        <v>24</v>
      </c>
      <c r="I94" s="230"/>
      <c r="J94" s="231">
        <f>ROUND(I94*H94,2)</f>
        <v>0</v>
      </c>
      <c r="K94" s="227" t="s">
        <v>187</v>
      </c>
      <c r="L94" s="39"/>
      <c r="M94" s="232" t="s">
        <v>19</v>
      </c>
      <c r="N94" s="233" t="s">
        <v>42</v>
      </c>
      <c r="O94" s="64"/>
      <c r="P94" s="188">
        <f>O94*H94</f>
        <v>0</v>
      </c>
      <c r="Q94" s="188">
        <v>0</v>
      </c>
      <c r="R94" s="188">
        <f>Q94*H94</f>
        <v>0</v>
      </c>
      <c r="S94" s="188">
        <v>0</v>
      </c>
      <c r="T94" s="189">
        <f>S94*H94</f>
        <v>0</v>
      </c>
      <c r="U94" s="34"/>
      <c r="V94" s="34"/>
      <c r="W94" s="34"/>
      <c r="X94" s="34"/>
      <c r="Y94" s="34"/>
      <c r="Z94" s="34"/>
      <c r="AA94" s="34"/>
      <c r="AB94" s="34"/>
      <c r="AC94" s="34"/>
      <c r="AD94" s="34"/>
      <c r="AE94" s="34"/>
      <c r="AR94" s="190" t="s">
        <v>189</v>
      </c>
      <c r="AT94" s="190" t="s">
        <v>199</v>
      </c>
      <c r="AU94" s="190" t="s">
        <v>81</v>
      </c>
      <c r="AY94" s="17" t="s">
        <v>181</v>
      </c>
      <c r="BE94" s="191">
        <f>IF(N94="základní",J94,0)</f>
        <v>0</v>
      </c>
      <c r="BF94" s="191">
        <f>IF(N94="snížená",J94,0)</f>
        <v>0</v>
      </c>
      <c r="BG94" s="191">
        <f>IF(N94="zákl. přenesená",J94,0)</f>
        <v>0</v>
      </c>
      <c r="BH94" s="191">
        <f>IF(N94="sníž. přenesená",J94,0)</f>
        <v>0</v>
      </c>
      <c r="BI94" s="191">
        <f>IF(N94="nulová",J94,0)</f>
        <v>0</v>
      </c>
      <c r="BJ94" s="17" t="s">
        <v>79</v>
      </c>
      <c r="BK94" s="191">
        <f>ROUND(I94*H94,2)</f>
        <v>0</v>
      </c>
      <c r="BL94" s="17" t="s">
        <v>189</v>
      </c>
      <c r="BM94" s="190" t="s">
        <v>2319</v>
      </c>
    </row>
    <row r="95" spans="2:51" s="13" customFormat="1" ht="30.6">
      <c r="B95" s="192"/>
      <c r="C95" s="193"/>
      <c r="D95" s="194" t="s">
        <v>191</v>
      </c>
      <c r="E95" s="195" t="s">
        <v>19</v>
      </c>
      <c r="F95" s="196" t="s">
        <v>2315</v>
      </c>
      <c r="G95" s="193"/>
      <c r="H95" s="195" t="s">
        <v>19</v>
      </c>
      <c r="I95" s="197"/>
      <c r="J95" s="193"/>
      <c r="K95" s="193"/>
      <c r="L95" s="198"/>
      <c r="M95" s="199"/>
      <c r="N95" s="200"/>
      <c r="O95" s="200"/>
      <c r="P95" s="200"/>
      <c r="Q95" s="200"/>
      <c r="R95" s="200"/>
      <c r="S95" s="200"/>
      <c r="T95" s="201"/>
      <c r="AT95" s="202" t="s">
        <v>191</v>
      </c>
      <c r="AU95" s="202" t="s">
        <v>81</v>
      </c>
      <c r="AV95" s="13" t="s">
        <v>79</v>
      </c>
      <c r="AW95" s="13" t="s">
        <v>32</v>
      </c>
      <c r="AX95" s="13" t="s">
        <v>71</v>
      </c>
      <c r="AY95" s="202" t="s">
        <v>181</v>
      </c>
    </row>
    <row r="96" spans="2:51" s="14" customFormat="1" ht="12">
      <c r="B96" s="203"/>
      <c r="C96" s="204"/>
      <c r="D96" s="194" t="s">
        <v>191</v>
      </c>
      <c r="E96" s="205" t="s">
        <v>19</v>
      </c>
      <c r="F96" s="206" t="s">
        <v>2316</v>
      </c>
      <c r="G96" s="204"/>
      <c r="H96" s="207">
        <v>24</v>
      </c>
      <c r="I96" s="208"/>
      <c r="J96" s="204"/>
      <c r="K96" s="204"/>
      <c r="L96" s="209"/>
      <c r="M96" s="210"/>
      <c r="N96" s="211"/>
      <c r="O96" s="211"/>
      <c r="P96" s="211"/>
      <c r="Q96" s="211"/>
      <c r="R96" s="211"/>
      <c r="S96" s="211"/>
      <c r="T96" s="212"/>
      <c r="AT96" s="213" t="s">
        <v>191</v>
      </c>
      <c r="AU96" s="213" t="s">
        <v>81</v>
      </c>
      <c r="AV96" s="14" t="s">
        <v>81</v>
      </c>
      <c r="AW96" s="14" t="s">
        <v>32</v>
      </c>
      <c r="AX96" s="14" t="s">
        <v>71</v>
      </c>
      <c r="AY96" s="213" t="s">
        <v>181</v>
      </c>
    </row>
    <row r="97" spans="2:51" s="15" customFormat="1" ht="12">
      <c r="B97" s="214"/>
      <c r="C97" s="215"/>
      <c r="D97" s="194" t="s">
        <v>191</v>
      </c>
      <c r="E97" s="216" t="s">
        <v>19</v>
      </c>
      <c r="F97" s="217" t="s">
        <v>196</v>
      </c>
      <c r="G97" s="215"/>
      <c r="H97" s="218">
        <v>24</v>
      </c>
      <c r="I97" s="219"/>
      <c r="J97" s="215"/>
      <c r="K97" s="215"/>
      <c r="L97" s="220"/>
      <c r="M97" s="221"/>
      <c r="N97" s="222"/>
      <c r="O97" s="222"/>
      <c r="P97" s="222"/>
      <c r="Q97" s="222"/>
      <c r="R97" s="222"/>
      <c r="S97" s="222"/>
      <c r="T97" s="223"/>
      <c r="AT97" s="224" t="s">
        <v>191</v>
      </c>
      <c r="AU97" s="224" t="s">
        <v>81</v>
      </c>
      <c r="AV97" s="15" t="s">
        <v>189</v>
      </c>
      <c r="AW97" s="15" t="s">
        <v>32</v>
      </c>
      <c r="AX97" s="15" t="s">
        <v>79</v>
      </c>
      <c r="AY97" s="224" t="s">
        <v>181</v>
      </c>
    </row>
    <row r="98" spans="1:65" s="2" customFormat="1" ht="66.75" customHeight="1">
      <c r="A98" s="34"/>
      <c r="B98" s="35"/>
      <c r="C98" s="225" t="s">
        <v>189</v>
      </c>
      <c r="D98" s="225" t="s">
        <v>199</v>
      </c>
      <c r="E98" s="226" t="s">
        <v>2320</v>
      </c>
      <c r="F98" s="227" t="s">
        <v>2321</v>
      </c>
      <c r="G98" s="228" t="s">
        <v>223</v>
      </c>
      <c r="H98" s="229">
        <v>12</v>
      </c>
      <c r="I98" s="230"/>
      <c r="J98" s="231">
        <f>ROUND(I98*H98,2)</f>
        <v>0</v>
      </c>
      <c r="K98" s="227" t="s">
        <v>187</v>
      </c>
      <c r="L98" s="39"/>
      <c r="M98" s="232" t="s">
        <v>19</v>
      </c>
      <c r="N98" s="233" t="s">
        <v>42</v>
      </c>
      <c r="O98" s="64"/>
      <c r="P98" s="188">
        <f>O98*H98</f>
        <v>0</v>
      </c>
      <c r="Q98" s="188">
        <v>0</v>
      </c>
      <c r="R98" s="188">
        <f>Q98*H98</f>
        <v>0</v>
      </c>
      <c r="S98" s="188">
        <v>0</v>
      </c>
      <c r="T98" s="189">
        <f>S98*H98</f>
        <v>0</v>
      </c>
      <c r="U98" s="34"/>
      <c r="V98" s="34"/>
      <c r="W98" s="34"/>
      <c r="X98" s="34"/>
      <c r="Y98" s="34"/>
      <c r="Z98" s="34"/>
      <c r="AA98" s="34"/>
      <c r="AB98" s="34"/>
      <c r="AC98" s="34"/>
      <c r="AD98" s="34"/>
      <c r="AE98" s="34"/>
      <c r="AR98" s="190" t="s">
        <v>189</v>
      </c>
      <c r="AT98" s="190" t="s">
        <v>199</v>
      </c>
      <c r="AU98" s="190" t="s">
        <v>81</v>
      </c>
      <c r="AY98" s="17" t="s">
        <v>181</v>
      </c>
      <c r="BE98" s="191">
        <f>IF(N98="základní",J98,0)</f>
        <v>0</v>
      </c>
      <c r="BF98" s="191">
        <f>IF(N98="snížená",J98,0)</f>
        <v>0</v>
      </c>
      <c r="BG98" s="191">
        <f>IF(N98="zákl. přenesená",J98,0)</f>
        <v>0</v>
      </c>
      <c r="BH98" s="191">
        <f>IF(N98="sníž. přenesená",J98,0)</f>
        <v>0</v>
      </c>
      <c r="BI98" s="191">
        <f>IF(N98="nulová",J98,0)</f>
        <v>0</v>
      </c>
      <c r="BJ98" s="17" t="s">
        <v>79</v>
      </c>
      <c r="BK98" s="191">
        <f>ROUND(I98*H98,2)</f>
        <v>0</v>
      </c>
      <c r="BL98" s="17" t="s">
        <v>189</v>
      </c>
      <c r="BM98" s="190" t="s">
        <v>2322</v>
      </c>
    </row>
    <row r="99" spans="2:51" s="14" customFormat="1" ht="12">
      <c r="B99" s="203"/>
      <c r="C99" s="204"/>
      <c r="D99" s="194" t="s">
        <v>191</v>
      </c>
      <c r="E99" s="205" t="s">
        <v>19</v>
      </c>
      <c r="F99" s="206" t="s">
        <v>294</v>
      </c>
      <c r="G99" s="204"/>
      <c r="H99" s="207">
        <v>12</v>
      </c>
      <c r="I99" s="208"/>
      <c r="J99" s="204"/>
      <c r="K99" s="204"/>
      <c r="L99" s="209"/>
      <c r="M99" s="210"/>
      <c r="N99" s="211"/>
      <c r="O99" s="211"/>
      <c r="P99" s="211"/>
      <c r="Q99" s="211"/>
      <c r="R99" s="211"/>
      <c r="S99" s="211"/>
      <c r="T99" s="212"/>
      <c r="AT99" s="213" t="s">
        <v>191</v>
      </c>
      <c r="AU99" s="213" t="s">
        <v>81</v>
      </c>
      <c r="AV99" s="14" t="s">
        <v>81</v>
      </c>
      <c r="AW99" s="14" t="s">
        <v>32</v>
      </c>
      <c r="AX99" s="14" t="s">
        <v>71</v>
      </c>
      <c r="AY99" s="213" t="s">
        <v>181</v>
      </c>
    </row>
    <row r="100" spans="2:51" s="15" customFormat="1" ht="12">
      <c r="B100" s="214"/>
      <c r="C100" s="215"/>
      <c r="D100" s="194" t="s">
        <v>191</v>
      </c>
      <c r="E100" s="216" t="s">
        <v>19</v>
      </c>
      <c r="F100" s="217" t="s">
        <v>196</v>
      </c>
      <c r="G100" s="215"/>
      <c r="H100" s="218">
        <v>12</v>
      </c>
      <c r="I100" s="219"/>
      <c r="J100" s="215"/>
      <c r="K100" s="215"/>
      <c r="L100" s="220"/>
      <c r="M100" s="221"/>
      <c r="N100" s="222"/>
      <c r="O100" s="222"/>
      <c r="P100" s="222"/>
      <c r="Q100" s="222"/>
      <c r="R100" s="222"/>
      <c r="S100" s="222"/>
      <c r="T100" s="223"/>
      <c r="AT100" s="224" t="s">
        <v>191</v>
      </c>
      <c r="AU100" s="224" t="s">
        <v>81</v>
      </c>
      <c r="AV100" s="15" t="s">
        <v>189</v>
      </c>
      <c r="AW100" s="15" t="s">
        <v>32</v>
      </c>
      <c r="AX100" s="15" t="s">
        <v>79</v>
      </c>
      <c r="AY100" s="224" t="s">
        <v>181</v>
      </c>
    </row>
    <row r="101" spans="1:65" s="2" customFormat="1" ht="55.5" customHeight="1">
      <c r="A101" s="34"/>
      <c r="B101" s="35"/>
      <c r="C101" s="225" t="s">
        <v>197</v>
      </c>
      <c r="D101" s="225" t="s">
        <v>199</v>
      </c>
      <c r="E101" s="226" t="s">
        <v>2323</v>
      </c>
      <c r="F101" s="227" t="s">
        <v>2324</v>
      </c>
      <c r="G101" s="228" t="s">
        <v>223</v>
      </c>
      <c r="H101" s="229">
        <v>25</v>
      </c>
      <c r="I101" s="230"/>
      <c r="J101" s="231">
        <f>ROUND(I101*H101,2)</f>
        <v>0</v>
      </c>
      <c r="K101" s="227" t="s">
        <v>187</v>
      </c>
      <c r="L101" s="39"/>
      <c r="M101" s="232" t="s">
        <v>19</v>
      </c>
      <c r="N101" s="233" t="s">
        <v>42</v>
      </c>
      <c r="O101" s="64"/>
      <c r="P101" s="188">
        <f>O101*H101</f>
        <v>0</v>
      </c>
      <c r="Q101" s="188">
        <v>0</v>
      </c>
      <c r="R101" s="188">
        <f>Q101*H101</f>
        <v>0</v>
      </c>
      <c r="S101" s="188">
        <v>0</v>
      </c>
      <c r="T101" s="189">
        <f>S101*H101</f>
        <v>0</v>
      </c>
      <c r="U101" s="34"/>
      <c r="V101" s="34"/>
      <c r="W101" s="34"/>
      <c r="X101" s="34"/>
      <c r="Y101" s="34"/>
      <c r="Z101" s="34"/>
      <c r="AA101" s="34"/>
      <c r="AB101" s="34"/>
      <c r="AC101" s="34"/>
      <c r="AD101" s="34"/>
      <c r="AE101" s="34"/>
      <c r="AR101" s="190" t="s">
        <v>189</v>
      </c>
      <c r="AT101" s="190" t="s">
        <v>199</v>
      </c>
      <c r="AU101" s="190" t="s">
        <v>81</v>
      </c>
      <c r="AY101" s="17" t="s">
        <v>181</v>
      </c>
      <c r="BE101" s="191">
        <f>IF(N101="základní",J101,0)</f>
        <v>0</v>
      </c>
      <c r="BF101" s="191">
        <f>IF(N101="snížená",J101,0)</f>
        <v>0</v>
      </c>
      <c r="BG101" s="191">
        <f>IF(N101="zákl. přenesená",J101,0)</f>
        <v>0</v>
      </c>
      <c r="BH101" s="191">
        <f>IF(N101="sníž. přenesená",J101,0)</f>
        <v>0</v>
      </c>
      <c r="BI101" s="191">
        <f>IF(N101="nulová",J101,0)</f>
        <v>0</v>
      </c>
      <c r="BJ101" s="17" t="s">
        <v>79</v>
      </c>
      <c r="BK101" s="191">
        <f>ROUND(I101*H101,2)</f>
        <v>0</v>
      </c>
      <c r="BL101" s="17" t="s">
        <v>189</v>
      </c>
      <c r="BM101" s="190" t="s">
        <v>2325</v>
      </c>
    </row>
    <row r="102" spans="2:51" s="13" customFormat="1" ht="12">
      <c r="B102" s="192"/>
      <c r="C102" s="193"/>
      <c r="D102" s="194" t="s">
        <v>191</v>
      </c>
      <c r="E102" s="195" t="s">
        <v>19</v>
      </c>
      <c r="F102" s="196" t="s">
        <v>2326</v>
      </c>
      <c r="G102" s="193"/>
      <c r="H102" s="195" t="s">
        <v>19</v>
      </c>
      <c r="I102" s="197"/>
      <c r="J102" s="193"/>
      <c r="K102" s="193"/>
      <c r="L102" s="198"/>
      <c r="M102" s="199"/>
      <c r="N102" s="200"/>
      <c r="O102" s="200"/>
      <c r="P102" s="200"/>
      <c r="Q102" s="200"/>
      <c r="R102" s="200"/>
      <c r="S102" s="200"/>
      <c r="T102" s="201"/>
      <c r="AT102" s="202" t="s">
        <v>191</v>
      </c>
      <c r="AU102" s="202" t="s">
        <v>81</v>
      </c>
      <c r="AV102" s="13" t="s">
        <v>79</v>
      </c>
      <c r="AW102" s="13" t="s">
        <v>32</v>
      </c>
      <c r="AX102" s="13" t="s">
        <v>71</v>
      </c>
      <c r="AY102" s="202" t="s">
        <v>181</v>
      </c>
    </row>
    <row r="103" spans="2:51" s="13" customFormat="1" ht="12">
      <c r="B103" s="192"/>
      <c r="C103" s="193"/>
      <c r="D103" s="194" t="s">
        <v>191</v>
      </c>
      <c r="E103" s="195" t="s">
        <v>19</v>
      </c>
      <c r="F103" s="196" t="s">
        <v>2327</v>
      </c>
      <c r="G103" s="193"/>
      <c r="H103" s="195" t="s">
        <v>19</v>
      </c>
      <c r="I103" s="197"/>
      <c r="J103" s="193"/>
      <c r="K103" s="193"/>
      <c r="L103" s="198"/>
      <c r="M103" s="199"/>
      <c r="N103" s="200"/>
      <c r="O103" s="200"/>
      <c r="P103" s="200"/>
      <c r="Q103" s="200"/>
      <c r="R103" s="200"/>
      <c r="S103" s="200"/>
      <c r="T103" s="201"/>
      <c r="AT103" s="202" t="s">
        <v>191</v>
      </c>
      <c r="AU103" s="202" t="s">
        <v>81</v>
      </c>
      <c r="AV103" s="13" t="s">
        <v>79</v>
      </c>
      <c r="AW103" s="13" t="s">
        <v>32</v>
      </c>
      <c r="AX103" s="13" t="s">
        <v>71</v>
      </c>
      <c r="AY103" s="202" t="s">
        <v>181</v>
      </c>
    </row>
    <row r="104" spans="2:51" s="14" customFormat="1" ht="12">
      <c r="B104" s="203"/>
      <c r="C104" s="204"/>
      <c r="D104" s="194" t="s">
        <v>191</v>
      </c>
      <c r="E104" s="205" t="s">
        <v>19</v>
      </c>
      <c r="F104" s="206" t="s">
        <v>440</v>
      </c>
      <c r="G104" s="204"/>
      <c r="H104" s="207">
        <v>25</v>
      </c>
      <c r="I104" s="208"/>
      <c r="J104" s="204"/>
      <c r="K104" s="204"/>
      <c r="L104" s="209"/>
      <c r="M104" s="210"/>
      <c r="N104" s="211"/>
      <c r="O104" s="211"/>
      <c r="P104" s="211"/>
      <c r="Q104" s="211"/>
      <c r="R104" s="211"/>
      <c r="S104" s="211"/>
      <c r="T104" s="212"/>
      <c r="AT104" s="213" t="s">
        <v>191</v>
      </c>
      <c r="AU104" s="213" t="s">
        <v>81</v>
      </c>
      <c r="AV104" s="14" t="s">
        <v>81</v>
      </c>
      <c r="AW104" s="14" t="s">
        <v>32</v>
      </c>
      <c r="AX104" s="14" t="s">
        <v>71</v>
      </c>
      <c r="AY104" s="213" t="s">
        <v>181</v>
      </c>
    </row>
    <row r="105" spans="2:51" s="15" customFormat="1" ht="12">
      <c r="B105" s="214"/>
      <c r="C105" s="215"/>
      <c r="D105" s="194" t="s">
        <v>191</v>
      </c>
      <c r="E105" s="216" t="s">
        <v>19</v>
      </c>
      <c r="F105" s="217" t="s">
        <v>196</v>
      </c>
      <c r="G105" s="215"/>
      <c r="H105" s="218">
        <v>25</v>
      </c>
      <c r="I105" s="219"/>
      <c r="J105" s="215"/>
      <c r="K105" s="215"/>
      <c r="L105" s="220"/>
      <c r="M105" s="221"/>
      <c r="N105" s="222"/>
      <c r="O105" s="222"/>
      <c r="P105" s="222"/>
      <c r="Q105" s="222"/>
      <c r="R105" s="222"/>
      <c r="S105" s="222"/>
      <c r="T105" s="223"/>
      <c r="AT105" s="224" t="s">
        <v>191</v>
      </c>
      <c r="AU105" s="224" t="s">
        <v>81</v>
      </c>
      <c r="AV105" s="15" t="s">
        <v>189</v>
      </c>
      <c r="AW105" s="15" t="s">
        <v>32</v>
      </c>
      <c r="AX105" s="15" t="s">
        <v>79</v>
      </c>
      <c r="AY105" s="224" t="s">
        <v>181</v>
      </c>
    </row>
    <row r="106" spans="1:65" s="2" customFormat="1" ht="78" customHeight="1">
      <c r="A106" s="34"/>
      <c r="B106" s="35"/>
      <c r="C106" s="225" t="s">
        <v>225</v>
      </c>
      <c r="D106" s="225" t="s">
        <v>199</v>
      </c>
      <c r="E106" s="226" t="s">
        <v>2328</v>
      </c>
      <c r="F106" s="227" t="s">
        <v>2329</v>
      </c>
      <c r="G106" s="228" t="s">
        <v>223</v>
      </c>
      <c r="H106" s="229">
        <v>25</v>
      </c>
      <c r="I106" s="230"/>
      <c r="J106" s="231">
        <f>ROUND(I106*H106,2)</f>
        <v>0</v>
      </c>
      <c r="K106" s="227" t="s">
        <v>187</v>
      </c>
      <c r="L106" s="39"/>
      <c r="M106" s="232" t="s">
        <v>19</v>
      </c>
      <c r="N106" s="233" t="s">
        <v>42</v>
      </c>
      <c r="O106" s="64"/>
      <c r="P106" s="188">
        <f>O106*H106</f>
        <v>0</v>
      </c>
      <c r="Q106" s="188">
        <v>0</v>
      </c>
      <c r="R106" s="188">
        <f>Q106*H106</f>
        <v>0</v>
      </c>
      <c r="S106" s="188">
        <v>0</v>
      </c>
      <c r="T106" s="189">
        <f>S106*H106</f>
        <v>0</v>
      </c>
      <c r="U106" s="34"/>
      <c r="V106" s="34"/>
      <c r="W106" s="34"/>
      <c r="X106" s="34"/>
      <c r="Y106" s="34"/>
      <c r="Z106" s="34"/>
      <c r="AA106" s="34"/>
      <c r="AB106" s="34"/>
      <c r="AC106" s="34"/>
      <c r="AD106" s="34"/>
      <c r="AE106" s="34"/>
      <c r="AR106" s="190" t="s">
        <v>189</v>
      </c>
      <c r="AT106" s="190" t="s">
        <v>199</v>
      </c>
      <c r="AU106" s="190" t="s">
        <v>81</v>
      </c>
      <c r="AY106" s="17" t="s">
        <v>181</v>
      </c>
      <c r="BE106" s="191">
        <f>IF(N106="základní",J106,0)</f>
        <v>0</v>
      </c>
      <c r="BF106" s="191">
        <f>IF(N106="snížená",J106,0)</f>
        <v>0</v>
      </c>
      <c r="BG106" s="191">
        <f>IF(N106="zákl. přenesená",J106,0)</f>
        <v>0</v>
      </c>
      <c r="BH106" s="191">
        <f>IF(N106="sníž. přenesená",J106,0)</f>
        <v>0</v>
      </c>
      <c r="BI106" s="191">
        <f>IF(N106="nulová",J106,0)</f>
        <v>0</v>
      </c>
      <c r="BJ106" s="17" t="s">
        <v>79</v>
      </c>
      <c r="BK106" s="191">
        <f>ROUND(I106*H106,2)</f>
        <v>0</v>
      </c>
      <c r="BL106" s="17" t="s">
        <v>189</v>
      </c>
      <c r="BM106" s="190" t="s">
        <v>2330</v>
      </c>
    </row>
    <row r="107" spans="2:51" s="13" customFormat="1" ht="12">
      <c r="B107" s="192"/>
      <c r="C107" s="193"/>
      <c r="D107" s="194" t="s">
        <v>191</v>
      </c>
      <c r="E107" s="195" t="s">
        <v>19</v>
      </c>
      <c r="F107" s="196" t="s">
        <v>2331</v>
      </c>
      <c r="G107" s="193"/>
      <c r="H107" s="195" t="s">
        <v>19</v>
      </c>
      <c r="I107" s="197"/>
      <c r="J107" s="193"/>
      <c r="K107" s="193"/>
      <c r="L107" s="198"/>
      <c r="M107" s="199"/>
      <c r="N107" s="200"/>
      <c r="O107" s="200"/>
      <c r="P107" s="200"/>
      <c r="Q107" s="200"/>
      <c r="R107" s="200"/>
      <c r="S107" s="200"/>
      <c r="T107" s="201"/>
      <c r="AT107" s="202" t="s">
        <v>191</v>
      </c>
      <c r="AU107" s="202" t="s">
        <v>81</v>
      </c>
      <c r="AV107" s="13" t="s">
        <v>79</v>
      </c>
      <c r="AW107" s="13" t="s">
        <v>32</v>
      </c>
      <c r="AX107" s="13" t="s">
        <v>71</v>
      </c>
      <c r="AY107" s="202" t="s">
        <v>181</v>
      </c>
    </row>
    <row r="108" spans="2:51" s="13" customFormat="1" ht="12">
      <c r="B108" s="192"/>
      <c r="C108" s="193"/>
      <c r="D108" s="194" t="s">
        <v>191</v>
      </c>
      <c r="E108" s="195" t="s">
        <v>19</v>
      </c>
      <c r="F108" s="196" t="s">
        <v>2327</v>
      </c>
      <c r="G108" s="193"/>
      <c r="H108" s="195" t="s">
        <v>19</v>
      </c>
      <c r="I108" s="197"/>
      <c r="J108" s="193"/>
      <c r="K108" s="193"/>
      <c r="L108" s="198"/>
      <c r="M108" s="199"/>
      <c r="N108" s="200"/>
      <c r="O108" s="200"/>
      <c r="P108" s="200"/>
      <c r="Q108" s="200"/>
      <c r="R108" s="200"/>
      <c r="S108" s="200"/>
      <c r="T108" s="201"/>
      <c r="AT108" s="202" t="s">
        <v>191</v>
      </c>
      <c r="AU108" s="202" t="s">
        <v>81</v>
      </c>
      <c r="AV108" s="13" t="s">
        <v>79</v>
      </c>
      <c r="AW108" s="13" t="s">
        <v>32</v>
      </c>
      <c r="AX108" s="13" t="s">
        <v>71</v>
      </c>
      <c r="AY108" s="202" t="s">
        <v>181</v>
      </c>
    </row>
    <row r="109" spans="2:51" s="14" customFormat="1" ht="12">
      <c r="B109" s="203"/>
      <c r="C109" s="204"/>
      <c r="D109" s="194" t="s">
        <v>191</v>
      </c>
      <c r="E109" s="205" t="s">
        <v>19</v>
      </c>
      <c r="F109" s="206" t="s">
        <v>440</v>
      </c>
      <c r="G109" s="204"/>
      <c r="H109" s="207">
        <v>25</v>
      </c>
      <c r="I109" s="208"/>
      <c r="J109" s="204"/>
      <c r="K109" s="204"/>
      <c r="L109" s="209"/>
      <c r="M109" s="210"/>
      <c r="N109" s="211"/>
      <c r="O109" s="211"/>
      <c r="P109" s="211"/>
      <c r="Q109" s="211"/>
      <c r="R109" s="211"/>
      <c r="S109" s="211"/>
      <c r="T109" s="212"/>
      <c r="AT109" s="213" t="s">
        <v>191</v>
      </c>
      <c r="AU109" s="213" t="s">
        <v>81</v>
      </c>
      <c r="AV109" s="14" t="s">
        <v>81</v>
      </c>
      <c r="AW109" s="14" t="s">
        <v>32</v>
      </c>
      <c r="AX109" s="14" t="s">
        <v>71</v>
      </c>
      <c r="AY109" s="213" t="s">
        <v>181</v>
      </c>
    </row>
    <row r="110" spans="2:51" s="15" customFormat="1" ht="12">
      <c r="B110" s="214"/>
      <c r="C110" s="215"/>
      <c r="D110" s="194" t="s">
        <v>191</v>
      </c>
      <c r="E110" s="216" t="s">
        <v>19</v>
      </c>
      <c r="F110" s="217" t="s">
        <v>196</v>
      </c>
      <c r="G110" s="215"/>
      <c r="H110" s="218">
        <v>25</v>
      </c>
      <c r="I110" s="219"/>
      <c r="J110" s="215"/>
      <c r="K110" s="215"/>
      <c r="L110" s="220"/>
      <c r="M110" s="221"/>
      <c r="N110" s="222"/>
      <c r="O110" s="222"/>
      <c r="P110" s="222"/>
      <c r="Q110" s="222"/>
      <c r="R110" s="222"/>
      <c r="S110" s="222"/>
      <c r="T110" s="223"/>
      <c r="AT110" s="224" t="s">
        <v>191</v>
      </c>
      <c r="AU110" s="224" t="s">
        <v>81</v>
      </c>
      <c r="AV110" s="15" t="s">
        <v>189</v>
      </c>
      <c r="AW110" s="15" t="s">
        <v>32</v>
      </c>
      <c r="AX110" s="15" t="s">
        <v>79</v>
      </c>
      <c r="AY110" s="224" t="s">
        <v>181</v>
      </c>
    </row>
    <row r="111" spans="2:63" s="12" customFormat="1" ht="22.8" customHeight="1">
      <c r="B111" s="162"/>
      <c r="C111" s="163"/>
      <c r="D111" s="164" t="s">
        <v>70</v>
      </c>
      <c r="E111" s="176" t="s">
        <v>219</v>
      </c>
      <c r="F111" s="176" t="s">
        <v>220</v>
      </c>
      <c r="G111" s="163"/>
      <c r="H111" s="163"/>
      <c r="I111" s="166"/>
      <c r="J111" s="177">
        <f>BK111</f>
        <v>0</v>
      </c>
      <c r="K111" s="163"/>
      <c r="L111" s="168"/>
      <c r="M111" s="169"/>
      <c r="N111" s="170"/>
      <c r="O111" s="170"/>
      <c r="P111" s="171">
        <f>SUM(P112:P115)</f>
        <v>0</v>
      </c>
      <c r="Q111" s="170"/>
      <c r="R111" s="171">
        <f>SUM(R112:R115)</f>
        <v>0</v>
      </c>
      <c r="S111" s="170"/>
      <c r="T111" s="172">
        <f>SUM(T112:T115)</f>
        <v>0</v>
      </c>
      <c r="AR111" s="173" t="s">
        <v>189</v>
      </c>
      <c r="AT111" s="174" t="s">
        <v>70</v>
      </c>
      <c r="AU111" s="174" t="s">
        <v>79</v>
      </c>
      <c r="AY111" s="173" t="s">
        <v>181</v>
      </c>
      <c r="BK111" s="175">
        <f>SUM(BK112:BK115)</f>
        <v>0</v>
      </c>
    </row>
    <row r="112" spans="1:65" s="2" customFormat="1" ht="114.9" customHeight="1">
      <c r="A112" s="34"/>
      <c r="B112" s="35"/>
      <c r="C112" s="225" t="s">
        <v>230</v>
      </c>
      <c r="D112" s="225" t="s">
        <v>199</v>
      </c>
      <c r="E112" s="226" t="s">
        <v>2064</v>
      </c>
      <c r="F112" s="227" t="s">
        <v>2065</v>
      </c>
      <c r="G112" s="228" t="s">
        <v>223</v>
      </c>
      <c r="H112" s="229">
        <v>1</v>
      </c>
      <c r="I112" s="230"/>
      <c r="J112" s="231">
        <f>ROUND(I112*H112,2)</f>
        <v>0</v>
      </c>
      <c r="K112" s="227" t="s">
        <v>187</v>
      </c>
      <c r="L112" s="39"/>
      <c r="M112" s="232" t="s">
        <v>19</v>
      </c>
      <c r="N112" s="233" t="s">
        <v>42</v>
      </c>
      <c r="O112" s="64"/>
      <c r="P112" s="188">
        <f>O112*H112</f>
        <v>0</v>
      </c>
      <c r="Q112" s="188">
        <v>0</v>
      </c>
      <c r="R112" s="188">
        <f>Q112*H112</f>
        <v>0</v>
      </c>
      <c r="S112" s="188">
        <v>0</v>
      </c>
      <c r="T112" s="189">
        <f>S112*H112</f>
        <v>0</v>
      </c>
      <c r="U112" s="34"/>
      <c r="V112" s="34"/>
      <c r="W112" s="34"/>
      <c r="X112" s="34"/>
      <c r="Y112" s="34"/>
      <c r="Z112" s="34"/>
      <c r="AA112" s="34"/>
      <c r="AB112" s="34"/>
      <c r="AC112" s="34"/>
      <c r="AD112" s="34"/>
      <c r="AE112" s="34"/>
      <c r="AR112" s="190" t="s">
        <v>228</v>
      </c>
      <c r="AT112" s="190" t="s">
        <v>199</v>
      </c>
      <c r="AU112" s="190" t="s">
        <v>81</v>
      </c>
      <c r="AY112" s="17" t="s">
        <v>181</v>
      </c>
      <c r="BE112" s="191">
        <f>IF(N112="základní",J112,0)</f>
        <v>0</v>
      </c>
      <c r="BF112" s="191">
        <f>IF(N112="snížená",J112,0)</f>
        <v>0</v>
      </c>
      <c r="BG112" s="191">
        <f>IF(N112="zákl. přenesená",J112,0)</f>
        <v>0</v>
      </c>
      <c r="BH112" s="191">
        <f>IF(N112="sníž. přenesená",J112,0)</f>
        <v>0</v>
      </c>
      <c r="BI112" s="191">
        <f>IF(N112="nulová",J112,0)</f>
        <v>0</v>
      </c>
      <c r="BJ112" s="17" t="s">
        <v>79</v>
      </c>
      <c r="BK112" s="191">
        <f>ROUND(I112*H112,2)</f>
        <v>0</v>
      </c>
      <c r="BL112" s="17" t="s">
        <v>228</v>
      </c>
      <c r="BM112" s="190" t="s">
        <v>2332</v>
      </c>
    </row>
    <row r="113" spans="2:51" s="13" customFormat="1" ht="12">
      <c r="B113" s="192"/>
      <c r="C113" s="193"/>
      <c r="D113" s="194" t="s">
        <v>191</v>
      </c>
      <c r="E113" s="195" t="s">
        <v>19</v>
      </c>
      <c r="F113" s="196" t="s">
        <v>2333</v>
      </c>
      <c r="G113" s="193"/>
      <c r="H113" s="195" t="s">
        <v>19</v>
      </c>
      <c r="I113" s="197"/>
      <c r="J113" s="193"/>
      <c r="K113" s="193"/>
      <c r="L113" s="198"/>
      <c r="M113" s="199"/>
      <c r="N113" s="200"/>
      <c r="O113" s="200"/>
      <c r="P113" s="200"/>
      <c r="Q113" s="200"/>
      <c r="R113" s="200"/>
      <c r="S113" s="200"/>
      <c r="T113" s="201"/>
      <c r="AT113" s="202" t="s">
        <v>191</v>
      </c>
      <c r="AU113" s="202" t="s">
        <v>81</v>
      </c>
      <c r="AV113" s="13" t="s">
        <v>79</v>
      </c>
      <c r="AW113" s="13" t="s">
        <v>32</v>
      </c>
      <c r="AX113" s="13" t="s">
        <v>71</v>
      </c>
      <c r="AY113" s="202" t="s">
        <v>181</v>
      </c>
    </row>
    <row r="114" spans="2:51" s="14" customFormat="1" ht="12">
      <c r="B114" s="203"/>
      <c r="C114" s="204"/>
      <c r="D114" s="194" t="s">
        <v>191</v>
      </c>
      <c r="E114" s="205" t="s">
        <v>19</v>
      </c>
      <c r="F114" s="206" t="s">
        <v>79</v>
      </c>
      <c r="G114" s="204"/>
      <c r="H114" s="207">
        <v>1</v>
      </c>
      <c r="I114" s="208"/>
      <c r="J114" s="204"/>
      <c r="K114" s="204"/>
      <c r="L114" s="209"/>
      <c r="M114" s="210"/>
      <c r="N114" s="211"/>
      <c r="O114" s="211"/>
      <c r="P114" s="211"/>
      <c r="Q114" s="211"/>
      <c r="R114" s="211"/>
      <c r="S114" s="211"/>
      <c r="T114" s="212"/>
      <c r="AT114" s="213" t="s">
        <v>191</v>
      </c>
      <c r="AU114" s="213" t="s">
        <v>81</v>
      </c>
      <c r="AV114" s="14" t="s">
        <v>81</v>
      </c>
      <c r="AW114" s="14" t="s">
        <v>32</v>
      </c>
      <c r="AX114" s="14" t="s">
        <v>71</v>
      </c>
      <c r="AY114" s="213" t="s">
        <v>181</v>
      </c>
    </row>
    <row r="115" spans="2:51" s="15" customFormat="1" ht="12">
      <c r="B115" s="214"/>
      <c r="C115" s="215"/>
      <c r="D115" s="194" t="s">
        <v>191</v>
      </c>
      <c r="E115" s="216" t="s">
        <v>19</v>
      </c>
      <c r="F115" s="217" t="s">
        <v>196</v>
      </c>
      <c r="G115" s="215"/>
      <c r="H115" s="218">
        <v>1</v>
      </c>
      <c r="I115" s="219"/>
      <c r="J115" s="215"/>
      <c r="K115" s="215"/>
      <c r="L115" s="220"/>
      <c r="M115" s="238"/>
      <c r="N115" s="239"/>
      <c r="O115" s="239"/>
      <c r="P115" s="239"/>
      <c r="Q115" s="239"/>
      <c r="R115" s="239"/>
      <c r="S115" s="239"/>
      <c r="T115" s="240"/>
      <c r="AT115" s="224" t="s">
        <v>191</v>
      </c>
      <c r="AU115" s="224" t="s">
        <v>81</v>
      </c>
      <c r="AV115" s="15" t="s">
        <v>189</v>
      </c>
      <c r="AW115" s="15" t="s">
        <v>32</v>
      </c>
      <c r="AX115" s="15" t="s">
        <v>79</v>
      </c>
      <c r="AY115" s="224" t="s">
        <v>181</v>
      </c>
    </row>
    <row r="116" spans="1:31" s="2" customFormat="1" ht="6.9" customHeight="1">
      <c r="A116" s="34"/>
      <c r="B116" s="47"/>
      <c r="C116" s="48"/>
      <c r="D116" s="48"/>
      <c r="E116" s="48"/>
      <c r="F116" s="48"/>
      <c r="G116" s="48"/>
      <c r="H116" s="48"/>
      <c r="I116" s="48"/>
      <c r="J116" s="48"/>
      <c r="K116" s="48"/>
      <c r="L116" s="39"/>
      <c r="M116" s="34"/>
      <c r="O116" s="34"/>
      <c r="P116" s="34"/>
      <c r="Q116" s="34"/>
      <c r="R116" s="34"/>
      <c r="S116" s="34"/>
      <c r="T116" s="34"/>
      <c r="U116" s="34"/>
      <c r="V116" s="34"/>
      <c r="W116" s="34"/>
      <c r="X116" s="34"/>
      <c r="Y116" s="34"/>
      <c r="Z116" s="34"/>
      <c r="AA116" s="34"/>
      <c r="AB116" s="34"/>
      <c r="AC116" s="34"/>
      <c r="AD116" s="34"/>
      <c r="AE116" s="34"/>
    </row>
  </sheetData>
  <sheetProtection algorithmName="SHA-512" hashValue="EmGv6Ypnyw45plZz4JMdiA7ggGlu7Xm29fzNL1ltWGbeMGTSOOvDrk6jPPSIFBl9AkNHPH2/B3di4CFTeEC2lA==" saltValue="gWCb6SxEHN34MBvhJbES2SdtghxuBzyhoUo5dVZ+XK+ipXj+9XmAGYtpbVRaCHYvFzOKGOwmlky+3JOe9+joMA==" spinCount="100000" sheet="1" objects="1" scenarios="1" formatColumns="0" formatRows="0" autoFilter="0"/>
  <autoFilter ref="C82:K115"/>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2:BM153"/>
  <sheetViews>
    <sheetView showGridLines="0" workbookViewId="0" topLeftCell="A135">
      <selection activeCell="I86" sqref="I86"/>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50"/>
      <c r="M2" s="250"/>
      <c r="N2" s="250"/>
      <c r="O2" s="250"/>
      <c r="P2" s="250"/>
      <c r="Q2" s="250"/>
      <c r="R2" s="250"/>
      <c r="S2" s="250"/>
      <c r="T2" s="250"/>
      <c r="U2" s="250"/>
      <c r="V2" s="250"/>
      <c r="AT2" s="17" t="s">
        <v>145</v>
      </c>
    </row>
    <row r="3" spans="2:46" s="1" customFormat="1" ht="6.9" customHeight="1">
      <c r="B3" s="108"/>
      <c r="C3" s="109"/>
      <c r="D3" s="109"/>
      <c r="E3" s="109"/>
      <c r="F3" s="109"/>
      <c r="G3" s="109"/>
      <c r="H3" s="109"/>
      <c r="I3" s="109"/>
      <c r="J3" s="109"/>
      <c r="K3" s="109"/>
      <c r="L3" s="20"/>
      <c r="AT3" s="17" t="s">
        <v>81</v>
      </c>
    </row>
    <row r="4" spans="2:46" s="1" customFormat="1" ht="24.9" customHeight="1">
      <c r="B4" s="20"/>
      <c r="D4" s="110" t="s">
        <v>155</v>
      </c>
      <c r="L4" s="20"/>
      <c r="M4" s="111" t="s">
        <v>10</v>
      </c>
      <c r="AT4" s="17" t="s">
        <v>4</v>
      </c>
    </row>
    <row r="5" spans="2:12" s="1" customFormat="1" ht="6.9" customHeight="1">
      <c r="B5" s="20"/>
      <c r="L5" s="20"/>
    </row>
    <row r="6" spans="2:12" s="1" customFormat="1" ht="12" customHeight="1">
      <c r="B6" s="20"/>
      <c r="D6" s="112" t="s">
        <v>16</v>
      </c>
      <c r="L6" s="20"/>
    </row>
    <row r="7" spans="2:12" s="1" customFormat="1" ht="16.5" customHeight="1">
      <c r="B7" s="20"/>
      <c r="E7" s="290" t="str">
        <f>'Rekapitulace stavby'!K6</f>
        <v>Cyklická údržba trati v úseku Praha-Holešovice - Vraňany</v>
      </c>
      <c r="F7" s="291"/>
      <c r="G7" s="291"/>
      <c r="H7" s="291"/>
      <c r="L7" s="20"/>
    </row>
    <row r="8" spans="1:31" s="2" customFormat="1" ht="12" customHeight="1">
      <c r="A8" s="34"/>
      <c r="B8" s="39"/>
      <c r="C8" s="34"/>
      <c r="D8" s="112" t="s">
        <v>156</v>
      </c>
      <c r="E8" s="34"/>
      <c r="F8" s="34"/>
      <c r="G8" s="34"/>
      <c r="H8" s="34"/>
      <c r="I8" s="34"/>
      <c r="J8" s="34"/>
      <c r="K8" s="34"/>
      <c r="L8" s="113"/>
      <c r="S8" s="34"/>
      <c r="T8" s="34"/>
      <c r="U8" s="34"/>
      <c r="V8" s="34"/>
      <c r="W8" s="34"/>
      <c r="X8" s="34"/>
      <c r="Y8" s="34"/>
      <c r="Z8" s="34"/>
      <c r="AA8" s="34"/>
      <c r="AB8" s="34"/>
      <c r="AC8" s="34"/>
      <c r="AD8" s="34"/>
      <c r="AE8" s="34"/>
    </row>
    <row r="9" spans="1:31" s="2" customFormat="1" ht="30" customHeight="1">
      <c r="A9" s="34"/>
      <c r="B9" s="39"/>
      <c r="C9" s="34"/>
      <c r="D9" s="34"/>
      <c r="E9" s="292" t="s">
        <v>2334</v>
      </c>
      <c r="F9" s="293"/>
      <c r="G9" s="293"/>
      <c r="H9" s="293"/>
      <c r="I9" s="34"/>
      <c r="J9" s="34"/>
      <c r="K9" s="34"/>
      <c r="L9" s="113"/>
      <c r="S9" s="34"/>
      <c r="T9" s="34"/>
      <c r="U9" s="34"/>
      <c r="V9" s="34"/>
      <c r="W9" s="34"/>
      <c r="X9" s="34"/>
      <c r="Y9" s="34"/>
      <c r="Z9" s="34"/>
      <c r="AA9" s="34"/>
      <c r="AB9" s="34"/>
      <c r="AC9" s="34"/>
      <c r="AD9" s="34"/>
      <c r="AE9" s="34"/>
    </row>
    <row r="10" spans="1:31" s="2" customFormat="1" ht="12">
      <c r="A10" s="34"/>
      <c r="B10" s="39"/>
      <c r="C10" s="34"/>
      <c r="D10" s="34"/>
      <c r="E10" s="34"/>
      <c r="F10" s="34"/>
      <c r="G10" s="34"/>
      <c r="H10" s="34"/>
      <c r="I10" s="34"/>
      <c r="J10" s="34"/>
      <c r="K10" s="34"/>
      <c r="L10" s="113"/>
      <c r="S10" s="34"/>
      <c r="T10" s="34"/>
      <c r="U10" s="34"/>
      <c r="V10" s="34"/>
      <c r="W10" s="34"/>
      <c r="X10" s="34"/>
      <c r="Y10" s="34"/>
      <c r="Z10" s="34"/>
      <c r="AA10" s="34"/>
      <c r="AB10" s="34"/>
      <c r="AC10" s="34"/>
      <c r="AD10" s="34"/>
      <c r="AE10" s="34"/>
    </row>
    <row r="11" spans="1:31" s="2" customFormat="1" ht="12" customHeight="1">
      <c r="A11" s="34"/>
      <c r="B11" s="39"/>
      <c r="C11" s="34"/>
      <c r="D11" s="112" t="s">
        <v>18</v>
      </c>
      <c r="E11" s="34"/>
      <c r="F11" s="103" t="s">
        <v>19</v>
      </c>
      <c r="G11" s="34"/>
      <c r="H11" s="34"/>
      <c r="I11" s="112" t="s">
        <v>20</v>
      </c>
      <c r="J11" s="103" t="s">
        <v>19</v>
      </c>
      <c r="K11" s="34"/>
      <c r="L11" s="113"/>
      <c r="S11" s="34"/>
      <c r="T11" s="34"/>
      <c r="U11" s="34"/>
      <c r="V11" s="34"/>
      <c r="W11" s="34"/>
      <c r="X11" s="34"/>
      <c r="Y11" s="34"/>
      <c r="Z11" s="34"/>
      <c r="AA11" s="34"/>
      <c r="AB11" s="34"/>
      <c r="AC11" s="34"/>
      <c r="AD11" s="34"/>
      <c r="AE11" s="34"/>
    </row>
    <row r="12" spans="1:31" s="2" customFormat="1" ht="12" customHeight="1">
      <c r="A12" s="34"/>
      <c r="B12" s="39"/>
      <c r="C12" s="34"/>
      <c r="D12" s="112" t="s">
        <v>21</v>
      </c>
      <c r="E12" s="34"/>
      <c r="F12" s="103" t="s">
        <v>22</v>
      </c>
      <c r="G12" s="34"/>
      <c r="H12" s="34"/>
      <c r="I12" s="112" t="s">
        <v>23</v>
      </c>
      <c r="J12" s="114" t="str">
        <f>'Rekapitulace stavby'!AN8</f>
        <v>24. 2. 2023</v>
      </c>
      <c r="K12" s="34"/>
      <c r="L12" s="113"/>
      <c r="S12" s="34"/>
      <c r="T12" s="34"/>
      <c r="U12" s="34"/>
      <c r="V12" s="34"/>
      <c r="W12" s="34"/>
      <c r="X12" s="34"/>
      <c r="Y12" s="34"/>
      <c r="Z12" s="34"/>
      <c r="AA12" s="34"/>
      <c r="AB12" s="34"/>
      <c r="AC12" s="34"/>
      <c r="AD12" s="34"/>
      <c r="AE12" s="34"/>
    </row>
    <row r="13" spans="1:31" s="2" customFormat="1" ht="10.8" customHeight="1">
      <c r="A13" s="34"/>
      <c r="B13" s="39"/>
      <c r="C13" s="34"/>
      <c r="D13" s="34"/>
      <c r="E13" s="34"/>
      <c r="F13" s="34"/>
      <c r="G13" s="34"/>
      <c r="H13" s="34"/>
      <c r="I13" s="34"/>
      <c r="J13" s="34"/>
      <c r="K13" s="34"/>
      <c r="L13" s="113"/>
      <c r="S13" s="34"/>
      <c r="T13" s="34"/>
      <c r="U13" s="34"/>
      <c r="V13" s="34"/>
      <c r="W13" s="34"/>
      <c r="X13" s="34"/>
      <c r="Y13" s="34"/>
      <c r="Z13" s="34"/>
      <c r="AA13" s="34"/>
      <c r="AB13" s="34"/>
      <c r="AC13" s="34"/>
      <c r="AD13" s="34"/>
      <c r="AE13" s="34"/>
    </row>
    <row r="14" spans="1:31" s="2" customFormat="1" ht="12" customHeight="1">
      <c r="A14" s="34"/>
      <c r="B14" s="39"/>
      <c r="C14" s="34"/>
      <c r="D14" s="112" t="s">
        <v>25</v>
      </c>
      <c r="E14" s="34"/>
      <c r="F14" s="34"/>
      <c r="G14" s="34"/>
      <c r="H14" s="34"/>
      <c r="I14" s="112" t="s">
        <v>26</v>
      </c>
      <c r="J14" s="103" t="s">
        <v>19</v>
      </c>
      <c r="K14" s="34"/>
      <c r="L14" s="113"/>
      <c r="S14" s="34"/>
      <c r="T14" s="34"/>
      <c r="U14" s="34"/>
      <c r="V14" s="34"/>
      <c r="W14" s="34"/>
      <c r="X14" s="34"/>
      <c r="Y14" s="34"/>
      <c r="Z14" s="34"/>
      <c r="AA14" s="34"/>
      <c r="AB14" s="34"/>
      <c r="AC14" s="34"/>
      <c r="AD14" s="34"/>
      <c r="AE14" s="34"/>
    </row>
    <row r="15" spans="1:31" s="2" customFormat="1" ht="18" customHeight="1">
      <c r="A15" s="34"/>
      <c r="B15" s="39"/>
      <c r="C15" s="34"/>
      <c r="D15" s="34"/>
      <c r="E15" s="103" t="s">
        <v>27</v>
      </c>
      <c r="F15" s="34"/>
      <c r="G15" s="34"/>
      <c r="H15" s="34"/>
      <c r="I15" s="112" t="s">
        <v>28</v>
      </c>
      <c r="J15" s="103" t="s">
        <v>19</v>
      </c>
      <c r="K15" s="34"/>
      <c r="L15" s="113"/>
      <c r="S15" s="34"/>
      <c r="T15" s="34"/>
      <c r="U15" s="34"/>
      <c r="V15" s="34"/>
      <c r="W15" s="34"/>
      <c r="X15" s="34"/>
      <c r="Y15" s="34"/>
      <c r="Z15" s="34"/>
      <c r="AA15" s="34"/>
      <c r="AB15" s="34"/>
      <c r="AC15" s="34"/>
      <c r="AD15" s="34"/>
      <c r="AE15" s="34"/>
    </row>
    <row r="16" spans="1:31" s="2" customFormat="1" ht="6.9" customHeight="1">
      <c r="A16" s="34"/>
      <c r="B16" s="39"/>
      <c r="C16" s="34"/>
      <c r="D16" s="34"/>
      <c r="E16" s="34"/>
      <c r="F16" s="34"/>
      <c r="G16" s="34"/>
      <c r="H16" s="34"/>
      <c r="I16" s="34"/>
      <c r="J16" s="34"/>
      <c r="K16" s="34"/>
      <c r="L16" s="113"/>
      <c r="S16" s="34"/>
      <c r="T16" s="34"/>
      <c r="U16" s="34"/>
      <c r="V16" s="34"/>
      <c r="W16" s="34"/>
      <c r="X16" s="34"/>
      <c r="Y16" s="34"/>
      <c r="Z16" s="34"/>
      <c r="AA16" s="34"/>
      <c r="AB16" s="34"/>
      <c r="AC16" s="34"/>
      <c r="AD16" s="34"/>
      <c r="AE16" s="34"/>
    </row>
    <row r="17" spans="1:31" s="2" customFormat="1" ht="12" customHeight="1">
      <c r="A17" s="34"/>
      <c r="B17" s="39"/>
      <c r="C17" s="34"/>
      <c r="D17" s="112" t="s">
        <v>29</v>
      </c>
      <c r="E17" s="34"/>
      <c r="F17" s="34"/>
      <c r="G17" s="34"/>
      <c r="H17" s="34"/>
      <c r="I17" s="112" t="s">
        <v>26</v>
      </c>
      <c r="J17" s="30" t="str">
        <f>'Rekapitulace stavby'!AN13</f>
        <v>Vyplň údaj</v>
      </c>
      <c r="K17" s="34"/>
      <c r="L17" s="113"/>
      <c r="S17" s="34"/>
      <c r="T17" s="34"/>
      <c r="U17" s="34"/>
      <c r="V17" s="34"/>
      <c r="W17" s="34"/>
      <c r="X17" s="34"/>
      <c r="Y17" s="34"/>
      <c r="Z17" s="34"/>
      <c r="AA17" s="34"/>
      <c r="AB17" s="34"/>
      <c r="AC17" s="34"/>
      <c r="AD17" s="34"/>
      <c r="AE17" s="34"/>
    </row>
    <row r="18" spans="1:31" s="2" customFormat="1" ht="18" customHeight="1">
      <c r="A18" s="34"/>
      <c r="B18" s="39"/>
      <c r="C18" s="34"/>
      <c r="D18" s="34"/>
      <c r="E18" s="294" t="str">
        <f>'Rekapitulace stavby'!E14</f>
        <v>Vyplň údaj</v>
      </c>
      <c r="F18" s="295"/>
      <c r="G18" s="295"/>
      <c r="H18" s="295"/>
      <c r="I18" s="112" t="s">
        <v>28</v>
      </c>
      <c r="J18" s="30" t="str">
        <f>'Rekapitulace stavby'!AN14</f>
        <v>Vyplň údaj</v>
      </c>
      <c r="K18" s="34"/>
      <c r="L18" s="113"/>
      <c r="S18" s="34"/>
      <c r="T18" s="34"/>
      <c r="U18" s="34"/>
      <c r="V18" s="34"/>
      <c r="W18" s="34"/>
      <c r="X18" s="34"/>
      <c r="Y18" s="34"/>
      <c r="Z18" s="34"/>
      <c r="AA18" s="34"/>
      <c r="AB18" s="34"/>
      <c r="AC18" s="34"/>
      <c r="AD18" s="34"/>
      <c r="AE18" s="34"/>
    </row>
    <row r="19" spans="1:31" s="2" customFormat="1" ht="6.9" customHeight="1">
      <c r="A19" s="34"/>
      <c r="B19" s="39"/>
      <c r="C19" s="34"/>
      <c r="D19" s="34"/>
      <c r="E19" s="34"/>
      <c r="F19" s="34"/>
      <c r="G19" s="34"/>
      <c r="H19" s="34"/>
      <c r="I19" s="34"/>
      <c r="J19" s="34"/>
      <c r="K19" s="34"/>
      <c r="L19" s="113"/>
      <c r="S19" s="34"/>
      <c r="T19" s="34"/>
      <c r="U19" s="34"/>
      <c r="V19" s="34"/>
      <c r="W19" s="34"/>
      <c r="X19" s="34"/>
      <c r="Y19" s="34"/>
      <c r="Z19" s="34"/>
      <c r="AA19" s="34"/>
      <c r="AB19" s="34"/>
      <c r="AC19" s="34"/>
      <c r="AD19" s="34"/>
      <c r="AE19" s="34"/>
    </row>
    <row r="20" spans="1:31" s="2" customFormat="1" ht="12" customHeight="1">
      <c r="A20" s="34"/>
      <c r="B20" s="39"/>
      <c r="C20" s="34"/>
      <c r="D20" s="112" t="s">
        <v>31</v>
      </c>
      <c r="E20" s="34"/>
      <c r="F20" s="34"/>
      <c r="G20" s="34"/>
      <c r="H20" s="34"/>
      <c r="I20" s="112" t="s">
        <v>26</v>
      </c>
      <c r="J20" s="103" t="str">
        <f>IF('Rekapitulace stavby'!AN16="","",'Rekapitulace stavby'!AN16)</f>
        <v/>
      </c>
      <c r="K20" s="34"/>
      <c r="L20" s="113"/>
      <c r="S20" s="34"/>
      <c r="T20" s="34"/>
      <c r="U20" s="34"/>
      <c r="V20" s="34"/>
      <c r="W20" s="34"/>
      <c r="X20" s="34"/>
      <c r="Y20" s="34"/>
      <c r="Z20" s="34"/>
      <c r="AA20" s="34"/>
      <c r="AB20" s="34"/>
      <c r="AC20" s="34"/>
      <c r="AD20" s="34"/>
      <c r="AE20" s="34"/>
    </row>
    <row r="21" spans="1:31" s="2" customFormat="1" ht="18" customHeight="1">
      <c r="A21" s="34"/>
      <c r="B21" s="39"/>
      <c r="C21" s="34"/>
      <c r="D21" s="34"/>
      <c r="E21" s="103" t="str">
        <f>IF('Rekapitulace stavby'!E17="","",'Rekapitulace stavby'!E17)</f>
        <v xml:space="preserve"> </v>
      </c>
      <c r="F21" s="34"/>
      <c r="G21" s="34"/>
      <c r="H21" s="34"/>
      <c r="I21" s="112" t="s">
        <v>28</v>
      </c>
      <c r="J21" s="103" t="str">
        <f>IF('Rekapitulace stavby'!AN17="","",'Rekapitulace stavby'!AN17)</f>
        <v/>
      </c>
      <c r="K21" s="34"/>
      <c r="L21" s="113"/>
      <c r="S21" s="34"/>
      <c r="T21" s="34"/>
      <c r="U21" s="34"/>
      <c r="V21" s="34"/>
      <c r="W21" s="34"/>
      <c r="X21" s="34"/>
      <c r="Y21" s="34"/>
      <c r="Z21" s="34"/>
      <c r="AA21" s="34"/>
      <c r="AB21" s="34"/>
      <c r="AC21" s="34"/>
      <c r="AD21" s="34"/>
      <c r="AE21" s="34"/>
    </row>
    <row r="22" spans="1:31" s="2" customFormat="1" ht="6.9" customHeight="1">
      <c r="A22" s="34"/>
      <c r="B22" s="39"/>
      <c r="C22" s="34"/>
      <c r="D22" s="34"/>
      <c r="E22" s="34"/>
      <c r="F22" s="34"/>
      <c r="G22" s="34"/>
      <c r="H22" s="34"/>
      <c r="I22" s="34"/>
      <c r="J22" s="34"/>
      <c r="K22" s="34"/>
      <c r="L22" s="113"/>
      <c r="S22" s="34"/>
      <c r="T22" s="34"/>
      <c r="U22" s="34"/>
      <c r="V22" s="34"/>
      <c r="W22" s="34"/>
      <c r="X22" s="34"/>
      <c r="Y22" s="34"/>
      <c r="Z22" s="34"/>
      <c r="AA22" s="34"/>
      <c r="AB22" s="34"/>
      <c r="AC22" s="34"/>
      <c r="AD22" s="34"/>
      <c r="AE22" s="34"/>
    </row>
    <row r="23" spans="1:31" s="2" customFormat="1" ht="12" customHeight="1">
      <c r="A23" s="34"/>
      <c r="B23" s="39"/>
      <c r="C23" s="34"/>
      <c r="D23" s="112" t="s">
        <v>33</v>
      </c>
      <c r="E23" s="34"/>
      <c r="F23" s="34"/>
      <c r="G23" s="34"/>
      <c r="H23" s="34"/>
      <c r="I23" s="112" t="s">
        <v>26</v>
      </c>
      <c r="J23" s="103" t="s">
        <v>19</v>
      </c>
      <c r="K23" s="34"/>
      <c r="L23" s="113"/>
      <c r="S23" s="34"/>
      <c r="T23" s="34"/>
      <c r="U23" s="34"/>
      <c r="V23" s="34"/>
      <c r="W23" s="34"/>
      <c r="X23" s="34"/>
      <c r="Y23" s="34"/>
      <c r="Z23" s="34"/>
      <c r="AA23" s="34"/>
      <c r="AB23" s="34"/>
      <c r="AC23" s="34"/>
      <c r="AD23" s="34"/>
      <c r="AE23" s="34"/>
    </row>
    <row r="24" spans="1:31" s="2" customFormat="1" ht="18" customHeight="1">
      <c r="A24" s="34"/>
      <c r="B24" s="39"/>
      <c r="C24" s="34"/>
      <c r="D24" s="34"/>
      <c r="E24" s="103" t="s">
        <v>34</v>
      </c>
      <c r="F24" s="34"/>
      <c r="G24" s="34"/>
      <c r="H24" s="34"/>
      <c r="I24" s="112" t="s">
        <v>28</v>
      </c>
      <c r="J24" s="103" t="s">
        <v>19</v>
      </c>
      <c r="K24" s="34"/>
      <c r="L24" s="113"/>
      <c r="S24" s="34"/>
      <c r="T24" s="34"/>
      <c r="U24" s="34"/>
      <c r="V24" s="34"/>
      <c r="W24" s="34"/>
      <c r="X24" s="34"/>
      <c r="Y24" s="34"/>
      <c r="Z24" s="34"/>
      <c r="AA24" s="34"/>
      <c r="AB24" s="34"/>
      <c r="AC24" s="34"/>
      <c r="AD24" s="34"/>
      <c r="AE24" s="34"/>
    </row>
    <row r="25" spans="1:31" s="2" customFormat="1" ht="6.9" customHeight="1">
      <c r="A25" s="34"/>
      <c r="B25" s="39"/>
      <c r="C25" s="34"/>
      <c r="D25" s="34"/>
      <c r="E25" s="34"/>
      <c r="F25" s="34"/>
      <c r="G25" s="34"/>
      <c r="H25" s="34"/>
      <c r="I25" s="34"/>
      <c r="J25" s="34"/>
      <c r="K25" s="34"/>
      <c r="L25" s="113"/>
      <c r="S25" s="34"/>
      <c r="T25" s="34"/>
      <c r="U25" s="34"/>
      <c r="V25" s="34"/>
      <c r="W25" s="34"/>
      <c r="X25" s="34"/>
      <c r="Y25" s="34"/>
      <c r="Z25" s="34"/>
      <c r="AA25" s="34"/>
      <c r="AB25" s="34"/>
      <c r="AC25" s="34"/>
      <c r="AD25" s="34"/>
      <c r="AE25" s="34"/>
    </row>
    <row r="26" spans="1:31" s="2" customFormat="1" ht="12" customHeight="1">
      <c r="A26" s="34"/>
      <c r="B26" s="39"/>
      <c r="C26" s="34"/>
      <c r="D26" s="112" t="s">
        <v>35</v>
      </c>
      <c r="E26" s="34"/>
      <c r="F26" s="34"/>
      <c r="G26" s="34"/>
      <c r="H26" s="34"/>
      <c r="I26" s="34"/>
      <c r="J26" s="34"/>
      <c r="K26" s="34"/>
      <c r="L26" s="113"/>
      <c r="S26" s="34"/>
      <c r="T26" s="34"/>
      <c r="U26" s="34"/>
      <c r="V26" s="34"/>
      <c r="W26" s="34"/>
      <c r="X26" s="34"/>
      <c r="Y26" s="34"/>
      <c r="Z26" s="34"/>
      <c r="AA26" s="34"/>
      <c r="AB26" s="34"/>
      <c r="AC26" s="34"/>
      <c r="AD26" s="34"/>
      <c r="AE26" s="34"/>
    </row>
    <row r="27" spans="1:31" s="8" customFormat="1" ht="59.25" customHeight="1">
      <c r="A27" s="115"/>
      <c r="B27" s="116"/>
      <c r="C27" s="115"/>
      <c r="D27" s="115"/>
      <c r="E27" s="296" t="s">
        <v>36</v>
      </c>
      <c r="F27" s="296"/>
      <c r="G27" s="296"/>
      <c r="H27" s="296"/>
      <c r="I27" s="115"/>
      <c r="J27" s="115"/>
      <c r="K27" s="115"/>
      <c r="L27" s="117"/>
      <c r="S27" s="115"/>
      <c r="T27" s="115"/>
      <c r="U27" s="115"/>
      <c r="V27" s="115"/>
      <c r="W27" s="115"/>
      <c r="X27" s="115"/>
      <c r="Y27" s="115"/>
      <c r="Z27" s="115"/>
      <c r="AA27" s="115"/>
      <c r="AB27" s="115"/>
      <c r="AC27" s="115"/>
      <c r="AD27" s="115"/>
      <c r="AE27" s="115"/>
    </row>
    <row r="28" spans="1:31" s="2" customFormat="1" ht="6.9" customHeight="1">
      <c r="A28" s="34"/>
      <c r="B28" s="39"/>
      <c r="C28" s="34"/>
      <c r="D28" s="34"/>
      <c r="E28" s="34"/>
      <c r="F28" s="34"/>
      <c r="G28" s="34"/>
      <c r="H28" s="34"/>
      <c r="I28" s="34"/>
      <c r="J28" s="34"/>
      <c r="K28" s="34"/>
      <c r="L28" s="113"/>
      <c r="S28" s="34"/>
      <c r="T28" s="34"/>
      <c r="U28" s="34"/>
      <c r="V28" s="34"/>
      <c r="W28" s="34"/>
      <c r="X28" s="34"/>
      <c r="Y28" s="34"/>
      <c r="Z28" s="34"/>
      <c r="AA28" s="34"/>
      <c r="AB28" s="34"/>
      <c r="AC28" s="34"/>
      <c r="AD28" s="34"/>
      <c r="AE28" s="34"/>
    </row>
    <row r="29" spans="1:31" s="2" customFormat="1" ht="6.9" customHeight="1">
      <c r="A29" s="34"/>
      <c r="B29" s="39"/>
      <c r="C29" s="34"/>
      <c r="D29" s="118"/>
      <c r="E29" s="118"/>
      <c r="F29" s="118"/>
      <c r="G29" s="118"/>
      <c r="H29" s="118"/>
      <c r="I29" s="118"/>
      <c r="J29" s="118"/>
      <c r="K29" s="118"/>
      <c r="L29" s="113"/>
      <c r="S29" s="34"/>
      <c r="T29" s="34"/>
      <c r="U29" s="34"/>
      <c r="V29" s="34"/>
      <c r="W29" s="34"/>
      <c r="X29" s="34"/>
      <c r="Y29" s="34"/>
      <c r="Z29" s="34"/>
      <c r="AA29" s="34"/>
      <c r="AB29" s="34"/>
      <c r="AC29" s="34"/>
      <c r="AD29" s="34"/>
      <c r="AE29" s="34"/>
    </row>
    <row r="30" spans="1:31" s="2" customFormat="1" ht="25.35" customHeight="1">
      <c r="A30" s="34"/>
      <c r="B30" s="39"/>
      <c r="C30" s="34"/>
      <c r="D30" s="119" t="s">
        <v>37</v>
      </c>
      <c r="E30" s="34"/>
      <c r="F30" s="34"/>
      <c r="G30" s="34"/>
      <c r="H30" s="34"/>
      <c r="I30" s="34"/>
      <c r="J30" s="120">
        <f>ROUND(J83,2)</f>
        <v>0</v>
      </c>
      <c r="K30" s="34"/>
      <c r="L30" s="113"/>
      <c r="S30" s="34"/>
      <c r="T30" s="34"/>
      <c r="U30" s="34"/>
      <c r="V30" s="34"/>
      <c r="W30" s="34"/>
      <c r="X30" s="34"/>
      <c r="Y30" s="34"/>
      <c r="Z30" s="34"/>
      <c r="AA30" s="34"/>
      <c r="AB30" s="34"/>
      <c r="AC30" s="34"/>
      <c r="AD30" s="34"/>
      <c r="AE30" s="34"/>
    </row>
    <row r="31" spans="1:31" s="2" customFormat="1" ht="6.9" customHeight="1">
      <c r="A31" s="34"/>
      <c r="B31" s="39"/>
      <c r="C31" s="34"/>
      <c r="D31" s="118"/>
      <c r="E31" s="118"/>
      <c r="F31" s="118"/>
      <c r="G31" s="118"/>
      <c r="H31" s="118"/>
      <c r="I31" s="118"/>
      <c r="J31" s="118"/>
      <c r="K31" s="118"/>
      <c r="L31" s="113"/>
      <c r="S31" s="34"/>
      <c r="T31" s="34"/>
      <c r="U31" s="34"/>
      <c r="V31" s="34"/>
      <c r="W31" s="34"/>
      <c r="X31" s="34"/>
      <c r="Y31" s="34"/>
      <c r="Z31" s="34"/>
      <c r="AA31" s="34"/>
      <c r="AB31" s="34"/>
      <c r="AC31" s="34"/>
      <c r="AD31" s="34"/>
      <c r="AE31" s="34"/>
    </row>
    <row r="32" spans="1:31" s="2" customFormat="1" ht="14.4" customHeight="1">
      <c r="A32" s="34"/>
      <c r="B32" s="39"/>
      <c r="C32" s="34"/>
      <c r="D32" s="34"/>
      <c r="E32" s="34"/>
      <c r="F32" s="121" t="s">
        <v>39</v>
      </c>
      <c r="G32" s="34"/>
      <c r="H32" s="34"/>
      <c r="I32" s="121" t="s">
        <v>38</v>
      </c>
      <c r="J32" s="121" t="s">
        <v>40</v>
      </c>
      <c r="K32" s="34"/>
      <c r="L32" s="113"/>
      <c r="S32" s="34"/>
      <c r="T32" s="34"/>
      <c r="U32" s="34"/>
      <c r="V32" s="34"/>
      <c r="W32" s="34"/>
      <c r="X32" s="34"/>
      <c r="Y32" s="34"/>
      <c r="Z32" s="34"/>
      <c r="AA32" s="34"/>
      <c r="AB32" s="34"/>
      <c r="AC32" s="34"/>
      <c r="AD32" s="34"/>
      <c r="AE32" s="34"/>
    </row>
    <row r="33" spans="1:31" s="2" customFormat="1" ht="14.4" customHeight="1">
      <c r="A33" s="34"/>
      <c r="B33" s="39"/>
      <c r="C33" s="34"/>
      <c r="D33" s="122" t="s">
        <v>41</v>
      </c>
      <c r="E33" s="112" t="s">
        <v>42</v>
      </c>
      <c r="F33" s="123">
        <f>ROUND((SUM(BE83:BE152)),2)</f>
        <v>0</v>
      </c>
      <c r="G33" s="34"/>
      <c r="H33" s="34"/>
      <c r="I33" s="124">
        <v>0.21</v>
      </c>
      <c r="J33" s="123">
        <f>ROUND(((SUM(BE83:BE152))*I33),2)</f>
        <v>0</v>
      </c>
      <c r="K33" s="34"/>
      <c r="L33" s="113"/>
      <c r="S33" s="34"/>
      <c r="T33" s="34"/>
      <c r="U33" s="34"/>
      <c r="V33" s="34"/>
      <c r="W33" s="34"/>
      <c r="X33" s="34"/>
      <c r="Y33" s="34"/>
      <c r="Z33" s="34"/>
      <c r="AA33" s="34"/>
      <c r="AB33" s="34"/>
      <c r="AC33" s="34"/>
      <c r="AD33" s="34"/>
      <c r="AE33" s="34"/>
    </row>
    <row r="34" spans="1:31" s="2" customFormat="1" ht="14.4" customHeight="1">
      <c r="A34" s="34"/>
      <c r="B34" s="39"/>
      <c r="C34" s="34"/>
      <c r="D34" s="34"/>
      <c r="E34" s="112" t="s">
        <v>43</v>
      </c>
      <c r="F34" s="123">
        <f>ROUND((SUM(BF83:BF152)),2)</f>
        <v>0</v>
      </c>
      <c r="G34" s="34"/>
      <c r="H34" s="34"/>
      <c r="I34" s="124">
        <v>0.15</v>
      </c>
      <c r="J34" s="123">
        <f>ROUND(((SUM(BF83:BF152))*I34),2)</f>
        <v>0</v>
      </c>
      <c r="K34" s="34"/>
      <c r="L34" s="113"/>
      <c r="S34" s="34"/>
      <c r="T34" s="34"/>
      <c r="U34" s="34"/>
      <c r="V34" s="34"/>
      <c r="W34" s="34"/>
      <c r="X34" s="34"/>
      <c r="Y34" s="34"/>
      <c r="Z34" s="34"/>
      <c r="AA34" s="34"/>
      <c r="AB34" s="34"/>
      <c r="AC34" s="34"/>
      <c r="AD34" s="34"/>
      <c r="AE34" s="34"/>
    </row>
    <row r="35" spans="1:31" s="2" customFormat="1" ht="14.4" customHeight="1" hidden="1">
      <c r="A35" s="34"/>
      <c r="B35" s="39"/>
      <c r="C35" s="34"/>
      <c r="D35" s="34"/>
      <c r="E35" s="112" t="s">
        <v>44</v>
      </c>
      <c r="F35" s="123">
        <f>ROUND((SUM(BG83:BG152)),2)</f>
        <v>0</v>
      </c>
      <c r="G35" s="34"/>
      <c r="H35" s="34"/>
      <c r="I35" s="124">
        <v>0.21</v>
      </c>
      <c r="J35" s="123">
        <f>0</f>
        <v>0</v>
      </c>
      <c r="K35" s="34"/>
      <c r="L35" s="113"/>
      <c r="S35" s="34"/>
      <c r="T35" s="34"/>
      <c r="U35" s="34"/>
      <c r="V35" s="34"/>
      <c r="W35" s="34"/>
      <c r="X35" s="34"/>
      <c r="Y35" s="34"/>
      <c r="Z35" s="34"/>
      <c r="AA35" s="34"/>
      <c r="AB35" s="34"/>
      <c r="AC35" s="34"/>
      <c r="AD35" s="34"/>
      <c r="AE35" s="34"/>
    </row>
    <row r="36" spans="1:31" s="2" customFormat="1" ht="14.4" customHeight="1" hidden="1">
      <c r="A36" s="34"/>
      <c r="B36" s="39"/>
      <c r="C36" s="34"/>
      <c r="D36" s="34"/>
      <c r="E36" s="112" t="s">
        <v>45</v>
      </c>
      <c r="F36" s="123">
        <f>ROUND((SUM(BH83:BH152)),2)</f>
        <v>0</v>
      </c>
      <c r="G36" s="34"/>
      <c r="H36" s="34"/>
      <c r="I36" s="124">
        <v>0.15</v>
      </c>
      <c r="J36" s="123">
        <f>0</f>
        <v>0</v>
      </c>
      <c r="K36" s="34"/>
      <c r="L36" s="113"/>
      <c r="S36" s="34"/>
      <c r="T36" s="34"/>
      <c r="U36" s="34"/>
      <c r="V36" s="34"/>
      <c r="W36" s="34"/>
      <c r="X36" s="34"/>
      <c r="Y36" s="34"/>
      <c r="Z36" s="34"/>
      <c r="AA36" s="34"/>
      <c r="AB36" s="34"/>
      <c r="AC36" s="34"/>
      <c r="AD36" s="34"/>
      <c r="AE36" s="34"/>
    </row>
    <row r="37" spans="1:31" s="2" customFormat="1" ht="14.4" customHeight="1" hidden="1">
      <c r="A37" s="34"/>
      <c r="B37" s="39"/>
      <c r="C37" s="34"/>
      <c r="D37" s="34"/>
      <c r="E37" s="112" t="s">
        <v>46</v>
      </c>
      <c r="F37" s="123">
        <f>ROUND((SUM(BI83:BI152)),2)</f>
        <v>0</v>
      </c>
      <c r="G37" s="34"/>
      <c r="H37" s="34"/>
      <c r="I37" s="124">
        <v>0</v>
      </c>
      <c r="J37" s="123">
        <f>0</f>
        <v>0</v>
      </c>
      <c r="K37" s="34"/>
      <c r="L37" s="113"/>
      <c r="S37" s="34"/>
      <c r="T37" s="34"/>
      <c r="U37" s="34"/>
      <c r="V37" s="34"/>
      <c r="W37" s="34"/>
      <c r="X37" s="34"/>
      <c r="Y37" s="34"/>
      <c r="Z37" s="34"/>
      <c r="AA37" s="34"/>
      <c r="AB37" s="34"/>
      <c r="AC37" s="34"/>
      <c r="AD37" s="34"/>
      <c r="AE37" s="34"/>
    </row>
    <row r="38" spans="1:31" s="2" customFormat="1" ht="6.9" customHeight="1">
      <c r="A38" s="34"/>
      <c r="B38" s="39"/>
      <c r="C38" s="34"/>
      <c r="D38" s="34"/>
      <c r="E38" s="34"/>
      <c r="F38" s="34"/>
      <c r="G38" s="34"/>
      <c r="H38" s="34"/>
      <c r="I38" s="34"/>
      <c r="J38" s="34"/>
      <c r="K38" s="34"/>
      <c r="L38" s="113"/>
      <c r="S38" s="34"/>
      <c r="T38" s="34"/>
      <c r="U38" s="34"/>
      <c r="V38" s="34"/>
      <c r="W38" s="34"/>
      <c r="X38" s="34"/>
      <c r="Y38" s="34"/>
      <c r="Z38" s="34"/>
      <c r="AA38" s="34"/>
      <c r="AB38" s="34"/>
      <c r="AC38" s="34"/>
      <c r="AD38" s="34"/>
      <c r="AE38" s="34"/>
    </row>
    <row r="39" spans="1:31" s="2" customFormat="1" ht="25.35" customHeight="1">
      <c r="A39" s="34"/>
      <c r="B39" s="39"/>
      <c r="C39" s="125"/>
      <c r="D39" s="126" t="s">
        <v>47</v>
      </c>
      <c r="E39" s="127"/>
      <c r="F39" s="127"/>
      <c r="G39" s="128" t="s">
        <v>48</v>
      </c>
      <c r="H39" s="129" t="s">
        <v>49</v>
      </c>
      <c r="I39" s="127"/>
      <c r="J39" s="130">
        <f>SUM(J30:J37)</f>
        <v>0</v>
      </c>
      <c r="K39" s="131"/>
      <c r="L39" s="113"/>
      <c r="S39" s="34"/>
      <c r="T39" s="34"/>
      <c r="U39" s="34"/>
      <c r="V39" s="34"/>
      <c r="W39" s="34"/>
      <c r="X39" s="34"/>
      <c r="Y39" s="34"/>
      <c r="Z39" s="34"/>
      <c r="AA39" s="34"/>
      <c r="AB39" s="34"/>
      <c r="AC39" s="34"/>
      <c r="AD39" s="34"/>
      <c r="AE39" s="34"/>
    </row>
    <row r="40" spans="1:31" s="2" customFormat="1" ht="14.4" customHeight="1">
      <c r="A40" s="34"/>
      <c r="B40" s="132"/>
      <c r="C40" s="133"/>
      <c r="D40" s="133"/>
      <c r="E40" s="133"/>
      <c r="F40" s="133"/>
      <c r="G40" s="133"/>
      <c r="H40" s="133"/>
      <c r="I40" s="133"/>
      <c r="J40" s="133"/>
      <c r="K40" s="133"/>
      <c r="L40" s="113"/>
      <c r="S40" s="34"/>
      <c r="T40" s="34"/>
      <c r="U40" s="34"/>
      <c r="V40" s="34"/>
      <c r="W40" s="34"/>
      <c r="X40" s="34"/>
      <c r="Y40" s="34"/>
      <c r="Z40" s="34"/>
      <c r="AA40" s="34"/>
      <c r="AB40" s="34"/>
      <c r="AC40" s="34"/>
      <c r="AD40" s="34"/>
      <c r="AE40" s="34"/>
    </row>
    <row r="44" spans="1:31" s="2" customFormat="1" ht="6.9" customHeight="1" hidden="1">
      <c r="A44" s="34"/>
      <c r="B44" s="134"/>
      <c r="C44" s="135"/>
      <c r="D44" s="135"/>
      <c r="E44" s="135"/>
      <c r="F44" s="135"/>
      <c r="G44" s="135"/>
      <c r="H44" s="135"/>
      <c r="I44" s="135"/>
      <c r="J44" s="135"/>
      <c r="K44" s="135"/>
      <c r="L44" s="113"/>
      <c r="S44" s="34"/>
      <c r="T44" s="34"/>
      <c r="U44" s="34"/>
      <c r="V44" s="34"/>
      <c r="W44" s="34"/>
      <c r="X44" s="34"/>
      <c r="Y44" s="34"/>
      <c r="Z44" s="34"/>
      <c r="AA44" s="34"/>
      <c r="AB44" s="34"/>
      <c r="AC44" s="34"/>
      <c r="AD44" s="34"/>
      <c r="AE44" s="34"/>
    </row>
    <row r="45" spans="1:31" s="2" customFormat="1" ht="24.9" customHeight="1" hidden="1">
      <c r="A45" s="34"/>
      <c r="B45" s="35"/>
      <c r="C45" s="23" t="s">
        <v>158</v>
      </c>
      <c r="D45" s="36"/>
      <c r="E45" s="36"/>
      <c r="F45" s="36"/>
      <c r="G45" s="36"/>
      <c r="H45" s="36"/>
      <c r="I45" s="36"/>
      <c r="J45" s="36"/>
      <c r="K45" s="36"/>
      <c r="L45" s="113"/>
      <c r="S45" s="34"/>
      <c r="T45" s="34"/>
      <c r="U45" s="34"/>
      <c r="V45" s="34"/>
      <c r="W45" s="34"/>
      <c r="X45" s="34"/>
      <c r="Y45" s="34"/>
      <c r="Z45" s="34"/>
      <c r="AA45" s="34"/>
      <c r="AB45" s="34"/>
      <c r="AC45" s="34"/>
      <c r="AD45" s="34"/>
      <c r="AE45" s="34"/>
    </row>
    <row r="46" spans="1:31" s="2" customFormat="1" ht="6.9" customHeight="1" hidden="1">
      <c r="A46" s="34"/>
      <c r="B46" s="35"/>
      <c r="C46" s="36"/>
      <c r="D46" s="36"/>
      <c r="E46" s="36"/>
      <c r="F46" s="36"/>
      <c r="G46" s="36"/>
      <c r="H46" s="36"/>
      <c r="I46" s="36"/>
      <c r="J46" s="36"/>
      <c r="K46" s="36"/>
      <c r="L46" s="113"/>
      <c r="S46" s="34"/>
      <c r="T46" s="34"/>
      <c r="U46" s="34"/>
      <c r="V46" s="34"/>
      <c r="W46" s="34"/>
      <c r="X46" s="34"/>
      <c r="Y46" s="34"/>
      <c r="Z46" s="34"/>
      <c r="AA46" s="34"/>
      <c r="AB46" s="34"/>
      <c r="AC46" s="34"/>
      <c r="AD46" s="34"/>
      <c r="AE46" s="34"/>
    </row>
    <row r="47" spans="1:31" s="2" customFormat="1" ht="12" customHeight="1" hidden="1">
      <c r="A47" s="34"/>
      <c r="B47" s="35"/>
      <c r="C47" s="29" t="s">
        <v>16</v>
      </c>
      <c r="D47" s="36"/>
      <c r="E47" s="36"/>
      <c r="F47" s="36"/>
      <c r="G47" s="36"/>
      <c r="H47" s="36"/>
      <c r="I47" s="36"/>
      <c r="J47" s="36"/>
      <c r="K47" s="36"/>
      <c r="L47" s="113"/>
      <c r="S47" s="34"/>
      <c r="T47" s="34"/>
      <c r="U47" s="34"/>
      <c r="V47" s="34"/>
      <c r="W47" s="34"/>
      <c r="X47" s="34"/>
      <c r="Y47" s="34"/>
      <c r="Z47" s="34"/>
      <c r="AA47" s="34"/>
      <c r="AB47" s="34"/>
      <c r="AC47" s="34"/>
      <c r="AD47" s="34"/>
      <c r="AE47" s="34"/>
    </row>
    <row r="48" spans="1:31" s="2" customFormat="1" ht="16.5" customHeight="1" hidden="1">
      <c r="A48" s="34"/>
      <c r="B48" s="35"/>
      <c r="C48" s="36"/>
      <c r="D48" s="36"/>
      <c r="E48" s="288" t="str">
        <f>E7</f>
        <v>Cyklická údržba trati v úseku Praha-Holešovice - Vraňany</v>
      </c>
      <c r="F48" s="289"/>
      <c r="G48" s="289"/>
      <c r="H48" s="289"/>
      <c r="I48" s="36"/>
      <c r="J48" s="36"/>
      <c r="K48" s="36"/>
      <c r="L48" s="113"/>
      <c r="S48" s="34"/>
      <c r="T48" s="34"/>
      <c r="U48" s="34"/>
      <c r="V48" s="34"/>
      <c r="W48" s="34"/>
      <c r="X48" s="34"/>
      <c r="Y48" s="34"/>
      <c r="Z48" s="34"/>
      <c r="AA48" s="34"/>
      <c r="AB48" s="34"/>
      <c r="AC48" s="34"/>
      <c r="AD48" s="34"/>
      <c r="AE48" s="34"/>
    </row>
    <row r="49" spans="1:31" s="2" customFormat="1" ht="12" customHeight="1" hidden="1">
      <c r="A49" s="34"/>
      <c r="B49" s="35"/>
      <c r="C49" s="29" t="s">
        <v>156</v>
      </c>
      <c r="D49" s="36"/>
      <c r="E49" s="36"/>
      <c r="F49" s="36"/>
      <c r="G49" s="36"/>
      <c r="H49" s="36"/>
      <c r="I49" s="36"/>
      <c r="J49" s="36"/>
      <c r="K49" s="36"/>
      <c r="L49" s="113"/>
      <c r="S49" s="34"/>
      <c r="T49" s="34"/>
      <c r="U49" s="34"/>
      <c r="V49" s="34"/>
      <c r="W49" s="34"/>
      <c r="X49" s="34"/>
      <c r="Y49" s="34"/>
      <c r="Z49" s="34"/>
      <c r="AA49" s="34"/>
      <c r="AB49" s="34"/>
      <c r="AC49" s="34"/>
      <c r="AD49" s="34"/>
      <c r="AE49" s="34"/>
    </row>
    <row r="50" spans="1:31" s="2" customFormat="1" ht="30" customHeight="1" hidden="1">
      <c r="A50" s="34"/>
      <c r="B50" s="35"/>
      <c r="C50" s="36"/>
      <c r="D50" s="36"/>
      <c r="E50" s="280" t="str">
        <f>E9</f>
        <v>SO 15 - Výměna dílů čelisťových závěrů a ošetření výhybek mazivem</v>
      </c>
      <c r="F50" s="287"/>
      <c r="G50" s="287"/>
      <c r="H50" s="287"/>
      <c r="I50" s="36"/>
      <c r="J50" s="36"/>
      <c r="K50" s="36"/>
      <c r="L50" s="113"/>
      <c r="S50" s="34"/>
      <c r="T50" s="34"/>
      <c r="U50" s="34"/>
      <c r="V50" s="34"/>
      <c r="W50" s="34"/>
      <c r="X50" s="34"/>
      <c r="Y50" s="34"/>
      <c r="Z50" s="34"/>
      <c r="AA50" s="34"/>
      <c r="AB50" s="34"/>
      <c r="AC50" s="34"/>
      <c r="AD50" s="34"/>
      <c r="AE50" s="34"/>
    </row>
    <row r="51" spans="1:31" s="2" customFormat="1" ht="6.9" customHeight="1" hidden="1">
      <c r="A51" s="34"/>
      <c r="B51" s="35"/>
      <c r="C51" s="36"/>
      <c r="D51" s="36"/>
      <c r="E51" s="36"/>
      <c r="F51" s="36"/>
      <c r="G51" s="36"/>
      <c r="H51" s="36"/>
      <c r="I51" s="36"/>
      <c r="J51" s="36"/>
      <c r="K51" s="36"/>
      <c r="L51" s="113"/>
      <c r="S51" s="34"/>
      <c r="T51" s="34"/>
      <c r="U51" s="34"/>
      <c r="V51" s="34"/>
      <c r="W51" s="34"/>
      <c r="X51" s="34"/>
      <c r="Y51" s="34"/>
      <c r="Z51" s="34"/>
      <c r="AA51" s="34"/>
      <c r="AB51" s="34"/>
      <c r="AC51" s="34"/>
      <c r="AD51" s="34"/>
      <c r="AE51" s="34"/>
    </row>
    <row r="52" spans="1:31" s="2" customFormat="1" ht="12" customHeight="1" hidden="1">
      <c r="A52" s="34"/>
      <c r="B52" s="35"/>
      <c r="C52" s="29" t="s">
        <v>21</v>
      </c>
      <c r="D52" s="36"/>
      <c r="E52" s="36"/>
      <c r="F52" s="27" t="str">
        <f>F12</f>
        <v xml:space="preserve"> </v>
      </c>
      <c r="G52" s="36"/>
      <c r="H52" s="36"/>
      <c r="I52" s="29" t="s">
        <v>23</v>
      </c>
      <c r="J52" s="59" t="str">
        <f>IF(J12="","",J12)</f>
        <v>24. 2. 2023</v>
      </c>
      <c r="K52" s="36"/>
      <c r="L52" s="113"/>
      <c r="S52" s="34"/>
      <c r="T52" s="34"/>
      <c r="U52" s="34"/>
      <c r="V52" s="34"/>
      <c r="W52" s="34"/>
      <c r="X52" s="34"/>
      <c r="Y52" s="34"/>
      <c r="Z52" s="34"/>
      <c r="AA52" s="34"/>
      <c r="AB52" s="34"/>
      <c r="AC52" s="34"/>
      <c r="AD52" s="34"/>
      <c r="AE52" s="34"/>
    </row>
    <row r="53" spans="1:31" s="2" customFormat="1" ht="6.9" customHeight="1" hidden="1">
      <c r="A53" s="34"/>
      <c r="B53" s="35"/>
      <c r="C53" s="36"/>
      <c r="D53" s="36"/>
      <c r="E53" s="36"/>
      <c r="F53" s="36"/>
      <c r="G53" s="36"/>
      <c r="H53" s="36"/>
      <c r="I53" s="36"/>
      <c r="J53" s="36"/>
      <c r="K53" s="36"/>
      <c r="L53" s="113"/>
      <c r="S53" s="34"/>
      <c r="T53" s="34"/>
      <c r="U53" s="34"/>
      <c r="V53" s="34"/>
      <c r="W53" s="34"/>
      <c r="X53" s="34"/>
      <c r="Y53" s="34"/>
      <c r="Z53" s="34"/>
      <c r="AA53" s="34"/>
      <c r="AB53" s="34"/>
      <c r="AC53" s="34"/>
      <c r="AD53" s="34"/>
      <c r="AE53" s="34"/>
    </row>
    <row r="54" spans="1:31" s="2" customFormat="1" ht="15.15" customHeight="1" hidden="1">
      <c r="A54" s="34"/>
      <c r="B54" s="35"/>
      <c r="C54" s="29" t="s">
        <v>25</v>
      </c>
      <c r="D54" s="36"/>
      <c r="E54" s="36"/>
      <c r="F54" s="27" t="str">
        <f>E15</f>
        <v>Ing. Aleš Bednář</v>
      </c>
      <c r="G54" s="36"/>
      <c r="H54" s="36"/>
      <c r="I54" s="29" t="s">
        <v>31</v>
      </c>
      <c r="J54" s="32" t="str">
        <f>E21</f>
        <v xml:space="preserve"> </v>
      </c>
      <c r="K54" s="36"/>
      <c r="L54" s="113"/>
      <c r="S54" s="34"/>
      <c r="T54" s="34"/>
      <c r="U54" s="34"/>
      <c r="V54" s="34"/>
      <c r="W54" s="34"/>
      <c r="X54" s="34"/>
      <c r="Y54" s="34"/>
      <c r="Z54" s="34"/>
      <c r="AA54" s="34"/>
      <c r="AB54" s="34"/>
      <c r="AC54" s="34"/>
      <c r="AD54" s="34"/>
      <c r="AE54" s="34"/>
    </row>
    <row r="55" spans="1:31" s="2" customFormat="1" ht="15.15" customHeight="1" hidden="1">
      <c r="A55" s="34"/>
      <c r="B55" s="35"/>
      <c r="C55" s="29" t="s">
        <v>29</v>
      </c>
      <c r="D55" s="36"/>
      <c r="E55" s="36"/>
      <c r="F55" s="27" t="str">
        <f>IF(E18="","",E18)</f>
        <v>Vyplň údaj</v>
      </c>
      <c r="G55" s="36"/>
      <c r="H55" s="36"/>
      <c r="I55" s="29" t="s">
        <v>33</v>
      </c>
      <c r="J55" s="32" t="str">
        <f>E24</f>
        <v>Lukáš Kot</v>
      </c>
      <c r="K55" s="36"/>
      <c r="L55" s="113"/>
      <c r="S55" s="34"/>
      <c r="T55" s="34"/>
      <c r="U55" s="34"/>
      <c r="V55" s="34"/>
      <c r="W55" s="34"/>
      <c r="X55" s="34"/>
      <c r="Y55" s="34"/>
      <c r="Z55" s="34"/>
      <c r="AA55" s="34"/>
      <c r="AB55" s="34"/>
      <c r="AC55" s="34"/>
      <c r="AD55" s="34"/>
      <c r="AE55" s="34"/>
    </row>
    <row r="56" spans="1:31" s="2" customFormat="1" ht="10.35" customHeight="1" hidden="1">
      <c r="A56" s="34"/>
      <c r="B56" s="35"/>
      <c r="C56" s="36"/>
      <c r="D56" s="36"/>
      <c r="E56" s="36"/>
      <c r="F56" s="36"/>
      <c r="G56" s="36"/>
      <c r="H56" s="36"/>
      <c r="I56" s="36"/>
      <c r="J56" s="36"/>
      <c r="K56" s="36"/>
      <c r="L56" s="113"/>
      <c r="S56" s="34"/>
      <c r="T56" s="34"/>
      <c r="U56" s="34"/>
      <c r="V56" s="34"/>
      <c r="W56" s="34"/>
      <c r="X56" s="34"/>
      <c r="Y56" s="34"/>
      <c r="Z56" s="34"/>
      <c r="AA56" s="34"/>
      <c r="AB56" s="34"/>
      <c r="AC56" s="34"/>
      <c r="AD56" s="34"/>
      <c r="AE56" s="34"/>
    </row>
    <row r="57" spans="1:31" s="2" customFormat="1" ht="29.25" customHeight="1" hidden="1">
      <c r="A57" s="34"/>
      <c r="B57" s="35"/>
      <c r="C57" s="136" t="s">
        <v>159</v>
      </c>
      <c r="D57" s="137"/>
      <c r="E57" s="137"/>
      <c r="F57" s="137"/>
      <c r="G57" s="137"/>
      <c r="H57" s="137"/>
      <c r="I57" s="137"/>
      <c r="J57" s="138" t="s">
        <v>160</v>
      </c>
      <c r="K57" s="137"/>
      <c r="L57" s="113"/>
      <c r="S57" s="34"/>
      <c r="T57" s="34"/>
      <c r="U57" s="34"/>
      <c r="V57" s="34"/>
      <c r="W57" s="34"/>
      <c r="X57" s="34"/>
      <c r="Y57" s="34"/>
      <c r="Z57" s="34"/>
      <c r="AA57" s="34"/>
      <c r="AB57" s="34"/>
      <c r="AC57" s="34"/>
      <c r="AD57" s="34"/>
      <c r="AE57" s="34"/>
    </row>
    <row r="58" spans="1:31" s="2" customFormat="1" ht="10.35" customHeight="1" hidden="1">
      <c r="A58" s="34"/>
      <c r="B58" s="35"/>
      <c r="C58" s="36"/>
      <c r="D58" s="36"/>
      <c r="E58" s="36"/>
      <c r="F58" s="36"/>
      <c r="G58" s="36"/>
      <c r="H58" s="36"/>
      <c r="I58" s="36"/>
      <c r="J58" s="36"/>
      <c r="K58" s="36"/>
      <c r="L58" s="113"/>
      <c r="S58" s="34"/>
      <c r="T58" s="34"/>
      <c r="U58" s="34"/>
      <c r="V58" s="34"/>
      <c r="W58" s="34"/>
      <c r="X58" s="34"/>
      <c r="Y58" s="34"/>
      <c r="Z58" s="34"/>
      <c r="AA58" s="34"/>
      <c r="AB58" s="34"/>
      <c r="AC58" s="34"/>
      <c r="AD58" s="34"/>
      <c r="AE58" s="34"/>
    </row>
    <row r="59" spans="1:47" s="2" customFormat="1" ht="22.8" customHeight="1" hidden="1">
      <c r="A59" s="34"/>
      <c r="B59" s="35"/>
      <c r="C59" s="139" t="s">
        <v>69</v>
      </c>
      <c r="D59" s="36"/>
      <c r="E59" s="36"/>
      <c r="F59" s="36"/>
      <c r="G59" s="36"/>
      <c r="H59" s="36"/>
      <c r="I59" s="36"/>
      <c r="J59" s="77">
        <f>J83</f>
        <v>0</v>
      </c>
      <c r="K59" s="36"/>
      <c r="L59" s="113"/>
      <c r="S59" s="34"/>
      <c r="T59" s="34"/>
      <c r="U59" s="34"/>
      <c r="V59" s="34"/>
      <c r="W59" s="34"/>
      <c r="X59" s="34"/>
      <c r="Y59" s="34"/>
      <c r="Z59" s="34"/>
      <c r="AA59" s="34"/>
      <c r="AB59" s="34"/>
      <c r="AC59" s="34"/>
      <c r="AD59" s="34"/>
      <c r="AE59" s="34"/>
      <c r="AU59" s="17" t="s">
        <v>161</v>
      </c>
    </row>
    <row r="60" spans="2:12" s="9" customFormat="1" ht="24.9" customHeight="1" hidden="1">
      <c r="B60" s="140"/>
      <c r="C60" s="141"/>
      <c r="D60" s="142" t="s">
        <v>162</v>
      </c>
      <c r="E60" s="143"/>
      <c r="F60" s="143"/>
      <c r="G60" s="143"/>
      <c r="H60" s="143"/>
      <c r="I60" s="143"/>
      <c r="J60" s="144">
        <f>J84</f>
        <v>0</v>
      </c>
      <c r="K60" s="141"/>
      <c r="L60" s="145"/>
    </row>
    <row r="61" spans="2:12" s="10" customFormat="1" ht="19.95" customHeight="1" hidden="1">
      <c r="B61" s="146"/>
      <c r="C61" s="97"/>
      <c r="D61" s="147" t="s">
        <v>248</v>
      </c>
      <c r="E61" s="148"/>
      <c r="F61" s="148"/>
      <c r="G61" s="148"/>
      <c r="H61" s="148"/>
      <c r="I61" s="148"/>
      <c r="J61" s="149">
        <f>J85</f>
        <v>0</v>
      </c>
      <c r="K61" s="97"/>
      <c r="L61" s="150"/>
    </row>
    <row r="62" spans="2:12" s="10" customFormat="1" ht="19.95" customHeight="1" hidden="1">
      <c r="B62" s="146"/>
      <c r="C62" s="97"/>
      <c r="D62" s="147" t="s">
        <v>163</v>
      </c>
      <c r="E62" s="148"/>
      <c r="F62" s="148"/>
      <c r="G62" s="148"/>
      <c r="H62" s="148"/>
      <c r="I62" s="148"/>
      <c r="J62" s="149">
        <f>J91</f>
        <v>0</v>
      </c>
      <c r="K62" s="97"/>
      <c r="L62" s="150"/>
    </row>
    <row r="63" spans="2:12" s="10" customFormat="1" ht="19.95" customHeight="1" hidden="1">
      <c r="B63" s="146"/>
      <c r="C63" s="97"/>
      <c r="D63" s="147" t="s">
        <v>164</v>
      </c>
      <c r="E63" s="148"/>
      <c r="F63" s="148"/>
      <c r="G63" s="148"/>
      <c r="H63" s="148"/>
      <c r="I63" s="148"/>
      <c r="J63" s="149">
        <f>J125</f>
        <v>0</v>
      </c>
      <c r="K63" s="97"/>
      <c r="L63" s="150"/>
    </row>
    <row r="64" spans="1:31" s="2" customFormat="1" ht="21.75" customHeight="1" hidden="1">
      <c r="A64" s="34"/>
      <c r="B64" s="35"/>
      <c r="C64" s="36"/>
      <c r="D64" s="36"/>
      <c r="E64" s="36"/>
      <c r="F64" s="36"/>
      <c r="G64" s="36"/>
      <c r="H64" s="36"/>
      <c r="I64" s="36"/>
      <c r="J64" s="36"/>
      <c r="K64" s="36"/>
      <c r="L64" s="113"/>
      <c r="S64" s="34"/>
      <c r="T64" s="34"/>
      <c r="U64" s="34"/>
      <c r="V64" s="34"/>
      <c r="W64" s="34"/>
      <c r="X64" s="34"/>
      <c r="Y64" s="34"/>
      <c r="Z64" s="34"/>
      <c r="AA64" s="34"/>
      <c r="AB64" s="34"/>
      <c r="AC64" s="34"/>
      <c r="AD64" s="34"/>
      <c r="AE64" s="34"/>
    </row>
    <row r="65" spans="1:31" s="2" customFormat="1" ht="6.9" customHeight="1" hidden="1">
      <c r="A65" s="34"/>
      <c r="B65" s="47"/>
      <c r="C65" s="48"/>
      <c r="D65" s="48"/>
      <c r="E65" s="48"/>
      <c r="F65" s="48"/>
      <c r="G65" s="48"/>
      <c r="H65" s="48"/>
      <c r="I65" s="48"/>
      <c r="J65" s="48"/>
      <c r="K65" s="48"/>
      <c r="L65" s="113"/>
      <c r="S65" s="34"/>
      <c r="T65" s="34"/>
      <c r="U65" s="34"/>
      <c r="V65" s="34"/>
      <c r="W65" s="34"/>
      <c r="X65" s="34"/>
      <c r="Y65" s="34"/>
      <c r="Z65" s="34"/>
      <c r="AA65" s="34"/>
      <c r="AB65" s="34"/>
      <c r="AC65" s="34"/>
      <c r="AD65" s="34"/>
      <c r="AE65" s="34"/>
    </row>
    <row r="66" ht="12" hidden="1"/>
    <row r="67" ht="12" hidden="1"/>
    <row r="68" ht="12" hidden="1"/>
    <row r="69" spans="1:31" s="2" customFormat="1" ht="6.9" customHeight="1">
      <c r="A69" s="34"/>
      <c r="B69" s="49"/>
      <c r="C69" s="50"/>
      <c r="D69" s="50"/>
      <c r="E69" s="50"/>
      <c r="F69" s="50"/>
      <c r="G69" s="50"/>
      <c r="H69" s="50"/>
      <c r="I69" s="50"/>
      <c r="J69" s="50"/>
      <c r="K69" s="50"/>
      <c r="L69" s="113"/>
      <c r="S69" s="34"/>
      <c r="T69" s="34"/>
      <c r="U69" s="34"/>
      <c r="V69" s="34"/>
      <c r="W69" s="34"/>
      <c r="X69" s="34"/>
      <c r="Y69" s="34"/>
      <c r="Z69" s="34"/>
      <c r="AA69" s="34"/>
      <c r="AB69" s="34"/>
      <c r="AC69" s="34"/>
      <c r="AD69" s="34"/>
      <c r="AE69" s="34"/>
    </row>
    <row r="70" spans="1:31" s="2" customFormat="1" ht="24.9" customHeight="1">
      <c r="A70" s="34"/>
      <c r="B70" s="35"/>
      <c r="C70" s="23" t="s">
        <v>166</v>
      </c>
      <c r="D70" s="36"/>
      <c r="E70" s="36"/>
      <c r="F70" s="36"/>
      <c r="G70" s="36"/>
      <c r="H70" s="36"/>
      <c r="I70" s="36"/>
      <c r="J70" s="36"/>
      <c r="K70" s="36"/>
      <c r="L70" s="113"/>
      <c r="S70" s="34"/>
      <c r="T70" s="34"/>
      <c r="U70" s="34"/>
      <c r="V70" s="34"/>
      <c r="W70" s="34"/>
      <c r="X70" s="34"/>
      <c r="Y70" s="34"/>
      <c r="Z70" s="34"/>
      <c r="AA70" s="34"/>
      <c r="AB70" s="34"/>
      <c r="AC70" s="34"/>
      <c r="AD70" s="34"/>
      <c r="AE70" s="34"/>
    </row>
    <row r="71" spans="1:31" s="2" customFormat="1" ht="6.9" customHeight="1">
      <c r="A71" s="34"/>
      <c r="B71" s="35"/>
      <c r="C71" s="36"/>
      <c r="D71" s="36"/>
      <c r="E71" s="36"/>
      <c r="F71" s="36"/>
      <c r="G71" s="36"/>
      <c r="H71" s="36"/>
      <c r="I71" s="36"/>
      <c r="J71" s="36"/>
      <c r="K71" s="36"/>
      <c r="L71" s="113"/>
      <c r="S71" s="34"/>
      <c r="T71" s="34"/>
      <c r="U71" s="34"/>
      <c r="V71" s="34"/>
      <c r="W71" s="34"/>
      <c r="X71" s="34"/>
      <c r="Y71" s="34"/>
      <c r="Z71" s="34"/>
      <c r="AA71" s="34"/>
      <c r="AB71" s="34"/>
      <c r="AC71" s="34"/>
      <c r="AD71" s="34"/>
      <c r="AE71" s="34"/>
    </row>
    <row r="72" spans="1:31" s="2" customFormat="1" ht="12" customHeight="1">
      <c r="A72" s="34"/>
      <c r="B72" s="35"/>
      <c r="C72" s="29" t="s">
        <v>16</v>
      </c>
      <c r="D72" s="36"/>
      <c r="E72" s="36"/>
      <c r="F72" s="36"/>
      <c r="G72" s="36"/>
      <c r="H72" s="36"/>
      <c r="I72" s="36"/>
      <c r="J72" s="36"/>
      <c r="K72" s="36"/>
      <c r="L72" s="113"/>
      <c r="S72" s="34"/>
      <c r="T72" s="34"/>
      <c r="U72" s="34"/>
      <c r="V72" s="34"/>
      <c r="W72" s="34"/>
      <c r="X72" s="34"/>
      <c r="Y72" s="34"/>
      <c r="Z72" s="34"/>
      <c r="AA72" s="34"/>
      <c r="AB72" s="34"/>
      <c r="AC72" s="34"/>
      <c r="AD72" s="34"/>
      <c r="AE72" s="34"/>
    </row>
    <row r="73" spans="1:31" s="2" customFormat="1" ht="16.5" customHeight="1">
      <c r="A73" s="34"/>
      <c r="B73" s="35"/>
      <c r="C73" s="36"/>
      <c r="D73" s="36"/>
      <c r="E73" s="288" t="str">
        <f>E7</f>
        <v>Cyklická údržba trati v úseku Praha-Holešovice - Vraňany</v>
      </c>
      <c r="F73" s="289"/>
      <c r="G73" s="289"/>
      <c r="H73" s="289"/>
      <c r="I73" s="36"/>
      <c r="J73" s="36"/>
      <c r="K73" s="36"/>
      <c r="L73" s="113"/>
      <c r="S73" s="34"/>
      <c r="T73" s="34"/>
      <c r="U73" s="34"/>
      <c r="V73" s="34"/>
      <c r="W73" s="34"/>
      <c r="X73" s="34"/>
      <c r="Y73" s="34"/>
      <c r="Z73" s="34"/>
      <c r="AA73" s="34"/>
      <c r="AB73" s="34"/>
      <c r="AC73" s="34"/>
      <c r="AD73" s="34"/>
      <c r="AE73" s="34"/>
    </row>
    <row r="74" spans="1:31" s="2" customFormat="1" ht="12" customHeight="1">
      <c r="A74" s="34"/>
      <c r="B74" s="35"/>
      <c r="C74" s="29" t="s">
        <v>156</v>
      </c>
      <c r="D74" s="36"/>
      <c r="E74" s="36"/>
      <c r="F74" s="36"/>
      <c r="G74" s="36"/>
      <c r="H74" s="36"/>
      <c r="I74" s="36"/>
      <c r="J74" s="36"/>
      <c r="K74" s="36"/>
      <c r="L74" s="113"/>
      <c r="S74" s="34"/>
      <c r="T74" s="34"/>
      <c r="U74" s="34"/>
      <c r="V74" s="34"/>
      <c r="W74" s="34"/>
      <c r="X74" s="34"/>
      <c r="Y74" s="34"/>
      <c r="Z74" s="34"/>
      <c r="AA74" s="34"/>
      <c r="AB74" s="34"/>
      <c r="AC74" s="34"/>
      <c r="AD74" s="34"/>
      <c r="AE74" s="34"/>
    </row>
    <row r="75" spans="1:31" s="2" customFormat="1" ht="30" customHeight="1">
      <c r="A75" s="34"/>
      <c r="B75" s="35"/>
      <c r="C75" s="36"/>
      <c r="D75" s="36"/>
      <c r="E75" s="280" t="str">
        <f>E9</f>
        <v>SO 15 - Výměna dílů čelisťových závěrů a ošetření výhybek mazivem</v>
      </c>
      <c r="F75" s="287"/>
      <c r="G75" s="287"/>
      <c r="H75" s="287"/>
      <c r="I75" s="36"/>
      <c r="J75" s="36"/>
      <c r="K75" s="36"/>
      <c r="L75" s="113"/>
      <c r="S75" s="34"/>
      <c r="T75" s="34"/>
      <c r="U75" s="34"/>
      <c r="V75" s="34"/>
      <c r="W75" s="34"/>
      <c r="X75" s="34"/>
      <c r="Y75" s="34"/>
      <c r="Z75" s="34"/>
      <c r="AA75" s="34"/>
      <c r="AB75" s="34"/>
      <c r="AC75" s="34"/>
      <c r="AD75" s="34"/>
      <c r="AE75" s="34"/>
    </row>
    <row r="76" spans="1:31" s="2" customFormat="1" ht="6.9" customHeight="1">
      <c r="A76" s="34"/>
      <c r="B76" s="35"/>
      <c r="C76" s="36"/>
      <c r="D76" s="36"/>
      <c r="E76" s="36"/>
      <c r="F76" s="36"/>
      <c r="G76" s="36"/>
      <c r="H76" s="36"/>
      <c r="I76" s="36"/>
      <c r="J76" s="36"/>
      <c r="K76" s="36"/>
      <c r="L76" s="113"/>
      <c r="S76" s="34"/>
      <c r="T76" s="34"/>
      <c r="U76" s="34"/>
      <c r="V76" s="34"/>
      <c r="W76" s="34"/>
      <c r="X76" s="34"/>
      <c r="Y76" s="34"/>
      <c r="Z76" s="34"/>
      <c r="AA76" s="34"/>
      <c r="AB76" s="34"/>
      <c r="AC76" s="34"/>
      <c r="AD76" s="34"/>
      <c r="AE76" s="34"/>
    </row>
    <row r="77" spans="1:31" s="2" customFormat="1" ht="12" customHeight="1">
      <c r="A77" s="34"/>
      <c r="B77" s="35"/>
      <c r="C77" s="29" t="s">
        <v>21</v>
      </c>
      <c r="D77" s="36"/>
      <c r="E77" s="36"/>
      <c r="F77" s="27" t="str">
        <f>F12</f>
        <v xml:space="preserve"> </v>
      </c>
      <c r="G77" s="36"/>
      <c r="H77" s="36"/>
      <c r="I77" s="29" t="s">
        <v>23</v>
      </c>
      <c r="J77" s="59" t="str">
        <f>IF(J12="","",J12)</f>
        <v>24. 2. 2023</v>
      </c>
      <c r="K77" s="36"/>
      <c r="L77" s="113"/>
      <c r="S77" s="34"/>
      <c r="T77" s="34"/>
      <c r="U77" s="34"/>
      <c r="V77" s="34"/>
      <c r="W77" s="34"/>
      <c r="X77" s="34"/>
      <c r="Y77" s="34"/>
      <c r="Z77" s="34"/>
      <c r="AA77" s="34"/>
      <c r="AB77" s="34"/>
      <c r="AC77" s="34"/>
      <c r="AD77" s="34"/>
      <c r="AE77" s="34"/>
    </row>
    <row r="78" spans="1:31" s="2" customFormat="1" ht="6.9" customHeight="1">
      <c r="A78" s="34"/>
      <c r="B78" s="35"/>
      <c r="C78" s="36"/>
      <c r="D78" s="36"/>
      <c r="E78" s="36"/>
      <c r="F78" s="36"/>
      <c r="G78" s="36"/>
      <c r="H78" s="36"/>
      <c r="I78" s="36"/>
      <c r="J78" s="36"/>
      <c r="K78" s="36"/>
      <c r="L78" s="113"/>
      <c r="S78" s="34"/>
      <c r="T78" s="34"/>
      <c r="U78" s="34"/>
      <c r="V78" s="34"/>
      <c r="W78" s="34"/>
      <c r="X78" s="34"/>
      <c r="Y78" s="34"/>
      <c r="Z78" s="34"/>
      <c r="AA78" s="34"/>
      <c r="AB78" s="34"/>
      <c r="AC78" s="34"/>
      <c r="AD78" s="34"/>
      <c r="AE78" s="34"/>
    </row>
    <row r="79" spans="1:31" s="2" customFormat="1" ht="15.15" customHeight="1">
      <c r="A79" s="34"/>
      <c r="B79" s="35"/>
      <c r="C79" s="29" t="s">
        <v>25</v>
      </c>
      <c r="D79" s="36"/>
      <c r="E79" s="36"/>
      <c r="F79" s="27" t="str">
        <f>E15</f>
        <v>Ing. Aleš Bednář</v>
      </c>
      <c r="G79" s="36"/>
      <c r="H79" s="36"/>
      <c r="I79" s="29" t="s">
        <v>31</v>
      </c>
      <c r="J79" s="32" t="str">
        <f>E21</f>
        <v xml:space="preserve"> </v>
      </c>
      <c r="K79" s="36"/>
      <c r="L79" s="113"/>
      <c r="S79" s="34"/>
      <c r="T79" s="34"/>
      <c r="U79" s="34"/>
      <c r="V79" s="34"/>
      <c r="W79" s="34"/>
      <c r="X79" s="34"/>
      <c r="Y79" s="34"/>
      <c r="Z79" s="34"/>
      <c r="AA79" s="34"/>
      <c r="AB79" s="34"/>
      <c r="AC79" s="34"/>
      <c r="AD79" s="34"/>
      <c r="AE79" s="34"/>
    </row>
    <row r="80" spans="1:31" s="2" customFormat="1" ht="15.15" customHeight="1">
      <c r="A80" s="34"/>
      <c r="B80" s="35"/>
      <c r="C80" s="29" t="s">
        <v>29</v>
      </c>
      <c r="D80" s="36"/>
      <c r="E80" s="36"/>
      <c r="F80" s="27" t="str">
        <f>IF(E18="","",E18)</f>
        <v>Vyplň údaj</v>
      </c>
      <c r="G80" s="36"/>
      <c r="H80" s="36"/>
      <c r="I80" s="29" t="s">
        <v>33</v>
      </c>
      <c r="J80" s="32" t="str">
        <f>E24</f>
        <v>Lukáš Kot</v>
      </c>
      <c r="K80" s="36"/>
      <c r="L80" s="113"/>
      <c r="S80" s="34"/>
      <c r="T80" s="34"/>
      <c r="U80" s="34"/>
      <c r="V80" s="34"/>
      <c r="W80" s="34"/>
      <c r="X80" s="34"/>
      <c r="Y80" s="34"/>
      <c r="Z80" s="34"/>
      <c r="AA80" s="34"/>
      <c r="AB80" s="34"/>
      <c r="AC80" s="34"/>
      <c r="AD80" s="34"/>
      <c r="AE80" s="34"/>
    </row>
    <row r="81" spans="1:31" s="2" customFormat="1" ht="10.35" customHeight="1">
      <c r="A81" s="34"/>
      <c r="B81" s="35"/>
      <c r="C81" s="36"/>
      <c r="D81" s="36"/>
      <c r="E81" s="36"/>
      <c r="F81" s="36"/>
      <c r="G81" s="36"/>
      <c r="H81" s="36"/>
      <c r="I81" s="36"/>
      <c r="J81" s="36"/>
      <c r="K81" s="36"/>
      <c r="L81" s="113"/>
      <c r="S81" s="34"/>
      <c r="T81" s="34"/>
      <c r="U81" s="34"/>
      <c r="V81" s="34"/>
      <c r="W81" s="34"/>
      <c r="X81" s="34"/>
      <c r="Y81" s="34"/>
      <c r="Z81" s="34"/>
      <c r="AA81" s="34"/>
      <c r="AB81" s="34"/>
      <c r="AC81" s="34"/>
      <c r="AD81" s="34"/>
      <c r="AE81" s="34"/>
    </row>
    <row r="82" spans="1:31" s="11" customFormat="1" ht="29.25" customHeight="1">
      <c r="A82" s="151"/>
      <c r="B82" s="152"/>
      <c r="C82" s="153" t="s">
        <v>167</v>
      </c>
      <c r="D82" s="154" t="s">
        <v>56</v>
      </c>
      <c r="E82" s="154" t="s">
        <v>52</v>
      </c>
      <c r="F82" s="154" t="s">
        <v>53</v>
      </c>
      <c r="G82" s="154" t="s">
        <v>168</v>
      </c>
      <c r="H82" s="154" t="s">
        <v>169</v>
      </c>
      <c r="I82" s="154" t="s">
        <v>170</v>
      </c>
      <c r="J82" s="154" t="s">
        <v>160</v>
      </c>
      <c r="K82" s="155" t="s">
        <v>171</v>
      </c>
      <c r="L82" s="156"/>
      <c r="M82" s="68" t="s">
        <v>19</v>
      </c>
      <c r="N82" s="69" t="s">
        <v>41</v>
      </c>
      <c r="O82" s="69" t="s">
        <v>172</v>
      </c>
      <c r="P82" s="69" t="s">
        <v>173</v>
      </c>
      <c r="Q82" s="69" t="s">
        <v>174</v>
      </c>
      <c r="R82" s="69" t="s">
        <v>175</v>
      </c>
      <c r="S82" s="69" t="s">
        <v>176</v>
      </c>
      <c r="T82" s="70" t="s">
        <v>177</v>
      </c>
      <c r="U82" s="151"/>
      <c r="V82" s="151"/>
      <c r="W82" s="151"/>
      <c r="X82" s="151"/>
      <c r="Y82" s="151"/>
      <c r="Z82" s="151"/>
      <c r="AA82" s="151"/>
      <c r="AB82" s="151"/>
      <c r="AC82" s="151"/>
      <c r="AD82" s="151"/>
      <c r="AE82" s="151"/>
    </row>
    <row r="83" spans="1:63" s="2" customFormat="1" ht="22.8" customHeight="1">
      <c r="A83" s="34"/>
      <c r="B83" s="35"/>
      <c r="C83" s="75" t="s">
        <v>178</v>
      </c>
      <c r="D83" s="36"/>
      <c r="E83" s="36"/>
      <c r="F83" s="36"/>
      <c r="G83" s="36"/>
      <c r="H83" s="36"/>
      <c r="I83" s="36"/>
      <c r="J83" s="157">
        <f>BK83</f>
        <v>0</v>
      </c>
      <c r="K83" s="36"/>
      <c r="L83" s="39"/>
      <c r="M83" s="71"/>
      <c r="N83" s="158"/>
      <c r="O83" s="72"/>
      <c r="P83" s="159">
        <f>P84</f>
        <v>0</v>
      </c>
      <c r="Q83" s="72"/>
      <c r="R83" s="159">
        <f>R84</f>
        <v>5.829000000000001</v>
      </c>
      <c r="S83" s="72"/>
      <c r="T83" s="160">
        <f>T84</f>
        <v>0</v>
      </c>
      <c r="U83" s="34"/>
      <c r="V83" s="34"/>
      <c r="W83" s="34"/>
      <c r="X83" s="34"/>
      <c r="Y83" s="34"/>
      <c r="Z83" s="34"/>
      <c r="AA83" s="34"/>
      <c r="AB83" s="34"/>
      <c r="AC83" s="34"/>
      <c r="AD83" s="34"/>
      <c r="AE83" s="34"/>
      <c r="AT83" s="17" t="s">
        <v>70</v>
      </c>
      <c r="AU83" s="17" t="s">
        <v>161</v>
      </c>
      <c r="BK83" s="161">
        <f>BK84</f>
        <v>0</v>
      </c>
    </row>
    <row r="84" spans="2:63" s="12" customFormat="1" ht="25.95" customHeight="1">
      <c r="B84" s="162"/>
      <c r="C84" s="163"/>
      <c r="D84" s="164" t="s">
        <v>70</v>
      </c>
      <c r="E84" s="165" t="s">
        <v>179</v>
      </c>
      <c r="F84" s="165" t="s">
        <v>180</v>
      </c>
      <c r="G84" s="163"/>
      <c r="H84" s="163"/>
      <c r="I84" s="166"/>
      <c r="J84" s="167">
        <f>BK84</f>
        <v>0</v>
      </c>
      <c r="K84" s="163"/>
      <c r="L84" s="168"/>
      <c r="M84" s="169"/>
      <c r="N84" s="170"/>
      <c r="O84" s="170"/>
      <c r="P84" s="171">
        <f>P85+P91+P125</f>
        <v>0</v>
      </c>
      <c r="Q84" s="170"/>
      <c r="R84" s="171">
        <f>R85+R91+R125</f>
        <v>5.829000000000001</v>
      </c>
      <c r="S84" s="170"/>
      <c r="T84" s="172">
        <f>T85+T91+T125</f>
        <v>0</v>
      </c>
      <c r="AR84" s="173" t="s">
        <v>79</v>
      </c>
      <c r="AT84" s="174" t="s">
        <v>70</v>
      </c>
      <c r="AU84" s="174" t="s">
        <v>71</v>
      </c>
      <c r="AY84" s="173" t="s">
        <v>181</v>
      </c>
      <c r="BK84" s="175">
        <f>BK85+BK91+BK125</f>
        <v>0</v>
      </c>
    </row>
    <row r="85" spans="2:63" s="12" customFormat="1" ht="22.8" customHeight="1">
      <c r="B85" s="162"/>
      <c r="C85" s="163"/>
      <c r="D85" s="164" t="s">
        <v>70</v>
      </c>
      <c r="E85" s="176" t="s">
        <v>79</v>
      </c>
      <c r="F85" s="176" t="s">
        <v>249</v>
      </c>
      <c r="G85" s="163"/>
      <c r="H85" s="163"/>
      <c r="I85" s="166"/>
      <c r="J85" s="177">
        <f>BK85</f>
        <v>0</v>
      </c>
      <c r="K85" s="163"/>
      <c r="L85" s="168"/>
      <c r="M85" s="169"/>
      <c r="N85" s="170"/>
      <c r="O85" s="170"/>
      <c r="P85" s="171">
        <f>SUM(P86:P90)</f>
        <v>0</v>
      </c>
      <c r="Q85" s="170"/>
      <c r="R85" s="171">
        <f>SUM(R86:R90)</f>
        <v>0.01</v>
      </c>
      <c r="S85" s="170"/>
      <c r="T85" s="172">
        <f>SUM(T86:T90)</f>
        <v>0</v>
      </c>
      <c r="AR85" s="173" t="s">
        <v>79</v>
      </c>
      <c r="AT85" s="174" t="s">
        <v>70</v>
      </c>
      <c r="AU85" s="174" t="s">
        <v>79</v>
      </c>
      <c r="AY85" s="173" t="s">
        <v>181</v>
      </c>
      <c r="BK85" s="175">
        <f>SUM(BK86:BK90)</f>
        <v>0</v>
      </c>
    </row>
    <row r="86" spans="1:65" s="2" customFormat="1" ht="24.15" customHeight="1">
      <c r="A86" s="34"/>
      <c r="B86" s="35"/>
      <c r="C86" s="178" t="s">
        <v>79</v>
      </c>
      <c r="D86" s="178" t="s">
        <v>183</v>
      </c>
      <c r="E86" s="179" t="s">
        <v>2335</v>
      </c>
      <c r="F86" s="180" t="s">
        <v>2336</v>
      </c>
      <c r="G86" s="181" t="s">
        <v>2337</v>
      </c>
      <c r="H86" s="182">
        <v>10</v>
      </c>
      <c r="I86" s="241"/>
      <c r="J86" s="184">
        <f>ROUND(I86*H86,2)</f>
        <v>0</v>
      </c>
      <c r="K86" s="180" t="s">
        <v>19</v>
      </c>
      <c r="L86" s="185"/>
      <c r="M86" s="186" t="s">
        <v>19</v>
      </c>
      <c r="N86" s="187" t="s">
        <v>42</v>
      </c>
      <c r="O86" s="64"/>
      <c r="P86" s="188">
        <f>O86*H86</f>
        <v>0</v>
      </c>
      <c r="Q86" s="188">
        <v>0.001</v>
      </c>
      <c r="R86" s="188">
        <f>Q86*H86</f>
        <v>0.01</v>
      </c>
      <c r="S86" s="188">
        <v>0</v>
      </c>
      <c r="T86" s="189">
        <f>S86*H86</f>
        <v>0</v>
      </c>
      <c r="U86" s="34"/>
      <c r="V86" s="34"/>
      <c r="W86" s="34"/>
      <c r="X86" s="34"/>
      <c r="Y86" s="34"/>
      <c r="Z86" s="34"/>
      <c r="AA86" s="34"/>
      <c r="AB86" s="34"/>
      <c r="AC86" s="34"/>
      <c r="AD86" s="34"/>
      <c r="AE86" s="34"/>
      <c r="AR86" s="190" t="s">
        <v>188</v>
      </c>
      <c r="AT86" s="190" t="s">
        <v>183</v>
      </c>
      <c r="AU86" s="190" t="s">
        <v>81</v>
      </c>
      <c r="AY86" s="17" t="s">
        <v>181</v>
      </c>
      <c r="BE86" s="191">
        <f>IF(N86="základní",J86,0)</f>
        <v>0</v>
      </c>
      <c r="BF86" s="191">
        <f>IF(N86="snížená",J86,0)</f>
        <v>0</v>
      </c>
      <c r="BG86" s="191">
        <f>IF(N86="zákl. přenesená",J86,0)</f>
        <v>0</v>
      </c>
      <c r="BH86" s="191">
        <f>IF(N86="sníž. přenesená",J86,0)</f>
        <v>0</v>
      </c>
      <c r="BI86" s="191">
        <f>IF(N86="nulová",J86,0)</f>
        <v>0</v>
      </c>
      <c r="BJ86" s="17" t="s">
        <v>79</v>
      </c>
      <c r="BK86" s="191">
        <f>ROUND(I86*H86,2)</f>
        <v>0</v>
      </c>
      <c r="BL86" s="17" t="s">
        <v>189</v>
      </c>
      <c r="BM86" s="190" t="s">
        <v>2338</v>
      </c>
    </row>
    <row r="87" spans="2:51" s="13" customFormat="1" ht="12">
      <c r="B87" s="192"/>
      <c r="C87" s="193"/>
      <c r="D87" s="194" t="s">
        <v>191</v>
      </c>
      <c r="E87" s="195" t="s">
        <v>19</v>
      </c>
      <c r="F87" s="196" t="s">
        <v>2339</v>
      </c>
      <c r="G87" s="193"/>
      <c r="H87" s="195" t="s">
        <v>19</v>
      </c>
      <c r="I87" s="193"/>
      <c r="J87" s="193"/>
      <c r="K87" s="193"/>
      <c r="L87" s="198"/>
      <c r="M87" s="199"/>
      <c r="N87" s="200"/>
      <c r="O87" s="200"/>
      <c r="P87" s="200"/>
      <c r="Q87" s="200"/>
      <c r="R87" s="200"/>
      <c r="S87" s="200"/>
      <c r="T87" s="201"/>
      <c r="AT87" s="202" t="s">
        <v>191</v>
      </c>
      <c r="AU87" s="202" t="s">
        <v>81</v>
      </c>
      <c r="AV87" s="13" t="s">
        <v>79</v>
      </c>
      <c r="AW87" s="13" t="s">
        <v>32</v>
      </c>
      <c r="AX87" s="13" t="s">
        <v>71</v>
      </c>
      <c r="AY87" s="202" t="s">
        <v>181</v>
      </c>
    </row>
    <row r="88" spans="2:51" s="14" customFormat="1" ht="12">
      <c r="B88" s="203"/>
      <c r="C88" s="204"/>
      <c r="D88" s="194" t="s">
        <v>191</v>
      </c>
      <c r="E88" s="205" t="s">
        <v>19</v>
      </c>
      <c r="F88" s="206" t="s">
        <v>284</v>
      </c>
      <c r="G88" s="204"/>
      <c r="H88" s="207">
        <v>10</v>
      </c>
      <c r="I88" s="204"/>
      <c r="J88" s="204"/>
      <c r="K88" s="204"/>
      <c r="L88" s="209"/>
      <c r="M88" s="210"/>
      <c r="N88" s="211"/>
      <c r="O88" s="211"/>
      <c r="P88" s="211"/>
      <c r="Q88" s="211"/>
      <c r="R88" s="211"/>
      <c r="S88" s="211"/>
      <c r="T88" s="212"/>
      <c r="AT88" s="213" t="s">
        <v>191</v>
      </c>
      <c r="AU88" s="213" t="s">
        <v>81</v>
      </c>
      <c r="AV88" s="14" t="s">
        <v>81</v>
      </c>
      <c r="AW88" s="14" t="s">
        <v>32</v>
      </c>
      <c r="AX88" s="14" t="s">
        <v>71</v>
      </c>
      <c r="AY88" s="213" t="s">
        <v>181</v>
      </c>
    </row>
    <row r="89" spans="2:51" s="15" customFormat="1" ht="12">
      <c r="B89" s="214"/>
      <c r="C89" s="215"/>
      <c r="D89" s="194" t="s">
        <v>191</v>
      </c>
      <c r="E89" s="216" t="s">
        <v>19</v>
      </c>
      <c r="F89" s="217" t="s">
        <v>196</v>
      </c>
      <c r="G89" s="215"/>
      <c r="H89" s="218">
        <v>10</v>
      </c>
      <c r="I89" s="215"/>
      <c r="J89" s="215"/>
      <c r="K89" s="215"/>
      <c r="L89" s="220"/>
      <c r="M89" s="221"/>
      <c r="N89" s="222"/>
      <c r="O89" s="222"/>
      <c r="P89" s="222"/>
      <c r="Q89" s="222"/>
      <c r="R89" s="222"/>
      <c r="S89" s="222"/>
      <c r="T89" s="223"/>
      <c r="AT89" s="224" t="s">
        <v>191</v>
      </c>
      <c r="AU89" s="224" t="s">
        <v>81</v>
      </c>
      <c r="AV89" s="15" t="s">
        <v>189</v>
      </c>
      <c r="AW89" s="15" t="s">
        <v>32</v>
      </c>
      <c r="AX89" s="15" t="s">
        <v>79</v>
      </c>
      <c r="AY89" s="224" t="s">
        <v>181</v>
      </c>
    </row>
    <row r="90" spans="2:51" s="13" customFormat="1" ht="12">
      <c r="B90" s="192"/>
      <c r="C90" s="193"/>
      <c r="D90" s="194" t="s">
        <v>191</v>
      </c>
      <c r="E90" s="195" t="s">
        <v>19</v>
      </c>
      <c r="F90" s="196" t="s">
        <v>254</v>
      </c>
      <c r="G90" s="193"/>
      <c r="H90" s="195" t="s">
        <v>19</v>
      </c>
      <c r="I90" s="193"/>
      <c r="J90" s="193"/>
      <c r="K90" s="193"/>
      <c r="L90" s="198"/>
      <c r="M90" s="199"/>
      <c r="N90" s="200"/>
      <c r="O90" s="200"/>
      <c r="P90" s="200"/>
      <c r="Q90" s="200"/>
      <c r="R90" s="200"/>
      <c r="S90" s="200"/>
      <c r="T90" s="201"/>
      <c r="AT90" s="202" t="s">
        <v>191</v>
      </c>
      <c r="AU90" s="202" t="s">
        <v>81</v>
      </c>
      <c r="AV90" s="13" t="s">
        <v>79</v>
      </c>
      <c r="AW90" s="13" t="s">
        <v>32</v>
      </c>
      <c r="AX90" s="13" t="s">
        <v>71</v>
      </c>
      <c r="AY90" s="202" t="s">
        <v>181</v>
      </c>
    </row>
    <row r="91" spans="2:63" s="12" customFormat="1" ht="22.8" customHeight="1">
      <c r="B91" s="162"/>
      <c r="C91" s="163"/>
      <c r="D91" s="164" t="s">
        <v>70</v>
      </c>
      <c r="E91" s="176" t="s">
        <v>81</v>
      </c>
      <c r="F91" s="176" t="s">
        <v>182</v>
      </c>
      <c r="G91" s="163"/>
      <c r="H91" s="163"/>
      <c r="I91" s="166"/>
      <c r="J91" s="177">
        <f>BK91</f>
        <v>0</v>
      </c>
      <c r="K91" s="163"/>
      <c r="L91" s="168"/>
      <c r="M91" s="169"/>
      <c r="N91" s="170"/>
      <c r="O91" s="170"/>
      <c r="P91" s="171">
        <f>SUM(P92:P124)</f>
        <v>0</v>
      </c>
      <c r="Q91" s="170"/>
      <c r="R91" s="171">
        <f>SUM(R92:R124)</f>
        <v>5.819000000000001</v>
      </c>
      <c r="S91" s="170"/>
      <c r="T91" s="172">
        <f>SUM(T92:T124)</f>
        <v>0</v>
      </c>
      <c r="AR91" s="173" t="s">
        <v>79</v>
      </c>
      <c r="AT91" s="174" t="s">
        <v>70</v>
      </c>
      <c r="AU91" s="174" t="s">
        <v>79</v>
      </c>
      <c r="AY91" s="173" t="s">
        <v>181</v>
      </c>
      <c r="BK91" s="175">
        <f>SUM(BK92:BK124)</f>
        <v>0</v>
      </c>
    </row>
    <row r="92" spans="1:65" s="2" customFormat="1" ht="24.15" customHeight="1">
      <c r="A92" s="34"/>
      <c r="B92" s="35"/>
      <c r="C92" s="178" t="s">
        <v>81</v>
      </c>
      <c r="D92" s="178" t="s">
        <v>183</v>
      </c>
      <c r="E92" s="179" t="s">
        <v>2340</v>
      </c>
      <c r="F92" s="180" t="s">
        <v>2341</v>
      </c>
      <c r="G92" s="181" t="s">
        <v>223</v>
      </c>
      <c r="H92" s="182">
        <v>98</v>
      </c>
      <c r="I92" s="183"/>
      <c r="J92" s="184">
        <f>ROUND(I92*H92,2)</f>
        <v>0</v>
      </c>
      <c r="K92" s="180" t="s">
        <v>19</v>
      </c>
      <c r="L92" s="185"/>
      <c r="M92" s="186" t="s">
        <v>19</v>
      </c>
      <c r="N92" s="187" t="s">
        <v>42</v>
      </c>
      <c r="O92" s="64"/>
      <c r="P92" s="188">
        <f>O92*H92</f>
        <v>0</v>
      </c>
      <c r="Q92" s="188">
        <v>0.015</v>
      </c>
      <c r="R92" s="188">
        <f>Q92*H92</f>
        <v>1.47</v>
      </c>
      <c r="S92" s="188">
        <v>0</v>
      </c>
      <c r="T92" s="189">
        <f>S92*H92</f>
        <v>0</v>
      </c>
      <c r="U92" s="34"/>
      <c r="V92" s="34"/>
      <c r="W92" s="34"/>
      <c r="X92" s="34"/>
      <c r="Y92" s="34"/>
      <c r="Z92" s="34"/>
      <c r="AA92" s="34"/>
      <c r="AB92" s="34"/>
      <c r="AC92" s="34"/>
      <c r="AD92" s="34"/>
      <c r="AE92" s="34"/>
      <c r="AR92" s="190" t="s">
        <v>188</v>
      </c>
      <c r="AT92" s="190" t="s">
        <v>183</v>
      </c>
      <c r="AU92" s="190" t="s">
        <v>81</v>
      </c>
      <c r="AY92" s="17" t="s">
        <v>181</v>
      </c>
      <c r="BE92" s="191">
        <f>IF(N92="základní",J92,0)</f>
        <v>0</v>
      </c>
      <c r="BF92" s="191">
        <f>IF(N92="snížená",J92,0)</f>
        <v>0</v>
      </c>
      <c r="BG92" s="191">
        <f>IF(N92="zákl. přenesená",J92,0)</f>
        <v>0</v>
      </c>
      <c r="BH92" s="191">
        <f>IF(N92="sníž. přenesená",J92,0)</f>
        <v>0</v>
      </c>
      <c r="BI92" s="191">
        <f>IF(N92="nulová",J92,0)</f>
        <v>0</v>
      </c>
      <c r="BJ92" s="17" t="s">
        <v>79</v>
      </c>
      <c r="BK92" s="191">
        <f>ROUND(I92*H92,2)</f>
        <v>0</v>
      </c>
      <c r="BL92" s="17" t="s">
        <v>189</v>
      </c>
      <c r="BM92" s="190" t="s">
        <v>2342</v>
      </c>
    </row>
    <row r="93" spans="2:51" s="13" customFormat="1" ht="12">
      <c r="B93" s="192"/>
      <c r="C93" s="193"/>
      <c r="D93" s="194" t="s">
        <v>191</v>
      </c>
      <c r="E93" s="195" t="s">
        <v>19</v>
      </c>
      <c r="F93" s="196" t="s">
        <v>2343</v>
      </c>
      <c r="G93" s="193"/>
      <c r="H93" s="195" t="s">
        <v>19</v>
      </c>
      <c r="I93" s="197"/>
      <c r="J93" s="193"/>
      <c r="K93" s="193"/>
      <c r="L93" s="198"/>
      <c r="M93" s="199"/>
      <c r="N93" s="200"/>
      <c r="O93" s="200"/>
      <c r="P93" s="200"/>
      <c r="Q93" s="200"/>
      <c r="R93" s="200"/>
      <c r="S93" s="200"/>
      <c r="T93" s="201"/>
      <c r="AT93" s="202" t="s">
        <v>191</v>
      </c>
      <c r="AU93" s="202" t="s">
        <v>81</v>
      </c>
      <c r="AV93" s="13" t="s">
        <v>79</v>
      </c>
      <c r="AW93" s="13" t="s">
        <v>32</v>
      </c>
      <c r="AX93" s="13" t="s">
        <v>71</v>
      </c>
      <c r="AY93" s="202" t="s">
        <v>181</v>
      </c>
    </row>
    <row r="94" spans="2:51" s="14" customFormat="1" ht="12">
      <c r="B94" s="203"/>
      <c r="C94" s="204"/>
      <c r="D94" s="194" t="s">
        <v>191</v>
      </c>
      <c r="E94" s="205" t="s">
        <v>19</v>
      </c>
      <c r="F94" s="206" t="s">
        <v>1178</v>
      </c>
      <c r="G94" s="204"/>
      <c r="H94" s="207">
        <v>49</v>
      </c>
      <c r="I94" s="208"/>
      <c r="J94" s="204"/>
      <c r="K94" s="204"/>
      <c r="L94" s="209"/>
      <c r="M94" s="210"/>
      <c r="N94" s="211"/>
      <c r="O94" s="211"/>
      <c r="P94" s="211"/>
      <c r="Q94" s="211"/>
      <c r="R94" s="211"/>
      <c r="S94" s="211"/>
      <c r="T94" s="212"/>
      <c r="AT94" s="213" t="s">
        <v>191</v>
      </c>
      <c r="AU94" s="213" t="s">
        <v>81</v>
      </c>
      <c r="AV94" s="14" t="s">
        <v>81</v>
      </c>
      <c r="AW94" s="14" t="s">
        <v>32</v>
      </c>
      <c r="AX94" s="14" t="s">
        <v>71</v>
      </c>
      <c r="AY94" s="213" t="s">
        <v>181</v>
      </c>
    </row>
    <row r="95" spans="2:51" s="13" customFormat="1" ht="12">
      <c r="B95" s="192"/>
      <c r="C95" s="193"/>
      <c r="D95" s="194" t="s">
        <v>191</v>
      </c>
      <c r="E95" s="195" t="s">
        <v>19</v>
      </c>
      <c r="F95" s="196" t="s">
        <v>2344</v>
      </c>
      <c r="G95" s="193"/>
      <c r="H95" s="195" t="s">
        <v>19</v>
      </c>
      <c r="I95" s="197"/>
      <c r="J95" s="193"/>
      <c r="K95" s="193"/>
      <c r="L95" s="198"/>
      <c r="M95" s="199"/>
      <c r="N95" s="200"/>
      <c r="O95" s="200"/>
      <c r="P95" s="200"/>
      <c r="Q95" s="200"/>
      <c r="R95" s="200"/>
      <c r="S95" s="200"/>
      <c r="T95" s="201"/>
      <c r="AT95" s="202" t="s">
        <v>191</v>
      </c>
      <c r="AU95" s="202" t="s">
        <v>81</v>
      </c>
      <c r="AV95" s="13" t="s">
        <v>79</v>
      </c>
      <c r="AW95" s="13" t="s">
        <v>32</v>
      </c>
      <c r="AX95" s="13" t="s">
        <v>71</v>
      </c>
      <c r="AY95" s="202" t="s">
        <v>181</v>
      </c>
    </row>
    <row r="96" spans="2:51" s="14" customFormat="1" ht="12">
      <c r="B96" s="203"/>
      <c r="C96" s="204"/>
      <c r="D96" s="194" t="s">
        <v>191</v>
      </c>
      <c r="E96" s="205" t="s">
        <v>19</v>
      </c>
      <c r="F96" s="206" t="s">
        <v>1178</v>
      </c>
      <c r="G96" s="204"/>
      <c r="H96" s="207">
        <v>49</v>
      </c>
      <c r="I96" s="208"/>
      <c r="J96" s="204"/>
      <c r="K96" s="204"/>
      <c r="L96" s="209"/>
      <c r="M96" s="210"/>
      <c r="N96" s="211"/>
      <c r="O96" s="211"/>
      <c r="P96" s="211"/>
      <c r="Q96" s="211"/>
      <c r="R96" s="211"/>
      <c r="S96" s="211"/>
      <c r="T96" s="212"/>
      <c r="AT96" s="213" t="s">
        <v>191</v>
      </c>
      <c r="AU96" s="213" t="s">
        <v>81</v>
      </c>
      <c r="AV96" s="14" t="s">
        <v>81</v>
      </c>
      <c r="AW96" s="14" t="s">
        <v>32</v>
      </c>
      <c r="AX96" s="14" t="s">
        <v>71</v>
      </c>
      <c r="AY96" s="213" t="s">
        <v>181</v>
      </c>
    </row>
    <row r="97" spans="2:51" s="15" customFormat="1" ht="12">
      <c r="B97" s="214"/>
      <c r="C97" s="215"/>
      <c r="D97" s="194" t="s">
        <v>191</v>
      </c>
      <c r="E97" s="216" t="s">
        <v>19</v>
      </c>
      <c r="F97" s="217" t="s">
        <v>196</v>
      </c>
      <c r="G97" s="215"/>
      <c r="H97" s="218">
        <v>98</v>
      </c>
      <c r="I97" s="219"/>
      <c r="J97" s="215"/>
      <c r="K97" s="215"/>
      <c r="L97" s="220"/>
      <c r="M97" s="221"/>
      <c r="N97" s="222"/>
      <c r="O97" s="222"/>
      <c r="P97" s="222"/>
      <c r="Q97" s="222"/>
      <c r="R97" s="222"/>
      <c r="S97" s="222"/>
      <c r="T97" s="223"/>
      <c r="AT97" s="224" t="s">
        <v>191</v>
      </c>
      <c r="AU97" s="224" t="s">
        <v>81</v>
      </c>
      <c r="AV97" s="15" t="s">
        <v>189</v>
      </c>
      <c r="AW97" s="15" t="s">
        <v>32</v>
      </c>
      <c r="AX97" s="15" t="s">
        <v>79</v>
      </c>
      <c r="AY97" s="224" t="s">
        <v>181</v>
      </c>
    </row>
    <row r="98" spans="1:65" s="2" customFormat="1" ht="24.15" customHeight="1">
      <c r="A98" s="34"/>
      <c r="B98" s="35"/>
      <c r="C98" s="178" t="s">
        <v>208</v>
      </c>
      <c r="D98" s="178" t="s">
        <v>183</v>
      </c>
      <c r="E98" s="179" t="s">
        <v>2345</v>
      </c>
      <c r="F98" s="180" t="s">
        <v>2346</v>
      </c>
      <c r="G98" s="181" t="s">
        <v>223</v>
      </c>
      <c r="H98" s="182">
        <v>98</v>
      </c>
      <c r="I98" s="183"/>
      <c r="J98" s="184">
        <f>ROUND(I98*H98,2)</f>
        <v>0</v>
      </c>
      <c r="K98" s="180" t="s">
        <v>19</v>
      </c>
      <c r="L98" s="185"/>
      <c r="M98" s="186" t="s">
        <v>19</v>
      </c>
      <c r="N98" s="187" t="s">
        <v>42</v>
      </c>
      <c r="O98" s="64"/>
      <c r="P98" s="188">
        <f>O98*H98</f>
        <v>0</v>
      </c>
      <c r="Q98" s="188">
        <v>0.015</v>
      </c>
      <c r="R98" s="188">
        <f>Q98*H98</f>
        <v>1.47</v>
      </c>
      <c r="S98" s="188">
        <v>0</v>
      </c>
      <c r="T98" s="189">
        <f>S98*H98</f>
        <v>0</v>
      </c>
      <c r="U98" s="34"/>
      <c r="V98" s="34"/>
      <c r="W98" s="34"/>
      <c r="X98" s="34"/>
      <c r="Y98" s="34"/>
      <c r="Z98" s="34"/>
      <c r="AA98" s="34"/>
      <c r="AB98" s="34"/>
      <c r="AC98" s="34"/>
      <c r="AD98" s="34"/>
      <c r="AE98" s="34"/>
      <c r="AR98" s="190" t="s">
        <v>188</v>
      </c>
      <c r="AT98" s="190" t="s">
        <v>183</v>
      </c>
      <c r="AU98" s="190" t="s">
        <v>81</v>
      </c>
      <c r="AY98" s="17" t="s">
        <v>181</v>
      </c>
      <c r="BE98" s="191">
        <f>IF(N98="základní",J98,0)</f>
        <v>0</v>
      </c>
      <c r="BF98" s="191">
        <f>IF(N98="snížená",J98,0)</f>
        <v>0</v>
      </c>
      <c r="BG98" s="191">
        <f>IF(N98="zákl. přenesená",J98,0)</f>
        <v>0</v>
      </c>
      <c r="BH98" s="191">
        <f>IF(N98="sníž. přenesená",J98,0)</f>
        <v>0</v>
      </c>
      <c r="BI98" s="191">
        <f>IF(N98="nulová",J98,0)</f>
        <v>0</v>
      </c>
      <c r="BJ98" s="17" t="s">
        <v>79</v>
      </c>
      <c r="BK98" s="191">
        <f>ROUND(I98*H98,2)</f>
        <v>0</v>
      </c>
      <c r="BL98" s="17" t="s">
        <v>189</v>
      </c>
      <c r="BM98" s="190" t="s">
        <v>2347</v>
      </c>
    </row>
    <row r="99" spans="2:51" s="13" customFormat="1" ht="12">
      <c r="B99" s="192"/>
      <c r="C99" s="193"/>
      <c r="D99" s="194" t="s">
        <v>191</v>
      </c>
      <c r="E99" s="195" t="s">
        <v>19</v>
      </c>
      <c r="F99" s="196" t="s">
        <v>2348</v>
      </c>
      <c r="G99" s="193"/>
      <c r="H99" s="195" t="s">
        <v>19</v>
      </c>
      <c r="I99" s="197"/>
      <c r="J99" s="193"/>
      <c r="K99" s="193"/>
      <c r="L99" s="198"/>
      <c r="M99" s="199"/>
      <c r="N99" s="200"/>
      <c r="O99" s="200"/>
      <c r="P99" s="200"/>
      <c r="Q99" s="200"/>
      <c r="R99" s="200"/>
      <c r="S99" s="200"/>
      <c r="T99" s="201"/>
      <c r="AT99" s="202" t="s">
        <v>191</v>
      </c>
      <c r="AU99" s="202" t="s">
        <v>81</v>
      </c>
      <c r="AV99" s="13" t="s">
        <v>79</v>
      </c>
      <c r="AW99" s="13" t="s">
        <v>32</v>
      </c>
      <c r="AX99" s="13" t="s">
        <v>71</v>
      </c>
      <c r="AY99" s="202" t="s">
        <v>181</v>
      </c>
    </row>
    <row r="100" spans="2:51" s="14" customFormat="1" ht="12">
      <c r="B100" s="203"/>
      <c r="C100" s="204"/>
      <c r="D100" s="194" t="s">
        <v>191</v>
      </c>
      <c r="E100" s="205" t="s">
        <v>19</v>
      </c>
      <c r="F100" s="206" t="s">
        <v>1178</v>
      </c>
      <c r="G100" s="204"/>
      <c r="H100" s="207">
        <v>49</v>
      </c>
      <c r="I100" s="208"/>
      <c r="J100" s="204"/>
      <c r="K100" s="204"/>
      <c r="L100" s="209"/>
      <c r="M100" s="210"/>
      <c r="N100" s="211"/>
      <c r="O100" s="211"/>
      <c r="P100" s="211"/>
      <c r="Q100" s="211"/>
      <c r="R100" s="211"/>
      <c r="S100" s="211"/>
      <c r="T100" s="212"/>
      <c r="AT100" s="213" t="s">
        <v>191</v>
      </c>
      <c r="AU100" s="213" t="s">
        <v>81</v>
      </c>
      <c r="AV100" s="14" t="s">
        <v>81</v>
      </c>
      <c r="AW100" s="14" t="s">
        <v>32</v>
      </c>
      <c r="AX100" s="14" t="s">
        <v>71</v>
      </c>
      <c r="AY100" s="213" t="s">
        <v>181</v>
      </c>
    </row>
    <row r="101" spans="2:51" s="13" customFormat="1" ht="12">
      <c r="B101" s="192"/>
      <c r="C101" s="193"/>
      <c r="D101" s="194" t="s">
        <v>191</v>
      </c>
      <c r="E101" s="195" t="s">
        <v>19</v>
      </c>
      <c r="F101" s="196" t="s">
        <v>2349</v>
      </c>
      <c r="G101" s="193"/>
      <c r="H101" s="195" t="s">
        <v>19</v>
      </c>
      <c r="I101" s="197"/>
      <c r="J101" s="193"/>
      <c r="K101" s="193"/>
      <c r="L101" s="198"/>
      <c r="M101" s="199"/>
      <c r="N101" s="200"/>
      <c r="O101" s="200"/>
      <c r="P101" s="200"/>
      <c r="Q101" s="200"/>
      <c r="R101" s="200"/>
      <c r="S101" s="200"/>
      <c r="T101" s="201"/>
      <c r="AT101" s="202" t="s">
        <v>191</v>
      </c>
      <c r="AU101" s="202" t="s">
        <v>81</v>
      </c>
      <c r="AV101" s="13" t="s">
        <v>79</v>
      </c>
      <c r="AW101" s="13" t="s">
        <v>32</v>
      </c>
      <c r="AX101" s="13" t="s">
        <v>71</v>
      </c>
      <c r="AY101" s="202" t="s">
        <v>181</v>
      </c>
    </row>
    <row r="102" spans="2:51" s="14" customFormat="1" ht="12">
      <c r="B102" s="203"/>
      <c r="C102" s="204"/>
      <c r="D102" s="194" t="s">
        <v>191</v>
      </c>
      <c r="E102" s="205" t="s">
        <v>19</v>
      </c>
      <c r="F102" s="206" t="s">
        <v>1178</v>
      </c>
      <c r="G102" s="204"/>
      <c r="H102" s="207">
        <v>49</v>
      </c>
      <c r="I102" s="208"/>
      <c r="J102" s="204"/>
      <c r="K102" s="204"/>
      <c r="L102" s="209"/>
      <c r="M102" s="210"/>
      <c r="N102" s="211"/>
      <c r="O102" s="211"/>
      <c r="P102" s="211"/>
      <c r="Q102" s="211"/>
      <c r="R102" s="211"/>
      <c r="S102" s="211"/>
      <c r="T102" s="212"/>
      <c r="AT102" s="213" t="s">
        <v>191</v>
      </c>
      <c r="AU102" s="213" t="s">
        <v>81</v>
      </c>
      <c r="AV102" s="14" t="s">
        <v>81</v>
      </c>
      <c r="AW102" s="14" t="s">
        <v>32</v>
      </c>
      <c r="AX102" s="14" t="s">
        <v>71</v>
      </c>
      <c r="AY102" s="213" t="s">
        <v>181</v>
      </c>
    </row>
    <row r="103" spans="2:51" s="15" customFormat="1" ht="12">
      <c r="B103" s="214"/>
      <c r="C103" s="215"/>
      <c r="D103" s="194" t="s">
        <v>191</v>
      </c>
      <c r="E103" s="216" t="s">
        <v>19</v>
      </c>
      <c r="F103" s="217" t="s">
        <v>196</v>
      </c>
      <c r="G103" s="215"/>
      <c r="H103" s="218">
        <v>98</v>
      </c>
      <c r="I103" s="219"/>
      <c r="J103" s="215"/>
      <c r="K103" s="215"/>
      <c r="L103" s="220"/>
      <c r="M103" s="221"/>
      <c r="N103" s="222"/>
      <c r="O103" s="222"/>
      <c r="P103" s="222"/>
      <c r="Q103" s="222"/>
      <c r="R103" s="222"/>
      <c r="S103" s="222"/>
      <c r="T103" s="223"/>
      <c r="AT103" s="224" t="s">
        <v>191</v>
      </c>
      <c r="AU103" s="224" t="s">
        <v>81</v>
      </c>
      <c r="AV103" s="15" t="s">
        <v>189</v>
      </c>
      <c r="AW103" s="15" t="s">
        <v>32</v>
      </c>
      <c r="AX103" s="15" t="s">
        <v>79</v>
      </c>
      <c r="AY103" s="224" t="s">
        <v>181</v>
      </c>
    </row>
    <row r="104" spans="1:65" s="2" customFormat="1" ht="21.75" customHeight="1">
      <c r="A104" s="34"/>
      <c r="B104" s="35"/>
      <c r="C104" s="178" t="s">
        <v>189</v>
      </c>
      <c r="D104" s="178" t="s">
        <v>183</v>
      </c>
      <c r="E104" s="179" t="s">
        <v>2350</v>
      </c>
      <c r="F104" s="180" t="s">
        <v>2351</v>
      </c>
      <c r="G104" s="181" t="s">
        <v>223</v>
      </c>
      <c r="H104" s="182">
        <v>16</v>
      </c>
      <c r="I104" s="183"/>
      <c r="J104" s="184">
        <f>ROUND(I104*H104,2)</f>
        <v>0</v>
      </c>
      <c r="K104" s="180" t="s">
        <v>19</v>
      </c>
      <c r="L104" s="185"/>
      <c r="M104" s="186" t="s">
        <v>19</v>
      </c>
      <c r="N104" s="187" t="s">
        <v>42</v>
      </c>
      <c r="O104" s="64"/>
      <c r="P104" s="188">
        <f>O104*H104</f>
        <v>0</v>
      </c>
      <c r="Q104" s="188">
        <v>0.015</v>
      </c>
      <c r="R104" s="188">
        <f>Q104*H104</f>
        <v>0.24</v>
      </c>
      <c r="S104" s="188">
        <v>0</v>
      </c>
      <c r="T104" s="189">
        <f>S104*H104</f>
        <v>0</v>
      </c>
      <c r="U104" s="34"/>
      <c r="V104" s="34"/>
      <c r="W104" s="34"/>
      <c r="X104" s="34"/>
      <c r="Y104" s="34"/>
      <c r="Z104" s="34"/>
      <c r="AA104" s="34"/>
      <c r="AB104" s="34"/>
      <c r="AC104" s="34"/>
      <c r="AD104" s="34"/>
      <c r="AE104" s="34"/>
      <c r="AR104" s="190" t="s">
        <v>188</v>
      </c>
      <c r="AT104" s="190" t="s">
        <v>183</v>
      </c>
      <c r="AU104" s="190" t="s">
        <v>81</v>
      </c>
      <c r="AY104" s="17" t="s">
        <v>181</v>
      </c>
      <c r="BE104" s="191">
        <f>IF(N104="základní",J104,0)</f>
        <v>0</v>
      </c>
      <c r="BF104" s="191">
        <f>IF(N104="snížená",J104,0)</f>
        <v>0</v>
      </c>
      <c r="BG104" s="191">
        <f>IF(N104="zákl. přenesená",J104,0)</f>
        <v>0</v>
      </c>
      <c r="BH104" s="191">
        <f>IF(N104="sníž. přenesená",J104,0)</f>
        <v>0</v>
      </c>
      <c r="BI104" s="191">
        <f>IF(N104="nulová",J104,0)</f>
        <v>0</v>
      </c>
      <c r="BJ104" s="17" t="s">
        <v>79</v>
      </c>
      <c r="BK104" s="191">
        <f>ROUND(I104*H104,2)</f>
        <v>0</v>
      </c>
      <c r="BL104" s="17" t="s">
        <v>189</v>
      </c>
      <c r="BM104" s="190" t="s">
        <v>2352</v>
      </c>
    </row>
    <row r="105" spans="2:51" s="13" customFormat="1" ht="12">
      <c r="B105" s="192"/>
      <c r="C105" s="193"/>
      <c r="D105" s="194" t="s">
        <v>191</v>
      </c>
      <c r="E105" s="195" t="s">
        <v>19</v>
      </c>
      <c r="F105" s="196" t="s">
        <v>2348</v>
      </c>
      <c r="G105" s="193"/>
      <c r="H105" s="195" t="s">
        <v>19</v>
      </c>
      <c r="I105" s="197"/>
      <c r="J105" s="193"/>
      <c r="K105" s="193"/>
      <c r="L105" s="198"/>
      <c r="M105" s="199"/>
      <c r="N105" s="200"/>
      <c r="O105" s="200"/>
      <c r="P105" s="200"/>
      <c r="Q105" s="200"/>
      <c r="R105" s="200"/>
      <c r="S105" s="200"/>
      <c r="T105" s="201"/>
      <c r="AT105" s="202" t="s">
        <v>191</v>
      </c>
      <c r="AU105" s="202" t="s">
        <v>81</v>
      </c>
      <c r="AV105" s="13" t="s">
        <v>79</v>
      </c>
      <c r="AW105" s="13" t="s">
        <v>32</v>
      </c>
      <c r="AX105" s="13" t="s">
        <v>71</v>
      </c>
      <c r="AY105" s="202" t="s">
        <v>181</v>
      </c>
    </row>
    <row r="106" spans="2:51" s="14" customFormat="1" ht="12">
      <c r="B106" s="203"/>
      <c r="C106" s="204"/>
      <c r="D106" s="194" t="s">
        <v>191</v>
      </c>
      <c r="E106" s="205" t="s">
        <v>19</v>
      </c>
      <c r="F106" s="206" t="s">
        <v>188</v>
      </c>
      <c r="G106" s="204"/>
      <c r="H106" s="207">
        <v>8</v>
      </c>
      <c r="I106" s="208"/>
      <c r="J106" s="204"/>
      <c r="K106" s="204"/>
      <c r="L106" s="209"/>
      <c r="M106" s="210"/>
      <c r="N106" s="211"/>
      <c r="O106" s="211"/>
      <c r="P106" s="211"/>
      <c r="Q106" s="211"/>
      <c r="R106" s="211"/>
      <c r="S106" s="211"/>
      <c r="T106" s="212"/>
      <c r="AT106" s="213" t="s">
        <v>191</v>
      </c>
      <c r="AU106" s="213" t="s">
        <v>81</v>
      </c>
      <c r="AV106" s="14" t="s">
        <v>81</v>
      </c>
      <c r="AW106" s="14" t="s">
        <v>32</v>
      </c>
      <c r="AX106" s="14" t="s">
        <v>71</v>
      </c>
      <c r="AY106" s="213" t="s">
        <v>181</v>
      </c>
    </row>
    <row r="107" spans="2:51" s="13" customFormat="1" ht="12">
      <c r="B107" s="192"/>
      <c r="C107" s="193"/>
      <c r="D107" s="194" t="s">
        <v>191</v>
      </c>
      <c r="E107" s="195" t="s">
        <v>19</v>
      </c>
      <c r="F107" s="196" t="s">
        <v>2353</v>
      </c>
      <c r="G107" s="193"/>
      <c r="H107" s="195" t="s">
        <v>19</v>
      </c>
      <c r="I107" s="197"/>
      <c r="J107" s="193"/>
      <c r="K107" s="193"/>
      <c r="L107" s="198"/>
      <c r="M107" s="199"/>
      <c r="N107" s="200"/>
      <c r="O107" s="200"/>
      <c r="P107" s="200"/>
      <c r="Q107" s="200"/>
      <c r="R107" s="200"/>
      <c r="S107" s="200"/>
      <c r="T107" s="201"/>
      <c r="AT107" s="202" t="s">
        <v>191</v>
      </c>
      <c r="AU107" s="202" t="s">
        <v>81</v>
      </c>
      <c r="AV107" s="13" t="s">
        <v>79</v>
      </c>
      <c r="AW107" s="13" t="s">
        <v>32</v>
      </c>
      <c r="AX107" s="13" t="s">
        <v>71</v>
      </c>
      <c r="AY107" s="202" t="s">
        <v>181</v>
      </c>
    </row>
    <row r="108" spans="2:51" s="14" customFormat="1" ht="12">
      <c r="B108" s="203"/>
      <c r="C108" s="204"/>
      <c r="D108" s="194" t="s">
        <v>191</v>
      </c>
      <c r="E108" s="205" t="s">
        <v>19</v>
      </c>
      <c r="F108" s="206" t="s">
        <v>188</v>
      </c>
      <c r="G108" s="204"/>
      <c r="H108" s="207">
        <v>8</v>
      </c>
      <c r="I108" s="208"/>
      <c r="J108" s="204"/>
      <c r="K108" s="204"/>
      <c r="L108" s="209"/>
      <c r="M108" s="210"/>
      <c r="N108" s="211"/>
      <c r="O108" s="211"/>
      <c r="P108" s="211"/>
      <c r="Q108" s="211"/>
      <c r="R108" s="211"/>
      <c r="S108" s="211"/>
      <c r="T108" s="212"/>
      <c r="AT108" s="213" t="s">
        <v>191</v>
      </c>
      <c r="AU108" s="213" t="s">
        <v>81</v>
      </c>
      <c r="AV108" s="14" t="s">
        <v>81</v>
      </c>
      <c r="AW108" s="14" t="s">
        <v>32</v>
      </c>
      <c r="AX108" s="14" t="s">
        <v>71</v>
      </c>
      <c r="AY108" s="213" t="s">
        <v>181</v>
      </c>
    </row>
    <row r="109" spans="2:51" s="15" customFormat="1" ht="12">
      <c r="B109" s="214"/>
      <c r="C109" s="215"/>
      <c r="D109" s="194" t="s">
        <v>191</v>
      </c>
      <c r="E109" s="216" t="s">
        <v>19</v>
      </c>
      <c r="F109" s="217" t="s">
        <v>196</v>
      </c>
      <c r="G109" s="215"/>
      <c r="H109" s="218">
        <v>16</v>
      </c>
      <c r="I109" s="219"/>
      <c r="J109" s="215"/>
      <c r="K109" s="215"/>
      <c r="L109" s="220"/>
      <c r="M109" s="221"/>
      <c r="N109" s="222"/>
      <c r="O109" s="222"/>
      <c r="P109" s="222"/>
      <c r="Q109" s="222"/>
      <c r="R109" s="222"/>
      <c r="S109" s="222"/>
      <c r="T109" s="223"/>
      <c r="AT109" s="224" t="s">
        <v>191</v>
      </c>
      <c r="AU109" s="224" t="s">
        <v>81</v>
      </c>
      <c r="AV109" s="15" t="s">
        <v>189</v>
      </c>
      <c r="AW109" s="15" t="s">
        <v>32</v>
      </c>
      <c r="AX109" s="15" t="s">
        <v>79</v>
      </c>
      <c r="AY109" s="224" t="s">
        <v>181</v>
      </c>
    </row>
    <row r="110" spans="1:65" s="2" customFormat="1" ht="24.15" customHeight="1">
      <c r="A110" s="34"/>
      <c r="B110" s="35"/>
      <c r="C110" s="178" t="s">
        <v>197</v>
      </c>
      <c r="D110" s="178" t="s">
        <v>183</v>
      </c>
      <c r="E110" s="179" t="s">
        <v>2354</v>
      </c>
      <c r="F110" s="180" t="s">
        <v>2355</v>
      </c>
      <c r="G110" s="181" t="s">
        <v>223</v>
      </c>
      <c r="H110" s="182">
        <v>8</v>
      </c>
      <c r="I110" s="183"/>
      <c r="J110" s="184">
        <f>ROUND(I110*H110,2)</f>
        <v>0</v>
      </c>
      <c r="K110" s="180" t="s">
        <v>19</v>
      </c>
      <c r="L110" s="185"/>
      <c r="M110" s="186" t="s">
        <v>19</v>
      </c>
      <c r="N110" s="187" t="s">
        <v>42</v>
      </c>
      <c r="O110" s="64"/>
      <c r="P110" s="188">
        <f>O110*H110</f>
        <v>0</v>
      </c>
      <c r="Q110" s="188">
        <v>0.019</v>
      </c>
      <c r="R110" s="188">
        <f>Q110*H110</f>
        <v>0.152</v>
      </c>
      <c r="S110" s="188">
        <v>0</v>
      </c>
      <c r="T110" s="189">
        <f>S110*H110</f>
        <v>0</v>
      </c>
      <c r="U110" s="34"/>
      <c r="V110" s="34"/>
      <c r="W110" s="34"/>
      <c r="X110" s="34"/>
      <c r="Y110" s="34"/>
      <c r="Z110" s="34"/>
      <c r="AA110" s="34"/>
      <c r="AB110" s="34"/>
      <c r="AC110" s="34"/>
      <c r="AD110" s="34"/>
      <c r="AE110" s="34"/>
      <c r="AR110" s="190" t="s">
        <v>188</v>
      </c>
      <c r="AT110" s="190" t="s">
        <v>183</v>
      </c>
      <c r="AU110" s="190" t="s">
        <v>81</v>
      </c>
      <c r="AY110" s="17" t="s">
        <v>181</v>
      </c>
      <c r="BE110" s="191">
        <f>IF(N110="základní",J110,0)</f>
        <v>0</v>
      </c>
      <c r="BF110" s="191">
        <f>IF(N110="snížená",J110,0)</f>
        <v>0</v>
      </c>
      <c r="BG110" s="191">
        <f>IF(N110="zákl. přenesená",J110,0)</f>
        <v>0</v>
      </c>
      <c r="BH110" s="191">
        <f>IF(N110="sníž. přenesená",J110,0)</f>
        <v>0</v>
      </c>
      <c r="BI110" s="191">
        <f>IF(N110="nulová",J110,0)</f>
        <v>0</v>
      </c>
      <c r="BJ110" s="17" t="s">
        <v>79</v>
      </c>
      <c r="BK110" s="191">
        <f>ROUND(I110*H110,2)</f>
        <v>0</v>
      </c>
      <c r="BL110" s="17" t="s">
        <v>189</v>
      </c>
      <c r="BM110" s="190" t="s">
        <v>2356</v>
      </c>
    </row>
    <row r="111" spans="2:51" s="14" customFormat="1" ht="12">
      <c r="B111" s="203"/>
      <c r="C111" s="204"/>
      <c r="D111" s="194" t="s">
        <v>191</v>
      </c>
      <c r="E111" s="205" t="s">
        <v>19</v>
      </c>
      <c r="F111" s="206" t="s">
        <v>188</v>
      </c>
      <c r="G111" s="204"/>
      <c r="H111" s="207">
        <v>8</v>
      </c>
      <c r="I111" s="208"/>
      <c r="J111" s="204"/>
      <c r="K111" s="204"/>
      <c r="L111" s="209"/>
      <c r="M111" s="210"/>
      <c r="N111" s="211"/>
      <c r="O111" s="211"/>
      <c r="P111" s="211"/>
      <c r="Q111" s="211"/>
      <c r="R111" s="211"/>
      <c r="S111" s="211"/>
      <c r="T111" s="212"/>
      <c r="AT111" s="213" t="s">
        <v>191</v>
      </c>
      <c r="AU111" s="213" t="s">
        <v>81</v>
      </c>
      <c r="AV111" s="14" t="s">
        <v>81</v>
      </c>
      <c r="AW111" s="14" t="s">
        <v>32</v>
      </c>
      <c r="AX111" s="14" t="s">
        <v>71</v>
      </c>
      <c r="AY111" s="213" t="s">
        <v>181</v>
      </c>
    </row>
    <row r="112" spans="2:51" s="15" customFormat="1" ht="12">
      <c r="B112" s="214"/>
      <c r="C112" s="215"/>
      <c r="D112" s="194" t="s">
        <v>191</v>
      </c>
      <c r="E112" s="216" t="s">
        <v>19</v>
      </c>
      <c r="F112" s="217" t="s">
        <v>196</v>
      </c>
      <c r="G112" s="215"/>
      <c r="H112" s="218">
        <v>8</v>
      </c>
      <c r="I112" s="219"/>
      <c r="J112" s="215"/>
      <c r="K112" s="215"/>
      <c r="L112" s="220"/>
      <c r="M112" s="221"/>
      <c r="N112" s="222"/>
      <c r="O112" s="222"/>
      <c r="P112" s="222"/>
      <c r="Q112" s="222"/>
      <c r="R112" s="222"/>
      <c r="S112" s="222"/>
      <c r="T112" s="223"/>
      <c r="AT112" s="224" t="s">
        <v>191</v>
      </c>
      <c r="AU112" s="224" t="s">
        <v>81</v>
      </c>
      <c r="AV112" s="15" t="s">
        <v>189</v>
      </c>
      <c r="AW112" s="15" t="s">
        <v>32</v>
      </c>
      <c r="AX112" s="15" t="s">
        <v>79</v>
      </c>
      <c r="AY112" s="224" t="s">
        <v>181</v>
      </c>
    </row>
    <row r="113" spans="1:65" s="2" customFormat="1" ht="24.15" customHeight="1">
      <c r="A113" s="34"/>
      <c r="B113" s="35"/>
      <c r="C113" s="178" t="s">
        <v>225</v>
      </c>
      <c r="D113" s="178" t="s">
        <v>183</v>
      </c>
      <c r="E113" s="179" t="s">
        <v>2357</v>
      </c>
      <c r="F113" s="180" t="s">
        <v>2358</v>
      </c>
      <c r="G113" s="181" t="s">
        <v>223</v>
      </c>
      <c r="H113" s="182">
        <v>8</v>
      </c>
      <c r="I113" s="183"/>
      <c r="J113" s="184">
        <f>ROUND(I113*H113,2)</f>
        <v>0</v>
      </c>
      <c r="K113" s="180" t="s">
        <v>19</v>
      </c>
      <c r="L113" s="185"/>
      <c r="M113" s="186" t="s">
        <v>19</v>
      </c>
      <c r="N113" s="187" t="s">
        <v>42</v>
      </c>
      <c r="O113" s="64"/>
      <c r="P113" s="188">
        <f>O113*H113</f>
        <v>0</v>
      </c>
      <c r="Q113" s="188">
        <v>0.018</v>
      </c>
      <c r="R113" s="188">
        <f>Q113*H113</f>
        <v>0.144</v>
      </c>
      <c r="S113" s="188">
        <v>0</v>
      </c>
      <c r="T113" s="189">
        <f>S113*H113</f>
        <v>0</v>
      </c>
      <c r="U113" s="34"/>
      <c r="V113" s="34"/>
      <c r="W113" s="34"/>
      <c r="X113" s="34"/>
      <c r="Y113" s="34"/>
      <c r="Z113" s="34"/>
      <c r="AA113" s="34"/>
      <c r="AB113" s="34"/>
      <c r="AC113" s="34"/>
      <c r="AD113" s="34"/>
      <c r="AE113" s="34"/>
      <c r="AR113" s="190" t="s">
        <v>188</v>
      </c>
      <c r="AT113" s="190" t="s">
        <v>183</v>
      </c>
      <c r="AU113" s="190" t="s">
        <v>81</v>
      </c>
      <c r="AY113" s="17" t="s">
        <v>181</v>
      </c>
      <c r="BE113" s="191">
        <f>IF(N113="základní",J113,0)</f>
        <v>0</v>
      </c>
      <c r="BF113" s="191">
        <f>IF(N113="snížená",J113,0)</f>
        <v>0</v>
      </c>
      <c r="BG113" s="191">
        <f>IF(N113="zákl. přenesená",J113,0)</f>
        <v>0</v>
      </c>
      <c r="BH113" s="191">
        <f>IF(N113="sníž. přenesená",J113,0)</f>
        <v>0</v>
      </c>
      <c r="BI113" s="191">
        <f>IF(N113="nulová",J113,0)</f>
        <v>0</v>
      </c>
      <c r="BJ113" s="17" t="s">
        <v>79</v>
      </c>
      <c r="BK113" s="191">
        <f>ROUND(I113*H113,2)</f>
        <v>0</v>
      </c>
      <c r="BL113" s="17" t="s">
        <v>189</v>
      </c>
      <c r="BM113" s="190" t="s">
        <v>2359</v>
      </c>
    </row>
    <row r="114" spans="2:51" s="14" customFormat="1" ht="12">
      <c r="B114" s="203"/>
      <c r="C114" s="204"/>
      <c r="D114" s="194" t="s">
        <v>191</v>
      </c>
      <c r="E114" s="205" t="s">
        <v>19</v>
      </c>
      <c r="F114" s="206" t="s">
        <v>188</v>
      </c>
      <c r="G114" s="204"/>
      <c r="H114" s="207">
        <v>8</v>
      </c>
      <c r="I114" s="208"/>
      <c r="J114" s="204"/>
      <c r="K114" s="204"/>
      <c r="L114" s="209"/>
      <c r="M114" s="210"/>
      <c r="N114" s="211"/>
      <c r="O114" s="211"/>
      <c r="P114" s="211"/>
      <c r="Q114" s="211"/>
      <c r="R114" s="211"/>
      <c r="S114" s="211"/>
      <c r="T114" s="212"/>
      <c r="AT114" s="213" t="s">
        <v>191</v>
      </c>
      <c r="AU114" s="213" t="s">
        <v>81</v>
      </c>
      <c r="AV114" s="14" t="s">
        <v>81</v>
      </c>
      <c r="AW114" s="14" t="s">
        <v>32</v>
      </c>
      <c r="AX114" s="14" t="s">
        <v>71</v>
      </c>
      <c r="AY114" s="213" t="s">
        <v>181</v>
      </c>
    </row>
    <row r="115" spans="2:51" s="15" customFormat="1" ht="12">
      <c r="B115" s="214"/>
      <c r="C115" s="215"/>
      <c r="D115" s="194" t="s">
        <v>191</v>
      </c>
      <c r="E115" s="216" t="s">
        <v>19</v>
      </c>
      <c r="F115" s="217" t="s">
        <v>196</v>
      </c>
      <c r="G115" s="215"/>
      <c r="H115" s="218">
        <v>8</v>
      </c>
      <c r="I115" s="219"/>
      <c r="J115" s="215"/>
      <c r="K115" s="215"/>
      <c r="L115" s="220"/>
      <c r="M115" s="221"/>
      <c r="N115" s="222"/>
      <c r="O115" s="222"/>
      <c r="P115" s="222"/>
      <c r="Q115" s="222"/>
      <c r="R115" s="222"/>
      <c r="S115" s="222"/>
      <c r="T115" s="223"/>
      <c r="AT115" s="224" t="s">
        <v>191</v>
      </c>
      <c r="AU115" s="224" t="s">
        <v>81</v>
      </c>
      <c r="AV115" s="15" t="s">
        <v>189</v>
      </c>
      <c r="AW115" s="15" t="s">
        <v>32</v>
      </c>
      <c r="AX115" s="15" t="s">
        <v>79</v>
      </c>
      <c r="AY115" s="224" t="s">
        <v>181</v>
      </c>
    </row>
    <row r="116" spans="1:65" s="2" customFormat="1" ht="24.15" customHeight="1">
      <c r="A116" s="34"/>
      <c r="B116" s="35"/>
      <c r="C116" s="178" t="s">
        <v>230</v>
      </c>
      <c r="D116" s="178" t="s">
        <v>183</v>
      </c>
      <c r="E116" s="179" t="s">
        <v>2360</v>
      </c>
      <c r="F116" s="180" t="s">
        <v>2361</v>
      </c>
      <c r="G116" s="181" t="s">
        <v>223</v>
      </c>
      <c r="H116" s="182">
        <v>17</v>
      </c>
      <c r="I116" s="183"/>
      <c r="J116" s="184">
        <f>ROUND(I116*H116,2)</f>
        <v>0</v>
      </c>
      <c r="K116" s="180" t="s">
        <v>19</v>
      </c>
      <c r="L116" s="185"/>
      <c r="M116" s="186" t="s">
        <v>19</v>
      </c>
      <c r="N116" s="187" t="s">
        <v>42</v>
      </c>
      <c r="O116" s="64"/>
      <c r="P116" s="188">
        <f>O116*H116</f>
        <v>0</v>
      </c>
      <c r="Q116" s="188">
        <v>0.018</v>
      </c>
      <c r="R116" s="188">
        <f>Q116*H116</f>
        <v>0.306</v>
      </c>
      <c r="S116" s="188">
        <v>0</v>
      </c>
      <c r="T116" s="189">
        <f>S116*H116</f>
        <v>0</v>
      </c>
      <c r="U116" s="34"/>
      <c r="V116" s="34"/>
      <c r="W116" s="34"/>
      <c r="X116" s="34"/>
      <c r="Y116" s="34"/>
      <c r="Z116" s="34"/>
      <c r="AA116" s="34"/>
      <c r="AB116" s="34"/>
      <c r="AC116" s="34"/>
      <c r="AD116" s="34"/>
      <c r="AE116" s="34"/>
      <c r="AR116" s="190" t="s">
        <v>188</v>
      </c>
      <c r="AT116" s="190" t="s">
        <v>183</v>
      </c>
      <c r="AU116" s="190" t="s">
        <v>81</v>
      </c>
      <c r="AY116" s="17" t="s">
        <v>181</v>
      </c>
      <c r="BE116" s="191">
        <f>IF(N116="základní",J116,0)</f>
        <v>0</v>
      </c>
      <c r="BF116" s="191">
        <f>IF(N116="snížená",J116,0)</f>
        <v>0</v>
      </c>
      <c r="BG116" s="191">
        <f>IF(N116="zákl. přenesená",J116,0)</f>
        <v>0</v>
      </c>
      <c r="BH116" s="191">
        <f>IF(N116="sníž. přenesená",J116,0)</f>
        <v>0</v>
      </c>
      <c r="BI116" s="191">
        <f>IF(N116="nulová",J116,0)</f>
        <v>0</v>
      </c>
      <c r="BJ116" s="17" t="s">
        <v>79</v>
      </c>
      <c r="BK116" s="191">
        <f>ROUND(I116*H116,2)</f>
        <v>0</v>
      </c>
      <c r="BL116" s="17" t="s">
        <v>189</v>
      </c>
      <c r="BM116" s="190" t="s">
        <v>2362</v>
      </c>
    </row>
    <row r="117" spans="2:51" s="14" customFormat="1" ht="12">
      <c r="B117" s="203"/>
      <c r="C117" s="204"/>
      <c r="D117" s="194" t="s">
        <v>191</v>
      </c>
      <c r="E117" s="205" t="s">
        <v>19</v>
      </c>
      <c r="F117" s="206" t="s">
        <v>312</v>
      </c>
      <c r="G117" s="204"/>
      <c r="H117" s="207">
        <v>17</v>
      </c>
      <c r="I117" s="208"/>
      <c r="J117" s="204"/>
      <c r="K117" s="204"/>
      <c r="L117" s="209"/>
      <c r="M117" s="210"/>
      <c r="N117" s="211"/>
      <c r="O117" s="211"/>
      <c r="P117" s="211"/>
      <c r="Q117" s="211"/>
      <c r="R117" s="211"/>
      <c r="S117" s="211"/>
      <c r="T117" s="212"/>
      <c r="AT117" s="213" t="s">
        <v>191</v>
      </c>
      <c r="AU117" s="213" t="s">
        <v>81</v>
      </c>
      <c r="AV117" s="14" t="s">
        <v>81</v>
      </c>
      <c r="AW117" s="14" t="s">
        <v>32</v>
      </c>
      <c r="AX117" s="14" t="s">
        <v>71</v>
      </c>
      <c r="AY117" s="213" t="s">
        <v>181</v>
      </c>
    </row>
    <row r="118" spans="2:51" s="15" customFormat="1" ht="12">
      <c r="B118" s="214"/>
      <c r="C118" s="215"/>
      <c r="D118" s="194" t="s">
        <v>191</v>
      </c>
      <c r="E118" s="216" t="s">
        <v>19</v>
      </c>
      <c r="F118" s="217" t="s">
        <v>196</v>
      </c>
      <c r="G118" s="215"/>
      <c r="H118" s="218">
        <v>17</v>
      </c>
      <c r="I118" s="219"/>
      <c r="J118" s="215"/>
      <c r="K118" s="215"/>
      <c r="L118" s="220"/>
      <c r="M118" s="221"/>
      <c r="N118" s="222"/>
      <c r="O118" s="222"/>
      <c r="P118" s="222"/>
      <c r="Q118" s="222"/>
      <c r="R118" s="222"/>
      <c r="S118" s="222"/>
      <c r="T118" s="223"/>
      <c r="AT118" s="224" t="s">
        <v>191</v>
      </c>
      <c r="AU118" s="224" t="s">
        <v>81</v>
      </c>
      <c r="AV118" s="15" t="s">
        <v>189</v>
      </c>
      <c r="AW118" s="15" t="s">
        <v>32</v>
      </c>
      <c r="AX118" s="15" t="s">
        <v>79</v>
      </c>
      <c r="AY118" s="224" t="s">
        <v>181</v>
      </c>
    </row>
    <row r="119" spans="1:65" s="2" customFormat="1" ht="24.15" customHeight="1">
      <c r="A119" s="34"/>
      <c r="B119" s="35"/>
      <c r="C119" s="178" t="s">
        <v>188</v>
      </c>
      <c r="D119" s="178" t="s">
        <v>183</v>
      </c>
      <c r="E119" s="179" t="s">
        <v>2363</v>
      </c>
      <c r="F119" s="180" t="s">
        <v>2364</v>
      </c>
      <c r="G119" s="181" t="s">
        <v>223</v>
      </c>
      <c r="H119" s="182">
        <v>24</v>
      </c>
      <c r="I119" s="183"/>
      <c r="J119" s="184">
        <f>ROUND(I119*H119,2)</f>
        <v>0</v>
      </c>
      <c r="K119" s="180" t="s">
        <v>19</v>
      </c>
      <c r="L119" s="185"/>
      <c r="M119" s="186" t="s">
        <v>19</v>
      </c>
      <c r="N119" s="187" t="s">
        <v>42</v>
      </c>
      <c r="O119" s="64"/>
      <c r="P119" s="188">
        <f>O119*H119</f>
        <v>0</v>
      </c>
      <c r="Q119" s="188">
        <v>0.018</v>
      </c>
      <c r="R119" s="188">
        <f>Q119*H119</f>
        <v>0.43199999999999994</v>
      </c>
      <c r="S119" s="188">
        <v>0</v>
      </c>
      <c r="T119" s="189">
        <f>S119*H119</f>
        <v>0</v>
      </c>
      <c r="U119" s="34"/>
      <c r="V119" s="34"/>
      <c r="W119" s="34"/>
      <c r="X119" s="34"/>
      <c r="Y119" s="34"/>
      <c r="Z119" s="34"/>
      <c r="AA119" s="34"/>
      <c r="AB119" s="34"/>
      <c r="AC119" s="34"/>
      <c r="AD119" s="34"/>
      <c r="AE119" s="34"/>
      <c r="AR119" s="190" t="s">
        <v>188</v>
      </c>
      <c r="AT119" s="190" t="s">
        <v>183</v>
      </c>
      <c r="AU119" s="190" t="s">
        <v>81</v>
      </c>
      <c r="AY119" s="17" t="s">
        <v>181</v>
      </c>
      <c r="BE119" s="191">
        <f>IF(N119="základní",J119,0)</f>
        <v>0</v>
      </c>
      <c r="BF119" s="191">
        <f>IF(N119="snížená",J119,0)</f>
        <v>0</v>
      </c>
      <c r="BG119" s="191">
        <f>IF(N119="zákl. přenesená",J119,0)</f>
        <v>0</v>
      </c>
      <c r="BH119" s="191">
        <f>IF(N119="sníž. přenesená",J119,0)</f>
        <v>0</v>
      </c>
      <c r="BI119" s="191">
        <f>IF(N119="nulová",J119,0)</f>
        <v>0</v>
      </c>
      <c r="BJ119" s="17" t="s">
        <v>79</v>
      </c>
      <c r="BK119" s="191">
        <f>ROUND(I119*H119,2)</f>
        <v>0</v>
      </c>
      <c r="BL119" s="17" t="s">
        <v>189</v>
      </c>
      <c r="BM119" s="190" t="s">
        <v>2365</v>
      </c>
    </row>
    <row r="120" spans="2:51" s="14" customFormat="1" ht="12">
      <c r="B120" s="203"/>
      <c r="C120" s="204"/>
      <c r="D120" s="194" t="s">
        <v>191</v>
      </c>
      <c r="E120" s="205" t="s">
        <v>19</v>
      </c>
      <c r="F120" s="206" t="s">
        <v>437</v>
      </c>
      <c r="G120" s="204"/>
      <c r="H120" s="207">
        <v>24</v>
      </c>
      <c r="I120" s="208"/>
      <c r="J120" s="204"/>
      <c r="K120" s="204"/>
      <c r="L120" s="209"/>
      <c r="M120" s="210"/>
      <c r="N120" s="211"/>
      <c r="O120" s="211"/>
      <c r="P120" s="211"/>
      <c r="Q120" s="211"/>
      <c r="R120" s="211"/>
      <c r="S120" s="211"/>
      <c r="T120" s="212"/>
      <c r="AT120" s="213" t="s">
        <v>191</v>
      </c>
      <c r="AU120" s="213" t="s">
        <v>81</v>
      </c>
      <c r="AV120" s="14" t="s">
        <v>81</v>
      </c>
      <c r="AW120" s="14" t="s">
        <v>32</v>
      </c>
      <c r="AX120" s="14" t="s">
        <v>71</v>
      </c>
      <c r="AY120" s="213" t="s">
        <v>181</v>
      </c>
    </row>
    <row r="121" spans="2:51" s="15" customFormat="1" ht="12">
      <c r="B121" s="214"/>
      <c r="C121" s="215"/>
      <c r="D121" s="194" t="s">
        <v>191</v>
      </c>
      <c r="E121" s="216" t="s">
        <v>19</v>
      </c>
      <c r="F121" s="217" t="s">
        <v>196</v>
      </c>
      <c r="G121" s="215"/>
      <c r="H121" s="218">
        <v>24</v>
      </c>
      <c r="I121" s="219"/>
      <c r="J121" s="215"/>
      <c r="K121" s="215"/>
      <c r="L121" s="220"/>
      <c r="M121" s="221"/>
      <c r="N121" s="222"/>
      <c r="O121" s="222"/>
      <c r="P121" s="222"/>
      <c r="Q121" s="222"/>
      <c r="R121" s="222"/>
      <c r="S121" s="222"/>
      <c r="T121" s="223"/>
      <c r="AT121" s="224" t="s">
        <v>191</v>
      </c>
      <c r="AU121" s="224" t="s">
        <v>81</v>
      </c>
      <c r="AV121" s="15" t="s">
        <v>189</v>
      </c>
      <c r="AW121" s="15" t="s">
        <v>32</v>
      </c>
      <c r="AX121" s="15" t="s">
        <v>79</v>
      </c>
      <c r="AY121" s="224" t="s">
        <v>181</v>
      </c>
    </row>
    <row r="122" spans="1:65" s="2" customFormat="1" ht="24.15" customHeight="1">
      <c r="A122" s="34"/>
      <c r="B122" s="35"/>
      <c r="C122" s="178" t="s">
        <v>240</v>
      </c>
      <c r="D122" s="178" t="s">
        <v>183</v>
      </c>
      <c r="E122" s="179" t="s">
        <v>2366</v>
      </c>
      <c r="F122" s="180" t="s">
        <v>2367</v>
      </c>
      <c r="G122" s="181" t="s">
        <v>223</v>
      </c>
      <c r="H122" s="182">
        <v>107</v>
      </c>
      <c r="I122" s="183"/>
      <c r="J122" s="184">
        <f>ROUND(I122*H122,2)</f>
        <v>0</v>
      </c>
      <c r="K122" s="180" t="s">
        <v>19</v>
      </c>
      <c r="L122" s="185"/>
      <c r="M122" s="186" t="s">
        <v>19</v>
      </c>
      <c r="N122" s="187" t="s">
        <v>42</v>
      </c>
      <c r="O122" s="64"/>
      <c r="P122" s="188">
        <f>O122*H122</f>
        <v>0</v>
      </c>
      <c r="Q122" s="188">
        <v>0.015</v>
      </c>
      <c r="R122" s="188">
        <f>Q122*H122</f>
        <v>1.605</v>
      </c>
      <c r="S122" s="188">
        <v>0</v>
      </c>
      <c r="T122" s="189">
        <f>S122*H122</f>
        <v>0</v>
      </c>
      <c r="U122" s="34"/>
      <c r="V122" s="34"/>
      <c r="W122" s="34"/>
      <c r="X122" s="34"/>
      <c r="Y122" s="34"/>
      <c r="Z122" s="34"/>
      <c r="AA122" s="34"/>
      <c r="AB122" s="34"/>
      <c r="AC122" s="34"/>
      <c r="AD122" s="34"/>
      <c r="AE122" s="34"/>
      <c r="AR122" s="190" t="s">
        <v>188</v>
      </c>
      <c r="AT122" s="190" t="s">
        <v>183</v>
      </c>
      <c r="AU122" s="190" t="s">
        <v>81</v>
      </c>
      <c r="AY122" s="17" t="s">
        <v>181</v>
      </c>
      <c r="BE122" s="191">
        <f>IF(N122="základní",J122,0)</f>
        <v>0</v>
      </c>
      <c r="BF122" s="191">
        <f>IF(N122="snížená",J122,0)</f>
        <v>0</v>
      </c>
      <c r="BG122" s="191">
        <f>IF(N122="zákl. přenesená",J122,0)</f>
        <v>0</v>
      </c>
      <c r="BH122" s="191">
        <f>IF(N122="sníž. přenesená",J122,0)</f>
        <v>0</v>
      </c>
      <c r="BI122" s="191">
        <f>IF(N122="nulová",J122,0)</f>
        <v>0</v>
      </c>
      <c r="BJ122" s="17" t="s">
        <v>79</v>
      </c>
      <c r="BK122" s="191">
        <f>ROUND(I122*H122,2)</f>
        <v>0</v>
      </c>
      <c r="BL122" s="17" t="s">
        <v>189</v>
      </c>
      <c r="BM122" s="190" t="s">
        <v>2368</v>
      </c>
    </row>
    <row r="123" spans="2:51" s="14" customFormat="1" ht="12">
      <c r="B123" s="203"/>
      <c r="C123" s="204"/>
      <c r="D123" s="194" t="s">
        <v>191</v>
      </c>
      <c r="E123" s="205" t="s">
        <v>19</v>
      </c>
      <c r="F123" s="206" t="s">
        <v>1490</v>
      </c>
      <c r="G123" s="204"/>
      <c r="H123" s="207">
        <v>107</v>
      </c>
      <c r="I123" s="208"/>
      <c r="J123" s="204"/>
      <c r="K123" s="204"/>
      <c r="L123" s="209"/>
      <c r="M123" s="210"/>
      <c r="N123" s="211"/>
      <c r="O123" s="211"/>
      <c r="P123" s="211"/>
      <c r="Q123" s="211"/>
      <c r="R123" s="211"/>
      <c r="S123" s="211"/>
      <c r="T123" s="212"/>
      <c r="AT123" s="213" t="s">
        <v>191</v>
      </c>
      <c r="AU123" s="213" t="s">
        <v>81</v>
      </c>
      <c r="AV123" s="14" t="s">
        <v>81</v>
      </c>
      <c r="AW123" s="14" t="s">
        <v>32</v>
      </c>
      <c r="AX123" s="14" t="s">
        <v>71</v>
      </c>
      <c r="AY123" s="213" t="s">
        <v>181</v>
      </c>
    </row>
    <row r="124" spans="2:51" s="15" customFormat="1" ht="12">
      <c r="B124" s="214"/>
      <c r="C124" s="215"/>
      <c r="D124" s="194" t="s">
        <v>191</v>
      </c>
      <c r="E124" s="216" t="s">
        <v>19</v>
      </c>
      <c r="F124" s="217" t="s">
        <v>196</v>
      </c>
      <c r="G124" s="215"/>
      <c r="H124" s="218">
        <v>107</v>
      </c>
      <c r="I124" s="219"/>
      <c r="J124" s="215"/>
      <c r="K124" s="215"/>
      <c r="L124" s="220"/>
      <c r="M124" s="221"/>
      <c r="N124" s="222"/>
      <c r="O124" s="222"/>
      <c r="P124" s="222"/>
      <c r="Q124" s="222"/>
      <c r="R124" s="222"/>
      <c r="S124" s="222"/>
      <c r="T124" s="223"/>
      <c r="AT124" s="224" t="s">
        <v>191</v>
      </c>
      <c r="AU124" s="224" t="s">
        <v>81</v>
      </c>
      <c r="AV124" s="15" t="s">
        <v>189</v>
      </c>
      <c r="AW124" s="15" t="s">
        <v>32</v>
      </c>
      <c r="AX124" s="15" t="s">
        <v>79</v>
      </c>
      <c r="AY124" s="224" t="s">
        <v>181</v>
      </c>
    </row>
    <row r="125" spans="2:63" s="12" customFormat="1" ht="22.8" customHeight="1">
      <c r="B125" s="162"/>
      <c r="C125" s="163"/>
      <c r="D125" s="164" t="s">
        <v>70</v>
      </c>
      <c r="E125" s="176" t="s">
        <v>197</v>
      </c>
      <c r="F125" s="176" t="s">
        <v>198</v>
      </c>
      <c r="G125" s="163"/>
      <c r="H125" s="163"/>
      <c r="I125" s="166"/>
      <c r="J125" s="177">
        <f>BK125</f>
        <v>0</v>
      </c>
      <c r="K125" s="163"/>
      <c r="L125" s="168"/>
      <c r="M125" s="169"/>
      <c r="N125" s="170"/>
      <c r="O125" s="170"/>
      <c r="P125" s="171">
        <f>SUM(P126:P152)</f>
        <v>0</v>
      </c>
      <c r="Q125" s="170"/>
      <c r="R125" s="171">
        <f>SUM(R126:R152)</f>
        <v>0</v>
      </c>
      <c r="S125" s="170"/>
      <c r="T125" s="172">
        <f>SUM(T126:T152)</f>
        <v>0</v>
      </c>
      <c r="AR125" s="173" t="s">
        <v>79</v>
      </c>
      <c r="AT125" s="174" t="s">
        <v>70</v>
      </c>
      <c r="AU125" s="174" t="s">
        <v>79</v>
      </c>
      <c r="AY125" s="173" t="s">
        <v>181</v>
      </c>
      <c r="BK125" s="175">
        <f>SUM(BK126:BK152)</f>
        <v>0</v>
      </c>
    </row>
    <row r="126" spans="1:65" s="2" customFormat="1" ht="21.75" customHeight="1">
      <c r="A126" s="34"/>
      <c r="B126" s="35"/>
      <c r="C126" s="225" t="s">
        <v>284</v>
      </c>
      <c r="D126" s="225" t="s">
        <v>199</v>
      </c>
      <c r="E126" s="226" t="s">
        <v>2369</v>
      </c>
      <c r="F126" s="227" t="s">
        <v>2370</v>
      </c>
      <c r="G126" s="228" t="s">
        <v>223</v>
      </c>
      <c r="H126" s="229">
        <v>49</v>
      </c>
      <c r="I126" s="230"/>
      <c r="J126" s="231">
        <f>ROUND(I126*H126,2)</f>
        <v>0</v>
      </c>
      <c r="K126" s="227" t="s">
        <v>19</v>
      </c>
      <c r="L126" s="39"/>
      <c r="M126" s="232" t="s">
        <v>19</v>
      </c>
      <c r="N126" s="233" t="s">
        <v>42</v>
      </c>
      <c r="O126" s="64"/>
      <c r="P126" s="188">
        <f>O126*H126</f>
        <v>0</v>
      </c>
      <c r="Q126" s="188">
        <v>0</v>
      </c>
      <c r="R126" s="188">
        <f>Q126*H126</f>
        <v>0</v>
      </c>
      <c r="S126" s="188">
        <v>0</v>
      </c>
      <c r="T126" s="189">
        <f>S126*H126</f>
        <v>0</v>
      </c>
      <c r="U126" s="34"/>
      <c r="V126" s="34"/>
      <c r="W126" s="34"/>
      <c r="X126" s="34"/>
      <c r="Y126" s="34"/>
      <c r="Z126" s="34"/>
      <c r="AA126" s="34"/>
      <c r="AB126" s="34"/>
      <c r="AC126" s="34"/>
      <c r="AD126" s="34"/>
      <c r="AE126" s="34"/>
      <c r="AR126" s="190" t="s">
        <v>189</v>
      </c>
      <c r="AT126" s="190" t="s">
        <v>199</v>
      </c>
      <c r="AU126" s="190" t="s">
        <v>81</v>
      </c>
      <c r="AY126" s="17" t="s">
        <v>181</v>
      </c>
      <c r="BE126" s="191">
        <f>IF(N126="základní",J126,0)</f>
        <v>0</v>
      </c>
      <c r="BF126" s="191">
        <f>IF(N126="snížená",J126,0)</f>
        <v>0</v>
      </c>
      <c r="BG126" s="191">
        <f>IF(N126="zákl. přenesená",J126,0)</f>
        <v>0</v>
      </c>
      <c r="BH126" s="191">
        <f>IF(N126="sníž. přenesená",J126,0)</f>
        <v>0</v>
      </c>
      <c r="BI126" s="191">
        <f>IF(N126="nulová",J126,0)</f>
        <v>0</v>
      </c>
      <c r="BJ126" s="17" t="s">
        <v>79</v>
      </c>
      <c r="BK126" s="191">
        <f>ROUND(I126*H126,2)</f>
        <v>0</v>
      </c>
      <c r="BL126" s="17" t="s">
        <v>189</v>
      </c>
      <c r="BM126" s="190" t="s">
        <v>2371</v>
      </c>
    </row>
    <row r="127" spans="1:47" s="2" customFormat="1" ht="19.2">
      <c r="A127" s="34"/>
      <c r="B127" s="35"/>
      <c r="C127" s="36"/>
      <c r="D127" s="194" t="s">
        <v>204</v>
      </c>
      <c r="E127" s="36"/>
      <c r="F127" s="234" t="s">
        <v>308</v>
      </c>
      <c r="G127" s="36"/>
      <c r="H127" s="36"/>
      <c r="I127" s="235"/>
      <c r="J127" s="36"/>
      <c r="K127" s="36"/>
      <c r="L127" s="39"/>
      <c r="M127" s="236"/>
      <c r="N127" s="237"/>
      <c r="O127" s="64"/>
      <c r="P127" s="64"/>
      <c r="Q127" s="64"/>
      <c r="R127" s="64"/>
      <c r="S127" s="64"/>
      <c r="T127" s="65"/>
      <c r="U127" s="34"/>
      <c r="V127" s="34"/>
      <c r="W127" s="34"/>
      <c r="X127" s="34"/>
      <c r="Y127" s="34"/>
      <c r="Z127" s="34"/>
      <c r="AA127" s="34"/>
      <c r="AB127" s="34"/>
      <c r="AC127" s="34"/>
      <c r="AD127" s="34"/>
      <c r="AE127" s="34"/>
      <c r="AT127" s="17" t="s">
        <v>204</v>
      </c>
      <c r="AU127" s="17" t="s">
        <v>81</v>
      </c>
    </row>
    <row r="128" spans="2:51" s="13" customFormat="1" ht="30.6">
      <c r="B128" s="192"/>
      <c r="C128" s="193"/>
      <c r="D128" s="194" t="s">
        <v>191</v>
      </c>
      <c r="E128" s="195" t="s">
        <v>19</v>
      </c>
      <c r="F128" s="196" t="s">
        <v>2372</v>
      </c>
      <c r="G128" s="193"/>
      <c r="H128" s="195" t="s">
        <v>19</v>
      </c>
      <c r="I128" s="197"/>
      <c r="J128" s="193"/>
      <c r="K128" s="193"/>
      <c r="L128" s="198"/>
      <c r="M128" s="199"/>
      <c r="N128" s="200"/>
      <c r="O128" s="200"/>
      <c r="P128" s="200"/>
      <c r="Q128" s="200"/>
      <c r="R128" s="200"/>
      <c r="S128" s="200"/>
      <c r="T128" s="201"/>
      <c r="AT128" s="202" t="s">
        <v>191</v>
      </c>
      <c r="AU128" s="202" t="s">
        <v>81</v>
      </c>
      <c r="AV128" s="13" t="s">
        <v>79</v>
      </c>
      <c r="AW128" s="13" t="s">
        <v>32</v>
      </c>
      <c r="AX128" s="13" t="s">
        <v>71</v>
      </c>
      <c r="AY128" s="202" t="s">
        <v>181</v>
      </c>
    </row>
    <row r="129" spans="2:51" s="14" customFormat="1" ht="12">
      <c r="B129" s="203"/>
      <c r="C129" s="204"/>
      <c r="D129" s="194" t="s">
        <v>191</v>
      </c>
      <c r="E129" s="205" t="s">
        <v>19</v>
      </c>
      <c r="F129" s="206" t="s">
        <v>1178</v>
      </c>
      <c r="G129" s="204"/>
      <c r="H129" s="207">
        <v>49</v>
      </c>
      <c r="I129" s="208"/>
      <c r="J129" s="204"/>
      <c r="K129" s="204"/>
      <c r="L129" s="209"/>
      <c r="M129" s="210"/>
      <c r="N129" s="211"/>
      <c r="O129" s="211"/>
      <c r="P129" s="211"/>
      <c r="Q129" s="211"/>
      <c r="R129" s="211"/>
      <c r="S129" s="211"/>
      <c r="T129" s="212"/>
      <c r="AT129" s="213" t="s">
        <v>191</v>
      </c>
      <c r="AU129" s="213" t="s">
        <v>81</v>
      </c>
      <c r="AV129" s="14" t="s">
        <v>81</v>
      </c>
      <c r="AW129" s="14" t="s">
        <v>32</v>
      </c>
      <c r="AX129" s="14" t="s">
        <v>71</v>
      </c>
      <c r="AY129" s="213" t="s">
        <v>181</v>
      </c>
    </row>
    <row r="130" spans="2:51" s="15" customFormat="1" ht="12">
      <c r="B130" s="214"/>
      <c r="C130" s="215"/>
      <c r="D130" s="194" t="s">
        <v>191</v>
      </c>
      <c r="E130" s="216" t="s">
        <v>19</v>
      </c>
      <c r="F130" s="217" t="s">
        <v>196</v>
      </c>
      <c r="G130" s="215"/>
      <c r="H130" s="218">
        <v>49</v>
      </c>
      <c r="I130" s="219"/>
      <c r="J130" s="215"/>
      <c r="K130" s="215"/>
      <c r="L130" s="220"/>
      <c r="M130" s="221"/>
      <c r="N130" s="222"/>
      <c r="O130" s="222"/>
      <c r="P130" s="222"/>
      <c r="Q130" s="222"/>
      <c r="R130" s="222"/>
      <c r="S130" s="222"/>
      <c r="T130" s="223"/>
      <c r="AT130" s="224" t="s">
        <v>191</v>
      </c>
      <c r="AU130" s="224" t="s">
        <v>81</v>
      </c>
      <c r="AV130" s="15" t="s">
        <v>189</v>
      </c>
      <c r="AW130" s="15" t="s">
        <v>32</v>
      </c>
      <c r="AX130" s="15" t="s">
        <v>79</v>
      </c>
      <c r="AY130" s="224" t="s">
        <v>181</v>
      </c>
    </row>
    <row r="131" spans="1:65" s="2" customFormat="1" ht="78" customHeight="1">
      <c r="A131" s="34"/>
      <c r="B131" s="35"/>
      <c r="C131" s="225" t="s">
        <v>289</v>
      </c>
      <c r="D131" s="225" t="s">
        <v>199</v>
      </c>
      <c r="E131" s="226" t="s">
        <v>2373</v>
      </c>
      <c r="F131" s="227" t="s">
        <v>2374</v>
      </c>
      <c r="G131" s="228" t="s">
        <v>223</v>
      </c>
      <c r="H131" s="229">
        <v>59</v>
      </c>
      <c r="I131" s="230"/>
      <c r="J131" s="231">
        <f>ROUND(I131*H131,2)</f>
        <v>0</v>
      </c>
      <c r="K131" s="227" t="s">
        <v>187</v>
      </c>
      <c r="L131" s="39"/>
      <c r="M131" s="232" t="s">
        <v>19</v>
      </c>
      <c r="N131" s="233" t="s">
        <v>42</v>
      </c>
      <c r="O131" s="64"/>
      <c r="P131" s="188">
        <f>O131*H131</f>
        <v>0</v>
      </c>
      <c r="Q131" s="188">
        <v>0</v>
      </c>
      <c r="R131" s="188">
        <f>Q131*H131</f>
        <v>0</v>
      </c>
      <c r="S131" s="188">
        <v>0</v>
      </c>
      <c r="T131" s="189">
        <f>S131*H131</f>
        <v>0</v>
      </c>
      <c r="U131" s="34"/>
      <c r="V131" s="34"/>
      <c r="W131" s="34"/>
      <c r="X131" s="34"/>
      <c r="Y131" s="34"/>
      <c r="Z131" s="34"/>
      <c r="AA131" s="34"/>
      <c r="AB131" s="34"/>
      <c r="AC131" s="34"/>
      <c r="AD131" s="34"/>
      <c r="AE131" s="34"/>
      <c r="AR131" s="190" t="s">
        <v>189</v>
      </c>
      <c r="AT131" s="190" t="s">
        <v>199</v>
      </c>
      <c r="AU131" s="190" t="s">
        <v>81</v>
      </c>
      <c r="AY131" s="17" t="s">
        <v>181</v>
      </c>
      <c r="BE131" s="191">
        <f>IF(N131="základní",J131,0)</f>
        <v>0</v>
      </c>
      <c r="BF131" s="191">
        <f>IF(N131="snížená",J131,0)</f>
        <v>0</v>
      </c>
      <c r="BG131" s="191">
        <f>IF(N131="zákl. přenesená",J131,0)</f>
        <v>0</v>
      </c>
      <c r="BH131" s="191">
        <f>IF(N131="sníž. přenesená",J131,0)</f>
        <v>0</v>
      </c>
      <c r="BI131" s="191">
        <f>IF(N131="nulová",J131,0)</f>
        <v>0</v>
      </c>
      <c r="BJ131" s="17" t="s">
        <v>79</v>
      </c>
      <c r="BK131" s="191">
        <f>ROUND(I131*H131,2)</f>
        <v>0</v>
      </c>
      <c r="BL131" s="17" t="s">
        <v>189</v>
      </c>
      <c r="BM131" s="190" t="s">
        <v>2375</v>
      </c>
    </row>
    <row r="132" spans="2:51" s="13" customFormat="1" ht="12">
      <c r="B132" s="192"/>
      <c r="C132" s="193"/>
      <c r="D132" s="194" t="s">
        <v>191</v>
      </c>
      <c r="E132" s="195" t="s">
        <v>19</v>
      </c>
      <c r="F132" s="196" t="s">
        <v>2376</v>
      </c>
      <c r="G132" s="193"/>
      <c r="H132" s="195" t="s">
        <v>19</v>
      </c>
      <c r="I132" s="197"/>
      <c r="J132" s="193"/>
      <c r="K132" s="193"/>
      <c r="L132" s="198"/>
      <c r="M132" s="199"/>
      <c r="N132" s="200"/>
      <c r="O132" s="200"/>
      <c r="P132" s="200"/>
      <c r="Q132" s="200"/>
      <c r="R132" s="200"/>
      <c r="S132" s="200"/>
      <c r="T132" s="201"/>
      <c r="AT132" s="202" t="s">
        <v>191</v>
      </c>
      <c r="AU132" s="202" t="s">
        <v>81</v>
      </c>
      <c r="AV132" s="13" t="s">
        <v>79</v>
      </c>
      <c r="AW132" s="13" t="s">
        <v>32</v>
      </c>
      <c r="AX132" s="13" t="s">
        <v>71</v>
      </c>
      <c r="AY132" s="202" t="s">
        <v>181</v>
      </c>
    </row>
    <row r="133" spans="2:51" s="14" customFormat="1" ht="12">
      <c r="B133" s="203"/>
      <c r="C133" s="204"/>
      <c r="D133" s="194" t="s">
        <v>191</v>
      </c>
      <c r="E133" s="205" t="s">
        <v>19</v>
      </c>
      <c r="F133" s="206" t="s">
        <v>208</v>
      </c>
      <c r="G133" s="204"/>
      <c r="H133" s="207">
        <v>3</v>
      </c>
      <c r="I133" s="208"/>
      <c r="J133" s="204"/>
      <c r="K133" s="204"/>
      <c r="L133" s="209"/>
      <c r="M133" s="210"/>
      <c r="N133" s="211"/>
      <c r="O133" s="211"/>
      <c r="P133" s="211"/>
      <c r="Q133" s="211"/>
      <c r="R133" s="211"/>
      <c r="S133" s="211"/>
      <c r="T133" s="212"/>
      <c r="AT133" s="213" t="s">
        <v>191</v>
      </c>
      <c r="AU133" s="213" t="s">
        <v>81</v>
      </c>
      <c r="AV133" s="14" t="s">
        <v>81</v>
      </c>
      <c r="AW133" s="14" t="s">
        <v>32</v>
      </c>
      <c r="AX133" s="14" t="s">
        <v>71</v>
      </c>
      <c r="AY133" s="213" t="s">
        <v>181</v>
      </c>
    </row>
    <row r="134" spans="2:51" s="13" customFormat="1" ht="12">
      <c r="B134" s="192"/>
      <c r="C134" s="193"/>
      <c r="D134" s="194" t="s">
        <v>191</v>
      </c>
      <c r="E134" s="195" t="s">
        <v>19</v>
      </c>
      <c r="F134" s="196" t="s">
        <v>2377</v>
      </c>
      <c r="G134" s="193"/>
      <c r="H134" s="195" t="s">
        <v>19</v>
      </c>
      <c r="I134" s="197"/>
      <c r="J134" s="193"/>
      <c r="K134" s="193"/>
      <c r="L134" s="198"/>
      <c r="M134" s="199"/>
      <c r="N134" s="200"/>
      <c r="O134" s="200"/>
      <c r="P134" s="200"/>
      <c r="Q134" s="200"/>
      <c r="R134" s="200"/>
      <c r="S134" s="200"/>
      <c r="T134" s="201"/>
      <c r="AT134" s="202" t="s">
        <v>191</v>
      </c>
      <c r="AU134" s="202" t="s">
        <v>81</v>
      </c>
      <c r="AV134" s="13" t="s">
        <v>79</v>
      </c>
      <c r="AW134" s="13" t="s">
        <v>32</v>
      </c>
      <c r="AX134" s="13" t="s">
        <v>71</v>
      </c>
      <c r="AY134" s="202" t="s">
        <v>181</v>
      </c>
    </row>
    <row r="135" spans="2:51" s="14" customFormat="1" ht="12">
      <c r="B135" s="203"/>
      <c r="C135" s="204"/>
      <c r="D135" s="194" t="s">
        <v>191</v>
      </c>
      <c r="E135" s="205" t="s">
        <v>19</v>
      </c>
      <c r="F135" s="206" t="s">
        <v>188</v>
      </c>
      <c r="G135" s="204"/>
      <c r="H135" s="207">
        <v>8</v>
      </c>
      <c r="I135" s="208"/>
      <c r="J135" s="204"/>
      <c r="K135" s="204"/>
      <c r="L135" s="209"/>
      <c r="M135" s="210"/>
      <c r="N135" s="211"/>
      <c r="O135" s="211"/>
      <c r="P135" s="211"/>
      <c r="Q135" s="211"/>
      <c r="R135" s="211"/>
      <c r="S135" s="211"/>
      <c r="T135" s="212"/>
      <c r="AT135" s="213" t="s">
        <v>191</v>
      </c>
      <c r="AU135" s="213" t="s">
        <v>81</v>
      </c>
      <c r="AV135" s="14" t="s">
        <v>81</v>
      </c>
      <c r="AW135" s="14" t="s">
        <v>32</v>
      </c>
      <c r="AX135" s="14" t="s">
        <v>71</v>
      </c>
      <c r="AY135" s="213" t="s">
        <v>181</v>
      </c>
    </row>
    <row r="136" spans="2:51" s="13" customFormat="1" ht="20.4">
      <c r="B136" s="192"/>
      <c r="C136" s="193"/>
      <c r="D136" s="194" t="s">
        <v>191</v>
      </c>
      <c r="E136" s="195" t="s">
        <v>19</v>
      </c>
      <c r="F136" s="196" t="s">
        <v>2378</v>
      </c>
      <c r="G136" s="193"/>
      <c r="H136" s="195" t="s">
        <v>19</v>
      </c>
      <c r="I136" s="197"/>
      <c r="J136" s="193"/>
      <c r="K136" s="193"/>
      <c r="L136" s="198"/>
      <c r="M136" s="199"/>
      <c r="N136" s="200"/>
      <c r="O136" s="200"/>
      <c r="P136" s="200"/>
      <c r="Q136" s="200"/>
      <c r="R136" s="200"/>
      <c r="S136" s="200"/>
      <c r="T136" s="201"/>
      <c r="AT136" s="202" t="s">
        <v>191</v>
      </c>
      <c r="AU136" s="202" t="s">
        <v>81</v>
      </c>
      <c r="AV136" s="13" t="s">
        <v>79</v>
      </c>
      <c r="AW136" s="13" t="s">
        <v>32</v>
      </c>
      <c r="AX136" s="13" t="s">
        <v>71</v>
      </c>
      <c r="AY136" s="202" t="s">
        <v>181</v>
      </c>
    </row>
    <row r="137" spans="2:51" s="14" customFormat="1" ht="12">
      <c r="B137" s="203"/>
      <c r="C137" s="204"/>
      <c r="D137" s="194" t="s">
        <v>191</v>
      </c>
      <c r="E137" s="205" t="s">
        <v>19</v>
      </c>
      <c r="F137" s="206" t="s">
        <v>294</v>
      </c>
      <c r="G137" s="204"/>
      <c r="H137" s="207">
        <v>12</v>
      </c>
      <c r="I137" s="208"/>
      <c r="J137" s="204"/>
      <c r="K137" s="204"/>
      <c r="L137" s="209"/>
      <c r="M137" s="210"/>
      <c r="N137" s="211"/>
      <c r="O137" s="211"/>
      <c r="P137" s="211"/>
      <c r="Q137" s="211"/>
      <c r="R137" s="211"/>
      <c r="S137" s="211"/>
      <c r="T137" s="212"/>
      <c r="AT137" s="213" t="s">
        <v>191</v>
      </c>
      <c r="AU137" s="213" t="s">
        <v>81</v>
      </c>
      <c r="AV137" s="14" t="s">
        <v>81</v>
      </c>
      <c r="AW137" s="14" t="s">
        <v>32</v>
      </c>
      <c r="AX137" s="14" t="s">
        <v>71</v>
      </c>
      <c r="AY137" s="213" t="s">
        <v>181</v>
      </c>
    </row>
    <row r="138" spans="2:51" s="13" customFormat="1" ht="12">
      <c r="B138" s="192"/>
      <c r="C138" s="193"/>
      <c r="D138" s="194" t="s">
        <v>191</v>
      </c>
      <c r="E138" s="195" t="s">
        <v>19</v>
      </c>
      <c r="F138" s="196" t="s">
        <v>2379</v>
      </c>
      <c r="G138" s="193"/>
      <c r="H138" s="195" t="s">
        <v>19</v>
      </c>
      <c r="I138" s="197"/>
      <c r="J138" s="193"/>
      <c r="K138" s="193"/>
      <c r="L138" s="198"/>
      <c r="M138" s="199"/>
      <c r="N138" s="200"/>
      <c r="O138" s="200"/>
      <c r="P138" s="200"/>
      <c r="Q138" s="200"/>
      <c r="R138" s="200"/>
      <c r="S138" s="200"/>
      <c r="T138" s="201"/>
      <c r="AT138" s="202" t="s">
        <v>191</v>
      </c>
      <c r="AU138" s="202" t="s">
        <v>81</v>
      </c>
      <c r="AV138" s="13" t="s">
        <v>79</v>
      </c>
      <c r="AW138" s="13" t="s">
        <v>32</v>
      </c>
      <c r="AX138" s="13" t="s">
        <v>71</v>
      </c>
      <c r="AY138" s="202" t="s">
        <v>181</v>
      </c>
    </row>
    <row r="139" spans="2:51" s="14" customFormat="1" ht="12">
      <c r="B139" s="203"/>
      <c r="C139" s="204"/>
      <c r="D139" s="194" t="s">
        <v>191</v>
      </c>
      <c r="E139" s="205" t="s">
        <v>19</v>
      </c>
      <c r="F139" s="206" t="s">
        <v>197</v>
      </c>
      <c r="G139" s="204"/>
      <c r="H139" s="207">
        <v>5</v>
      </c>
      <c r="I139" s="208"/>
      <c r="J139" s="204"/>
      <c r="K139" s="204"/>
      <c r="L139" s="209"/>
      <c r="M139" s="210"/>
      <c r="N139" s="211"/>
      <c r="O139" s="211"/>
      <c r="P139" s="211"/>
      <c r="Q139" s="211"/>
      <c r="R139" s="211"/>
      <c r="S139" s="211"/>
      <c r="T139" s="212"/>
      <c r="AT139" s="213" t="s">
        <v>191</v>
      </c>
      <c r="AU139" s="213" t="s">
        <v>81</v>
      </c>
      <c r="AV139" s="14" t="s">
        <v>81</v>
      </c>
      <c r="AW139" s="14" t="s">
        <v>32</v>
      </c>
      <c r="AX139" s="14" t="s">
        <v>71</v>
      </c>
      <c r="AY139" s="213" t="s">
        <v>181</v>
      </c>
    </row>
    <row r="140" spans="2:51" s="13" customFormat="1" ht="30.6">
      <c r="B140" s="192"/>
      <c r="C140" s="193"/>
      <c r="D140" s="194" t="s">
        <v>191</v>
      </c>
      <c r="E140" s="195" t="s">
        <v>19</v>
      </c>
      <c r="F140" s="196" t="s">
        <v>2380</v>
      </c>
      <c r="G140" s="193"/>
      <c r="H140" s="195" t="s">
        <v>19</v>
      </c>
      <c r="I140" s="197"/>
      <c r="J140" s="193"/>
      <c r="K140" s="193"/>
      <c r="L140" s="198"/>
      <c r="M140" s="199"/>
      <c r="N140" s="200"/>
      <c r="O140" s="200"/>
      <c r="P140" s="200"/>
      <c r="Q140" s="200"/>
      <c r="R140" s="200"/>
      <c r="S140" s="200"/>
      <c r="T140" s="201"/>
      <c r="AT140" s="202" t="s">
        <v>191</v>
      </c>
      <c r="AU140" s="202" t="s">
        <v>81</v>
      </c>
      <c r="AV140" s="13" t="s">
        <v>79</v>
      </c>
      <c r="AW140" s="13" t="s">
        <v>32</v>
      </c>
      <c r="AX140" s="13" t="s">
        <v>71</v>
      </c>
      <c r="AY140" s="202" t="s">
        <v>181</v>
      </c>
    </row>
    <row r="141" spans="2:51" s="14" customFormat="1" ht="12">
      <c r="B141" s="203"/>
      <c r="C141" s="204"/>
      <c r="D141" s="194" t="s">
        <v>191</v>
      </c>
      <c r="E141" s="205" t="s">
        <v>19</v>
      </c>
      <c r="F141" s="206" t="s">
        <v>460</v>
      </c>
      <c r="G141" s="204"/>
      <c r="H141" s="207">
        <v>31</v>
      </c>
      <c r="I141" s="208"/>
      <c r="J141" s="204"/>
      <c r="K141" s="204"/>
      <c r="L141" s="209"/>
      <c r="M141" s="210"/>
      <c r="N141" s="211"/>
      <c r="O141" s="211"/>
      <c r="P141" s="211"/>
      <c r="Q141" s="211"/>
      <c r="R141" s="211"/>
      <c r="S141" s="211"/>
      <c r="T141" s="212"/>
      <c r="AT141" s="213" t="s">
        <v>191</v>
      </c>
      <c r="AU141" s="213" t="s">
        <v>81</v>
      </c>
      <c r="AV141" s="14" t="s">
        <v>81</v>
      </c>
      <c r="AW141" s="14" t="s">
        <v>32</v>
      </c>
      <c r="AX141" s="14" t="s">
        <v>71</v>
      </c>
      <c r="AY141" s="213" t="s">
        <v>181</v>
      </c>
    </row>
    <row r="142" spans="2:51" s="15" customFormat="1" ht="12">
      <c r="B142" s="214"/>
      <c r="C142" s="215"/>
      <c r="D142" s="194" t="s">
        <v>191</v>
      </c>
      <c r="E142" s="216" t="s">
        <v>19</v>
      </c>
      <c r="F142" s="217" t="s">
        <v>196</v>
      </c>
      <c r="G142" s="215"/>
      <c r="H142" s="218">
        <v>59</v>
      </c>
      <c r="I142" s="219"/>
      <c r="J142" s="215"/>
      <c r="K142" s="215"/>
      <c r="L142" s="220"/>
      <c r="M142" s="221"/>
      <c r="N142" s="222"/>
      <c r="O142" s="222"/>
      <c r="P142" s="222"/>
      <c r="Q142" s="222"/>
      <c r="R142" s="222"/>
      <c r="S142" s="222"/>
      <c r="T142" s="223"/>
      <c r="AT142" s="224" t="s">
        <v>191</v>
      </c>
      <c r="AU142" s="224" t="s">
        <v>81</v>
      </c>
      <c r="AV142" s="15" t="s">
        <v>189</v>
      </c>
      <c r="AW142" s="15" t="s">
        <v>32</v>
      </c>
      <c r="AX142" s="15" t="s">
        <v>79</v>
      </c>
      <c r="AY142" s="224" t="s">
        <v>181</v>
      </c>
    </row>
    <row r="143" spans="1:65" s="2" customFormat="1" ht="78" customHeight="1">
      <c r="A143" s="34"/>
      <c r="B143" s="35"/>
      <c r="C143" s="225" t="s">
        <v>294</v>
      </c>
      <c r="D143" s="225" t="s">
        <v>199</v>
      </c>
      <c r="E143" s="226" t="s">
        <v>2381</v>
      </c>
      <c r="F143" s="227" t="s">
        <v>2382</v>
      </c>
      <c r="G143" s="228" t="s">
        <v>223</v>
      </c>
      <c r="H143" s="229">
        <v>37</v>
      </c>
      <c r="I143" s="230"/>
      <c r="J143" s="231">
        <f>ROUND(I143*H143,2)</f>
        <v>0</v>
      </c>
      <c r="K143" s="227" t="s">
        <v>187</v>
      </c>
      <c r="L143" s="39"/>
      <c r="M143" s="232" t="s">
        <v>19</v>
      </c>
      <c r="N143" s="233" t="s">
        <v>42</v>
      </c>
      <c r="O143" s="64"/>
      <c r="P143" s="188">
        <f>O143*H143</f>
        <v>0</v>
      </c>
      <c r="Q143" s="188">
        <v>0</v>
      </c>
      <c r="R143" s="188">
        <f>Q143*H143</f>
        <v>0</v>
      </c>
      <c r="S143" s="188">
        <v>0</v>
      </c>
      <c r="T143" s="189">
        <f>S143*H143</f>
        <v>0</v>
      </c>
      <c r="U143" s="34"/>
      <c r="V143" s="34"/>
      <c r="W143" s="34"/>
      <c r="X143" s="34"/>
      <c r="Y143" s="34"/>
      <c r="Z143" s="34"/>
      <c r="AA143" s="34"/>
      <c r="AB143" s="34"/>
      <c r="AC143" s="34"/>
      <c r="AD143" s="34"/>
      <c r="AE143" s="34"/>
      <c r="AR143" s="190" t="s">
        <v>189</v>
      </c>
      <c r="AT143" s="190" t="s">
        <v>199</v>
      </c>
      <c r="AU143" s="190" t="s">
        <v>81</v>
      </c>
      <c r="AY143" s="17" t="s">
        <v>181</v>
      </c>
      <c r="BE143" s="191">
        <f>IF(N143="základní",J143,0)</f>
        <v>0</v>
      </c>
      <c r="BF143" s="191">
        <f>IF(N143="snížená",J143,0)</f>
        <v>0</v>
      </c>
      <c r="BG143" s="191">
        <f>IF(N143="zákl. přenesená",J143,0)</f>
        <v>0</v>
      </c>
      <c r="BH143" s="191">
        <f>IF(N143="sníž. přenesená",J143,0)</f>
        <v>0</v>
      </c>
      <c r="BI143" s="191">
        <f>IF(N143="nulová",J143,0)</f>
        <v>0</v>
      </c>
      <c r="BJ143" s="17" t="s">
        <v>79</v>
      </c>
      <c r="BK143" s="191">
        <f>ROUND(I143*H143,2)</f>
        <v>0</v>
      </c>
      <c r="BL143" s="17" t="s">
        <v>189</v>
      </c>
      <c r="BM143" s="190" t="s">
        <v>2383</v>
      </c>
    </row>
    <row r="144" spans="2:51" s="13" customFormat="1" ht="12">
      <c r="B144" s="192"/>
      <c r="C144" s="193"/>
      <c r="D144" s="194" t="s">
        <v>191</v>
      </c>
      <c r="E144" s="195" t="s">
        <v>19</v>
      </c>
      <c r="F144" s="196" t="s">
        <v>2384</v>
      </c>
      <c r="G144" s="193"/>
      <c r="H144" s="195" t="s">
        <v>19</v>
      </c>
      <c r="I144" s="197"/>
      <c r="J144" s="193"/>
      <c r="K144" s="193"/>
      <c r="L144" s="198"/>
      <c r="M144" s="199"/>
      <c r="N144" s="200"/>
      <c r="O144" s="200"/>
      <c r="P144" s="200"/>
      <c r="Q144" s="200"/>
      <c r="R144" s="200"/>
      <c r="S144" s="200"/>
      <c r="T144" s="201"/>
      <c r="AT144" s="202" t="s">
        <v>191</v>
      </c>
      <c r="AU144" s="202" t="s">
        <v>81</v>
      </c>
      <c r="AV144" s="13" t="s">
        <v>79</v>
      </c>
      <c r="AW144" s="13" t="s">
        <v>32</v>
      </c>
      <c r="AX144" s="13" t="s">
        <v>71</v>
      </c>
      <c r="AY144" s="202" t="s">
        <v>181</v>
      </c>
    </row>
    <row r="145" spans="2:51" s="14" customFormat="1" ht="12">
      <c r="B145" s="203"/>
      <c r="C145" s="204"/>
      <c r="D145" s="194" t="s">
        <v>191</v>
      </c>
      <c r="E145" s="205" t="s">
        <v>19</v>
      </c>
      <c r="F145" s="206" t="s">
        <v>284</v>
      </c>
      <c r="G145" s="204"/>
      <c r="H145" s="207">
        <v>10</v>
      </c>
      <c r="I145" s="208"/>
      <c r="J145" s="204"/>
      <c r="K145" s="204"/>
      <c r="L145" s="209"/>
      <c r="M145" s="210"/>
      <c r="N145" s="211"/>
      <c r="O145" s="211"/>
      <c r="P145" s="211"/>
      <c r="Q145" s="211"/>
      <c r="R145" s="211"/>
      <c r="S145" s="211"/>
      <c r="T145" s="212"/>
      <c r="AT145" s="213" t="s">
        <v>191</v>
      </c>
      <c r="AU145" s="213" t="s">
        <v>81</v>
      </c>
      <c r="AV145" s="14" t="s">
        <v>81</v>
      </c>
      <c r="AW145" s="14" t="s">
        <v>32</v>
      </c>
      <c r="AX145" s="14" t="s">
        <v>71</v>
      </c>
      <c r="AY145" s="213" t="s">
        <v>181</v>
      </c>
    </row>
    <row r="146" spans="2:51" s="13" customFormat="1" ht="12">
      <c r="B146" s="192"/>
      <c r="C146" s="193"/>
      <c r="D146" s="194" t="s">
        <v>191</v>
      </c>
      <c r="E146" s="195" t="s">
        <v>19</v>
      </c>
      <c r="F146" s="196" t="s">
        <v>2385</v>
      </c>
      <c r="G146" s="193"/>
      <c r="H146" s="195" t="s">
        <v>19</v>
      </c>
      <c r="I146" s="197"/>
      <c r="J146" s="193"/>
      <c r="K146" s="193"/>
      <c r="L146" s="198"/>
      <c r="M146" s="199"/>
      <c r="N146" s="200"/>
      <c r="O146" s="200"/>
      <c r="P146" s="200"/>
      <c r="Q146" s="200"/>
      <c r="R146" s="200"/>
      <c r="S146" s="200"/>
      <c r="T146" s="201"/>
      <c r="AT146" s="202" t="s">
        <v>191</v>
      </c>
      <c r="AU146" s="202" t="s">
        <v>81</v>
      </c>
      <c r="AV146" s="13" t="s">
        <v>79</v>
      </c>
      <c r="AW146" s="13" t="s">
        <v>32</v>
      </c>
      <c r="AX146" s="13" t="s">
        <v>71</v>
      </c>
      <c r="AY146" s="202" t="s">
        <v>181</v>
      </c>
    </row>
    <row r="147" spans="2:51" s="14" customFormat="1" ht="12">
      <c r="B147" s="203"/>
      <c r="C147" s="204"/>
      <c r="D147" s="194" t="s">
        <v>191</v>
      </c>
      <c r="E147" s="205" t="s">
        <v>19</v>
      </c>
      <c r="F147" s="206" t="s">
        <v>188</v>
      </c>
      <c r="G147" s="204"/>
      <c r="H147" s="207">
        <v>8</v>
      </c>
      <c r="I147" s="208"/>
      <c r="J147" s="204"/>
      <c r="K147" s="204"/>
      <c r="L147" s="209"/>
      <c r="M147" s="210"/>
      <c r="N147" s="211"/>
      <c r="O147" s="211"/>
      <c r="P147" s="211"/>
      <c r="Q147" s="211"/>
      <c r="R147" s="211"/>
      <c r="S147" s="211"/>
      <c r="T147" s="212"/>
      <c r="AT147" s="213" t="s">
        <v>191</v>
      </c>
      <c r="AU147" s="213" t="s">
        <v>81</v>
      </c>
      <c r="AV147" s="14" t="s">
        <v>81</v>
      </c>
      <c r="AW147" s="14" t="s">
        <v>32</v>
      </c>
      <c r="AX147" s="14" t="s">
        <v>71</v>
      </c>
      <c r="AY147" s="213" t="s">
        <v>181</v>
      </c>
    </row>
    <row r="148" spans="2:51" s="13" customFormat="1" ht="12">
      <c r="B148" s="192"/>
      <c r="C148" s="193"/>
      <c r="D148" s="194" t="s">
        <v>191</v>
      </c>
      <c r="E148" s="195" t="s">
        <v>19</v>
      </c>
      <c r="F148" s="196" t="s">
        <v>2386</v>
      </c>
      <c r="G148" s="193"/>
      <c r="H148" s="195" t="s">
        <v>19</v>
      </c>
      <c r="I148" s="197"/>
      <c r="J148" s="193"/>
      <c r="K148" s="193"/>
      <c r="L148" s="198"/>
      <c r="M148" s="199"/>
      <c r="N148" s="200"/>
      <c r="O148" s="200"/>
      <c r="P148" s="200"/>
      <c r="Q148" s="200"/>
      <c r="R148" s="200"/>
      <c r="S148" s="200"/>
      <c r="T148" s="201"/>
      <c r="AT148" s="202" t="s">
        <v>191</v>
      </c>
      <c r="AU148" s="202" t="s">
        <v>81</v>
      </c>
      <c r="AV148" s="13" t="s">
        <v>79</v>
      </c>
      <c r="AW148" s="13" t="s">
        <v>32</v>
      </c>
      <c r="AX148" s="13" t="s">
        <v>71</v>
      </c>
      <c r="AY148" s="202" t="s">
        <v>181</v>
      </c>
    </row>
    <row r="149" spans="2:51" s="14" customFormat="1" ht="12">
      <c r="B149" s="203"/>
      <c r="C149" s="204"/>
      <c r="D149" s="194" t="s">
        <v>191</v>
      </c>
      <c r="E149" s="205" t="s">
        <v>19</v>
      </c>
      <c r="F149" s="206" t="s">
        <v>225</v>
      </c>
      <c r="G149" s="204"/>
      <c r="H149" s="207">
        <v>6</v>
      </c>
      <c r="I149" s="208"/>
      <c r="J149" s="204"/>
      <c r="K149" s="204"/>
      <c r="L149" s="209"/>
      <c r="M149" s="210"/>
      <c r="N149" s="211"/>
      <c r="O149" s="211"/>
      <c r="P149" s="211"/>
      <c r="Q149" s="211"/>
      <c r="R149" s="211"/>
      <c r="S149" s="211"/>
      <c r="T149" s="212"/>
      <c r="AT149" s="213" t="s">
        <v>191</v>
      </c>
      <c r="AU149" s="213" t="s">
        <v>81</v>
      </c>
      <c r="AV149" s="14" t="s">
        <v>81</v>
      </c>
      <c r="AW149" s="14" t="s">
        <v>32</v>
      </c>
      <c r="AX149" s="14" t="s">
        <v>71</v>
      </c>
      <c r="AY149" s="213" t="s">
        <v>181</v>
      </c>
    </row>
    <row r="150" spans="2:51" s="13" customFormat="1" ht="20.4">
      <c r="B150" s="192"/>
      <c r="C150" s="193"/>
      <c r="D150" s="194" t="s">
        <v>191</v>
      </c>
      <c r="E150" s="195" t="s">
        <v>19</v>
      </c>
      <c r="F150" s="196" t="s">
        <v>2387</v>
      </c>
      <c r="G150" s="193"/>
      <c r="H150" s="195" t="s">
        <v>19</v>
      </c>
      <c r="I150" s="197"/>
      <c r="J150" s="193"/>
      <c r="K150" s="193"/>
      <c r="L150" s="198"/>
      <c r="M150" s="199"/>
      <c r="N150" s="200"/>
      <c r="O150" s="200"/>
      <c r="P150" s="200"/>
      <c r="Q150" s="200"/>
      <c r="R150" s="200"/>
      <c r="S150" s="200"/>
      <c r="T150" s="201"/>
      <c r="AT150" s="202" t="s">
        <v>191</v>
      </c>
      <c r="AU150" s="202" t="s">
        <v>81</v>
      </c>
      <c r="AV150" s="13" t="s">
        <v>79</v>
      </c>
      <c r="AW150" s="13" t="s">
        <v>32</v>
      </c>
      <c r="AX150" s="13" t="s">
        <v>71</v>
      </c>
      <c r="AY150" s="202" t="s">
        <v>181</v>
      </c>
    </row>
    <row r="151" spans="2:51" s="14" customFormat="1" ht="12">
      <c r="B151" s="203"/>
      <c r="C151" s="204"/>
      <c r="D151" s="194" t="s">
        <v>191</v>
      </c>
      <c r="E151" s="205" t="s">
        <v>19</v>
      </c>
      <c r="F151" s="206" t="s">
        <v>300</v>
      </c>
      <c r="G151" s="204"/>
      <c r="H151" s="207">
        <v>13</v>
      </c>
      <c r="I151" s="208"/>
      <c r="J151" s="204"/>
      <c r="K151" s="204"/>
      <c r="L151" s="209"/>
      <c r="M151" s="210"/>
      <c r="N151" s="211"/>
      <c r="O151" s="211"/>
      <c r="P151" s="211"/>
      <c r="Q151" s="211"/>
      <c r="R151" s="211"/>
      <c r="S151" s="211"/>
      <c r="T151" s="212"/>
      <c r="AT151" s="213" t="s">
        <v>191</v>
      </c>
      <c r="AU151" s="213" t="s">
        <v>81</v>
      </c>
      <c r="AV151" s="14" t="s">
        <v>81</v>
      </c>
      <c r="AW151" s="14" t="s">
        <v>32</v>
      </c>
      <c r="AX151" s="14" t="s">
        <v>71</v>
      </c>
      <c r="AY151" s="213" t="s">
        <v>181</v>
      </c>
    </row>
    <row r="152" spans="2:51" s="15" customFormat="1" ht="12">
      <c r="B152" s="214"/>
      <c r="C152" s="215"/>
      <c r="D152" s="194" t="s">
        <v>191</v>
      </c>
      <c r="E152" s="216" t="s">
        <v>19</v>
      </c>
      <c r="F152" s="217" t="s">
        <v>196</v>
      </c>
      <c r="G152" s="215"/>
      <c r="H152" s="218">
        <v>37</v>
      </c>
      <c r="I152" s="219"/>
      <c r="J152" s="215"/>
      <c r="K152" s="215"/>
      <c r="L152" s="220"/>
      <c r="M152" s="238"/>
      <c r="N152" s="239"/>
      <c r="O152" s="239"/>
      <c r="P152" s="239"/>
      <c r="Q152" s="239"/>
      <c r="R152" s="239"/>
      <c r="S152" s="239"/>
      <c r="T152" s="240"/>
      <c r="AT152" s="224" t="s">
        <v>191</v>
      </c>
      <c r="AU152" s="224" t="s">
        <v>81</v>
      </c>
      <c r="AV152" s="15" t="s">
        <v>189</v>
      </c>
      <c r="AW152" s="15" t="s">
        <v>32</v>
      </c>
      <c r="AX152" s="15" t="s">
        <v>79</v>
      </c>
      <c r="AY152" s="224" t="s">
        <v>181</v>
      </c>
    </row>
    <row r="153" spans="1:31" s="2" customFormat="1" ht="6.9" customHeight="1">
      <c r="A153" s="34"/>
      <c r="B153" s="47"/>
      <c r="C153" s="48"/>
      <c r="D153" s="48"/>
      <c r="E153" s="48"/>
      <c r="F153" s="48"/>
      <c r="G153" s="48"/>
      <c r="H153" s="48"/>
      <c r="I153" s="48"/>
      <c r="J153" s="48"/>
      <c r="K153" s="48"/>
      <c r="L153" s="39"/>
      <c r="M153" s="34"/>
      <c r="O153" s="34"/>
      <c r="P153" s="34"/>
      <c r="Q153" s="34"/>
      <c r="R153" s="34"/>
      <c r="S153" s="34"/>
      <c r="T153" s="34"/>
      <c r="U153" s="34"/>
      <c r="V153" s="34"/>
      <c r="W153" s="34"/>
      <c r="X153" s="34"/>
      <c r="Y153" s="34"/>
      <c r="Z153" s="34"/>
      <c r="AA153" s="34"/>
      <c r="AB153" s="34"/>
      <c r="AC153" s="34"/>
      <c r="AD153" s="34"/>
      <c r="AE153" s="34"/>
    </row>
  </sheetData>
  <sheetProtection password="EC1B" sheet="1" objects="1" scenarios="1" formatColumns="0" formatRows="0" autoFilter="0"/>
  <autoFilter ref="C82:K152"/>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2:BM125"/>
  <sheetViews>
    <sheetView showGridLines="0" workbookViewId="0" topLeftCell="A82"/>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50"/>
      <c r="M2" s="250"/>
      <c r="N2" s="250"/>
      <c r="O2" s="250"/>
      <c r="P2" s="250"/>
      <c r="Q2" s="250"/>
      <c r="R2" s="250"/>
      <c r="S2" s="250"/>
      <c r="T2" s="250"/>
      <c r="U2" s="250"/>
      <c r="V2" s="250"/>
      <c r="AT2" s="17" t="s">
        <v>148</v>
      </c>
    </row>
    <row r="3" spans="2:46" s="1" customFormat="1" ht="6.9" customHeight="1">
      <c r="B3" s="108"/>
      <c r="C3" s="109"/>
      <c r="D3" s="109"/>
      <c r="E3" s="109"/>
      <c r="F3" s="109"/>
      <c r="G3" s="109"/>
      <c r="H3" s="109"/>
      <c r="I3" s="109"/>
      <c r="J3" s="109"/>
      <c r="K3" s="109"/>
      <c r="L3" s="20"/>
      <c r="AT3" s="17" t="s">
        <v>81</v>
      </c>
    </row>
    <row r="4" spans="2:46" s="1" customFormat="1" ht="24.9" customHeight="1">
      <c r="B4" s="20"/>
      <c r="D4" s="110" t="s">
        <v>155</v>
      </c>
      <c r="L4" s="20"/>
      <c r="M4" s="111" t="s">
        <v>10</v>
      </c>
      <c r="AT4" s="17" t="s">
        <v>4</v>
      </c>
    </row>
    <row r="5" spans="2:12" s="1" customFormat="1" ht="6.9" customHeight="1">
      <c r="B5" s="20"/>
      <c r="L5" s="20"/>
    </row>
    <row r="6" spans="2:12" s="1" customFormat="1" ht="12" customHeight="1">
      <c r="B6" s="20"/>
      <c r="D6" s="112" t="s">
        <v>16</v>
      </c>
      <c r="L6" s="20"/>
    </row>
    <row r="7" spans="2:12" s="1" customFormat="1" ht="16.5" customHeight="1">
      <c r="B7" s="20"/>
      <c r="E7" s="290" t="str">
        <f>'Rekapitulace stavby'!K6</f>
        <v>Cyklická údržba trati v úseku Praha-Holešovice - Vraňany</v>
      </c>
      <c r="F7" s="291"/>
      <c r="G7" s="291"/>
      <c r="H7" s="291"/>
      <c r="L7" s="20"/>
    </row>
    <row r="8" spans="1:31" s="2" customFormat="1" ht="12" customHeight="1">
      <c r="A8" s="34"/>
      <c r="B8" s="39"/>
      <c r="C8" s="34"/>
      <c r="D8" s="112" t="s">
        <v>156</v>
      </c>
      <c r="E8" s="34"/>
      <c r="F8" s="34"/>
      <c r="G8" s="34"/>
      <c r="H8" s="34"/>
      <c r="I8" s="34"/>
      <c r="J8" s="34"/>
      <c r="K8" s="34"/>
      <c r="L8" s="113"/>
      <c r="S8" s="34"/>
      <c r="T8" s="34"/>
      <c r="U8" s="34"/>
      <c r="V8" s="34"/>
      <c r="W8" s="34"/>
      <c r="X8" s="34"/>
      <c r="Y8" s="34"/>
      <c r="Z8" s="34"/>
      <c r="AA8" s="34"/>
      <c r="AB8" s="34"/>
      <c r="AC8" s="34"/>
      <c r="AD8" s="34"/>
      <c r="AE8" s="34"/>
    </row>
    <row r="9" spans="1:31" s="2" customFormat="1" ht="16.5" customHeight="1">
      <c r="A9" s="34"/>
      <c r="B9" s="39"/>
      <c r="C9" s="34"/>
      <c r="D9" s="34"/>
      <c r="E9" s="292" t="s">
        <v>2388</v>
      </c>
      <c r="F9" s="293"/>
      <c r="G9" s="293"/>
      <c r="H9" s="293"/>
      <c r="I9" s="34"/>
      <c r="J9" s="34"/>
      <c r="K9" s="34"/>
      <c r="L9" s="113"/>
      <c r="S9" s="34"/>
      <c r="T9" s="34"/>
      <c r="U9" s="34"/>
      <c r="V9" s="34"/>
      <c r="W9" s="34"/>
      <c r="X9" s="34"/>
      <c r="Y9" s="34"/>
      <c r="Z9" s="34"/>
      <c r="AA9" s="34"/>
      <c r="AB9" s="34"/>
      <c r="AC9" s="34"/>
      <c r="AD9" s="34"/>
      <c r="AE9" s="34"/>
    </row>
    <row r="10" spans="1:31" s="2" customFormat="1" ht="12">
      <c r="A10" s="34"/>
      <c r="B10" s="39"/>
      <c r="C10" s="34"/>
      <c r="D10" s="34"/>
      <c r="E10" s="34"/>
      <c r="F10" s="34"/>
      <c r="G10" s="34"/>
      <c r="H10" s="34"/>
      <c r="I10" s="34"/>
      <c r="J10" s="34"/>
      <c r="K10" s="34"/>
      <c r="L10" s="113"/>
      <c r="S10" s="34"/>
      <c r="T10" s="34"/>
      <c r="U10" s="34"/>
      <c r="V10" s="34"/>
      <c r="W10" s="34"/>
      <c r="X10" s="34"/>
      <c r="Y10" s="34"/>
      <c r="Z10" s="34"/>
      <c r="AA10" s="34"/>
      <c r="AB10" s="34"/>
      <c r="AC10" s="34"/>
      <c r="AD10" s="34"/>
      <c r="AE10" s="34"/>
    </row>
    <row r="11" spans="1:31" s="2" customFormat="1" ht="12" customHeight="1">
      <c r="A11" s="34"/>
      <c r="B11" s="39"/>
      <c r="C11" s="34"/>
      <c r="D11" s="112" t="s">
        <v>18</v>
      </c>
      <c r="E11" s="34"/>
      <c r="F11" s="103" t="s">
        <v>19</v>
      </c>
      <c r="G11" s="34"/>
      <c r="H11" s="34"/>
      <c r="I11" s="112" t="s">
        <v>20</v>
      </c>
      <c r="J11" s="103" t="s">
        <v>19</v>
      </c>
      <c r="K11" s="34"/>
      <c r="L11" s="113"/>
      <c r="S11" s="34"/>
      <c r="T11" s="34"/>
      <c r="U11" s="34"/>
      <c r="V11" s="34"/>
      <c r="W11" s="34"/>
      <c r="X11" s="34"/>
      <c r="Y11" s="34"/>
      <c r="Z11" s="34"/>
      <c r="AA11" s="34"/>
      <c r="AB11" s="34"/>
      <c r="AC11" s="34"/>
      <c r="AD11" s="34"/>
      <c r="AE11" s="34"/>
    </row>
    <row r="12" spans="1:31" s="2" customFormat="1" ht="12" customHeight="1">
      <c r="A12" s="34"/>
      <c r="B12" s="39"/>
      <c r="C12" s="34"/>
      <c r="D12" s="112" t="s">
        <v>21</v>
      </c>
      <c r="E12" s="34"/>
      <c r="F12" s="103" t="s">
        <v>22</v>
      </c>
      <c r="G12" s="34"/>
      <c r="H12" s="34"/>
      <c r="I12" s="112" t="s">
        <v>23</v>
      </c>
      <c r="J12" s="114" t="str">
        <f>'Rekapitulace stavby'!AN8</f>
        <v>24. 2. 2023</v>
      </c>
      <c r="K12" s="34"/>
      <c r="L12" s="113"/>
      <c r="S12" s="34"/>
      <c r="T12" s="34"/>
      <c r="U12" s="34"/>
      <c r="V12" s="34"/>
      <c r="W12" s="34"/>
      <c r="X12" s="34"/>
      <c r="Y12" s="34"/>
      <c r="Z12" s="34"/>
      <c r="AA12" s="34"/>
      <c r="AB12" s="34"/>
      <c r="AC12" s="34"/>
      <c r="AD12" s="34"/>
      <c r="AE12" s="34"/>
    </row>
    <row r="13" spans="1:31" s="2" customFormat="1" ht="10.8" customHeight="1">
      <c r="A13" s="34"/>
      <c r="B13" s="39"/>
      <c r="C13" s="34"/>
      <c r="D13" s="34"/>
      <c r="E13" s="34"/>
      <c r="F13" s="34"/>
      <c r="G13" s="34"/>
      <c r="H13" s="34"/>
      <c r="I13" s="34"/>
      <c r="J13" s="34"/>
      <c r="K13" s="34"/>
      <c r="L13" s="113"/>
      <c r="S13" s="34"/>
      <c r="T13" s="34"/>
      <c r="U13" s="34"/>
      <c r="V13" s="34"/>
      <c r="W13" s="34"/>
      <c r="X13" s="34"/>
      <c r="Y13" s="34"/>
      <c r="Z13" s="34"/>
      <c r="AA13" s="34"/>
      <c r="AB13" s="34"/>
      <c r="AC13" s="34"/>
      <c r="AD13" s="34"/>
      <c r="AE13" s="34"/>
    </row>
    <row r="14" spans="1:31" s="2" customFormat="1" ht="12" customHeight="1">
      <c r="A14" s="34"/>
      <c r="B14" s="39"/>
      <c r="C14" s="34"/>
      <c r="D14" s="112" t="s">
        <v>25</v>
      </c>
      <c r="E14" s="34"/>
      <c r="F14" s="34"/>
      <c r="G14" s="34"/>
      <c r="H14" s="34"/>
      <c r="I14" s="112" t="s">
        <v>26</v>
      </c>
      <c r="J14" s="103" t="s">
        <v>19</v>
      </c>
      <c r="K14" s="34"/>
      <c r="L14" s="113"/>
      <c r="S14" s="34"/>
      <c r="T14" s="34"/>
      <c r="U14" s="34"/>
      <c r="V14" s="34"/>
      <c r="W14" s="34"/>
      <c r="X14" s="34"/>
      <c r="Y14" s="34"/>
      <c r="Z14" s="34"/>
      <c r="AA14" s="34"/>
      <c r="AB14" s="34"/>
      <c r="AC14" s="34"/>
      <c r="AD14" s="34"/>
      <c r="AE14" s="34"/>
    </row>
    <row r="15" spans="1:31" s="2" customFormat="1" ht="18" customHeight="1">
      <c r="A15" s="34"/>
      <c r="B15" s="39"/>
      <c r="C15" s="34"/>
      <c r="D15" s="34"/>
      <c r="E15" s="103" t="s">
        <v>27</v>
      </c>
      <c r="F15" s="34"/>
      <c r="G15" s="34"/>
      <c r="H15" s="34"/>
      <c r="I15" s="112" t="s">
        <v>28</v>
      </c>
      <c r="J15" s="103" t="s">
        <v>19</v>
      </c>
      <c r="K15" s="34"/>
      <c r="L15" s="113"/>
      <c r="S15" s="34"/>
      <c r="T15" s="34"/>
      <c r="U15" s="34"/>
      <c r="V15" s="34"/>
      <c r="W15" s="34"/>
      <c r="X15" s="34"/>
      <c r="Y15" s="34"/>
      <c r="Z15" s="34"/>
      <c r="AA15" s="34"/>
      <c r="AB15" s="34"/>
      <c r="AC15" s="34"/>
      <c r="AD15" s="34"/>
      <c r="AE15" s="34"/>
    </row>
    <row r="16" spans="1:31" s="2" customFormat="1" ht="6.9" customHeight="1">
      <c r="A16" s="34"/>
      <c r="B16" s="39"/>
      <c r="C16" s="34"/>
      <c r="D16" s="34"/>
      <c r="E16" s="34"/>
      <c r="F16" s="34"/>
      <c r="G16" s="34"/>
      <c r="H16" s="34"/>
      <c r="I16" s="34"/>
      <c r="J16" s="34"/>
      <c r="K16" s="34"/>
      <c r="L16" s="113"/>
      <c r="S16" s="34"/>
      <c r="T16" s="34"/>
      <c r="U16" s="34"/>
      <c r="V16" s="34"/>
      <c r="W16" s="34"/>
      <c r="X16" s="34"/>
      <c r="Y16" s="34"/>
      <c r="Z16" s="34"/>
      <c r="AA16" s="34"/>
      <c r="AB16" s="34"/>
      <c r="AC16" s="34"/>
      <c r="AD16" s="34"/>
      <c r="AE16" s="34"/>
    </row>
    <row r="17" spans="1:31" s="2" customFormat="1" ht="12" customHeight="1">
      <c r="A17" s="34"/>
      <c r="B17" s="39"/>
      <c r="C17" s="34"/>
      <c r="D17" s="112" t="s">
        <v>29</v>
      </c>
      <c r="E17" s="34"/>
      <c r="F17" s="34"/>
      <c r="G17" s="34"/>
      <c r="H17" s="34"/>
      <c r="I17" s="112" t="s">
        <v>26</v>
      </c>
      <c r="J17" s="30" t="str">
        <f>'Rekapitulace stavby'!AN13</f>
        <v>Vyplň údaj</v>
      </c>
      <c r="K17" s="34"/>
      <c r="L17" s="113"/>
      <c r="S17" s="34"/>
      <c r="T17" s="34"/>
      <c r="U17" s="34"/>
      <c r="V17" s="34"/>
      <c r="W17" s="34"/>
      <c r="X17" s="34"/>
      <c r="Y17" s="34"/>
      <c r="Z17" s="34"/>
      <c r="AA17" s="34"/>
      <c r="AB17" s="34"/>
      <c r="AC17" s="34"/>
      <c r="AD17" s="34"/>
      <c r="AE17" s="34"/>
    </row>
    <row r="18" spans="1:31" s="2" customFormat="1" ht="18" customHeight="1">
      <c r="A18" s="34"/>
      <c r="B18" s="39"/>
      <c r="C18" s="34"/>
      <c r="D18" s="34"/>
      <c r="E18" s="294" t="str">
        <f>'Rekapitulace stavby'!E14</f>
        <v>Vyplň údaj</v>
      </c>
      <c r="F18" s="295"/>
      <c r="G18" s="295"/>
      <c r="H18" s="295"/>
      <c r="I18" s="112" t="s">
        <v>28</v>
      </c>
      <c r="J18" s="30" t="str">
        <f>'Rekapitulace stavby'!AN14</f>
        <v>Vyplň údaj</v>
      </c>
      <c r="K18" s="34"/>
      <c r="L18" s="113"/>
      <c r="S18" s="34"/>
      <c r="T18" s="34"/>
      <c r="U18" s="34"/>
      <c r="V18" s="34"/>
      <c r="W18" s="34"/>
      <c r="X18" s="34"/>
      <c r="Y18" s="34"/>
      <c r="Z18" s="34"/>
      <c r="AA18" s="34"/>
      <c r="AB18" s="34"/>
      <c r="AC18" s="34"/>
      <c r="AD18" s="34"/>
      <c r="AE18" s="34"/>
    </row>
    <row r="19" spans="1:31" s="2" customFormat="1" ht="6.9" customHeight="1">
      <c r="A19" s="34"/>
      <c r="B19" s="39"/>
      <c r="C19" s="34"/>
      <c r="D19" s="34"/>
      <c r="E19" s="34"/>
      <c r="F19" s="34"/>
      <c r="G19" s="34"/>
      <c r="H19" s="34"/>
      <c r="I19" s="34"/>
      <c r="J19" s="34"/>
      <c r="K19" s="34"/>
      <c r="L19" s="113"/>
      <c r="S19" s="34"/>
      <c r="T19" s="34"/>
      <c r="U19" s="34"/>
      <c r="V19" s="34"/>
      <c r="W19" s="34"/>
      <c r="X19" s="34"/>
      <c r="Y19" s="34"/>
      <c r="Z19" s="34"/>
      <c r="AA19" s="34"/>
      <c r="AB19" s="34"/>
      <c r="AC19" s="34"/>
      <c r="AD19" s="34"/>
      <c r="AE19" s="34"/>
    </row>
    <row r="20" spans="1:31" s="2" customFormat="1" ht="12" customHeight="1">
      <c r="A20" s="34"/>
      <c r="B20" s="39"/>
      <c r="C20" s="34"/>
      <c r="D20" s="112" t="s">
        <v>31</v>
      </c>
      <c r="E20" s="34"/>
      <c r="F20" s="34"/>
      <c r="G20" s="34"/>
      <c r="H20" s="34"/>
      <c r="I20" s="112" t="s">
        <v>26</v>
      </c>
      <c r="J20" s="103" t="str">
        <f>IF('Rekapitulace stavby'!AN16="","",'Rekapitulace stavby'!AN16)</f>
        <v/>
      </c>
      <c r="K20" s="34"/>
      <c r="L20" s="113"/>
      <c r="S20" s="34"/>
      <c r="T20" s="34"/>
      <c r="U20" s="34"/>
      <c r="V20" s="34"/>
      <c r="W20" s="34"/>
      <c r="X20" s="34"/>
      <c r="Y20" s="34"/>
      <c r="Z20" s="34"/>
      <c r="AA20" s="34"/>
      <c r="AB20" s="34"/>
      <c r="AC20" s="34"/>
      <c r="AD20" s="34"/>
      <c r="AE20" s="34"/>
    </row>
    <row r="21" spans="1:31" s="2" customFormat="1" ht="18" customHeight="1">
      <c r="A21" s="34"/>
      <c r="B21" s="39"/>
      <c r="C21" s="34"/>
      <c r="D21" s="34"/>
      <c r="E21" s="103" t="str">
        <f>IF('Rekapitulace stavby'!E17="","",'Rekapitulace stavby'!E17)</f>
        <v xml:space="preserve"> </v>
      </c>
      <c r="F21" s="34"/>
      <c r="G21" s="34"/>
      <c r="H21" s="34"/>
      <c r="I21" s="112" t="s">
        <v>28</v>
      </c>
      <c r="J21" s="103" t="str">
        <f>IF('Rekapitulace stavby'!AN17="","",'Rekapitulace stavby'!AN17)</f>
        <v/>
      </c>
      <c r="K21" s="34"/>
      <c r="L21" s="113"/>
      <c r="S21" s="34"/>
      <c r="T21" s="34"/>
      <c r="U21" s="34"/>
      <c r="V21" s="34"/>
      <c r="W21" s="34"/>
      <c r="X21" s="34"/>
      <c r="Y21" s="34"/>
      <c r="Z21" s="34"/>
      <c r="AA21" s="34"/>
      <c r="AB21" s="34"/>
      <c r="AC21" s="34"/>
      <c r="AD21" s="34"/>
      <c r="AE21" s="34"/>
    </row>
    <row r="22" spans="1:31" s="2" customFormat="1" ht="6.9" customHeight="1">
      <c r="A22" s="34"/>
      <c r="B22" s="39"/>
      <c r="C22" s="34"/>
      <c r="D22" s="34"/>
      <c r="E22" s="34"/>
      <c r="F22" s="34"/>
      <c r="G22" s="34"/>
      <c r="H22" s="34"/>
      <c r="I22" s="34"/>
      <c r="J22" s="34"/>
      <c r="K22" s="34"/>
      <c r="L22" s="113"/>
      <c r="S22" s="34"/>
      <c r="T22" s="34"/>
      <c r="U22" s="34"/>
      <c r="V22" s="34"/>
      <c r="W22" s="34"/>
      <c r="X22" s="34"/>
      <c r="Y22" s="34"/>
      <c r="Z22" s="34"/>
      <c r="AA22" s="34"/>
      <c r="AB22" s="34"/>
      <c r="AC22" s="34"/>
      <c r="AD22" s="34"/>
      <c r="AE22" s="34"/>
    </row>
    <row r="23" spans="1:31" s="2" customFormat="1" ht="12" customHeight="1">
      <c r="A23" s="34"/>
      <c r="B23" s="39"/>
      <c r="C23" s="34"/>
      <c r="D23" s="112" t="s">
        <v>33</v>
      </c>
      <c r="E23" s="34"/>
      <c r="F23" s="34"/>
      <c r="G23" s="34"/>
      <c r="H23" s="34"/>
      <c r="I23" s="112" t="s">
        <v>26</v>
      </c>
      <c r="J23" s="103" t="s">
        <v>19</v>
      </c>
      <c r="K23" s="34"/>
      <c r="L23" s="113"/>
      <c r="S23" s="34"/>
      <c r="T23" s="34"/>
      <c r="U23" s="34"/>
      <c r="V23" s="34"/>
      <c r="W23" s="34"/>
      <c r="X23" s="34"/>
      <c r="Y23" s="34"/>
      <c r="Z23" s="34"/>
      <c r="AA23" s="34"/>
      <c r="AB23" s="34"/>
      <c r="AC23" s="34"/>
      <c r="AD23" s="34"/>
      <c r="AE23" s="34"/>
    </row>
    <row r="24" spans="1:31" s="2" customFormat="1" ht="18" customHeight="1">
      <c r="A24" s="34"/>
      <c r="B24" s="39"/>
      <c r="C24" s="34"/>
      <c r="D24" s="34"/>
      <c r="E24" s="103" t="s">
        <v>34</v>
      </c>
      <c r="F24" s="34"/>
      <c r="G24" s="34"/>
      <c r="H24" s="34"/>
      <c r="I24" s="112" t="s">
        <v>28</v>
      </c>
      <c r="J24" s="103" t="s">
        <v>19</v>
      </c>
      <c r="K24" s="34"/>
      <c r="L24" s="113"/>
      <c r="S24" s="34"/>
      <c r="T24" s="34"/>
      <c r="U24" s="34"/>
      <c r="V24" s="34"/>
      <c r="W24" s="34"/>
      <c r="X24" s="34"/>
      <c r="Y24" s="34"/>
      <c r="Z24" s="34"/>
      <c r="AA24" s="34"/>
      <c r="AB24" s="34"/>
      <c r="AC24" s="34"/>
      <c r="AD24" s="34"/>
      <c r="AE24" s="34"/>
    </row>
    <row r="25" spans="1:31" s="2" customFormat="1" ht="6.9" customHeight="1">
      <c r="A25" s="34"/>
      <c r="B25" s="39"/>
      <c r="C25" s="34"/>
      <c r="D25" s="34"/>
      <c r="E25" s="34"/>
      <c r="F25" s="34"/>
      <c r="G25" s="34"/>
      <c r="H25" s="34"/>
      <c r="I25" s="34"/>
      <c r="J25" s="34"/>
      <c r="K25" s="34"/>
      <c r="L25" s="113"/>
      <c r="S25" s="34"/>
      <c r="T25" s="34"/>
      <c r="U25" s="34"/>
      <c r="V25" s="34"/>
      <c r="W25" s="34"/>
      <c r="X25" s="34"/>
      <c r="Y25" s="34"/>
      <c r="Z25" s="34"/>
      <c r="AA25" s="34"/>
      <c r="AB25" s="34"/>
      <c r="AC25" s="34"/>
      <c r="AD25" s="34"/>
      <c r="AE25" s="34"/>
    </row>
    <row r="26" spans="1:31" s="2" customFormat="1" ht="12" customHeight="1">
      <c r="A26" s="34"/>
      <c r="B26" s="39"/>
      <c r="C26" s="34"/>
      <c r="D26" s="112" t="s">
        <v>35</v>
      </c>
      <c r="E26" s="34"/>
      <c r="F26" s="34"/>
      <c r="G26" s="34"/>
      <c r="H26" s="34"/>
      <c r="I26" s="34"/>
      <c r="J26" s="34"/>
      <c r="K26" s="34"/>
      <c r="L26" s="113"/>
      <c r="S26" s="34"/>
      <c r="T26" s="34"/>
      <c r="U26" s="34"/>
      <c r="V26" s="34"/>
      <c r="W26" s="34"/>
      <c r="X26" s="34"/>
      <c r="Y26" s="34"/>
      <c r="Z26" s="34"/>
      <c r="AA26" s="34"/>
      <c r="AB26" s="34"/>
      <c r="AC26" s="34"/>
      <c r="AD26" s="34"/>
      <c r="AE26" s="34"/>
    </row>
    <row r="27" spans="1:31" s="8" customFormat="1" ht="59.25" customHeight="1">
      <c r="A27" s="115"/>
      <c r="B27" s="116"/>
      <c r="C27" s="115"/>
      <c r="D27" s="115"/>
      <c r="E27" s="296" t="s">
        <v>36</v>
      </c>
      <c r="F27" s="296"/>
      <c r="G27" s="296"/>
      <c r="H27" s="296"/>
      <c r="I27" s="115"/>
      <c r="J27" s="115"/>
      <c r="K27" s="115"/>
      <c r="L27" s="117"/>
      <c r="S27" s="115"/>
      <c r="T27" s="115"/>
      <c r="U27" s="115"/>
      <c r="V27" s="115"/>
      <c r="W27" s="115"/>
      <c r="X27" s="115"/>
      <c r="Y27" s="115"/>
      <c r="Z27" s="115"/>
      <c r="AA27" s="115"/>
      <c r="AB27" s="115"/>
      <c r="AC27" s="115"/>
      <c r="AD27" s="115"/>
      <c r="AE27" s="115"/>
    </row>
    <row r="28" spans="1:31" s="2" customFormat="1" ht="6.9" customHeight="1">
      <c r="A28" s="34"/>
      <c r="B28" s="39"/>
      <c r="C28" s="34"/>
      <c r="D28" s="34"/>
      <c r="E28" s="34"/>
      <c r="F28" s="34"/>
      <c r="G28" s="34"/>
      <c r="H28" s="34"/>
      <c r="I28" s="34"/>
      <c r="J28" s="34"/>
      <c r="K28" s="34"/>
      <c r="L28" s="113"/>
      <c r="S28" s="34"/>
      <c r="T28" s="34"/>
      <c r="U28" s="34"/>
      <c r="V28" s="34"/>
      <c r="W28" s="34"/>
      <c r="X28" s="34"/>
      <c r="Y28" s="34"/>
      <c r="Z28" s="34"/>
      <c r="AA28" s="34"/>
      <c r="AB28" s="34"/>
      <c r="AC28" s="34"/>
      <c r="AD28" s="34"/>
      <c r="AE28" s="34"/>
    </row>
    <row r="29" spans="1:31" s="2" customFormat="1" ht="6.9" customHeight="1">
      <c r="A29" s="34"/>
      <c r="B29" s="39"/>
      <c r="C29" s="34"/>
      <c r="D29" s="118"/>
      <c r="E29" s="118"/>
      <c r="F29" s="118"/>
      <c r="G29" s="118"/>
      <c r="H29" s="118"/>
      <c r="I29" s="118"/>
      <c r="J29" s="118"/>
      <c r="K29" s="118"/>
      <c r="L29" s="113"/>
      <c r="S29" s="34"/>
      <c r="T29" s="34"/>
      <c r="U29" s="34"/>
      <c r="V29" s="34"/>
      <c r="W29" s="34"/>
      <c r="X29" s="34"/>
      <c r="Y29" s="34"/>
      <c r="Z29" s="34"/>
      <c r="AA29" s="34"/>
      <c r="AB29" s="34"/>
      <c r="AC29" s="34"/>
      <c r="AD29" s="34"/>
      <c r="AE29" s="34"/>
    </row>
    <row r="30" spans="1:31" s="2" customFormat="1" ht="25.35" customHeight="1">
      <c r="A30" s="34"/>
      <c r="B30" s="39"/>
      <c r="C30" s="34"/>
      <c r="D30" s="119" t="s">
        <v>37</v>
      </c>
      <c r="E30" s="34"/>
      <c r="F30" s="34"/>
      <c r="G30" s="34"/>
      <c r="H30" s="34"/>
      <c r="I30" s="34"/>
      <c r="J30" s="120">
        <f>ROUND(J81,2)</f>
        <v>0</v>
      </c>
      <c r="K30" s="34"/>
      <c r="L30" s="113"/>
      <c r="S30" s="34"/>
      <c r="T30" s="34"/>
      <c r="U30" s="34"/>
      <c r="V30" s="34"/>
      <c r="W30" s="34"/>
      <c r="X30" s="34"/>
      <c r="Y30" s="34"/>
      <c r="Z30" s="34"/>
      <c r="AA30" s="34"/>
      <c r="AB30" s="34"/>
      <c r="AC30" s="34"/>
      <c r="AD30" s="34"/>
      <c r="AE30" s="34"/>
    </row>
    <row r="31" spans="1:31" s="2" customFormat="1" ht="6.9" customHeight="1">
      <c r="A31" s="34"/>
      <c r="B31" s="39"/>
      <c r="C31" s="34"/>
      <c r="D31" s="118"/>
      <c r="E31" s="118"/>
      <c r="F31" s="118"/>
      <c r="G31" s="118"/>
      <c r="H31" s="118"/>
      <c r="I31" s="118"/>
      <c r="J31" s="118"/>
      <c r="K31" s="118"/>
      <c r="L31" s="113"/>
      <c r="S31" s="34"/>
      <c r="T31" s="34"/>
      <c r="U31" s="34"/>
      <c r="V31" s="34"/>
      <c r="W31" s="34"/>
      <c r="X31" s="34"/>
      <c r="Y31" s="34"/>
      <c r="Z31" s="34"/>
      <c r="AA31" s="34"/>
      <c r="AB31" s="34"/>
      <c r="AC31" s="34"/>
      <c r="AD31" s="34"/>
      <c r="AE31" s="34"/>
    </row>
    <row r="32" spans="1:31" s="2" customFormat="1" ht="14.4" customHeight="1">
      <c r="A32" s="34"/>
      <c r="B32" s="39"/>
      <c r="C32" s="34"/>
      <c r="D32" s="34"/>
      <c r="E32" s="34"/>
      <c r="F32" s="121" t="s">
        <v>39</v>
      </c>
      <c r="G32" s="34"/>
      <c r="H32" s="34"/>
      <c r="I32" s="121" t="s">
        <v>38</v>
      </c>
      <c r="J32" s="121" t="s">
        <v>40</v>
      </c>
      <c r="K32" s="34"/>
      <c r="L32" s="113"/>
      <c r="S32" s="34"/>
      <c r="T32" s="34"/>
      <c r="U32" s="34"/>
      <c r="V32" s="34"/>
      <c r="W32" s="34"/>
      <c r="X32" s="34"/>
      <c r="Y32" s="34"/>
      <c r="Z32" s="34"/>
      <c r="AA32" s="34"/>
      <c r="AB32" s="34"/>
      <c r="AC32" s="34"/>
      <c r="AD32" s="34"/>
      <c r="AE32" s="34"/>
    </row>
    <row r="33" spans="1:31" s="2" customFormat="1" ht="14.4" customHeight="1">
      <c r="A33" s="34"/>
      <c r="B33" s="39"/>
      <c r="C33" s="34"/>
      <c r="D33" s="122" t="s">
        <v>41</v>
      </c>
      <c r="E33" s="112" t="s">
        <v>42</v>
      </c>
      <c r="F33" s="123">
        <f>ROUND((SUM(BE81:BE124)),2)</f>
        <v>0</v>
      </c>
      <c r="G33" s="34"/>
      <c r="H33" s="34"/>
      <c r="I33" s="124">
        <v>0.21</v>
      </c>
      <c r="J33" s="123">
        <f>ROUND(((SUM(BE81:BE124))*I33),2)</f>
        <v>0</v>
      </c>
      <c r="K33" s="34"/>
      <c r="L33" s="113"/>
      <c r="S33" s="34"/>
      <c r="T33" s="34"/>
      <c r="U33" s="34"/>
      <c r="V33" s="34"/>
      <c r="W33" s="34"/>
      <c r="X33" s="34"/>
      <c r="Y33" s="34"/>
      <c r="Z33" s="34"/>
      <c r="AA33" s="34"/>
      <c r="AB33" s="34"/>
      <c r="AC33" s="34"/>
      <c r="AD33" s="34"/>
      <c r="AE33" s="34"/>
    </row>
    <row r="34" spans="1:31" s="2" customFormat="1" ht="14.4" customHeight="1">
      <c r="A34" s="34"/>
      <c r="B34" s="39"/>
      <c r="C34" s="34"/>
      <c r="D34" s="34"/>
      <c r="E34" s="112" t="s">
        <v>43</v>
      </c>
      <c r="F34" s="123">
        <f>ROUND((SUM(BF81:BF124)),2)</f>
        <v>0</v>
      </c>
      <c r="G34" s="34"/>
      <c r="H34" s="34"/>
      <c r="I34" s="124">
        <v>0.15</v>
      </c>
      <c r="J34" s="123">
        <f>ROUND(((SUM(BF81:BF124))*I34),2)</f>
        <v>0</v>
      </c>
      <c r="K34" s="34"/>
      <c r="L34" s="113"/>
      <c r="S34" s="34"/>
      <c r="T34" s="34"/>
      <c r="U34" s="34"/>
      <c r="V34" s="34"/>
      <c r="W34" s="34"/>
      <c r="X34" s="34"/>
      <c r="Y34" s="34"/>
      <c r="Z34" s="34"/>
      <c r="AA34" s="34"/>
      <c r="AB34" s="34"/>
      <c r="AC34" s="34"/>
      <c r="AD34" s="34"/>
      <c r="AE34" s="34"/>
    </row>
    <row r="35" spans="1:31" s="2" customFormat="1" ht="14.4" customHeight="1" hidden="1">
      <c r="A35" s="34"/>
      <c r="B35" s="39"/>
      <c r="C35" s="34"/>
      <c r="D35" s="34"/>
      <c r="E35" s="112" t="s">
        <v>44</v>
      </c>
      <c r="F35" s="123">
        <f>ROUND((SUM(BG81:BG124)),2)</f>
        <v>0</v>
      </c>
      <c r="G35" s="34"/>
      <c r="H35" s="34"/>
      <c r="I35" s="124">
        <v>0.21</v>
      </c>
      <c r="J35" s="123">
        <f>0</f>
        <v>0</v>
      </c>
      <c r="K35" s="34"/>
      <c r="L35" s="113"/>
      <c r="S35" s="34"/>
      <c r="T35" s="34"/>
      <c r="U35" s="34"/>
      <c r="V35" s="34"/>
      <c r="W35" s="34"/>
      <c r="X35" s="34"/>
      <c r="Y35" s="34"/>
      <c r="Z35" s="34"/>
      <c r="AA35" s="34"/>
      <c r="AB35" s="34"/>
      <c r="AC35" s="34"/>
      <c r="AD35" s="34"/>
      <c r="AE35" s="34"/>
    </row>
    <row r="36" spans="1:31" s="2" customFormat="1" ht="14.4" customHeight="1" hidden="1">
      <c r="A36" s="34"/>
      <c r="B36" s="39"/>
      <c r="C36" s="34"/>
      <c r="D36" s="34"/>
      <c r="E36" s="112" t="s">
        <v>45</v>
      </c>
      <c r="F36" s="123">
        <f>ROUND((SUM(BH81:BH124)),2)</f>
        <v>0</v>
      </c>
      <c r="G36" s="34"/>
      <c r="H36" s="34"/>
      <c r="I36" s="124">
        <v>0.15</v>
      </c>
      <c r="J36" s="123">
        <f>0</f>
        <v>0</v>
      </c>
      <c r="K36" s="34"/>
      <c r="L36" s="113"/>
      <c r="S36" s="34"/>
      <c r="T36" s="34"/>
      <c r="U36" s="34"/>
      <c r="V36" s="34"/>
      <c r="W36" s="34"/>
      <c r="X36" s="34"/>
      <c r="Y36" s="34"/>
      <c r="Z36" s="34"/>
      <c r="AA36" s="34"/>
      <c r="AB36" s="34"/>
      <c r="AC36" s="34"/>
      <c r="AD36" s="34"/>
      <c r="AE36" s="34"/>
    </row>
    <row r="37" spans="1:31" s="2" customFormat="1" ht="14.4" customHeight="1" hidden="1">
      <c r="A37" s="34"/>
      <c r="B37" s="39"/>
      <c r="C37" s="34"/>
      <c r="D37" s="34"/>
      <c r="E37" s="112" t="s">
        <v>46</v>
      </c>
      <c r="F37" s="123">
        <f>ROUND((SUM(BI81:BI124)),2)</f>
        <v>0</v>
      </c>
      <c r="G37" s="34"/>
      <c r="H37" s="34"/>
      <c r="I37" s="124">
        <v>0</v>
      </c>
      <c r="J37" s="123">
        <f>0</f>
        <v>0</v>
      </c>
      <c r="K37" s="34"/>
      <c r="L37" s="113"/>
      <c r="S37" s="34"/>
      <c r="T37" s="34"/>
      <c r="U37" s="34"/>
      <c r="V37" s="34"/>
      <c r="W37" s="34"/>
      <c r="X37" s="34"/>
      <c r="Y37" s="34"/>
      <c r="Z37" s="34"/>
      <c r="AA37" s="34"/>
      <c r="AB37" s="34"/>
      <c r="AC37" s="34"/>
      <c r="AD37" s="34"/>
      <c r="AE37" s="34"/>
    </row>
    <row r="38" spans="1:31" s="2" customFormat="1" ht="6.9" customHeight="1">
      <c r="A38" s="34"/>
      <c r="B38" s="39"/>
      <c r="C38" s="34"/>
      <c r="D38" s="34"/>
      <c r="E38" s="34"/>
      <c r="F38" s="34"/>
      <c r="G38" s="34"/>
      <c r="H38" s="34"/>
      <c r="I38" s="34"/>
      <c r="J38" s="34"/>
      <c r="K38" s="34"/>
      <c r="L38" s="113"/>
      <c r="S38" s="34"/>
      <c r="T38" s="34"/>
      <c r="U38" s="34"/>
      <c r="V38" s="34"/>
      <c r="W38" s="34"/>
      <c r="X38" s="34"/>
      <c r="Y38" s="34"/>
      <c r="Z38" s="34"/>
      <c r="AA38" s="34"/>
      <c r="AB38" s="34"/>
      <c r="AC38" s="34"/>
      <c r="AD38" s="34"/>
      <c r="AE38" s="34"/>
    </row>
    <row r="39" spans="1:31" s="2" customFormat="1" ht="25.35" customHeight="1">
      <c r="A39" s="34"/>
      <c r="B39" s="39"/>
      <c r="C39" s="125"/>
      <c r="D39" s="126" t="s">
        <v>47</v>
      </c>
      <c r="E39" s="127"/>
      <c r="F39" s="127"/>
      <c r="G39" s="128" t="s">
        <v>48</v>
      </c>
      <c r="H39" s="129" t="s">
        <v>49</v>
      </c>
      <c r="I39" s="127"/>
      <c r="J39" s="130">
        <f>SUM(J30:J37)</f>
        <v>0</v>
      </c>
      <c r="K39" s="131"/>
      <c r="L39" s="113"/>
      <c r="S39" s="34"/>
      <c r="T39" s="34"/>
      <c r="U39" s="34"/>
      <c r="V39" s="34"/>
      <c r="W39" s="34"/>
      <c r="X39" s="34"/>
      <c r="Y39" s="34"/>
      <c r="Z39" s="34"/>
      <c r="AA39" s="34"/>
      <c r="AB39" s="34"/>
      <c r="AC39" s="34"/>
      <c r="AD39" s="34"/>
      <c r="AE39" s="34"/>
    </row>
    <row r="40" spans="1:31" s="2" customFormat="1" ht="14.4" customHeight="1">
      <c r="A40" s="34"/>
      <c r="B40" s="132"/>
      <c r="C40" s="133"/>
      <c r="D40" s="133"/>
      <c r="E40" s="133"/>
      <c r="F40" s="133"/>
      <c r="G40" s="133"/>
      <c r="H40" s="133"/>
      <c r="I40" s="133"/>
      <c r="J40" s="133"/>
      <c r="K40" s="133"/>
      <c r="L40" s="113"/>
      <c r="S40" s="34"/>
      <c r="T40" s="34"/>
      <c r="U40" s="34"/>
      <c r="V40" s="34"/>
      <c r="W40" s="34"/>
      <c r="X40" s="34"/>
      <c r="Y40" s="34"/>
      <c r="Z40" s="34"/>
      <c r="AA40" s="34"/>
      <c r="AB40" s="34"/>
      <c r="AC40" s="34"/>
      <c r="AD40" s="34"/>
      <c r="AE40" s="34"/>
    </row>
    <row r="44" spans="1:31" s="2" customFormat="1" ht="6.9" customHeight="1" hidden="1">
      <c r="A44" s="34"/>
      <c r="B44" s="134"/>
      <c r="C44" s="135"/>
      <c r="D44" s="135"/>
      <c r="E44" s="135"/>
      <c r="F44" s="135"/>
      <c r="G44" s="135"/>
      <c r="H44" s="135"/>
      <c r="I44" s="135"/>
      <c r="J44" s="135"/>
      <c r="K44" s="135"/>
      <c r="L44" s="113"/>
      <c r="S44" s="34"/>
      <c r="T44" s="34"/>
      <c r="U44" s="34"/>
      <c r="V44" s="34"/>
      <c r="W44" s="34"/>
      <c r="X44" s="34"/>
      <c r="Y44" s="34"/>
      <c r="Z44" s="34"/>
      <c r="AA44" s="34"/>
      <c r="AB44" s="34"/>
      <c r="AC44" s="34"/>
      <c r="AD44" s="34"/>
      <c r="AE44" s="34"/>
    </row>
    <row r="45" spans="1:31" s="2" customFormat="1" ht="24.9" customHeight="1" hidden="1">
      <c r="A45" s="34"/>
      <c r="B45" s="35"/>
      <c r="C45" s="23" t="s">
        <v>158</v>
      </c>
      <c r="D45" s="36"/>
      <c r="E45" s="36"/>
      <c r="F45" s="36"/>
      <c r="G45" s="36"/>
      <c r="H45" s="36"/>
      <c r="I45" s="36"/>
      <c r="J45" s="36"/>
      <c r="K45" s="36"/>
      <c r="L45" s="113"/>
      <c r="S45" s="34"/>
      <c r="T45" s="34"/>
      <c r="U45" s="34"/>
      <c r="V45" s="34"/>
      <c r="W45" s="34"/>
      <c r="X45" s="34"/>
      <c r="Y45" s="34"/>
      <c r="Z45" s="34"/>
      <c r="AA45" s="34"/>
      <c r="AB45" s="34"/>
      <c r="AC45" s="34"/>
      <c r="AD45" s="34"/>
      <c r="AE45" s="34"/>
    </row>
    <row r="46" spans="1:31" s="2" customFormat="1" ht="6.9" customHeight="1" hidden="1">
      <c r="A46" s="34"/>
      <c r="B46" s="35"/>
      <c r="C46" s="36"/>
      <c r="D46" s="36"/>
      <c r="E46" s="36"/>
      <c r="F46" s="36"/>
      <c r="G46" s="36"/>
      <c r="H46" s="36"/>
      <c r="I46" s="36"/>
      <c r="J46" s="36"/>
      <c r="K46" s="36"/>
      <c r="L46" s="113"/>
      <c r="S46" s="34"/>
      <c r="T46" s="34"/>
      <c r="U46" s="34"/>
      <c r="V46" s="34"/>
      <c r="W46" s="34"/>
      <c r="X46" s="34"/>
      <c r="Y46" s="34"/>
      <c r="Z46" s="34"/>
      <c r="AA46" s="34"/>
      <c r="AB46" s="34"/>
      <c r="AC46" s="34"/>
      <c r="AD46" s="34"/>
      <c r="AE46" s="34"/>
    </row>
    <row r="47" spans="1:31" s="2" customFormat="1" ht="12" customHeight="1" hidden="1">
      <c r="A47" s="34"/>
      <c r="B47" s="35"/>
      <c r="C47" s="29" t="s">
        <v>16</v>
      </c>
      <c r="D47" s="36"/>
      <c r="E47" s="36"/>
      <c r="F47" s="36"/>
      <c r="G47" s="36"/>
      <c r="H47" s="36"/>
      <c r="I47" s="36"/>
      <c r="J47" s="36"/>
      <c r="K47" s="36"/>
      <c r="L47" s="113"/>
      <c r="S47" s="34"/>
      <c r="T47" s="34"/>
      <c r="U47" s="34"/>
      <c r="V47" s="34"/>
      <c r="W47" s="34"/>
      <c r="X47" s="34"/>
      <c r="Y47" s="34"/>
      <c r="Z47" s="34"/>
      <c r="AA47" s="34"/>
      <c r="AB47" s="34"/>
      <c r="AC47" s="34"/>
      <c r="AD47" s="34"/>
      <c r="AE47" s="34"/>
    </row>
    <row r="48" spans="1:31" s="2" customFormat="1" ht="16.5" customHeight="1" hidden="1">
      <c r="A48" s="34"/>
      <c r="B48" s="35"/>
      <c r="C48" s="36"/>
      <c r="D48" s="36"/>
      <c r="E48" s="288" t="str">
        <f>E7</f>
        <v>Cyklická údržba trati v úseku Praha-Holešovice - Vraňany</v>
      </c>
      <c r="F48" s="289"/>
      <c r="G48" s="289"/>
      <c r="H48" s="289"/>
      <c r="I48" s="36"/>
      <c r="J48" s="36"/>
      <c r="K48" s="36"/>
      <c r="L48" s="113"/>
      <c r="S48" s="34"/>
      <c r="T48" s="34"/>
      <c r="U48" s="34"/>
      <c r="V48" s="34"/>
      <c r="W48" s="34"/>
      <c r="X48" s="34"/>
      <c r="Y48" s="34"/>
      <c r="Z48" s="34"/>
      <c r="AA48" s="34"/>
      <c r="AB48" s="34"/>
      <c r="AC48" s="34"/>
      <c r="AD48" s="34"/>
      <c r="AE48" s="34"/>
    </row>
    <row r="49" spans="1:31" s="2" customFormat="1" ht="12" customHeight="1" hidden="1">
      <c r="A49" s="34"/>
      <c r="B49" s="35"/>
      <c r="C49" s="29" t="s">
        <v>156</v>
      </c>
      <c r="D49" s="36"/>
      <c r="E49" s="36"/>
      <c r="F49" s="36"/>
      <c r="G49" s="36"/>
      <c r="H49" s="36"/>
      <c r="I49" s="36"/>
      <c r="J49" s="36"/>
      <c r="K49" s="36"/>
      <c r="L49" s="113"/>
      <c r="S49" s="34"/>
      <c r="T49" s="34"/>
      <c r="U49" s="34"/>
      <c r="V49" s="34"/>
      <c r="W49" s="34"/>
      <c r="X49" s="34"/>
      <c r="Y49" s="34"/>
      <c r="Z49" s="34"/>
      <c r="AA49" s="34"/>
      <c r="AB49" s="34"/>
      <c r="AC49" s="34"/>
      <c r="AD49" s="34"/>
      <c r="AE49" s="34"/>
    </row>
    <row r="50" spans="1:31" s="2" customFormat="1" ht="16.5" customHeight="1" hidden="1">
      <c r="A50" s="34"/>
      <c r="B50" s="35"/>
      <c r="C50" s="36"/>
      <c r="D50" s="36"/>
      <c r="E50" s="280" t="str">
        <f>E9</f>
        <v>SO 16 - VRN</v>
      </c>
      <c r="F50" s="287"/>
      <c r="G50" s="287"/>
      <c r="H50" s="287"/>
      <c r="I50" s="36"/>
      <c r="J50" s="36"/>
      <c r="K50" s="36"/>
      <c r="L50" s="113"/>
      <c r="S50" s="34"/>
      <c r="T50" s="34"/>
      <c r="U50" s="34"/>
      <c r="V50" s="34"/>
      <c r="W50" s="34"/>
      <c r="X50" s="34"/>
      <c r="Y50" s="34"/>
      <c r="Z50" s="34"/>
      <c r="AA50" s="34"/>
      <c r="AB50" s="34"/>
      <c r="AC50" s="34"/>
      <c r="AD50" s="34"/>
      <c r="AE50" s="34"/>
    </row>
    <row r="51" spans="1:31" s="2" customFormat="1" ht="6.9" customHeight="1" hidden="1">
      <c r="A51" s="34"/>
      <c r="B51" s="35"/>
      <c r="C51" s="36"/>
      <c r="D51" s="36"/>
      <c r="E51" s="36"/>
      <c r="F51" s="36"/>
      <c r="G51" s="36"/>
      <c r="H51" s="36"/>
      <c r="I51" s="36"/>
      <c r="J51" s="36"/>
      <c r="K51" s="36"/>
      <c r="L51" s="113"/>
      <c r="S51" s="34"/>
      <c r="T51" s="34"/>
      <c r="U51" s="34"/>
      <c r="V51" s="34"/>
      <c r="W51" s="34"/>
      <c r="X51" s="34"/>
      <c r="Y51" s="34"/>
      <c r="Z51" s="34"/>
      <c r="AA51" s="34"/>
      <c r="AB51" s="34"/>
      <c r="AC51" s="34"/>
      <c r="AD51" s="34"/>
      <c r="AE51" s="34"/>
    </row>
    <row r="52" spans="1:31" s="2" customFormat="1" ht="12" customHeight="1" hidden="1">
      <c r="A52" s="34"/>
      <c r="B52" s="35"/>
      <c r="C52" s="29" t="s">
        <v>21</v>
      </c>
      <c r="D52" s="36"/>
      <c r="E52" s="36"/>
      <c r="F52" s="27" t="str">
        <f>F12</f>
        <v xml:space="preserve"> </v>
      </c>
      <c r="G52" s="36"/>
      <c r="H52" s="36"/>
      <c r="I52" s="29" t="s">
        <v>23</v>
      </c>
      <c r="J52" s="59" t="str">
        <f>IF(J12="","",J12)</f>
        <v>24. 2. 2023</v>
      </c>
      <c r="K52" s="36"/>
      <c r="L52" s="113"/>
      <c r="S52" s="34"/>
      <c r="T52" s="34"/>
      <c r="U52" s="34"/>
      <c r="V52" s="34"/>
      <c r="W52" s="34"/>
      <c r="X52" s="34"/>
      <c r="Y52" s="34"/>
      <c r="Z52" s="34"/>
      <c r="AA52" s="34"/>
      <c r="AB52" s="34"/>
      <c r="AC52" s="34"/>
      <c r="AD52" s="34"/>
      <c r="AE52" s="34"/>
    </row>
    <row r="53" spans="1:31" s="2" customFormat="1" ht="6.9" customHeight="1" hidden="1">
      <c r="A53" s="34"/>
      <c r="B53" s="35"/>
      <c r="C53" s="36"/>
      <c r="D53" s="36"/>
      <c r="E53" s="36"/>
      <c r="F53" s="36"/>
      <c r="G53" s="36"/>
      <c r="H53" s="36"/>
      <c r="I53" s="36"/>
      <c r="J53" s="36"/>
      <c r="K53" s="36"/>
      <c r="L53" s="113"/>
      <c r="S53" s="34"/>
      <c r="T53" s="34"/>
      <c r="U53" s="34"/>
      <c r="V53" s="34"/>
      <c r="W53" s="34"/>
      <c r="X53" s="34"/>
      <c r="Y53" s="34"/>
      <c r="Z53" s="34"/>
      <c r="AA53" s="34"/>
      <c r="AB53" s="34"/>
      <c r="AC53" s="34"/>
      <c r="AD53" s="34"/>
      <c r="AE53" s="34"/>
    </row>
    <row r="54" spans="1:31" s="2" customFormat="1" ht="15.15" customHeight="1" hidden="1">
      <c r="A54" s="34"/>
      <c r="B54" s="35"/>
      <c r="C54" s="29" t="s">
        <v>25</v>
      </c>
      <c r="D54" s="36"/>
      <c r="E54" s="36"/>
      <c r="F54" s="27" t="str">
        <f>E15</f>
        <v>Ing. Aleš Bednář</v>
      </c>
      <c r="G54" s="36"/>
      <c r="H54" s="36"/>
      <c r="I54" s="29" t="s">
        <v>31</v>
      </c>
      <c r="J54" s="32" t="str">
        <f>E21</f>
        <v xml:space="preserve"> </v>
      </c>
      <c r="K54" s="36"/>
      <c r="L54" s="113"/>
      <c r="S54" s="34"/>
      <c r="T54" s="34"/>
      <c r="U54" s="34"/>
      <c r="V54" s="34"/>
      <c r="W54" s="34"/>
      <c r="X54" s="34"/>
      <c r="Y54" s="34"/>
      <c r="Z54" s="34"/>
      <c r="AA54" s="34"/>
      <c r="AB54" s="34"/>
      <c r="AC54" s="34"/>
      <c r="AD54" s="34"/>
      <c r="AE54" s="34"/>
    </row>
    <row r="55" spans="1:31" s="2" customFormat="1" ht="15.15" customHeight="1" hidden="1">
      <c r="A55" s="34"/>
      <c r="B55" s="35"/>
      <c r="C55" s="29" t="s">
        <v>29</v>
      </c>
      <c r="D55" s="36"/>
      <c r="E55" s="36"/>
      <c r="F55" s="27" t="str">
        <f>IF(E18="","",E18)</f>
        <v>Vyplň údaj</v>
      </c>
      <c r="G55" s="36"/>
      <c r="H55" s="36"/>
      <c r="I55" s="29" t="s">
        <v>33</v>
      </c>
      <c r="J55" s="32" t="str">
        <f>E24</f>
        <v>Lukáš Kot</v>
      </c>
      <c r="K55" s="36"/>
      <c r="L55" s="113"/>
      <c r="S55" s="34"/>
      <c r="T55" s="34"/>
      <c r="U55" s="34"/>
      <c r="V55" s="34"/>
      <c r="W55" s="34"/>
      <c r="X55" s="34"/>
      <c r="Y55" s="34"/>
      <c r="Z55" s="34"/>
      <c r="AA55" s="34"/>
      <c r="AB55" s="34"/>
      <c r="AC55" s="34"/>
      <c r="AD55" s="34"/>
      <c r="AE55" s="34"/>
    </row>
    <row r="56" spans="1:31" s="2" customFormat="1" ht="10.35" customHeight="1" hidden="1">
      <c r="A56" s="34"/>
      <c r="B56" s="35"/>
      <c r="C56" s="36"/>
      <c r="D56" s="36"/>
      <c r="E56" s="36"/>
      <c r="F56" s="36"/>
      <c r="G56" s="36"/>
      <c r="H56" s="36"/>
      <c r="I56" s="36"/>
      <c r="J56" s="36"/>
      <c r="K56" s="36"/>
      <c r="L56" s="113"/>
      <c r="S56" s="34"/>
      <c r="T56" s="34"/>
      <c r="U56" s="34"/>
      <c r="V56" s="34"/>
      <c r="W56" s="34"/>
      <c r="X56" s="34"/>
      <c r="Y56" s="34"/>
      <c r="Z56" s="34"/>
      <c r="AA56" s="34"/>
      <c r="AB56" s="34"/>
      <c r="AC56" s="34"/>
      <c r="AD56" s="34"/>
      <c r="AE56" s="34"/>
    </row>
    <row r="57" spans="1:31" s="2" customFormat="1" ht="29.25" customHeight="1" hidden="1">
      <c r="A57" s="34"/>
      <c r="B57" s="35"/>
      <c r="C57" s="136" t="s">
        <v>159</v>
      </c>
      <c r="D57" s="137"/>
      <c r="E57" s="137"/>
      <c r="F57" s="137"/>
      <c r="G57" s="137"/>
      <c r="H57" s="137"/>
      <c r="I57" s="137"/>
      <c r="J57" s="138" t="s">
        <v>160</v>
      </c>
      <c r="K57" s="137"/>
      <c r="L57" s="113"/>
      <c r="S57" s="34"/>
      <c r="T57" s="34"/>
      <c r="U57" s="34"/>
      <c r="V57" s="34"/>
      <c r="W57" s="34"/>
      <c r="X57" s="34"/>
      <c r="Y57" s="34"/>
      <c r="Z57" s="34"/>
      <c r="AA57" s="34"/>
      <c r="AB57" s="34"/>
      <c r="AC57" s="34"/>
      <c r="AD57" s="34"/>
      <c r="AE57" s="34"/>
    </row>
    <row r="58" spans="1:31" s="2" customFormat="1" ht="10.35" customHeight="1" hidden="1">
      <c r="A58" s="34"/>
      <c r="B58" s="35"/>
      <c r="C58" s="36"/>
      <c r="D58" s="36"/>
      <c r="E58" s="36"/>
      <c r="F58" s="36"/>
      <c r="G58" s="36"/>
      <c r="H58" s="36"/>
      <c r="I58" s="36"/>
      <c r="J58" s="36"/>
      <c r="K58" s="36"/>
      <c r="L58" s="113"/>
      <c r="S58" s="34"/>
      <c r="T58" s="34"/>
      <c r="U58" s="34"/>
      <c r="V58" s="34"/>
      <c r="W58" s="34"/>
      <c r="X58" s="34"/>
      <c r="Y58" s="34"/>
      <c r="Z58" s="34"/>
      <c r="AA58" s="34"/>
      <c r="AB58" s="34"/>
      <c r="AC58" s="34"/>
      <c r="AD58" s="34"/>
      <c r="AE58" s="34"/>
    </row>
    <row r="59" spans="1:47" s="2" customFormat="1" ht="22.8" customHeight="1" hidden="1">
      <c r="A59" s="34"/>
      <c r="B59" s="35"/>
      <c r="C59" s="139" t="s">
        <v>69</v>
      </c>
      <c r="D59" s="36"/>
      <c r="E59" s="36"/>
      <c r="F59" s="36"/>
      <c r="G59" s="36"/>
      <c r="H59" s="36"/>
      <c r="I59" s="36"/>
      <c r="J59" s="77">
        <f>J81</f>
        <v>0</v>
      </c>
      <c r="K59" s="36"/>
      <c r="L59" s="113"/>
      <c r="S59" s="34"/>
      <c r="T59" s="34"/>
      <c r="U59" s="34"/>
      <c r="V59" s="34"/>
      <c r="W59" s="34"/>
      <c r="X59" s="34"/>
      <c r="Y59" s="34"/>
      <c r="Z59" s="34"/>
      <c r="AA59" s="34"/>
      <c r="AB59" s="34"/>
      <c r="AC59" s="34"/>
      <c r="AD59" s="34"/>
      <c r="AE59" s="34"/>
      <c r="AU59" s="17" t="s">
        <v>161</v>
      </c>
    </row>
    <row r="60" spans="2:12" s="9" customFormat="1" ht="24.9" customHeight="1" hidden="1">
      <c r="B60" s="140"/>
      <c r="C60" s="141"/>
      <c r="D60" s="142" t="s">
        <v>2389</v>
      </c>
      <c r="E60" s="143"/>
      <c r="F60" s="143"/>
      <c r="G60" s="143"/>
      <c r="H60" s="143"/>
      <c r="I60" s="143"/>
      <c r="J60" s="144">
        <f>J82</f>
        <v>0</v>
      </c>
      <c r="K60" s="141"/>
      <c r="L60" s="145"/>
    </row>
    <row r="61" spans="2:12" s="9" customFormat="1" ht="24.9" customHeight="1" hidden="1">
      <c r="B61" s="140"/>
      <c r="C61" s="141"/>
      <c r="D61" s="142" t="s">
        <v>2390</v>
      </c>
      <c r="E61" s="143"/>
      <c r="F61" s="143"/>
      <c r="G61" s="143"/>
      <c r="H61" s="143"/>
      <c r="I61" s="143"/>
      <c r="J61" s="144">
        <f>J91</f>
        <v>0</v>
      </c>
      <c r="K61" s="141"/>
      <c r="L61" s="145"/>
    </row>
    <row r="62" spans="1:31" s="2" customFormat="1" ht="21.75" customHeight="1" hidden="1">
      <c r="A62" s="34"/>
      <c r="B62" s="35"/>
      <c r="C62" s="36"/>
      <c r="D62" s="36"/>
      <c r="E62" s="36"/>
      <c r="F62" s="36"/>
      <c r="G62" s="36"/>
      <c r="H62" s="36"/>
      <c r="I62" s="36"/>
      <c r="J62" s="36"/>
      <c r="K62" s="36"/>
      <c r="L62" s="113"/>
      <c r="S62" s="34"/>
      <c r="T62" s="34"/>
      <c r="U62" s="34"/>
      <c r="V62" s="34"/>
      <c r="W62" s="34"/>
      <c r="X62" s="34"/>
      <c r="Y62" s="34"/>
      <c r="Z62" s="34"/>
      <c r="AA62" s="34"/>
      <c r="AB62" s="34"/>
      <c r="AC62" s="34"/>
      <c r="AD62" s="34"/>
      <c r="AE62" s="34"/>
    </row>
    <row r="63" spans="1:31" s="2" customFormat="1" ht="6.9" customHeight="1" hidden="1">
      <c r="A63" s="34"/>
      <c r="B63" s="47"/>
      <c r="C63" s="48"/>
      <c r="D63" s="48"/>
      <c r="E63" s="48"/>
      <c r="F63" s="48"/>
      <c r="G63" s="48"/>
      <c r="H63" s="48"/>
      <c r="I63" s="48"/>
      <c r="J63" s="48"/>
      <c r="K63" s="48"/>
      <c r="L63" s="113"/>
      <c r="S63" s="34"/>
      <c r="T63" s="34"/>
      <c r="U63" s="34"/>
      <c r="V63" s="34"/>
      <c r="W63" s="34"/>
      <c r="X63" s="34"/>
      <c r="Y63" s="34"/>
      <c r="Z63" s="34"/>
      <c r="AA63" s="34"/>
      <c r="AB63" s="34"/>
      <c r="AC63" s="34"/>
      <c r="AD63" s="34"/>
      <c r="AE63" s="34"/>
    </row>
    <row r="64" ht="12" hidden="1"/>
    <row r="65" ht="12" hidden="1"/>
    <row r="66" ht="12" hidden="1"/>
    <row r="67" spans="1:31" s="2" customFormat="1" ht="6.9" customHeight="1">
      <c r="A67" s="34"/>
      <c r="B67" s="49"/>
      <c r="C67" s="50"/>
      <c r="D67" s="50"/>
      <c r="E67" s="50"/>
      <c r="F67" s="50"/>
      <c r="G67" s="50"/>
      <c r="H67" s="50"/>
      <c r="I67" s="50"/>
      <c r="J67" s="50"/>
      <c r="K67" s="50"/>
      <c r="L67" s="113"/>
      <c r="S67" s="34"/>
      <c r="T67" s="34"/>
      <c r="U67" s="34"/>
      <c r="V67" s="34"/>
      <c r="W67" s="34"/>
      <c r="X67" s="34"/>
      <c r="Y67" s="34"/>
      <c r="Z67" s="34"/>
      <c r="AA67" s="34"/>
      <c r="AB67" s="34"/>
      <c r="AC67" s="34"/>
      <c r="AD67" s="34"/>
      <c r="AE67" s="34"/>
    </row>
    <row r="68" spans="1:31" s="2" customFormat="1" ht="24.9" customHeight="1">
      <c r="A68" s="34"/>
      <c r="B68" s="35"/>
      <c r="C68" s="23" t="s">
        <v>166</v>
      </c>
      <c r="D68" s="36"/>
      <c r="E68" s="36"/>
      <c r="F68" s="36"/>
      <c r="G68" s="36"/>
      <c r="H68" s="36"/>
      <c r="I68" s="36"/>
      <c r="J68" s="36"/>
      <c r="K68" s="36"/>
      <c r="L68" s="113"/>
      <c r="S68" s="34"/>
      <c r="T68" s="34"/>
      <c r="U68" s="34"/>
      <c r="V68" s="34"/>
      <c r="W68" s="34"/>
      <c r="X68" s="34"/>
      <c r="Y68" s="34"/>
      <c r="Z68" s="34"/>
      <c r="AA68" s="34"/>
      <c r="AB68" s="34"/>
      <c r="AC68" s="34"/>
      <c r="AD68" s="34"/>
      <c r="AE68" s="34"/>
    </row>
    <row r="69" spans="1:31" s="2" customFormat="1" ht="6.9" customHeight="1">
      <c r="A69" s="34"/>
      <c r="B69" s="35"/>
      <c r="C69" s="36"/>
      <c r="D69" s="36"/>
      <c r="E69" s="36"/>
      <c r="F69" s="36"/>
      <c r="G69" s="36"/>
      <c r="H69" s="36"/>
      <c r="I69" s="36"/>
      <c r="J69" s="36"/>
      <c r="K69" s="36"/>
      <c r="L69" s="113"/>
      <c r="S69" s="34"/>
      <c r="T69" s="34"/>
      <c r="U69" s="34"/>
      <c r="V69" s="34"/>
      <c r="W69" s="34"/>
      <c r="X69" s="34"/>
      <c r="Y69" s="34"/>
      <c r="Z69" s="34"/>
      <c r="AA69" s="34"/>
      <c r="AB69" s="34"/>
      <c r="AC69" s="34"/>
      <c r="AD69" s="34"/>
      <c r="AE69" s="34"/>
    </row>
    <row r="70" spans="1:31" s="2" customFormat="1" ht="12" customHeight="1">
      <c r="A70" s="34"/>
      <c r="B70" s="35"/>
      <c r="C70" s="29" t="s">
        <v>16</v>
      </c>
      <c r="D70" s="36"/>
      <c r="E70" s="36"/>
      <c r="F70" s="36"/>
      <c r="G70" s="36"/>
      <c r="H70" s="36"/>
      <c r="I70" s="36"/>
      <c r="J70" s="36"/>
      <c r="K70" s="36"/>
      <c r="L70" s="113"/>
      <c r="S70" s="34"/>
      <c r="T70" s="34"/>
      <c r="U70" s="34"/>
      <c r="V70" s="34"/>
      <c r="W70" s="34"/>
      <c r="X70" s="34"/>
      <c r="Y70" s="34"/>
      <c r="Z70" s="34"/>
      <c r="AA70" s="34"/>
      <c r="AB70" s="34"/>
      <c r="AC70" s="34"/>
      <c r="AD70" s="34"/>
      <c r="AE70" s="34"/>
    </row>
    <row r="71" spans="1:31" s="2" customFormat="1" ht="16.5" customHeight="1">
      <c r="A71" s="34"/>
      <c r="B71" s="35"/>
      <c r="C71" s="36"/>
      <c r="D71" s="36"/>
      <c r="E71" s="288" t="str">
        <f>E7</f>
        <v>Cyklická údržba trati v úseku Praha-Holešovice - Vraňany</v>
      </c>
      <c r="F71" s="289"/>
      <c r="G71" s="289"/>
      <c r="H71" s="289"/>
      <c r="I71" s="36"/>
      <c r="J71" s="36"/>
      <c r="K71" s="36"/>
      <c r="L71" s="113"/>
      <c r="S71" s="34"/>
      <c r="T71" s="34"/>
      <c r="U71" s="34"/>
      <c r="V71" s="34"/>
      <c r="W71" s="34"/>
      <c r="X71" s="34"/>
      <c r="Y71" s="34"/>
      <c r="Z71" s="34"/>
      <c r="AA71" s="34"/>
      <c r="AB71" s="34"/>
      <c r="AC71" s="34"/>
      <c r="AD71" s="34"/>
      <c r="AE71" s="34"/>
    </row>
    <row r="72" spans="1:31" s="2" customFormat="1" ht="12" customHeight="1">
      <c r="A72" s="34"/>
      <c r="B72" s="35"/>
      <c r="C72" s="29" t="s">
        <v>156</v>
      </c>
      <c r="D72" s="36"/>
      <c r="E72" s="36"/>
      <c r="F72" s="36"/>
      <c r="G72" s="36"/>
      <c r="H72" s="36"/>
      <c r="I72" s="36"/>
      <c r="J72" s="36"/>
      <c r="K72" s="36"/>
      <c r="L72" s="113"/>
      <c r="S72" s="34"/>
      <c r="T72" s="34"/>
      <c r="U72" s="34"/>
      <c r="V72" s="34"/>
      <c r="W72" s="34"/>
      <c r="X72" s="34"/>
      <c r="Y72" s="34"/>
      <c r="Z72" s="34"/>
      <c r="AA72" s="34"/>
      <c r="AB72" s="34"/>
      <c r="AC72" s="34"/>
      <c r="AD72" s="34"/>
      <c r="AE72" s="34"/>
    </row>
    <row r="73" spans="1:31" s="2" customFormat="1" ht="16.5" customHeight="1">
      <c r="A73" s="34"/>
      <c r="B73" s="35"/>
      <c r="C73" s="36"/>
      <c r="D73" s="36"/>
      <c r="E73" s="280" t="str">
        <f>E9</f>
        <v>SO 16 - VRN</v>
      </c>
      <c r="F73" s="287"/>
      <c r="G73" s="287"/>
      <c r="H73" s="287"/>
      <c r="I73" s="36"/>
      <c r="J73" s="36"/>
      <c r="K73" s="36"/>
      <c r="L73" s="113"/>
      <c r="S73" s="34"/>
      <c r="T73" s="34"/>
      <c r="U73" s="34"/>
      <c r="V73" s="34"/>
      <c r="W73" s="34"/>
      <c r="X73" s="34"/>
      <c r="Y73" s="34"/>
      <c r="Z73" s="34"/>
      <c r="AA73" s="34"/>
      <c r="AB73" s="34"/>
      <c r="AC73" s="34"/>
      <c r="AD73" s="34"/>
      <c r="AE73" s="34"/>
    </row>
    <row r="74" spans="1:31" s="2" customFormat="1" ht="6.9" customHeight="1">
      <c r="A74" s="34"/>
      <c r="B74" s="35"/>
      <c r="C74" s="36"/>
      <c r="D74" s="36"/>
      <c r="E74" s="36"/>
      <c r="F74" s="36"/>
      <c r="G74" s="36"/>
      <c r="H74" s="36"/>
      <c r="I74" s="36"/>
      <c r="J74" s="36"/>
      <c r="K74" s="36"/>
      <c r="L74" s="113"/>
      <c r="S74" s="34"/>
      <c r="T74" s="34"/>
      <c r="U74" s="34"/>
      <c r="V74" s="34"/>
      <c r="W74" s="34"/>
      <c r="X74" s="34"/>
      <c r="Y74" s="34"/>
      <c r="Z74" s="34"/>
      <c r="AA74" s="34"/>
      <c r="AB74" s="34"/>
      <c r="AC74" s="34"/>
      <c r="AD74" s="34"/>
      <c r="AE74" s="34"/>
    </row>
    <row r="75" spans="1:31" s="2" customFormat="1" ht="12" customHeight="1">
      <c r="A75" s="34"/>
      <c r="B75" s="35"/>
      <c r="C75" s="29" t="s">
        <v>21</v>
      </c>
      <c r="D75" s="36"/>
      <c r="E75" s="36"/>
      <c r="F75" s="27" t="str">
        <f>F12</f>
        <v xml:space="preserve"> </v>
      </c>
      <c r="G75" s="36"/>
      <c r="H75" s="36"/>
      <c r="I75" s="29" t="s">
        <v>23</v>
      </c>
      <c r="J75" s="59" t="str">
        <f>IF(J12="","",J12)</f>
        <v>24. 2. 2023</v>
      </c>
      <c r="K75" s="36"/>
      <c r="L75" s="113"/>
      <c r="S75" s="34"/>
      <c r="T75" s="34"/>
      <c r="U75" s="34"/>
      <c r="V75" s="34"/>
      <c r="W75" s="34"/>
      <c r="X75" s="34"/>
      <c r="Y75" s="34"/>
      <c r="Z75" s="34"/>
      <c r="AA75" s="34"/>
      <c r="AB75" s="34"/>
      <c r="AC75" s="34"/>
      <c r="AD75" s="34"/>
      <c r="AE75" s="34"/>
    </row>
    <row r="76" spans="1:31" s="2" customFormat="1" ht="6.9" customHeight="1">
      <c r="A76" s="34"/>
      <c r="B76" s="35"/>
      <c r="C76" s="36"/>
      <c r="D76" s="36"/>
      <c r="E76" s="36"/>
      <c r="F76" s="36"/>
      <c r="G76" s="36"/>
      <c r="H76" s="36"/>
      <c r="I76" s="36"/>
      <c r="J76" s="36"/>
      <c r="K76" s="36"/>
      <c r="L76" s="113"/>
      <c r="S76" s="34"/>
      <c r="T76" s="34"/>
      <c r="U76" s="34"/>
      <c r="V76" s="34"/>
      <c r="W76" s="34"/>
      <c r="X76" s="34"/>
      <c r="Y76" s="34"/>
      <c r="Z76" s="34"/>
      <c r="AA76" s="34"/>
      <c r="AB76" s="34"/>
      <c r="AC76" s="34"/>
      <c r="AD76" s="34"/>
      <c r="AE76" s="34"/>
    </row>
    <row r="77" spans="1:31" s="2" customFormat="1" ht="15.15" customHeight="1">
      <c r="A77" s="34"/>
      <c r="B77" s="35"/>
      <c r="C77" s="29" t="s">
        <v>25</v>
      </c>
      <c r="D77" s="36"/>
      <c r="E77" s="36"/>
      <c r="F77" s="27" t="str">
        <f>E15</f>
        <v>Ing. Aleš Bednář</v>
      </c>
      <c r="G77" s="36"/>
      <c r="H77" s="36"/>
      <c r="I77" s="29" t="s">
        <v>31</v>
      </c>
      <c r="J77" s="32" t="str">
        <f>E21</f>
        <v xml:space="preserve"> </v>
      </c>
      <c r="K77" s="36"/>
      <c r="L77" s="113"/>
      <c r="S77" s="34"/>
      <c r="T77" s="34"/>
      <c r="U77" s="34"/>
      <c r="V77" s="34"/>
      <c r="W77" s="34"/>
      <c r="X77" s="34"/>
      <c r="Y77" s="34"/>
      <c r="Z77" s="34"/>
      <c r="AA77" s="34"/>
      <c r="AB77" s="34"/>
      <c r="AC77" s="34"/>
      <c r="AD77" s="34"/>
      <c r="AE77" s="34"/>
    </row>
    <row r="78" spans="1:31" s="2" customFormat="1" ht="15.15" customHeight="1">
      <c r="A78" s="34"/>
      <c r="B78" s="35"/>
      <c r="C78" s="29" t="s">
        <v>29</v>
      </c>
      <c r="D78" s="36"/>
      <c r="E78" s="36"/>
      <c r="F78" s="27" t="str">
        <f>IF(E18="","",E18)</f>
        <v>Vyplň údaj</v>
      </c>
      <c r="G78" s="36"/>
      <c r="H78" s="36"/>
      <c r="I78" s="29" t="s">
        <v>33</v>
      </c>
      <c r="J78" s="32" t="str">
        <f>E24</f>
        <v>Lukáš Kot</v>
      </c>
      <c r="K78" s="36"/>
      <c r="L78" s="113"/>
      <c r="S78" s="34"/>
      <c r="T78" s="34"/>
      <c r="U78" s="34"/>
      <c r="V78" s="34"/>
      <c r="W78" s="34"/>
      <c r="X78" s="34"/>
      <c r="Y78" s="34"/>
      <c r="Z78" s="34"/>
      <c r="AA78" s="34"/>
      <c r="AB78" s="34"/>
      <c r="AC78" s="34"/>
      <c r="AD78" s="34"/>
      <c r="AE78" s="34"/>
    </row>
    <row r="79" spans="1:31" s="2" customFormat="1" ht="10.35" customHeight="1">
      <c r="A79" s="34"/>
      <c r="B79" s="35"/>
      <c r="C79" s="36"/>
      <c r="D79" s="36"/>
      <c r="E79" s="36"/>
      <c r="F79" s="36"/>
      <c r="G79" s="36"/>
      <c r="H79" s="36"/>
      <c r="I79" s="36"/>
      <c r="J79" s="36"/>
      <c r="K79" s="36"/>
      <c r="L79" s="113"/>
      <c r="S79" s="34"/>
      <c r="T79" s="34"/>
      <c r="U79" s="34"/>
      <c r="V79" s="34"/>
      <c r="W79" s="34"/>
      <c r="X79" s="34"/>
      <c r="Y79" s="34"/>
      <c r="Z79" s="34"/>
      <c r="AA79" s="34"/>
      <c r="AB79" s="34"/>
      <c r="AC79" s="34"/>
      <c r="AD79" s="34"/>
      <c r="AE79" s="34"/>
    </row>
    <row r="80" spans="1:31" s="11" customFormat="1" ht="29.25" customHeight="1">
      <c r="A80" s="151"/>
      <c r="B80" s="152"/>
      <c r="C80" s="153" t="s">
        <v>167</v>
      </c>
      <c r="D80" s="154" t="s">
        <v>56</v>
      </c>
      <c r="E80" s="154" t="s">
        <v>52</v>
      </c>
      <c r="F80" s="154" t="s">
        <v>53</v>
      </c>
      <c r="G80" s="154" t="s">
        <v>168</v>
      </c>
      <c r="H80" s="154" t="s">
        <v>169</v>
      </c>
      <c r="I80" s="154" t="s">
        <v>170</v>
      </c>
      <c r="J80" s="154" t="s">
        <v>160</v>
      </c>
      <c r="K80" s="155" t="s">
        <v>171</v>
      </c>
      <c r="L80" s="156"/>
      <c r="M80" s="68" t="s">
        <v>19</v>
      </c>
      <c r="N80" s="69" t="s">
        <v>41</v>
      </c>
      <c r="O80" s="69" t="s">
        <v>172</v>
      </c>
      <c r="P80" s="69" t="s">
        <v>173</v>
      </c>
      <c r="Q80" s="69" t="s">
        <v>174</v>
      </c>
      <c r="R80" s="69" t="s">
        <v>175</v>
      </c>
      <c r="S80" s="69" t="s">
        <v>176</v>
      </c>
      <c r="T80" s="70" t="s">
        <v>177</v>
      </c>
      <c r="U80" s="151"/>
      <c r="V80" s="151"/>
      <c r="W80" s="151"/>
      <c r="X80" s="151"/>
      <c r="Y80" s="151"/>
      <c r="Z80" s="151"/>
      <c r="AA80" s="151"/>
      <c r="AB80" s="151"/>
      <c r="AC80" s="151"/>
      <c r="AD80" s="151"/>
      <c r="AE80" s="151"/>
    </row>
    <row r="81" spans="1:63" s="2" customFormat="1" ht="22.8" customHeight="1">
      <c r="A81" s="34"/>
      <c r="B81" s="35"/>
      <c r="C81" s="75" t="s">
        <v>178</v>
      </c>
      <c r="D81" s="36"/>
      <c r="E81" s="36"/>
      <c r="F81" s="36"/>
      <c r="G81" s="36"/>
      <c r="H81" s="36"/>
      <c r="I81" s="36"/>
      <c r="J81" s="157">
        <f>BK81</f>
        <v>0</v>
      </c>
      <c r="K81" s="36"/>
      <c r="L81" s="39"/>
      <c r="M81" s="71"/>
      <c r="N81" s="158"/>
      <c r="O81" s="72"/>
      <c r="P81" s="159">
        <f>P82+P91</f>
        <v>0</v>
      </c>
      <c r="Q81" s="72"/>
      <c r="R81" s="159">
        <f>R82+R91</f>
        <v>0</v>
      </c>
      <c r="S81" s="72"/>
      <c r="T81" s="160">
        <f>T82+T91</f>
        <v>0</v>
      </c>
      <c r="U81" s="34"/>
      <c r="V81" s="34"/>
      <c r="W81" s="34"/>
      <c r="X81" s="34"/>
      <c r="Y81" s="34"/>
      <c r="Z81" s="34"/>
      <c r="AA81" s="34"/>
      <c r="AB81" s="34"/>
      <c r="AC81" s="34"/>
      <c r="AD81" s="34"/>
      <c r="AE81" s="34"/>
      <c r="AT81" s="17" t="s">
        <v>70</v>
      </c>
      <c r="AU81" s="17" t="s">
        <v>161</v>
      </c>
      <c r="BK81" s="161">
        <f>BK82+BK91</f>
        <v>0</v>
      </c>
    </row>
    <row r="82" spans="2:63" s="12" customFormat="1" ht="25.95" customHeight="1">
      <c r="B82" s="162"/>
      <c r="C82" s="163"/>
      <c r="D82" s="164" t="s">
        <v>70</v>
      </c>
      <c r="E82" s="165" t="s">
        <v>219</v>
      </c>
      <c r="F82" s="165" t="s">
        <v>220</v>
      </c>
      <c r="G82" s="163"/>
      <c r="H82" s="163"/>
      <c r="I82" s="166"/>
      <c r="J82" s="167">
        <f>BK82</f>
        <v>0</v>
      </c>
      <c r="K82" s="163"/>
      <c r="L82" s="168"/>
      <c r="M82" s="169"/>
      <c r="N82" s="170"/>
      <c r="O82" s="170"/>
      <c r="P82" s="171">
        <f>SUM(P83:P90)</f>
        <v>0</v>
      </c>
      <c r="Q82" s="170"/>
      <c r="R82" s="171">
        <f>SUM(R83:R90)</f>
        <v>0</v>
      </c>
      <c r="S82" s="170"/>
      <c r="T82" s="172">
        <f>SUM(T83:T90)</f>
        <v>0</v>
      </c>
      <c r="AR82" s="173" t="s">
        <v>189</v>
      </c>
      <c r="AT82" s="174" t="s">
        <v>70</v>
      </c>
      <c r="AU82" s="174" t="s">
        <v>71</v>
      </c>
      <c r="AY82" s="173" t="s">
        <v>181</v>
      </c>
      <c r="BK82" s="175">
        <f>SUM(BK83:BK90)</f>
        <v>0</v>
      </c>
    </row>
    <row r="83" spans="1:65" s="2" customFormat="1" ht="90" customHeight="1">
      <c r="A83" s="34"/>
      <c r="B83" s="35"/>
      <c r="C83" s="225" t="s">
        <v>79</v>
      </c>
      <c r="D83" s="225" t="s">
        <v>199</v>
      </c>
      <c r="E83" s="226" t="s">
        <v>2391</v>
      </c>
      <c r="F83" s="227" t="s">
        <v>2392</v>
      </c>
      <c r="G83" s="228" t="s">
        <v>223</v>
      </c>
      <c r="H83" s="229">
        <v>7</v>
      </c>
      <c r="I83" s="230"/>
      <c r="J83" s="231">
        <f>ROUND(I83*H83,2)</f>
        <v>0</v>
      </c>
      <c r="K83" s="227" t="s">
        <v>187</v>
      </c>
      <c r="L83" s="39"/>
      <c r="M83" s="232" t="s">
        <v>19</v>
      </c>
      <c r="N83" s="233" t="s">
        <v>42</v>
      </c>
      <c r="O83" s="64"/>
      <c r="P83" s="188">
        <f>O83*H83</f>
        <v>0</v>
      </c>
      <c r="Q83" s="188">
        <v>0</v>
      </c>
      <c r="R83" s="188">
        <f>Q83*H83</f>
        <v>0</v>
      </c>
      <c r="S83" s="188">
        <v>0</v>
      </c>
      <c r="T83" s="189">
        <f>S83*H83</f>
        <v>0</v>
      </c>
      <c r="U83" s="34"/>
      <c r="V83" s="34"/>
      <c r="W83" s="34"/>
      <c r="X83" s="34"/>
      <c r="Y83" s="34"/>
      <c r="Z83" s="34"/>
      <c r="AA83" s="34"/>
      <c r="AB83" s="34"/>
      <c r="AC83" s="34"/>
      <c r="AD83" s="34"/>
      <c r="AE83" s="34"/>
      <c r="AR83" s="190" t="s">
        <v>228</v>
      </c>
      <c r="AT83" s="190" t="s">
        <v>199</v>
      </c>
      <c r="AU83" s="190" t="s">
        <v>79</v>
      </c>
      <c r="AY83" s="17" t="s">
        <v>181</v>
      </c>
      <c r="BE83" s="191">
        <f>IF(N83="základní",J83,0)</f>
        <v>0</v>
      </c>
      <c r="BF83" s="191">
        <f>IF(N83="snížená",J83,0)</f>
        <v>0</v>
      </c>
      <c r="BG83" s="191">
        <f>IF(N83="zákl. přenesená",J83,0)</f>
        <v>0</v>
      </c>
      <c r="BH83" s="191">
        <f>IF(N83="sníž. přenesená",J83,0)</f>
        <v>0</v>
      </c>
      <c r="BI83" s="191">
        <f>IF(N83="nulová",J83,0)</f>
        <v>0</v>
      </c>
      <c r="BJ83" s="17" t="s">
        <v>79</v>
      </c>
      <c r="BK83" s="191">
        <f>ROUND(I83*H83,2)</f>
        <v>0</v>
      </c>
      <c r="BL83" s="17" t="s">
        <v>228</v>
      </c>
      <c r="BM83" s="190" t="s">
        <v>2393</v>
      </c>
    </row>
    <row r="84" spans="2:51" s="13" customFormat="1" ht="12">
      <c r="B84" s="192"/>
      <c r="C84" s="193"/>
      <c r="D84" s="194" t="s">
        <v>191</v>
      </c>
      <c r="E84" s="195" t="s">
        <v>19</v>
      </c>
      <c r="F84" s="196" t="s">
        <v>2394</v>
      </c>
      <c r="G84" s="193"/>
      <c r="H84" s="195" t="s">
        <v>19</v>
      </c>
      <c r="I84" s="197"/>
      <c r="J84" s="193"/>
      <c r="K84" s="193"/>
      <c r="L84" s="198"/>
      <c r="M84" s="199"/>
      <c r="N84" s="200"/>
      <c r="O84" s="200"/>
      <c r="P84" s="200"/>
      <c r="Q84" s="200"/>
      <c r="R84" s="200"/>
      <c r="S84" s="200"/>
      <c r="T84" s="201"/>
      <c r="AT84" s="202" t="s">
        <v>191</v>
      </c>
      <c r="AU84" s="202" t="s">
        <v>79</v>
      </c>
      <c r="AV84" s="13" t="s">
        <v>79</v>
      </c>
      <c r="AW84" s="13" t="s">
        <v>32</v>
      </c>
      <c r="AX84" s="13" t="s">
        <v>71</v>
      </c>
      <c r="AY84" s="202" t="s">
        <v>181</v>
      </c>
    </row>
    <row r="85" spans="2:51" s="14" customFormat="1" ht="12">
      <c r="B85" s="203"/>
      <c r="C85" s="204"/>
      <c r="D85" s="194" t="s">
        <v>191</v>
      </c>
      <c r="E85" s="205" t="s">
        <v>19</v>
      </c>
      <c r="F85" s="206" t="s">
        <v>2395</v>
      </c>
      <c r="G85" s="204"/>
      <c r="H85" s="207">
        <v>7</v>
      </c>
      <c r="I85" s="208"/>
      <c r="J85" s="204"/>
      <c r="K85" s="204"/>
      <c r="L85" s="209"/>
      <c r="M85" s="210"/>
      <c r="N85" s="211"/>
      <c r="O85" s="211"/>
      <c r="P85" s="211"/>
      <c r="Q85" s="211"/>
      <c r="R85" s="211"/>
      <c r="S85" s="211"/>
      <c r="T85" s="212"/>
      <c r="AT85" s="213" t="s">
        <v>191</v>
      </c>
      <c r="AU85" s="213" t="s">
        <v>79</v>
      </c>
      <c r="AV85" s="14" t="s">
        <v>81</v>
      </c>
      <c r="AW85" s="14" t="s">
        <v>32</v>
      </c>
      <c r="AX85" s="14" t="s">
        <v>71</v>
      </c>
      <c r="AY85" s="213" t="s">
        <v>181</v>
      </c>
    </row>
    <row r="86" spans="2:51" s="15" customFormat="1" ht="12">
      <c r="B86" s="214"/>
      <c r="C86" s="215"/>
      <c r="D86" s="194" t="s">
        <v>191</v>
      </c>
      <c r="E86" s="216" t="s">
        <v>19</v>
      </c>
      <c r="F86" s="217" t="s">
        <v>196</v>
      </c>
      <c r="G86" s="215"/>
      <c r="H86" s="218">
        <v>7</v>
      </c>
      <c r="I86" s="219"/>
      <c r="J86" s="215"/>
      <c r="K86" s="215"/>
      <c r="L86" s="220"/>
      <c r="M86" s="221"/>
      <c r="N86" s="222"/>
      <c r="O86" s="222"/>
      <c r="P86" s="222"/>
      <c r="Q86" s="222"/>
      <c r="R86" s="222"/>
      <c r="S86" s="222"/>
      <c r="T86" s="223"/>
      <c r="AT86" s="224" t="s">
        <v>191</v>
      </c>
      <c r="AU86" s="224" t="s">
        <v>79</v>
      </c>
      <c r="AV86" s="15" t="s">
        <v>189</v>
      </c>
      <c r="AW86" s="15" t="s">
        <v>32</v>
      </c>
      <c r="AX86" s="15" t="s">
        <v>79</v>
      </c>
      <c r="AY86" s="224" t="s">
        <v>181</v>
      </c>
    </row>
    <row r="87" spans="1:65" s="2" customFormat="1" ht="90" customHeight="1">
      <c r="A87" s="34"/>
      <c r="B87" s="35"/>
      <c r="C87" s="225" t="s">
        <v>81</v>
      </c>
      <c r="D87" s="225" t="s">
        <v>199</v>
      </c>
      <c r="E87" s="226" t="s">
        <v>2396</v>
      </c>
      <c r="F87" s="227" t="s">
        <v>2397</v>
      </c>
      <c r="G87" s="228" t="s">
        <v>223</v>
      </c>
      <c r="H87" s="229">
        <v>24</v>
      </c>
      <c r="I87" s="230"/>
      <c r="J87" s="231">
        <f>ROUND(I87*H87,2)</f>
        <v>0</v>
      </c>
      <c r="K87" s="227" t="s">
        <v>187</v>
      </c>
      <c r="L87" s="39"/>
      <c r="M87" s="232" t="s">
        <v>19</v>
      </c>
      <c r="N87" s="233" t="s">
        <v>42</v>
      </c>
      <c r="O87" s="64"/>
      <c r="P87" s="188">
        <f>O87*H87</f>
        <v>0</v>
      </c>
      <c r="Q87" s="188">
        <v>0</v>
      </c>
      <c r="R87" s="188">
        <f>Q87*H87</f>
        <v>0</v>
      </c>
      <c r="S87" s="188">
        <v>0</v>
      </c>
      <c r="T87" s="189">
        <f>S87*H87</f>
        <v>0</v>
      </c>
      <c r="U87" s="34"/>
      <c r="V87" s="34"/>
      <c r="W87" s="34"/>
      <c r="X87" s="34"/>
      <c r="Y87" s="34"/>
      <c r="Z87" s="34"/>
      <c r="AA87" s="34"/>
      <c r="AB87" s="34"/>
      <c r="AC87" s="34"/>
      <c r="AD87" s="34"/>
      <c r="AE87" s="34"/>
      <c r="AR87" s="190" t="s">
        <v>228</v>
      </c>
      <c r="AT87" s="190" t="s">
        <v>199</v>
      </c>
      <c r="AU87" s="190" t="s">
        <v>79</v>
      </c>
      <c r="AY87" s="17" t="s">
        <v>181</v>
      </c>
      <c r="BE87" s="191">
        <f>IF(N87="základní",J87,0)</f>
        <v>0</v>
      </c>
      <c r="BF87" s="191">
        <f>IF(N87="snížená",J87,0)</f>
        <v>0</v>
      </c>
      <c r="BG87" s="191">
        <f>IF(N87="zákl. přenesená",J87,0)</f>
        <v>0</v>
      </c>
      <c r="BH87" s="191">
        <f>IF(N87="sníž. přenesená",J87,0)</f>
        <v>0</v>
      </c>
      <c r="BI87" s="191">
        <f>IF(N87="nulová",J87,0)</f>
        <v>0</v>
      </c>
      <c r="BJ87" s="17" t="s">
        <v>79</v>
      </c>
      <c r="BK87" s="191">
        <f>ROUND(I87*H87,2)</f>
        <v>0</v>
      </c>
      <c r="BL87" s="17" t="s">
        <v>228</v>
      </c>
      <c r="BM87" s="190" t="s">
        <v>2398</v>
      </c>
    </row>
    <row r="88" spans="2:51" s="13" customFormat="1" ht="20.4">
      <c r="B88" s="192"/>
      <c r="C88" s="193"/>
      <c r="D88" s="194" t="s">
        <v>191</v>
      </c>
      <c r="E88" s="195" t="s">
        <v>19</v>
      </c>
      <c r="F88" s="196" t="s">
        <v>2399</v>
      </c>
      <c r="G88" s="193"/>
      <c r="H88" s="195" t="s">
        <v>19</v>
      </c>
      <c r="I88" s="197"/>
      <c r="J88" s="193"/>
      <c r="K88" s="193"/>
      <c r="L88" s="198"/>
      <c r="M88" s="199"/>
      <c r="N88" s="200"/>
      <c r="O88" s="200"/>
      <c r="P88" s="200"/>
      <c r="Q88" s="200"/>
      <c r="R88" s="200"/>
      <c r="S88" s="200"/>
      <c r="T88" s="201"/>
      <c r="AT88" s="202" t="s">
        <v>191</v>
      </c>
      <c r="AU88" s="202" t="s">
        <v>79</v>
      </c>
      <c r="AV88" s="13" t="s">
        <v>79</v>
      </c>
      <c r="AW88" s="13" t="s">
        <v>32</v>
      </c>
      <c r="AX88" s="13" t="s">
        <v>71</v>
      </c>
      <c r="AY88" s="202" t="s">
        <v>181</v>
      </c>
    </row>
    <row r="89" spans="2:51" s="14" customFormat="1" ht="12">
      <c r="B89" s="203"/>
      <c r="C89" s="204"/>
      <c r="D89" s="194" t="s">
        <v>191</v>
      </c>
      <c r="E89" s="205" t="s">
        <v>19</v>
      </c>
      <c r="F89" s="206" t="s">
        <v>2400</v>
      </c>
      <c r="G89" s="204"/>
      <c r="H89" s="207">
        <v>24</v>
      </c>
      <c r="I89" s="208"/>
      <c r="J89" s="204"/>
      <c r="K89" s="204"/>
      <c r="L89" s="209"/>
      <c r="M89" s="210"/>
      <c r="N89" s="211"/>
      <c r="O89" s="211"/>
      <c r="P89" s="211"/>
      <c r="Q89" s="211"/>
      <c r="R89" s="211"/>
      <c r="S89" s="211"/>
      <c r="T89" s="212"/>
      <c r="AT89" s="213" t="s">
        <v>191</v>
      </c>
      <c r="AU89" s="213" t="s">
        <v>79</v>
      </c>
      <c r="AV89" s="14" t="s">
        <v>81</v>
      </c>
      <c r="AW89" s="14" t="s">
        <v>32</v>
      </c>
      <c r="AX89" s="14" t="s">
        <v>71</v>
      </c>
      <c r="AY89" s="213" t="s">
        <v>181</v>
      </c>
    </row>
    <row r="90" spans="2:51" s="15" customFormat="1" ht="12">
      <c r="B90" s="214"/>
      <c r="C90" s="215"/>
      <c r="D90" s="194" t="s">
        <v>191</v>
      </c>
      <c r="E90" s="216" t="s">
        <v>19</v>
      </c>
      <c r="F90" s="217" t="s">
        <v>196</v>
      </c>
      <c r="G90" s="215"/>
      <c r="H90" s="218">
        <v>24</v>
      </c>
      <c r="I90" s="219"/>
      <c r="J90" s="215"/>
      <c r="K90" s="215"/>
      <c r="L90" s="220"/>
      <c r="M90" s="221"/>
      <c r="N90" s="222"/>
      <c r="O90" s="222"/>
      <c r="P90" s="222"/>
      <c r="Q90" s="222"/>
      <c r="R90" s="222"/>
      <c r="S90" s="222"/>
      <c r="T90" s="223"/>
      <c r="AT90" s="224" t="s">
        <v>191</v>
      </c>
      <c r="AU90" s="224" t="s">
        <v>79</v>
      </c>
      <c r="AV90" s="15" t="s">
        <v>189</v>
      </c>
      <c r="AW90" s="15" t="s">
        <v>32</v>
      </c>
      <c r="AX90" s="15" t="s">
        <v>79</v>
      </c>
      <c r="AY90" s="224" t="s">
        <v>181</v>
      </c>
    </row>
    <row r="91" spans="2:63" s="12" customFormat="1" ht="25.95" customHeight="1">
      <c r="B91" s="162"/>
      <c r="C91" s="163"/>
      <c r="D91" s="164" t="s">
        <v>70</v>
      </c>
      <c r="E91" s="165" t="s">
        <v>147</v>
      </c>
      <c r="F91" s="165" t="s">
        <v>2401</v>
      </c>
      <c r="G91" s="163"/>
      <c r="H91" s="163"/>
      <c r="I91" s="166"/>
      <c r="J91" s="167">
        <f>BK91</f>
        <v>0</v>
      </c>
      <c r="K91" s="163"/>
      <c r="L91" s="168"/>
      <c r="M91" s="169"/>
      <c r="N91" s="170"/>
      <c r="O91" s="170"/>
      <c r="P91" s="171">
        <f>SUM(P92:P124)</f>
        <v>0</v>
      </c>
      <c r="Q91" s="170"/>
      <c r="R91" s="171">
        <f>SUM(R92:R124)</f>
        <v>0</v>
      </c>
      <c r="S91" s="170"/>
      <c r="T91" s="172">
        <f>SUM(T92:T124)</f>
        <v>0</v>
      </c>
      <c r="AR91" s="173" t="s">
        <v>197</v>
      </c>
      <c r="AT91" s="174" t="s">
        <v>70</v>
      </c>
      <c r="AU91" s="174" t="s">
        <v>71</v>
      </c>
      <c r="AY91" s="173" t="s">
        <v>181</v>
      </c>
      <c r="BK91" s="175">
        <f>SUM(BK92:BK124)</f>
        <v>0</v>
      </c>
    </row>
    <row r="92" spans="1:65" s="2" customFormat="1" ht="24.15" customHeight="1">
      <c r="A92" s="34"/>
      <c r="B92" s="35"/>
      <c r="C92" s="225" t="s">
        <v>208</v>
      </c>
      <c r="D92" s="225" t="s">
        <v>199</v>
      </c>
      <c r="E92" s="226" t="s">
        <v>2402</v>
      </c>
      <c r="F92" s="227" t="s">
        <v>2403</v>
      </c>
      <c r="G92" s="228" t="s">
        <v>2404</v>
      </c>
      <c r="H92" s="229">
        <v>1</v>
      </c>
      <c r="I92" s="230"/>
      <c r="J92" s="231">
        <f>ROUND(I92*H92,2)</f>
        <v>0</v>
      </c>
      <c r="K92" s="227" t="s">
        <v>187</v>
      </c>
      <c r="L92" s="39"/>
      <c r="M92" s="232" t="s">
        <v>19</v>
      </c>
      <c r="N92" s="233" t="s">
        <v>42</v>
      </c>
      <c r="O92" s="64"/>
      <c r="P92" s="188">
        <f>O92*H92</f>
        <v>0</v>
      </c>
      <c r="Q92" s="188">
        <v>0</v>
      </c>
      <c r="R92" s="188">
        <f>Q92*H92</f>
        <v>0</v>
      </c>
      <c r="S92" s="188">
        <v>0</v>
      </c>
      <c r="T92" s="189">
        <f>S92*H92</f>
        <v>0</v>
      </c>
      <c r="U92" s="34"/>
      <c r="V92" s="34"/>
      <c r="W92" s="34"/>
      <c r="X92" s="34"/>
      <c r="Y92" s="34"/>
      <c r="Z92" s="34"/>
      <c r="AA92" s="34"/>
      <c r="AB92" s="34"/>
      <c r="AC92" s="34"/>
      <c r="AD92" s="34"/>
      <c r="AE92" s="34"/>
      <c r="AR92" s="190" t="s">
        <v>189</v>
      </c>
      <c r="AT92" s="190" t="s">
        <v>199</v>
      </c>
      <c r="AU92" s="190" t="s">
        <v>79</v>
      </c>
      <c r="AY92" s="17" t="s">
        <v>181</v>
      </c>
      <c r="BE92" s="191">
        <f>IF(N92="základní",J92,0)</f>
        <v>0</v>
      </c>
      <c r="BF92" s="191">
        <f>IF(N92="snížená",J92,0)</f>
        <v>0</v>
      </c>
      <c r="BG92" s="191">
        <f>IF(N92="zákl. přenesená",J92,0)</f>
        <v>0</v>
      </c>
      <c r="BH92" s="191">
        <f>IF(N92="sníž. přenesená",J92,0)</f>
        <v>0</v>
      </c>
      <c r="BI92" s="191">
        <f>IF(N92="nulová",J92,0)</f>
        <v>0</v>
      </c>
      <c r="BJ92" s="17" t="s">
        <v>79</v>
      </c>
      <c r="BK92" s="191">
        <f>ROUND(I92*H92,2)</f>
        <v>0</v>
      </c>
      <c r="BL92" s="17" t="s">
        <v>189</v>
      </c>
      <c r="BM92" s="190" t="s">
        <v>2405</v>
      </c>
    </row>
    <row r="93" spans="2:51" s="13" customFormat="1" ht="20.4">
      <c r="B93" s="192"/>
      <c r="C93" s="193"/>
      <c r="D93" s="194" t="s">
        <v>191</v>
      </c>
      <c r="E93" s="195" t="s">
        <v>19</v>
      </c>
      <c r="F93" s="196" t="s">
        <v>2406</v>
      </c>
      <c r="G93" s="193"/>
      <c r="H93" s="195" t="s">
        <v>19</v>
      </c>
      <c r="I93" s="197"/>
      <c r="J93" s="193"/>
      <c r="K93" s="193"/>
      <c r="L93" s="198"/>
      <c r="M93" s="199"/>
      <c r="N93" s="200"/>
      <c r="O93" s="200"/>
      <c r="P93" s="200"/>
      <c r="Q93" s="200"/>
      <c r="R93" s="200"/>
      <c r="S93" s="200"/>
      <c r="T93" s="201"/>
      <c r="AT93" s="202" t="s">
        <v>191</v>
      </c>
      <c r="AU93" s="202" t="s">
        <v>79</v>
      </c>
      <c r="AV93" s="13" t="s">
        <v>79</v>
      </c>
      <c r="AW93" s="13" t="s">
        <v>32</v>
      </c>
      <c r="AX93" s="13" t="s">
        <v>71</v>
      </c>
      <c r="AY93" s="202" t="s">
        <v>181</v>
      </c>
    </row>
    <row r="94" spans="2:51" s="14" customFormat="1" ht="12">
      <c r="B94" s="203"/>
      <c r="C94" s="204"/>
      <c r="D94" s="194" t="s">
        <v>191</v>
      </c>
      <c r="E94" s="205" t="s">
        <v>19</v>
      </c>
      <c r="F94" s="206" t="s">
        <v>79</v>
      </c>
      <c r="G94" s="204"/>
      <c r="H94" s="207">
        <v>1</v>
      </c>
      <c r="I94" s="208"/>
      <c r="J94" s="204"/>
      <c r="K94" s="204"/>
      <c r="L94" s="209"/>
      <c r="M94" s="210"/>
      <c r="N94" s="211"/>
      <c r="O94" s="211"/>
      <c r="P94" s="211"/>
      <c r="Q94" s="211"/>
      <c r="R94" s="211"/>
      <c r="S94" s="211"/>
      <c r="T94" s="212"/>
      <c r="AT94" s="213" t="s">
        <v>191</v>
      </c>
      <c r="AU94" s="213" t="s">
        <v>79</v>
      </c>
      <c r="AV94" s="14" t="s">
        <v>81</v>
      </c>
      <c r="AW94" s="14" t="s">
        <v>32</v>
      </c>
      <c r="AX94" s="14" t="s">
        <v>71</v>
      </c>
      <c r="AY94" s="213" t="s">
        <v>181</v>
      </c>
    </row>
    <row r="95" spans="2:51" s="15" customFormat="1" ht="12">
      <c r="B95" s="214"/>
      <c r="C95" s="215"/>
      <c r="D95" s="194" t="s">
        <v>191</v>
      </c>
      <c r="E95" s="216" t="s">
        <v>19</v>
      </c>
      <c r="F95" s="217" t="s">
        <v>196</v>
      </c>
      <c r="G95" s="215"/>
      <c r="H95" s="218">
        <v>1</v>
      </c>
      <c r="I95" s="219"/>
      <c r="J95" s="215"/>
      <c r="K95" s="215"/>
      <c r="L95" s="220"/>
      <c r="M95" s="221"/>
      <c r="N95" s="222"/>
      <c r="O95" s="222"/>
      <c r="P95" s="222"/>
      <c r="Q95" s="222"/>
      <c r="R95" s="222"/>
      <c r="S95" s="222"/>
      <c r="T95" s="223"/>
      <c r="AT95" s="224" t="s">
        <v>191</v>
      </c>
      <c r="AU95" s="224" t="s">
        <v>79</v>
      </c>
      <c r="AV95" s="15" t="s">
        <v>189</v>
      </c>
      <c r="AW95" s="15" t="s">
        <v>32</v>
      </c>
      <c r="AX95" s="15" t="s">
        <v>79</v>
      </c>
      <c r="AY95" s="224" t="s">
        <v>181</v>
      </c>
    </row>
    <row r="96" spans="1:65" s="2" customFormat="1" ht="21.75" customHeight="1">
      <c r="A96" s="34"/>
      <c r="B96" s="35"/>
      <c r="C96" s="225" t="s">
        <v>189</v>
      </c>
      <c r="D96" s="225" t="s">
        <v>199</v>
      </c>
      <c r="E96" s="226" t="s">
        <v>2407</v>
      </c>
      <c r="F96" s="227" t="s">
        <v>2408</v>
      </c>
      <c r="G96" s="228" t="s">
        <v>2404</v>
      </c>
      <c r="H96" s="229">
        <v>1</v>
      </c>
      <c r="I96" s="230"/>
      <c r="J96" s="231">
        <f>ROUND(I96*H96,2)</f>
        <v>0</v>
      </c>
      <c r="K96" s="227" t="s">
        <v>187</v>
      </c>
      <c r="L96" s="39"/>
      <c r="M96" s="232" t="s">
        <v>19</v>
      </c>
      <c r="N96" s="233" t="s">
        <v>42</v>
      </c>
      <c r="O96" s="64"/>
      <c r="P96" s="188">
        <f>O96*H96</f>
        <v>0</v>
      </c>
      <c r="Q96" s="188">
        <v>0</v>
      </c>
      <c r="R96" s="188">
        <f>Q96*H96</f>
        <v>0</v>
      </c>
      <c r="S96" s="188">
        <v>0</v>
      </c>
      <c r="T96" s="189">
        <f>S96*H96</f>
        <v>0</v>
      </c>
      <c r="U96" s="34"/>
      <c r="V96" s="34"/>
      <c r="W96" s="34"/>
      <c r="X96" s="34"/>
      <c r="Y96" s="34"/>
      <c r="Z96" s="34"/>
      <c r="AA96" s="34"/>
      <c r="AB96" s="34"/>
      <c r="AC96" s="34"/>
      <c r="AD96" s="34"/>
      <c r="AE96" s="34"/>
      <c r="AR96" s="190" t="s">
        <v>189</v>
      </c>
      <c r="AT96" s="190" t="s">
        <v>199</v>
      </c>
      <c r="AU96" s="190" t="s">
        <v>79</v>
      </c>
      <c r="AY96" s="17" t="s">
        <v>181</v>
      </c>
      <c r="BE96" s="191">
        <f>IF(N96="základní",J96,0)</f>
        <v>0</v>
      </c>
      <c r="BF96" s="191">
        <f>IF(N96="snížená",J96,0)</f>
        <v>0</v>
      </c>
      <c r="BG96" s="191">
        <f>IF(N96="zákl. přenesená",J96,0)</f>
        <v>0</v>
      </c>
      <c r="BH96" s="191">
        <f>IF(N96="sníž. přenesená",J96,0)</f>
        <v>0</v>
      </c>
      <c r="BI96" s="191">
        <f>IF(N96="nulová",J96,0)</f>
        <v>0</v>
      </c>
      <c r="BJ96" s="17" t="s">
        <v>79</v>
      </c>
      <c r="BK96" s="191">
        <f>ROUND(I96*H96,2)</f>
        <v>0</v>
      </c>
      <c r="BL96" s="17" t="s">
        <v>189</v>
      </c>
      <c r="BM96" s="190" t="s">
        <v>2409</v>
      </c>
    </row>
    <row r="97" spans="2:51" s="14" customFormat="1" ht="12">
      <c r="B97" s="203"/>
      <c r="C97" s="204"/>
      <c r="D97" s="194" t="s">
        <v>191</v>
      </c>
      <c r="E97" s="205" t="s">
        <v>19</v>
      </c>
      <c r="F97" s="206" t="s">
        <v>79</v>
      </c>
      <c r="G97" s="204"/>
      <c r="H97" s="207">
        <v>1</v>
      </c>
      <c r="I97" s="208"/>
      <c r="J97" s="204"/>
      <c r="K97" s="204"/>
      <c r="L97" s="209"/>
      <c r="M97" s="210"/>
      <c r="N97" s="211"/>
      <c r="O97" s="211"/>
      <c r="P97" s="211"/>
      <c r="Q97" s="211"/>
      <c r="R97" s="211"/>
      <c r="S97" s="211"/>
      <c r="T97" s="212"/>
      <c r="AT97" s="213" t="s">
        <v>191</v>
      </c>
      <c r="AU97" s="213" t="s">
        <v>79</v>
      </c>
      <c r="AV97" s="14" t="s">
        <v>81</v>
      </c>
      <c r="AW97" s="14" t="s">
        <v>32</v>
      </c>
      <c r="AX97" s="14" t="s">
        <v>71</v>
      </c>
      <c r="AY97" s="213" t="s">
        <v>181</v>
      </c>
    </row>
    <row r="98" spans="2:51" s="15" customFormat="1" ht="12">
      <c r="B98" s="214"/>
      <c r="C98" s="215"/>
      <c r="D98" s="194" t="s">
        <v>191</v>
      </c>
      <c r="E98" s="216" t="s">
        <v>19</v>
      </c>
      <c r="F98" s="217" t="s">
        <v>196</v>
      </c>
      <c r="G98" s="215"/>
      <c r="H98" s="218">
        <v>1</v>
      </c>
      <c r="I98" s="219"/>
      <c r="J98" s="215"/>
      <c r="K98" s="215"/>
      <c r="L98" s="220"/>
      <c r="M98" s="221"/>
      <c r="N98" s="222"/>
      <c r="O98" s="222"/>
      <c r="P98" s="222"/>
      <c r="Q98" s="222"/>
      <c r="R98" s="222"/>
      <c r="S98" s="222"/>
      <c r="T98" s="223"/>
      <c r="AT98" s="224" t="s">
        <v>191</v>
      </c>
      <c r="AU98" s="224" t="s">
        <v>79</v>
      </c>
      <c r="AV98" s="15" t="s">
        <v>189</v>
      </c>
      <c r="AW98" s="15" t="s">
        <v>32</v>
      </c>
      <c r="AX98" s="15" t="s">
        <v>79</v>
      </c>
      <c r="AY98" s="224" t="s">
        <v>181</v>
      </c>
    </row>
    <row r="99" spans="1:65" s="2" customFormat="1" ht="21.75" customHeight="1">
      <c r="A99" s="34"/>
      <c r="B99" s="35"/>
      <c r="C99" s="225" t="s">
        <v>197</v>
      </c>
      <c r="D99" s="225" t="s">
        <v>199</v>
      </c>
      <c r="E99" s="226" t="s">
        <v>2410</v>
      </c>
      <c r="F99" s="227" t="s">
        <v>2411</v>
      </c>
      <c r="G99" s="228" t="s">
        <v>2404</v>
      </c>
      <c r="H99" s="229">
        <v>1</v>
      </c>
      <c r="I99" s="230"/>
      <c r="J99" s="231">
        <f>ROUND(I99*H99,2)</f>
        <v>0</v>
      </c>
      <c r="K99" s="227" t="s">
        <v>187</v>
      </c>
      <c r="L99" s="39"/>
      <c r="M99" s="232" t="s">
        <v>19</v>
      </c>
      <c r="N99" s="233" t="s">
        <v>42</v>
      </c>
      <c r="O99" s="64"/>
      <c r="P99" s="188">
        <f>O99*H99</f>
        <v>0</v>
      </c>
      <c r="Q99" s="188">
        <v>0</v>
      </c>
      <c r="R99" s="188">
        <f>Q99*H99</f>
        <v>0</v>
      </c>
      <c r="S99" s="188">
        <v>0</v>
      </c>
      <c r="T99" s="189">
        <f>S99*H99</f>
        <v>0</v>
      </c>
      <c r="U99" s="34"/>
      <c r="V99" s="34"/>
      <c r="W99" s="34"/>
      <c r="X99" s="34"/>
      <c r="Y99" s="34"/>
      <c r="Z99" s="34"/>
      <c r="AA99" s="34"/>
      <c r="AB99" s="34"/>
      <c r="AC99" s="34"/>
      <c r="AD99" s="34"/>
      <c r="AE99" s="34"/>
      <c r="AR99" s="190" t="s">
        <v>189</v>
      </c>
      <c r="AT99" s="190" t="s">
        <v>199</v>
      </c>
      <c r="AU99" s="190" t="s">
        <v>79</v>
      </c>
      <c r="AY99" s="17" t="s">
        <v>181</v>
      </c>
      <c r="BE99" s="191">
        <f>IF(N99="základní",J99,0)</f>
        <v>0</v>
      </c>
      <c r="BF99" s="191">
        <f>IF(N99="snížená",J99,0)</f>
        <v>0</v>
      </c>
      <c r="BG99" s="191">
        <f>IF(N99="zákl. přenesená",J99,0)</f>
        <v>0</v>
      </c>
      <c r="BH99" s="191">
        <f>IF(N99="sníž. přenesená",J99,0)</f>
        <v>0</v>
      </c>
      <c r="BI99" s="191">
        <f>IF(N99="nulová",J99,0)</f>
        <v>0</v>
      </c>
      <c r="BJ99" s="17" t="s">
        <v>79</v>
      </c>
      <c r="BK99" s="191">
        <f>ROUND(I99*H99,2)</f>
        <v>0</v>
      </c>
      <c r="BL99" s="17" t="s">
        <v>189</v>
      </c>
      <c r="BM99" s="190" t="s">
        <v>2412</v>
      </c>
    </row>
    <row r="100" spans="2:51" s="14" customFormat="1" ht="12">
      <c r="B100" s="203"/>
      <c r="C100" s="204"/>
      <c r="D100" s="194" t="s">
        <v>191</v>
      </c>
      <c r="E100" s="205" t="s">
        <v>19</v>
      </c>
      <c r="F100" s="206" t="s">
        <v>79</v>
      </c>
      <c r="G100" s="204"/>
      <c r="H100" s="207">
        <v>1</v>
      </c>
      <c r="I100" s="208"/>
      <c r="J100" s="204"/>
      <c r="K100" s="204"/>
      <c r="L100" s="209"/>
      <c r="M100" s="210"/>
      <c r="N100" s="211"/>
      <c r="O100" s="211"/>
      <c r="P100" s="211"/>
      <c r="Q100" s="211"/>
      <c r="R100" s="211"/>
      <c r="S100" s="211"/>
      <c r="T100" s="212"/>
      <c r="AT100" s="213" t="s">
        <v>191</v>
      </c>
      <c r="AU100" s="213" t="s">
        <v>79</v>
      </c>
      <c r="AV100" s="14" t="s">
        <v>81</v>
      </c>
      <c r="AW100" s="14" t="s">
        <v>32</v>
      </c>
      <c r="AX100" s="14" t="s">
        <v>71</v>
      </c>
      <c r="AY100" s="213" t="s">
        <v>181</v>
      </c>
    </row>
    <row r="101" spans="2:51" s="15" customFormat="1" ht="12">
      <c r="B101" s="214"/>
      <c r="C101" s="215"/>
      <c r="D101" s="194" t="s">
        <v>191</v>
      </c>
      <c r="E101" s="216" t="s">
        <v>19</v>
      </c>
      <c r="F101" s="217" t="s">
        <v>196</v>
      </c>
      <c r="G101" s="215"/>
      <c r="H101" s="218">
        <v>1</v>
      </c>
      <c r="I101" s="219"/>
      <c r="J101" s="215"/>
      <c r="K101" s="215"/>
      <c r="L101" s="220"/>
      <c r="M101" s="221"/>
      <c r="N101" s="222"/>
      <c r="O101" s="222"/>
      <c r="P101" s="222"/>
      <c r="Q101" s="222"/>
      <c r="R101" s="222"/>
      <c r="S101" s="222"/>
      <c r="T101" s="223"/>
      <c r="AT101" s="224" t="s">
        <v>191</v>
      </c>
      <c r="AU101" s="224" t="s">
        <v>79</v>
      </c>
      <c r="AV101" s="15" t="s">
        <v>189</v>
      </c>
      <c r="AW101" s="15" t="s">
        <v>32</v>
      </c>
      <c r="AX101" s="15" t="s">
        <v>79</v>
      </c>
      <c r="AY101" s="224" t="s">
        <v>181</v>
      </c>
    </row>
    <row r="102" spans="1:65" s="2" customFormat="1" ht="24.15" customHeight="1">
      <c r="A102" s="34"/>
      <c r="B102" s="35"/>
      <c r="C102" s="225" t="s">
        <v>225</v>
      </c>
      <c r="D102" s="225" t="s">
        <v>199</v>
      </c>
      <c r="E102" s="226" t="s">
        <v>2413</v>
      </c>
      <c r="F102" s="227" t="s">
        <v>2414</v>
      </c>
      <c r="G102" s="228" t="s">
        <v>2404</v>
      </c>
      <c r="H102" s="229">
        <v>1</v>
      </c>
      <c r="I102" s="230"/>
      <c r="J102" s="231">
        <f>ROUND(I102*H102,2)</f>
        <v>0</v>
      </c>
      <c r="K102" s="227" t="s">
        <v>187</v>
      </c>
      <c r="L102" s="39"/>
      <c r="M102" s="232" t="s">
        <v>19</v>
      </c>
      <c r="N102" s="233" t="s">
        <v>42</v>
      </c>
      <c r="O102" s="64"/>
      <c r="P102" s="188">
        <f>O102*H102</f>
        <v>0</v>
      </c>
      <c r="Q102" s="188">
        <v>0</v>
      </c>
      <c r="R102" s="188">
        <f>Q102*H102</f>
        <v>0</v>
      </c>
      <c r="S102" s="188">
        <v>0</v>
      </c>
      <c r="T102" s="189">
        <f>S102*H102</f>
        <v>0</v>
      </c>
      <c r="U102" s="34"/>
      <c r="V102" s="34"/>
      <c r="W102" s="34"/>
      <c r="X102" s="34"/>
      <c r="Y102" s="34"/>
      <c r="Z102" s="34"/>
      <c r="AA102" s="34"/>
      <c r="AB102" s="34"/>
      <c r="AC102" s="34"/>
      <c r="AD102" s="34"/>
      <c r="AE102" s="34"/>
      <c r="AR102" s="190" t="s">
        <v>189</v>
      </c>
      <c r="AT102" s="190" t="s">
        <v>199</v>
      </c>
      <c r="AU102" s="190" t="s">
        <v>79</v>
      </c>
      <c r="AY102" s="17" t="s">
        <v>181</v>
      </c>
      <c r="BE102" s="191">
        <f>IF(N102="základní",J102,0)</f>
        <v>0</v>
      </c>
      <c r="BF102" s="191">
        <f>IF(N102="snížená",J102,0)</f>
        <v>0</v>
      </c>
      <c r="BG102" s="191">
        <f>IF(N102="zákl. přenesená",J102,0)</f>
        <v>0</v>
      </c>
      <c r="BH102" s="191">
        <f>IF(N102="sníž. přenesená",J102,0)</f>
        <v>0</v>
      </c>
      <c r="BI102" s="191">
        <f>IF(N102="nulová",J102,0)</f>
        <v>0</v>
      </c>
      <c r="BJ102" s="17" t="s">
        <v>79</v>
      </c>
      <c r="BK102" s="191">
        <f>ROUND(I102*H102,2)</f>
        <v>0</v>
      </c>
      <c r="BL102" s="17" t="s">
        <v>189</v>
      </c>
      <c r="BM102" s="190" t="s">
        <v>2415</v>
      </c>
    </row>
    <row r="103" spans="2:51" s="14" customFormat="1" ht="12">
      <c r="B103" s="203"/>
      <c r="C103" s="204"/>
      <c r="D103" s="194" t="s">
        <v>191</v>
      </c>
      <c r="E103" s="205" t="s">
        <v>19</v>
      </c>
      <c r="F103" s="206" t="s">
        <v>79</v>
      </c>
      <c r="G103" s="204"/>
      <c r="H103" s="207">
        <v>1</v>
      </c>
      <c r="I103" s="208"/>
      <c r="J103" s="204"/>
      <c r="K103" s="204"/>
      <c r="L103" s="209"/>
      <c r="M103" s="210"/>
      <c r="N103" s="211"/>
      <c r="O103" s="211"/>
      <c r="P103" s="211"/>
      <c r="Q103" s="211"/>
      <c r="R103" s="211"/>
      <c r="S103" s="211"/>
      <c r="T103" s="212"/>
      <c r="AT103" s="213" t="s">
        <v>191</v>
      </c>
      <c r="AU103" s="213" t="s">
        <v>79</v>
      </c>
      <c r="AV103" s="14" t="s">
        <v>81</v>
      </c>
      <c r="AW103" s="14" t="s">
        <v>32</v>
      </c>
      <c r="AX103" s="14" t="s">
        <v>71</v>
      </c>
      <c r="AY103" s="213" t="s">
        <v>181</v>
      </c>
    </row>
    <row r="104" spans="2:51" s="15" customFormat="1" ht="12">
      <c r="B104" s="214"/>
      <c r="C104" s="215"/>
      <c r="D104" s="194" t="s">
        <v>191</v>
      </c>
      <c r="E104" s="216" t="s">
        <v>19</v>
      </c>
      <c r="F104" s="217" t="s">
        <v>196</v>
      </c>
      <c r="G104" s="215"/>
      <c r="H104" s="218">
        <v>1</v>
      </c>
      <c r="I104" s="219"/>
      <c r="J104" s="215"/>
      <c r="K104" s="215"/>
      <c r="L104" s="220"/>
      <c r="M104" s="221"/>
      <c r="N104" s="222"/>
      <c r="O104" s="222"/>
      <c r="P104" s="222"/>
      <c r="Q104" s="222"/>
      <c r="R104" s="222"/>
      <c r="S104" s="222"/>
      <c r="T104" s="223"/>
      <c r="AT104" s="224" t="s">
        <v>191</v>
      </c>
      <c r="AU104" s="224" t="s">
        <v>79</v>
      </c>
      <c r="AV104" s="15" t="s">
        <v>189</v>
      </c>
      <c r="AW104" s="15" t="s">
        <v>32</v>
      </c>
      <c r="AX104" s="15" t="s">
        <v>79</v>
      </c>
      <c r="AY104" s="224" t="s">
        <v>181</v>
      </c>
    </row>
    <row r="105" spans="1:65" s="2" customFormat="1" ht="114.9" customHeight="1">
      <c r="A105" s="34"/>
      <c r="B105" s="35"/>
      <c r="C105" s="225" t="s">
        <v>230</v>
      </c>
      <c r="D105" s="225" t="s">
        <v>199</v>
      </c>
      <c r="E105" s="226" t="s">
        <v>2416</v>
      </c>
      <c r="F105" s="227" t="s">
        <v>2417</v>
      </c>
      <c r="G105" s="228" t="s">
        <v>2404</v>
      </c>
      <c r="H105" s="229">
        <v>1</v>
      </c>
      <c r="I105" s="230"/>
      <c r="J105" s="231">
        <f>ROUND(I105*H105,2)</f>
        <v>0</v>
      </c>
      <c r="K105" s="227" t="s">
        <v>187</v>
      </c>
      <c r="L105" s="39"/>
      <c r="M105" s="232" t="s">
        <v>19</v>
      </c>
      <c r="N105" s="233" t="s">
        <v>42</v>
      </c>
      <c r="O105" s="64"/>
      <c r="P105" s="188">
        <f>O105*H105</f>
        <v>0</v>
      </c>
      <c r="Q105" s="188">
        <v>0</v>
      </c>
      <c r="R105" s="188">
        <f>Q105*H105</f>
        <v>0</v>
      </c>
      <c r="S105" s="188">
        <v>0</v>
      </c>
      <c r="T105" s="189">
        <f>S105*H105</f>
        <v>0</v>
      </c>
      <c r="U105" s="34"/>
      <c r="V105" s="34"/>
      <c r="W105" s="34"/>
      <c r="X105" s="34"/>
      <c r="Y105" s="34"/>
      <c r="Z105" s="34"/>
      <c r="AA105" s="34"/>
      <c r="AB105" s="34"/>
      <c r="AC105" s="34"/>
      <c r="AD105" s="34"/>
      <c r="AE105" s="34"/>
      <c r="AR105" s="190" t="s">
        <v>189</v>
      </c>
      <c r="AT105" s="190" t="s">
        <v>199</v>
      </c>
      <c r="AU105" s="190" t="s">
        <v>79</v>
      </c>
      <c r="AY105" s="17" t="s">
        <v>181</v>
      </c>
      <c r="BE105" s="191">
        <f>IF(N105="základní",J105,0)</f>
        <v>0</v>
      </c>
      <c r="BF105" s="191">
        <f>IF(N105="snížená",J105,0)</f>
        <v>0</v>
      </c>
      <c r="BG105" s="191">
        <f>IF(N105="zákl. přenesená",J105,0)</f>
        <v>0</v>
      </c>
      <c r="BH105" s="191">
        <f>IF(N105="sníž. přenesená",J105,0)</f>
        <v>0</v>
      </c>
      <c r="BI105" s="191">
        <f>IF(N105="nulová",J105,0)</f>
        <v>0</v>
      </c>
      <c r="BJ105" s="17" t="s">
        <v>79</v>
      </c>
      <c r="BK105" s="191">
        <f>ROUND(I105*H105,2)</f>
        <v>0</v>
      </c>
      <c r="BL105" s="17" t="s">
        <v>189</v>
      </c>
      <c r="BM105" s="190" t="s">
        <v>2418</v>
      </c>
    </row>
    <row r="106" spans="1:65" s="2" customFormat="1" ht="78" customHeight="1">
      <c r="A106" s="34"/>
      <c r="B106" s="35"/>
      <c r="C106" s="225" t="s">
        <v>188</v>
      </c>
      <c r="D106" s="225" t="s">
        <v>199</v>
      </c>
      <c r="E106" s="226" t="s">
        <v>2419</v>
      </c>
      <c r="F106" s="227" t="s">
        <v>2420</v>
      </c>
      <c r="G106" s="228" t="s">
        <v>2404</v>
      </c>
      <c r="H106" s="229">
        <v>1</v>
      </c>
      <c r="I106" s="230"/>
      <c r="J106" s="231">
        <f>ROUND(I106*H106,2)</f>
        <v>0</v>
      </c>
      <c r="K106" s="227" t="s">
        <v>187</v>
      </c>
      <c r="L106" s="39"/>
      <c r="M106" s="232" t="s">
        <v>19</v>
      </c>
      <c r="N106" s="233" t="s">
        <v>42</v>
      </c>
      <c r="O106" s="64"/>
      <c r="P106" s="188">
        <f>O106*H106</f>
        <v>0</v>
      </c>
      <c r="Q106" s="188">
        <v>0</v>
      </c>
      <c r="R106" s="188">
        <f>Q106*H106</f>
        <v>0</v>
      </c>
      <c r="S106" s="188">
        <v>0</v>
      </c>
      <c r="T106" s="189">
        <f>S106*H106</f>
        <v>0</v>
      </c>
      <c r="U106" s="34"/>
      <c r="V106" s="34"/>
      <c r="W106" s="34"/>
      <c r="X106" s="34"/>
      <c r="Y106" s="34"/>
      <c r="Z106" s="34"/>
      <c r="AA106" s="34"/>
      <c r="AB106" s="34"/>
      <c r="AC106" s="34"/>
      <c r="AD106" s="34"/>
      <c r="AE106" s="34"/>
      <c r="AR106" s="190" t="s">
        <v>189</v>
      </c>
      <c r="AT106" s="190" t="s">
        <v>199</v>
      </c>
      <c r="AU106" s="190" t="s">
        <v>79</v>
      </c>
      <c r="AY106" s="17" t="s">
        <v>181</v>
      </c>
      <c r="BE106" s="191">
        <f>IF(N106="základní",J106,0)</f>
        <v>0</v>
      </c>
      <c r="BF106" s="191">
        <f>IF(N106="snížená",J106,0)</f>
        <v>0</v>
      </c>
      <c r="BG106" s="191">
        <f>IF(N106="zákl. přenesená",J106,0)</f>
        <v>0</v>
      </c>
      <c r="BH106" s="191">
        <f>IF(N106="sníž. přenesená",J106,0)</f>
        <v>0</v>
      </c>
      <c r="BI106" s="191">
        <f>IF(N106="nulová",J106,0)</f>
        <v>0</v>
      </c>
      <c r="BJ106" s="17" t="s">
        <v>79</v>
      </c>
      <c r="BK106" s="191">
        <f>ROUND(I106*H106,2)</f>
        <v>0</v>
      </c>
      <c r="BL106" s="17" t="s">
        <v>189</v>
      </c>
      <c r="BM106" s="190" t="s">
        <v>2421</v>
      </c>
    </row>
    <row r="107" spans="1:47" s="2" customFormat="1" ht="19.2">
      <c r="A107" s="34"/>
      <c r="B107" s="35"/>
      <c r="C107" s="36"/>
      <c r="D107" s="194" t="s">
        <v>204</v>
      </c>
      <c r="E107" s="36"/>
      <c r="F107" s="234" t="s">
        <v>2422</v>
      </c>
      <c r="G107" s="36"/>
      <c r="H107" s="36"/>
      <c r="I107" s="235"/>
      <c r="J107" s="36"/>
      <c r="K107" s="36"/>
      <c r="L107" s="39"/>
      <c r="M107" s="236"/>
      <c r="N107" s="237"/>
      <c r="O107" s="64"/>
      <c r="P107" s="64"/>
      <c r="Q107" s="64"/>
      <c r="R107" s="64"/>
      <c r="S107" s="64"/>
      <c r="T107" s="65"/>
      <c r="U107" s="34"/>
      <c r="V107" s="34"/>
      <c r="W107" s="34"/>
      <c r="X107" s="34"/>
      <c r="Y107" s="34"/>
      <c r="Z107" s="34"/>
      <c r="AA107" s="34"/>
      <c r="AB107" s="34"/>
      <c r="AC107" s="34"/>
      <c r="AD107" s="34"/>
      <c r="AE107" s="34"/>
      <c r="AT107" s="17" t="s">
        <v>204</v>
      </c>
      <c r="AU107" s="17" t="s">
        <v>79</v>
      </c>
    </row>
    <row r="108" spans="2:51" s="14" customFormat="1" ht="12">
      <c r="B108" s="203"/>
      <c r="C108" s="204"/>
      <c r="D108" s="194" t="s">
        <v>191</v>
      </c>
      <c r="E108" s="205" t="s">
        <v>19</v>
      </c>
      <c r="F108" s="206" t="s">
        <v>79</v>
      </c>
      <c r="G108" s="204"/>
      <c r="H108" s="207">
        <v>1</v>
      </c>
      <c r="I108" s="208"/>
      <c r="J108" s="204"/>
      <c r="K108" s="204"/>
      <c r="L108" s="209"/>
      <c r="M108" s="210"/>
      <c r="N108" s="211"/>
      <c r="O108" s="211"/>
      <c r="P108" s="211"/>
      <c r="Q108" s="211"/>
      <c r="R108" s="211"/>
      <c r="S108" s="211"/>
      <c r="T108" s="212"/>
      <c r="AT108" s="213" t="s">
        <v>191</v>
      </c>
      <c r="AU108" s="213" t="s">
        <v>79</v>
      </c>
      <c r="AV108" s="14" t="s">
        <v>81</v>
      </c>
      <c r="AW108" s="14" t="s">
        <v>32</v>
      </c>
      <c r="AX108" s="14" t="s">
        <v>71</v>
      </c>
      <c r="AY108" s="213" t="s">
        <v>181</v>
      </c>
    </row>
    <row r="109" spans="2:51" s="15" customFormat="1" ht="12">
      <c r="B109" s="214"/>
      <c r="C109" s="215"/>
      <c r="D109" s="194" t="s">
        <v>191</v>
      </c>
      <c r="E109" s="216" t="s">
        <v>19</v>
      </c>
      <c r="F109" s="217" t="s">
        <v>196</v>
      </c>
      <c r="G109" s="215"/>
      <c r="H109" s="218">
        <v>1</v>
      </c>
      <c r="I109" s="219"/>
      <c r="J109" s="215"/>
      <c r="K109" s="215"/>
      <c r="L109" s="220"/>
      <c r="M109" s="221"/>
      <c r="N109" s="222"/>
      <c r="O109" s="222"/>
      <c r="P109" s="222"/>
      <c r="Q109" s="222"/>
      <c r="R109" s="222"/>
      <c r="S109" s="222"/>
      <c r="T109" s="223"/>
      <c r="AT109" s="224" t="s">
        <v>191</v>
      </c>
      <c r="AU109" s="224" t="s">
        <v>79</v>
      </c>
      <c r="AV109" s="15" t="s">
        <v>189</v>
      </c>
      <c r="AW109" s="15" t="s">
        <v>32</v>
      </c>
      <c r="AX109" s="15" t="s">
        <v>79</v>
      </c>
      <c r="AY109" s="224" t="s">
        <v>181</v>
      </c>
    </row>
    <row r="110" spans="1:65" s="2" customFormat="1" ht="33" customHeight="1">
      <c r="A110" s="34"/>
      <c r="B110" s="35"/>
      <c r="C110" s="225" t="s">
        <v>240</v>
      </c>
      <c r="D110" s="225" t="s">
        <v>199</v>
      </c>
      <c r="E110" s="226" t="s">
        <v>2423</v>
      </c>
      <c r="F110" s="227" t="s">
        <v>2424</v>
      </c>
      <c r="G110" s="228" t="s">
        <v>2404</v>
      </c>
      <c r="H110" s="229">
        <v>1</v>
      </c>
      <c r="I110" s="230"/>
      <c r="J110" s="231">
        <f>ROUND(I110*H110,2)</f>
        <v>0</v>
      </c>
      <c r="K110" s="227" t="s">
        <v>187</v>
      </c>
      <c r="L110" s="39"/>
      <c r="M110" s="232" t="s">
        <v>19</v>
      </c>
      <c r="N110" s="233" t="s">
        <v>42</v>
      </c>
      <c r="O110" s="64"/>
      <c r="P110" s="188">
        <f>O110*H110</f>
        <v>0</v>
      </c>
      <c r="Q110" s="188">
        <v>0</v>
      </c>
      <c r="R110" s="188">
        <f>Q110*H110</f>
        <v>0</v>
      </c>
      <c r="S110" s="188">
        <v>0</v>
      </c>
      <c r="T110" s="189">
        <f>S110*H110</f>
        <v>0</v>
      </c>
      <c r="U110" s="34"/>
      <c r="V110" s="34"/>
      <c r="W110" s="34"/>
      <c r="X110" s="34"/>
      <c r="Y110" s="34"/>
      <c r="Z110" s="34"/>
      <c r="AA110" s="34"/>
      <c r="AB110" s="34"/>
      <c r="AC110" s="34"/>
      <c r="AD110" s="34"/>
      <c r="AE110" s="34"/>
      <c r="AR110" s="190" t="s">
        <v>189</v>
      </c>
      <c r="AT110" s="190" t="s">
        <v>199</v>
      </c>
      <c r="AU110" s="190" t="s">
        <v>79</v>
      </c>
      <c r="AY110" s="17" t="s">
        <v>181</v>
      </c>
      <c r="BE110" s="191">
        <f>IF(N110="základní",J110,0)</f>
        <v>0</v>
      </c>
      <c r="BF110" s="191">
        <f>IF(N110="snížená",J110,0)</f>
        <v>0</v>
      </c>
      <c r="BG110" s="191">
        <f>IF(N110="zákl. přenesená",J110,0)</f>
        <v>0</v>
      </c>
      <c r="BH110" s="191">
        <f>IF(N110="sníž. přenesená",J110,0)</f>
        <v>0</v>
      </c>
      <c r="BI110" s="191">
        <f>IF(N110="nulová",J110,0)</f>
        <v>0</v>
      </c>
      <c r="BJ110" s="17" t="s">
        <v>79</v>
      </c>
      <c r="BK110" s="191">
        <f>ROUND(I110*H110,2)</f>
        <v>0</v>
      </c>
      <c r="BL110" s="17" t="s">
        <v>189</v>
      </c>
      <c r="BM110" s="190" t="s">
        <v>2425</v>
      </c>
    </row>
    <row r="111" spans="1:47" s="2" customFormat="1" ht="19.2">
      <c r="A111" s="34"/>
      <c r="B111" s="35"/>
      <c r="C111" s="36"/>
      <c r="D111" s="194" t="s">
        <v>204</v>
      </c>
      <c r="E111" s="36"/>
      <c r="F111" s="234" t="s">
        <v>2426</v>
      </c>
      <c r="G111" s="36"/>
      <c r="H111" s="36"/>
      <c r="I111" s="235"/>
      <c r="J111" s="36"/>
      <c r="K111" s="36"/>
      <c r="L111" s="39"/>
      <c r="M111" s="236"/>
      <c r="N111" s="237"/>
      <c r="O111" s="64"/>
      <c r="P111" s="64"/>
      <c r="Q111" s="64"/>
      <c r="R111" s="64"/>
      <c r="S111" s="64"/>
      <c r="T111" s="65"/>
      <c r="U111" s="34"/>
      <c r="V111" s="34"/>
      <c r="W111" s="34"/>
      <c r="X111" s="34"/>
      <c r="Y111" s="34"/>
      <c r="Z111" s="34"/>
      <c r="AA111" s="34"/>
      <c r="AB111" s="34"/>
      <c r="AC111" s="34"/>
      <c r="AD111" s="34"/>
      <c r="AE111" s="34"/>
      <c r="AT111" s="17" t="s">
        <v>204</v>
      </c>
      <c r="AU111" s="17" t="s">
        <v>79</v>
      </c>
    </row>
    <row r="112" spans="2:51" s="13" customFormat="1" ht="12">
      <c r="B112" s="192"/>
      <c r="C112" s="193"/>
      <c r="D112" s="194" t="s">
        <v>191</v>
      </c>
      <c r="E112" s="195" t="s">
        <v>19</v>
      </c>
      <c r="F112" s="196" t="s">
        <v>2427</v>
      </c>
      <c r="G112" s="193"/>
      <c r="H112" s="195" t="s">
        <v>19</v>
      </c>
      <c r="I112" s="197"/>
      <c r="J112" s="193"/>
      <c r="K112" s="193"/>
      <c r="L112" s="198"/>
      <c r="M112" s="199"/>
      <c r="N112" s="200"/>
      <c r="O112" s="200"/>
      <c r="P112" s="200"/>
      <c r="Q112" s="200"/>
      <c r="R112" s="200"/>
      <c r="S112" s="200"/>
      <c r="T112" s="201"/>
      <c r="AT112" s="202" t="s">
        <v>191</v>
      </c>
      <c r="AU112" s="202" t="s">
        <v>79</v>
      </c>
      <c r="AV112" s="13" t="s">
        <v>79</v>
      </c>
      <c r="AW112" s="13" t="s">
        <v>32</v>
      </c>
      <c r="AX112" s="13" t="s">
        <v>71</v>
      </c>
      <c r="AY112" s="202" t="s">
        <v>181</v>
      </c>
    </row>
    <row r="113" spans="2:51" s="14" customFormat="1" ht="12">
      <c r="B113" s="203"/>
      <c r="C113" s="204"/>
      <c r="D113" s="194" t="s">
        <v>191</v>
      </c>
      <c r="E113" s="205" t="s">
        <v>19</v>
      </c>
      <c r="F113" s="206" t="s">
        <v>79</v>
      </c>
      <c r="G113" s="204"/>
      <c r="H113" s="207">
        <v>1</v>
      </c>
      <c r="I113" s="208"/>
      <c r="J113" s="204"/>
      <c r="K113" s="204"/>
      <c r="L113" s="209"/>
      <c r="M113" s="210"/>
      <c r="N113" s="211"/>
      <c r="O113" s="211"/>
      <c r="P113" s="211"/>
      <c r="Q113" s="211"/>
      <c r="R113" s="211"/>
      <c r="S113" s="211"/>
      <c r="T113" s="212"/>
      <c r="AT113" s="213" t="s">
        <v>191</v>
      </c>
      <c r="AU113" s="213" t="s">
        <v>79</v>
      </c>
      <c r="AV113" s="14" t="s">
        <v>81</v>
      </c>
      <c r="AW113" s="14" t="s">
        <v>32</v>
      </c>
      <c r="AX113" s="14" t="s">
        <v>71</v>
      </c>
      <c r="AY113" s="213" t="s">
        <v>181</v>
      </c>
    </row>
    <row r="114" spans="2:51" s="15" customFormat="1" ht="12">
      <c r="B114" s="214"/>
      <c r="C114" s="215"/>
      <c r="D114" s="194" t="s">
        <v>191</v>
      </c>
      <c r="E114" s="216" t="s">
        <v>19</v>
      </c>
      <c r="F114" s="217" t="s">
        <v>196</v>
      </c>
      <c r="G114" s="215"/>
      <c r="H114" s="218">
        <v>1</v>
      </c>
      <c r="I114" s="219"/>
      <c r="J114" s="215"/>
      <c r="K114" s="215"/>
      <c r="L114" s="220"/>
      <c r="M114" s="221"/>
      <c r="N114" s="222"/>
      <c r="O114" s="222"/>
      <c r="P114" s="222"/>
      <c r="Q114" s="222"/>
      <c r="R114" s="222"/>
      <c r="S114" s="222"/>
      <c r="T114" s="223"/>
      <c r="AT114" s="224" t="s">
        <v>191</v>
      </c>
      <c r="AU114" s="224" t="s">
        <v>79</v>
      </c>
      <c r="AV114" s="15" t="s">
        <v>189</v>
      </c>
      <c r="AW114" s="15" t="s">
        <v>32</v>
      </c>
      <c r="AX114" s="15" t="s">
        <v>79</v>
      </c>
      <c r="AY114" s="224" t="s">
        <v>181</v>
      </c>
    </row>
    <row r="115" spans="1:65" s="2" customFormat="1" ht="66.75" customHeight="1">
      <c r="A115" s="34"/>
      <c r="B115" s="35"/>
      <c r="C115" s="225" t="s">
        <v>284</v>
      </c>
      <c r="D115" s="225" t="s">
        <v>199</v>
      </c>
      <c r="E115" s="226" t="s">
        <v>2428</v>
      </c>
      <c r="F115" s="227" t="s">
        <v>2429</v>
      </c>
      <c r="G115" s="228" t="s">
        <v>2404</v>
      </c>
      <c r="H115" s="229">
        <v>1</v>
      </c>
      <c r="I115" s="230"/>
      <c r="J115" s="231">
        <f>ROUND(I115*H115,2)</f>
        <v>0</v>
      </c>
      <c r="K115" s="227" t="s">
        <v>187</v>
      </c>
      <c r="L115" s="39"/>
      <c r="M115" s="232" t="s">
        <v>19</v>
      </c>
      <c r="N115" s="233" t="s">
        <v>42</v>
      </c>
      <c r="O115" s="64"/>
      <c r="P115" s="188">
        <f>O115*H115</f>
        <v>0</v>
      </c>
      <c r="Q115" s="188">
        <v>0</v>
      </c>
      <c r="R115" s="188">
        <f>Q115*H115</f>
        <v>0</v>
      </c>
      <c r="S115" s="188">
        <v>0</v>
      </c>
      <c r="T115" s="189">
        <f>S115*H115</f>
        <v>0</v>
      </c>
      <c r="U115" s="34"/>
      <c r="V115" s="34"/>
      <c r="W115" s="34"/>
      <c r="X115" s="34"/>
      <c r="Y115" s="34"/>
      <c r="Z115" s="34"/>
      <c r="AA115" s="34"/>
      <c r="AB115" s="34"/>
      <c r="AC115" s="34"/>
      <c r="AD115" s="34"/>
      <c r="AE115" s="34"/>
      <c r="AR115" s="190" t="s">
        <v>189</v>
      </c>
      <c r="AT115" s="190" t="s">
        <v>199</v>
      </c>
      <c r="AU115" s="190" t="s">
        <v>79</v>
      </c>
      <c r="AY115" s="17" t="s">
        <v>181</v>
      </c>
      <c r="BE115" s="191">
        <f>IF(N115="základní",J115,0)</f>
        <v>0</v>
      </c>
      <c r="BF115" s="191">
        <f>IF(N115="snížená",J115,0)</f>
        <v>0</v>
      </c>
      <c r="BG115" s="191">
        <f>IF(N115="zákl. přenesená",J115,0)</f>
        <v>0</v>
      </c>
      <c r="BH115" s="191">
        <f>IF(N115="sníž. přenesená",J115,0)</f>
        <v>0</v>
      </c>
      <c r="BI115" s="191">
        <f>IF(N115="nulová",J115,0)</f>
        <v>0</v>
      </c>
      <c r="BJ115" s="17" t="s">
        <v>79</v>
      </c>
      <c r="BK115" s="191">
        <f>ROUND(I115*H115,2)</f>
        <v>0</v>
      </c>
      <c r="BL115" s="17" t="s">
        <v>189</v>
      </c>
      <c r="BM115" s="190" t="s">
        <v>2430</v>
      </c>
    </row>
    <row r="116" spans="1:47" s="2" customFormat="1" ht="19.2">
      <c r="A116" s="34"/>
      <c r="B116" s="35"/>
      <c r="C116" s="36"/>
      <c r="D116" s="194" t="s">
        <v>204</v>
      </c>
      <c r="E116" s="36"/>
      <c r="F116" s="234" t="s">
        <v>2426</v>
      </c>
      <c r="G116" s="36"/>
      <c r="H116" s="36"/>
      <c r="I116" s="235"/>
      <c r="J116" s="36"/>
      <c r="K116" s="36"/>
      <c r="L116" s="39"/>
      <c r="M116" s="236"/>
      <c r="N116" s="237"/>
      <c r="O116" s="64"/>
      <c r="P116" s="64"/>
      <c r="Q116" s="64"/>
      <c r="R116" s="64"/>
      <c r="S116" s="64"/>
      <c r="T116" s="65"/>
      <c r="U116" s="34"/>
      <c r="V116" s="34"/>
      <c r="W116" s="34"/>
      <c r="X116" s="34"/>
      <c r="Y116" s="34"/>
      <c r="Z116" s="34"/>
      <c r="AA116" s="34"/>
      <c r="AB116" s="34"/>
      <c r="AC116" s="34"/>
      <c r="AD116" s="34"/>
      <c r="AE116" s="34"/>
      <c r="AT116" s="17" t="s">
        <v>204</v>
      </c>
      <c r="AU116" s="17" t="s">
        <v>79</v>
      </c>
    </row>
    <row r="117" spans="2:51" s="13" customFormat="1" ht="12">
      <c r="B117" s="192"/>
      <c r="C117" s="193"/>
      <c r="D117" s="194" t="s">
        <v>191</v>
      </c>
      <c r="E117" s="195" t="s">
        <v>19</v>
      </c>
      <c r="F117" s="196" t="s">
        <v>2431</v>
      </c>
      <c r="G117" s="193"/>
      <c r="H117" s="195" t="s">
        <v>19</v>
      </c>
      <c r="I117" s="197"/>
      <c r="J117" s="193"/>
      <c r="K117" s="193"/>
      <c r="L117" s="198"/>
      <c r="M117" s="199"/>
      <c r="N117" s="200"/>
      <c r="O117" s="200"/>
      <c r="P117" s="200"/>
      <c r="Q117" s="200"/>
      <c r="R117" s="200"/>
      <c r="S117" s="200"/>
      <c r="T117" s="201"/>
      <c r="AT117" s="202" t="s">
        <v>191</v>
      </c>
      <c r="AU117" s="202" t="s">
        <v>79</v>
      </c>
      <c r="AV117" s="13" t="s">
        <v>79</v>
      </c>
      <c r="AW117" s="13" t="s">
        <v>32</v>
      </c>
      <c r="AX117" s="13" t="s">
        <v>71</v>
      </c>
      <c r="AY117" s="202" t="s">
        <v>181</v>
      </c>
    </row>
    <row r="118" spans="2:51" s="14" customFormat="1" ht="12">
      <c r="B118" s="203"/>
      <c r="C118" s="204"/>
      <c r="D118" s="194" t="s">
        <v>191</v>
      </c>
      <c r="E118" s="205" t="s">
        <v>19</v>
      </c>
      <c r="F118" s="206" t="s">
        <v>79</v>
      </c>
      <c r="G118" s="204"/>
      <c r="H118" s="207">
        <v>1</v>
      </c>
      <c r="I118" s="208"/>
      <c r="J118" s="204"/>
      <c r="K118" s="204"/>
      <c r="L118" s="209"/>
      <c r="M118" s="210"/>
      <c r="N118" s="211"/>
      <c r="O118" s="211"/>
      <c r="P118" s="211"/>
      <c r="Q118" s="211"/>
      <c r="R118" s="211"/>
      <c r="S118" s="211"/>
      <c r="T118" s="212"/>
      <c r="AT118" s="213" t="s">
        <v>191</v>
      </c>
      <c r="AU118" s="213" t="s">
        <v>79</v>
      </c>
      <c r="AV118" s="14" t="s">
        <v>81</v>
      </c>
      <c r="AW118" s="14" t="s">
        <v>32</v>
      </c>
      <c r="AX118" s="14" t="s">
        <v>71</v>
      </c>
      <c r="AY118" s="213" t="s">
        <v>181</v>
      </c>
    </row>
    <row r="119" spans="2:51" s="15" customFormat="1" ht="12">
      <c r="B119" s="214"/>
      <c r="C119" s="215"/>
      <c r="D119" s="194" t="s">
        <v>191</v>
      </c>
      <c r="E119" s="216" t="s">
        <v>19</v>
      </c>
      <c r="F119" s="217" t="s">
        <v>196</v>
      </c>
      <c r="G119" s="215"/>
      <c r="H119" s="218">
        <v>1</v>
      </c>
      <c r="I119" s="219"/>
      <c r="J119" s="215"/>
      <c r="K119" s="215"/>
      <c r="L119" s="220"/>
      <c r="M119" s="221"/>
      <c r="N119" s="222"/>
      <c r="O119" s="222"/>
      <c r="P119" s="222"/>
      <c r="Q119" s="222"/>
      <c r="R119" s="222"/>
      <c r="S119" s="222"/>
      <c r="T119" s="223"/>
      <c r="AT119" s="224" t="s">
        <v>191</v>
      </c>
      <c r="AU119" s="224" t="s">
        <v>79</v>
      </c>
      <c r="AV119" s="15" t="s">
        <v>189</v>
      </c>
      <c r="AW119" s="15" t="s">
        <v>32</v>
      </c>
      <c r="AX119" s="15" t="s">
        <v>79</v>
      </c>
      <c r="AY119" s="224" t="s">
        <v>181</v>
      </c>
    </row>
    <row r="120" spans="1:65" s="2" customFormat="1" ht="24.15" customHeight="1">
      <c r="A120" s="34"/>
      <c r="B120" s="35"/>
      <c r="C120" s="225" t="s">
        <v>289</v>
      </c>
      <c r="D120" s="225" t="s">
        <v>199</v>
      </c>
      <c r="E120" s="226" t="s">
        <v>2432</v>
      </c>
      <c r="F120" s="227" t="s">
        <v>2433</v>
      </c>
      <c r="G120" s="228" t="s">
        <v>223</v>
      </c>
      <c r="H120" s="229">
        <v>7</v>
      </c>
      <c r="I120" s="230"/>
      <c r="J120" s="231">
        <f>ROUND(I120*H120,2)</f>
        <v>0</v>
      </c>
      <c r="K120" s="227" t="s">
        <v>187</v>
      </c>
      <c r="L120" s="39"/>
      <c r="M120" s="232" t="s">
        <v>19</v>
      </c>
      <c r="N120" s="233" t="s">
        <v>42</v>
      </c>
      <c r="O120" s="64"/>
      <c r="P120" s="188">
        <f>O120*H120</f>
        <v>0</v>
      </c>
      <c r="Q120" s="188">
        <v>0</v>
      </c>
      <c r="R120" s="188">
        <f>Q120*H120</f>
        <v>0</v>
      </c>
      <c r="S120" s="188">
        <v>0</v>
      </c>
      <c r="T120" s="189">
        <f>S120*H120</f>
        <v>0</v>
      </c>
      <c r="U120" s="34"/>
      <c r="V120" s="34"/>
      <c r="W120" s="34"/>
      <c r="X120" s="34"/>
      <c r="Y120" s="34"/>
      <c r="Z120" s="34"/>
      <c r="AA120" s="34"/>
      <c r="AB120" s="34"/>
      <c r="AC120" s="34"/>
      <c r="AD120" s="34"/>
      <c r="AE120" s="34"/>
      <c r="AR120" s="190" t="s">
        <v>228</v>
      </c>
      <c r="AT120" s="190" t="s">
        <v>199</v>
      </c>
      <c r="AU120" s="190" t="s">
        <v>79</v>
      </c>
      <c r="AY120" s="17" t="s">
        <v>181</v>
      </c>
      <c r="BE120" s="191">
        <f>IF(N120="základní",J120,0)</f>
        <v>0</v>
      </c>
      <c r="BF120" s="191">
        <f>IF(N120="snížená",J120,0)</f>
        <v>0</v>
      </c>
      <c r="BG120" s="191">
        <f>IF(N120="zákl. přenesená",J120,0)</f>
        <v>0</v>
      </c>
      <c r="BH120" s="191">
        <f>IF(N120="sníž. přenesená",J120,0)</f>
        <v>0</v>
      </c>
      <c r="BI120" s="191">
        <f>IF(N120="nulová",J120,0)</f>
        <v>0</v>
      </c>
      <c r="BJ120" s="17" t="s">
        <v>79</v>
      </c>
      <c r="BK120" s="191">
        <f>ROUND(I120*H120,2)</f>
        <v>0</v>
      </c>
      <c r="BL120" s="17" t="s">
        <v>228</v>
      </c>
      <c r="BM120" s="190" t="s">
        <v>2434</v>
      </c>
    </row>
    <row r="121" spans="1:47" s="2" customFormat="1" ht="19.2">
      <c r="A121" s="34"/>
      <c r="B121" s="35"/>
      <c r="C121" s="36"/>
      <c r="D121" s="194" t="s">
        <v>204</v>
      </c>
      <c r="E121" s="36"/>
      <c r="F121" s="234" t="s">
        <v>2435</v>
      </c>
      <c r="G121" s="36"/>
      <c r="H121" s="36"/>
      <c r="I121" s="235"/>
      <c r="J121" s="36"/>
      <c r="K121" s="36"/>
      <c r="L121" s="39"/>
      <c r="M121" s="236"/>
      <c r="N121" s="237"/>
      <c r="O121" s="64"/>
      <c r="P121" s="64"/>
      <c r="Q121" s="64"/>
      <c r="R121" s="64"/>
      <c r="S121" s="64"/>
      <c r="T121" s="65"/>
      <c r="U121" s="34"/>
      <c r="V121" s="34"/>
      <c r="W121" s="34"/>
      <c r="X121" s="34"/>
      <c r="Y121" s="34"/>
      <c r="Z121" s="34"/>
      <c r="AA121" s="34"/>
      <c r="AB121" s="34"/>
      <c r="AC121" s="34"/>
      <c r="AD121" s="34"/>
      <c r="AE121" s="34"/>
      <c r="AT121" s="17" t="s">
        <v>204</v>
      </c>
      <c r="AU121" s="17" t="s">
        <v>79</v>
      </c>
    </row>
    <row r="122" spans="2:51" s="13" customFormat="1" ht="12">
      <c r="B122" s="192"/>
      <c r="C122" s="193"/>
      <c r="D122" s="194" t="s">
        <v>191</v>
      </c>
      <c r="E122" s="195" t="s">
        <v>19</v>
      </c>
      <c r="F122" s="196" t="s">
        <v>2436</v>
      </c>
      <c r="G122" s="193"/>
      <c r="H122" s="195" t="s">
        <v>19</v>
      </c>
      <c r="I122" s="197"/>
      <c r="J122" s="193"/>
      <c r="K122" s="193"/>
      <c r="L122" s="198"/>
      <c r="M122" s="199"/>
      <c r="N122" s="200"/>
      <c r="O122" s="200"/>
      <c r="P122" s="200"/>
      <c r="Q122" s="200"/>
      <c r="R122" s="200"/>
      <c r="S122" s="200"/>
      <c r="T122" s="201"/>
      <c r="AT122" s="202" t="s">
        <v>191</v>
      </c>
      <c r="AU122" s="202" t="s">
        <v>79</v>
      </c>
      <c r="AV122" s="13" t="s">
        <v>79</v>
      </c>
      <c r="AW122" s="13" t="s">
        <v>32</v>
      </c>
      <c r="AX122" s="13" t="s">
        <v>71</v>
      </c>
      <c r="AY122" s="202" t="s">
        <v>181</v>
      </c>
    </row>
    <row r="123" spans="2:51" s="14" customFormat="1" ht="12">
      <c r="B123" s="203"/>
      <c r="C123" s="204"/>
      <c r="D123" s="194" t="s">
        <v>191</v>
      </c>
      <c r="E123" s="205" t="s">
        <v>19</v>
      </c>
      <c r="F123" s="206" t="s">
        <v>230</v>
      </c>
      <c r="G123" s="204"/>
      <c r="H123" s="207">
        <v>7</v>
      </c>
      <c r="I123" s="208"/>
      <c r="J123" s="204"/>
      <c r="K123" s="204"/>
      <c r="L123" s="209"/>
      <c r="M123" s="210"/>
      <c r="N123" s="211"/>
      <c r="O123" s="211"/>
      <c r="P123" s="211"/>
      <c r="Q123" s="211"/>
      <c r="R123" s="211"/>
      <c r="S123" s="211"/>
      <c r="T123" s="212"/>
      <c r="AT123" s="213" t="s">
        <v>191</v>
      </c>
      <c r="AU123" s="213" t="s">
        <v>79</v>
      </c>
      <c r="AV123" s="14" t="s">
        <v>81</v>
      </c>
      <c r="AW123" s="14" t="s">
        <v>32</v>
      </c>
      <c r="AX123" s="14" t="s">
        <v>71</v>
      </c>
      <c r="AY123" s="213" t="s">
        <v>181</v>
      </c>
    </row>
    <row r="124" spans="2:51" s="15" customFormat="1" ht="12">
      <c r="B124" s="214"/>
      <c r="C124" s="215"/>
      <c r="D124" s="194" t="s">
        <v>191</v>
      </c>
      <c r="E124" s="216" t="s">
        <v>19</v>
      </c>
      <c r="F124" s="217" t="s">
        <v>196</v>
      </c>
      <c r="G124" s="215"/>
      <c r="H124" s="218">
        <v>7</v>
      </c>
      <c r="I124" s="219"/>
      <c r="J124" s="215"/>
      <c r="K124" s="215"/>
      <c r="L124" s="220"/>
      <c r="M124" s="238"/>
      <c r="N124" s="239"/>
      <c r="O124" s="239"/>
      <c r="P124" s="239"/>
      <c r="Q124" s="239"/>
      <c r="R124" s="239"/>
      <c r="S124" s="239"/>
      <c r="T124" s="240"/>
      <c r="AT124" s="224" t="s">
        <v>191</v>
      </c>
      <c r="AU124" s="224" t="s">
        <v>79</v>
      </c>
      <c r="AV124" s="15" t="s">
        <v>189</v>
      </c>
      <c r="AW124" s="15" t="s">
        <v>32</v>
      </c>
      <c r="AX124" s="15" t="s">
        <v>79</v>
      </c>
      <c r="AY124" s="224" t="s">
        <v>181</v>
      </c>
    </row>
    <row r="125" spans="1:31" s="2" customFormat="1" ht="6.9" customHeight="1">
      <c r="A125" s="34"/>
      <c r="B125" s="47"/>
      <c r="C125" s="48"/>
      <c r="D125" s="48"/>
      <c r="E125" s="48"/>
      <c r="F125" s="48"/>
      <c r="G125" s="48"/>
      <c r="H125" s="48"/>
      <c r="I125" s="48"/>
      <c r="J125" s="48"/>
      <c r="K125" s="48"/>
      <c r="L125" s="39"/>
      <c r="M125" s="34"/>
      <c r="O125" s="34"/>
      <c r="P125" s="34"/>
      <c r="Q125" s="34"/>
      <c r="R125" s="34"/>
      <c r="S125" s="34"/>
      <c r="T125" s="34"/>
      <c r="U125" s="34"/>
      <c r="V125" s="34"/>
      <c r="W125" s="34"/>
      <c r="X125" s="34"/>
      <c r="Y125" s="34"/>
      <c r="Z125" s="34"/>
      <c r="AA125" s="34"/>
      <c r="AB125" s="34"/>
      <c r="AC125" s="34"/>
      <c r="AD125" s="34"/>
      <c r="AE125" s="34"/>
    </row>
  </sheetData>
  <sheetProtection algorithmName="SHA-512" hashValue="s/8tJ6HSMqQ2pwOSHAZ78GTZX3gg86+3TopPhrl+/QV7I0nyUKhMaQWlsjg4DqMRGCV+dvpgiENewutlbIokXQ==" saltValue="+sTXeZy9MIW9cxrlqHAurxDpgzY366tuPyF3GU7qnMv2dsQ0sCsaWoZu23PcwkyByyb2Hf7GRniB3Zct/VOO5w==" spinCount="100000" sheet="1" objects="1" scenarios="1" formatColumns="0" formatRows="0" autoFilter="0"/>
  <autoFilter ref="C80:K124"/>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2:BM86"/>
  <sheetViews>
    <sheetView showGridLines="0" workbookViewId="0" topLeftCell="A69">
      <selection activeCell="J84" sqref="J84"/>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50"/>
      <c r="M2" s="250"/>
      <c r="N2" s="250"/>
      <c r="O2" s="250"/>
      <c r="P2" s="250"/>
      <c r="Q2" s="250"/>
      <c r="R2" s="250"/>
      <c r="S2" s="250"/>
      <c r="T2" s="250"/>
      <c r="U2" s="250"/>
      <c r="V2" s="250"/>
      <c r="AT2" s="17" t="s">
        <v>151</v>
      </c>
    </row>
    <row r="3" spans="2:46" s="1" customFormat="1" ht="6.9" customHeight="1">
      <c r="B3" s="108"/>
      <c r="C3" s="109"/>
      <c r="D3" s="109"/>
      <c r="E3" s="109"/>
      <c r="F3" s="109"/>
      <c r="G3" s="109"/>
      <c r="H3" s="109"/>
      <c r="I3" s="109"/>
      <c r="J3" s="109"/>
      <c r="K3" s="109"/>
      <c r="L3" s="20"/>
      <c r="AT3" s="17" t="s">
        <v>81</v>
      </c>
    </row>
    <row r="4" spans="2:46" s="1" customFormat="1" ht="24.9" customHeight="1">
      <c r="B4" s="20"/>
      <c r="D4" s="110" t="s">
        <v>155</v>
      </c>
      <c r="L4" s="20"/>
      <c r="M4" s="111" t="s">
        <v>10</v>
      </c>
      <c r="AT4" s="17" t="s">
        <v>4</v>
      </c>
    </row>
    <row r="5" spans="2:12" s="1" customFormat="1" ht="6.9" customHeight="1">
      <c r="B5" s="20"/>
      <c r="L5" s="20"/>
    </row>
    <row r="6" spans="2:12" s="1" customFormat="1" ht="12" customHeight="1">
      <c r="B6" s="20"/>
      <c r="D6" s="112" t="s">
        <v>16</v>
      </c>
      <c r="L6" s="20"/>
    </row>
    <row r="7" spans="2:12" s="1" customFormat="1" ht="16.5" customHeight="1">
      <c r="B7" s="20"/>
      <c r="E7" s="290" t="str">
        <f>'Rekapitulace stavby'!K6</f>
        <v>Cyklická údržba trati v úseku Praha-Holešovice - Vraňany</v>
      </c>
      <c r="F7" s="291"/>
      <c r="G7" s="291"/>
      <c r="H7" s="291"/>
      <c r="L7" s="20"/>
    </row>
    <row r="8" spans="1:31" s="2" customFormat="1" ht="12" customHeight="1">
      <c r="A8" s="34"/>
      <c r="B8" s="39"/>
      <c r="C8" s="34"/>
      <c r="D8" s="112" t="s">
        <v>156</v>
      </c>
      <c r="E8" s="34"/>
      <c r="F8" s="34"/>
      <c r="G8" s="34"/>
      <c r="H8" s="34"/>
      <c r="I8" s="34"/>
      <c r="J8" s="34"/>
      <c r="K8" s="34"/>
      <c r="L8" s="113"/>
      <c r="S8" s="34"/>
      <c r="T8" s="34"/>
      <c r="U8" s="34"/>
      <c r="V8" s="34"/>
      <c r="W8" s="34"/>
      <c r="X8" s="34"/>
      <c r="Y8" s="34"/>
      <c r="Z8" s="34"/>
      <c r="AA8" s="34"/>
      <c r="AB8" s="34"/>
      <c r="AC8" s="34"/>
      <c r="AD8" s="34"/>
      <c r="AE8" s="34"/>
    </row>
    <row r="9" spans="1:31" s="2" customFormat="1" ht="16.5" customHeight="1">
      <c r="A9" s="34"/>
      <c r="B9" s="39"/>
      <c r="C9" s="34"/>
      <c r="D9" s="34"/>
      <c r="E9" s="292" t="s">
        <v>2437</v>
      </c>
      <c r="F9" s="293"/>
      <c r="G9" s="293"/>
      <c r="H9" s="293"/>
      <c r="I9" s="34"/>
      <c r="J9" s="34"/>
      <c r="K9" s="34"/>
      <c r="L9" s="113"/>
      <c r="S9" s="34"/>
      <c r="T9" s="34"/>
      <c r="U9" s="34"/>
      <c r="V9" s="34"/>
      <c r="W9" s="34"/>
      <c r="X9" s="34"/>
      <c r="Y9" s="34"/>
      <c r="Z9" s="34"/>
      <c r="AA9" s="34"/>
      <c r="AB9" s="34"/>
      <c r="AC9" s="34"/>
      <c r="AD9" s="34"/>
      <c r="AE9" s="34"/>
    </row>
    <row r="10" spans="1:31" s="2" customFormat="1" ht="12">
      <c r="A10" s="34"/>
      <c r="B10" s="39"/>
      <c r="C10" s="34"/>
      <c r="D10" s="34"/>
      <c r="E10" s="34"/>
      <c r="F10" s="34"/>
      <c r="G10" s="34"/>
      <c r="H10" s="34"/>
      <c r="I10" s="34"/>
      <c r="J10" s="34"/>
      <c r="K10" s="34"/>
      <c r="L10" s="113"/>
      <c r="S10" s="34"/>
      <c r="T10" s="34"/>
      <c r="U10" s="34"/>
      <c r="V10" s="34"/>
      <c r="W10" s="34"/>
      <c r="X10" s="34"/>
      <c r="Y10" s="34"/>
      <c r="Z10" s="34"/>
      <c r="AA10" s="34"/>
      <c r="AB10" s="34"/>
      <c r="AC10" s="34"/>
      <c r="AD10" s="34"/>
      <c r="AE10" s="34"/>
    </row>
    <row r="11" spans="1:31" s="2" customFormat="1" ht="12" customHeight="1">
      <c r="A11" s="34"/>
      <c r="B11" s="39"/>
      <c r="C11" s="34"/>
      <c r="D11" s="112" t="s">
        <v>18</v>
      </c>
      <c r="E11" s="34"/>
      <c r="F11" s="103" t="s">
        <v>19</v>
      </c>
      <c r="G11" s="34"/>
      <c r="H11" s="34"/>
      <c r="I11" s="112" t="s">
        <v>20</v>
      </c>
      <c r="J11" s="103" t="s">
        <v>19</v>
      </c>
      <c r="K11" s="34"/>
      <c r="L11" s="113"/>
      <c r="S11" s="34"/>
      <c r="T11" s="34"/>
      <c r="U11" s="34"/>
      <c r="V11" s="34"/>
      <c r="W11" s="34"/>
      <c r="X11" s="34"/>
      <c r="Y11" s="34"/>
      <c r="Z11" s="34"/>
      <c r="AA11" s="34"/>
      <c r="AB11" s="34"/>
      <c r="AC11" s="34"/>
      <c r="AD11" s="34"/>
      <c r="AE11" s="34"/>
    </row>
    <row r="12" spans="1:31" s="2" customFormat="1" ht="12" customHeight="1">
      <c r="A12" s="34"/>
      <c r="B12" s="39"/>
      <c r="C12" s="34"/>
      <c r="D12" s="112" t="s">
        <v>21</v>
      </c>
      <c r="E12" s="34"/>
      <c r="F12" s="103" t="s">
        <v>22</v>
      </c>
      <c r="G12" s="34"/>
      <c r="H12" s="34"/>
      <c r="I12" s="112" t="s">
        <v>23</v>
      </c>
      <c r="J12" s="114" t="str">
        <f>'Rekapitulace stavby'!AN8</f>
        <v>24. 2. 2023</v>
      </c>
      <c r="K12" s="34"/>
      <c r="L12" s="113"/>
      <c r="S12" s="34"/>
      <c r="T12" s="34"/>
      <c r="U12" s="34"/>
      <c r="V12" s="34"/>
      <c r="W12" s="34"/>
      <c r="X12" s="34"/>
      <c r="Y12" s="34"/>
      <c r="Z12" s="34"/>
      <c r="AA12" s="34"/>
      <c r="AB12" s="34"/>
      <c r="AC12" s="34"/>
      <c r="AD12" s="34"/>
      <c r="AE12" s="34"/>
    </row>
    <row r="13" spans="1:31" s="2" customFormat="1" ht="10.8" customHeight="1">
      <c r="A13" s="34"/>
      <c r="B13" s="39"/>
      <c r="C13" s="34"/>
      <c r="D13" s="34"/>
      <c r="E13" s="34"/>
      <c r="F13" s="34"/>
      <c r="G13" s="34"/>
      <c r="H13" s="34"/>
      <c r="I13" s="34"/>
      <c r="J13" s="34"/>
      <c r="K13" s="34"/>
      <c r="L13" s="113"/>
      <c r="S13" s="34"/>
      <c r="T13" s="34"/>
      <c r="U13" s="34"/>
      <c r="V13" s="34"/>
      <c r="W13" s="34"/>
      <c r="X13" s="34"/>
      <c r="Y13" s="34"/>
      <c r="Z13" s="34"/>
      <c r="AA13" s="34"/>
      <c r="AB13" s="34"/>
      <c r="AC13" s="34"/>
      <c r="AD13" s="34"/>
      <c r="AE13" s="34"/>
    </row>
    <row r="14" spans="1:31" s="2" customFormat="1" ht="12" customHeight="1">
      <c r="A14" s="34"/>
      <c r="B14" s="39"/>
      <c r="C14" s="34"/>
      <c r="D14" s="112" t="s">
        <v>25</v>
      </c>
      <c r="E14" s="34"/>
      <c r="F14" s="34"/>
      <c r="G14" s="34"/>
      <c r="H14" s="34"/>
      <c r="I14" s="112" t="s">
        <v>26</v>
      </c>
      <c r="J14" s="103" t="s">
        <v>19</v>
      </c>
      <c r="K14" s="34"/>
      <c r="L14" s="113"/>
      <c r="S14" s="34"/>
      <c r="T14" s="34"/>
      <c r="U14" s="34"/>
      <c r="V14" s="34"/>
      <c r="W14" s="34"/>
      <c r="X14" s="34"/>
      <c r="Y14" s="34"/>
      <c r="Z14" s="34"/>
      <c r="AA14" s="34"/>
      <c r="AB14" s="34"/>
      <c r="AC14" s="34"/>
      <c r="AD14" s="34"/>
      <c r="AE14" s="34"/>
    </row>
    <row r="15" spans="1:31" s="2" customFormat="1" ht="18" customHeight="1">
      <c r="A15" s="34"/>
      <c r="B15" s="39"/>
      <c r="C15" s="34"/>
      <c r="D15" s="34"/>
      <c r="E15" s="103" t="s">
        <v>27</v>
      </c>
      <c r="F15" s="34"/>
      <c r="G15" s="34"/>
      <c r="H15" s="34"/>
      <c r="I15" s="112" t="s">
        <v>28</v>
      </c>
      <c r="J15" s="103" t="s">
        <v>19</v>
      </c>
      <c r="K15" s="34"/>
      <c r="L15" s="113"/>
      <c r="S15" s="34"/>
      <c r="T15" s="34"/>
      <c r="U15" s="34"/>
      <c r="V15" s="34"/>
      <c r="W15" s="34"/>
      <c r="X15" s="34"/>
      <c r="Y15" s="34"/>
      <c r="Z15" s="34"/>
      <c r="AA15" s="34"/>
      <c r="AB15" s="34"/>
      <c r="AC15" s="34"/>
      <c r="AD15" s="34"/>
      <c r="AE15" s="34"/>
    </row>
    <row r="16" spans="1:31" s="2" customFormat="1" ht="6.9" customHeight="1">
      <c r="A16" s="34"/>
      <c r="B16" s="39"/>
      <c r="C16" s="34"/>
      <c r="D16" s="34"/>
      <c r="E16" s="34"/>
      <c r="F16" s="34"/>
      <c r="G16" s="34"/>
      <c r="H16" s="34"/>
      <c r="I16" s="34"/>
      <c r="J16" s="34"/>
      <c r="K16" s="34"/>
      <c r="L16" s="113"/>
      <c r="S16" s="34"/>
      <c r="T16" s="34"/>
      <c r="U16" s="34"/>
      <c r="V16" s="34"/>
      <c r="W16" s="34"/>
      <c r="X16" s="34"/>
      <c r="Y16" s="34"/>
      <c r="Z16" s="34"/>
      <c r="AA16" s="34"/>
      <c r="AB16" s="34"/>
      <c r="AC16" s="34"/>
      <c r="AD16" s="34"/>
      <c r="AE16" s="34"/>
    </row>
    <row r="17" spans="1:31" s="2" customFormat="1" ht="12" customHeight="1">
      <c r="A17" s="34"/>
      <c r="B17" s="39"/>
      <c r="C17" s="34"/>
      <c r="D17" s="112" t="s">
        <v>29</v>
      </c>
      <c r="E17" s="34"/>
      <c r="F17" s="34"/>
      <c r="G17" s="34"/>
      <c r="H17" s="34"/>
      <c r="I17" s="112" t="s">
        <v>26</v>
      </c>
      <c r="J17" s="30" t="str">
        <f>'Rekapitulace stavby'!AN13</f>
        <v>Vyplň údaj</v>
      </c>
      <c r="K17" s="34"/>
      <c r="L17" s="113"/>
      <c r="S17" s="34"/>
      <c r="T17" s="34"/>
      <c r="U17" s="34"/>
      <c r="V17" s="34"/>
      <c r="W17" s="34"/>
      <c r="X17" s="34"/>
      <c r="Y17" s="34"/>
      <c r="Z17" s="34"/>
      <c r="AA17" s="34"/>
      <c r="AB17" s="34"/>
      <c r="AC17" s="34"/>
      <c r="AD17" s="34"/>
      <c r="AE17" s="34"/>
    </row>
    <row r="18" spans="1:31" s="2" customFormat="1" ht="18" customHeight="1">
      <c r="A18" s="34"/>
      <c r="B18" s="39"/>
      <c r="C18" s="34"/>
      <c r="D18" s="34"/>
      <c r="E18" s="294" t="str">
        <f>'Rekapitulace stavby'!E14</f>
        <v>Vyplň údaj</v>
      </c>
      <c r="F18" s="295"/>
      <c r="G18" s="295"/>
      <c r="H18" s="295"/>
      <c r="I18" s="112" t="s">
        <v>28</v>
      </c>
      <c r="J18" s="30" t="str">
        <f>'Rekapitulace stavby'!AN14</f>
        <v>Vyplň údaj</v>
      </c>
      <c r="K18" s="34"/>
      <c r="L18" s="113"/>
      <c r="S18" s="34"/>
      <c r="T18" s="34"/>
      <c r="U18" s="34"/>
      <c r="V18" s="34"/>
      <c r="W18" s="34"/>
      <c r="X18" s="34"/>
      <c r="Y18" s="34"/>
      <c r="Z18" s="34"/>
      <c r="AA18" s="34"/>
      <c r="AB18" s="34"/>
      <c r="AC18" s="34"/>
      <c r="AD18" s="34"/>
      <c r="AE18" s="34"/>
    </row>
    <row r="19" spans="1:31" s="2" customFormat="1" ht="6.9" customHeight="1">
      <c r="A19" s="34"/>
      <c r="B19" s="39"/>
      <c r="C19" s="34"/>
      <c r="D19" s="34"/>
      <c r="E19" s="34"/>
      <c r="F19" s="34"/>
      <c r="G19" s="34"/>
      <c r="H19" s="34"/>
      <c r="I19" s="34"/>
      <c r="J19" s="34"/>
      <c r="K19" s="34"/>
      <c r="L19" s="113"/>
      <c r="S19" s="34"/>
      <c r="T19" s="34"/>
      <c r="U19" s="34"/>
      <c r="V19" s="34"/>
      <c r="W19" s="34"/>
      <c r="X19" s="34"/>
      <c r="Y19" s="34"/>
      <c r="Z19" s="34"/>
      <c r="AA19" s="34"/>
      <c r="AB19" s="34"/>
      <c r="AC19" s="34"/>
      <c r="AD19" s="34"/>
      <c r="AE19" s="34"/>
    </row>
    <row r="20" spans="1:31" s="2" customFormat="1" ht="12" customHeight="1">
      <c r="A20" s="34"/>
      <c r="B20" s="39"/>
      <c r="C20" s="34"/>
      <c r="D20" s="112" t="s">
        <v>31</v>
      </c>
      <c r="E20" s="34"/>
      <c r="F20" s="34"/>
      <c r="G20" s="34"/>
      <c r="H20" s="34"/>
      <c r="I20" s="112" t="s">
        <v>26</v>
      </c>
      <c r="J20" s="103" t="str">
        <f>IF('Rekapitulace stavby'!AN16="","",'Rekapitulace stavby'!AN16)</f>
        <v/>
      </c>
      <c r="K20" s="34"/>
      <c r="L20" s="113"/>
      <c r="S20" s="34"/>
      <c r="T20" s="34"/>
      <c r="U20" s="34"/>
      <c r="V20" s="34"/>
      <c r="W20" s="34"/>
      <c r="X20" s="34"/>
      <c r="Y20" s="34"/>
      <c r="Z20" s="34"/>
      <c r="AA20" s="34"/>
      <c r="AB20" s="34"/>
      <c r="AC20" s="34"/>
      <c r="AD20" s="34"/>
      <c r="AE20" s="34"/>
    </row>
    <row r="21" spans="1:31" s="2" customFormat="1" ht="18" customHeight="1">
      <c r="A21" s="34"/>
      <c r="B21" s="39"/>
      <c r="C21" s="34"/>
      <c r="D21" s="34"/>
      <c r="E21" s="103" t="str">
        <f>IF('Rekapitulace stavby'!E17="","",'Rekapitulace stavby'!E17)</f>
        <v xml:space="preserve"> </v>
      </c>
      <c r="F21" s="34"/>
      <c r="G21" s="34"/>
      <c r="H21" s="34"/>
      <c r="I21" s="112" t="s">
        <v>28</v>
      </c>
      <c r="J21" s="103" t="str">
        <f>IF('Rekapitulace stavby'!AN17="","",'Rekapitulace stavby'!AN17)</f>
        <v/>
      </c>
      <c r="K21" s="34"/>
      <c r="L21" s="113"/>
      <c r="S21" s="34"/>
      <c r="T21" s="34"/>
      <c r="U21" s="34"/>
      <c r="V21" s="34"/>
      <c r="W21" s="34"/>
      <c r="X21" s="34"/>
      <c r="Y21" s="34"/>
      <c r="Z21" s="34"/>
      <c r="AA21" s="34"/>
      <c r="AB21" s="34"/>
      <c r="AC21" s="34"/>
      <c r="AD21" s="34"/>
      <c r="AE21" s="34"/>
    </row>
    <row r="22" spans="1:31" s="2" customFormat="1" ht="6.9" customHeight="1">
      <c r="A22" s="34"/>
      <c r="B22" s="39"/>
      <c r="C22" s="34"/>
      <c r="D22" s="34"/>
      <c r="E22" s="34"/>
      <c r="F22" s="34"/>
      <c r="G22" s="34"/>
      <c r="H22" s="34"/>
      <c r="I22" s="34"/>
      <c r="J22" s="34"/>
      <c r="K22" s="34"/>
      <c r="L22" s="113"/>
      <c r="S22" s="34"/>
      <c r="T22" s="34"/>
      <c r="U22" s="34"/>
      <c r="V22" s="34"/>
      <c r="W22" s="34"/>
      <c r="X22" s="34"/>
      <c r="Y22" s="34"/>
      <c r="Z22" s="34"/>
      <c r="AA22" s="34"/>
      <c r="AB22" s="34"/>
      <c r="AC22" s="34"/>
      <c r="AD22" s="34"/>
      <c r="AE22" s="34"/>
    </row>
    <row r="23" spans="1:31" s="2" customFormat="1" ht="12" customHeight="1">
      <c r="A23" s="34"/>
      <c r="B23" s="39"/>
      <c r="C23" s="34"/>
      <c r="D23" s="112" t="s">
        <v>33</v>
      </c>
      <c r="E23" s="34"/>
      <c r="F23" s="34"/>
      <c r="G23" s="34"/>
      <c r="H23" s="34"/>
      <c r="I23" s="112" t="s">
        <v>26</v>
      </c>
      <c r="J23" s="103" t="s">
        <v>19</v>
      </c>
      <c r="K23" s="34"/>
      <c r="L23" s="113"/>
      <c r="S23" s="34"/>
      <c r="T23" s="34"/>
      <c r="U23" s="34"/>
      <c r="V23" s="34"/>
      <c r="W23" s="34"/>
      <c r="X23" s="34"/>
      <c r="Y23" s="34"/>
      <c r="Z23" s="34"/>
      <c r="AA23" s="34"/>
      <c r="AB23" s="34"/>
      <c r="AC23" s="34"/>
      <c r="AD23" s="34"/>
      <c r="AE23" s="34"/>
    </row>
    <row r="24" spans="1:31" s="2" customFormat="1" ht="18" customHeight="1">
      <c r="A24" s="34"/>
      <c r="B24" s="39"/>
      <c r="C24" s="34"/>
      <c r="D24" s="34"/>
      <c r="E24" s="103" t="s">
        <v>34</v>
      </c>
      <c r="F24" s="34"/>
      <c r="G24" s="34"/>
      <c r="H24" s="34"/>
      <c r="I24" s="112" t="s">
        <v>28</v>
      </c>
      <c r="J24" s="103" t="s">
        <v>19</v>
      </c>
      <c r="K24" s="34"/>
      <c r="L24" s="113"/>
      <c r="S24" s="34"/>
      <c r="T24" s="34"/>
      <c r="U24" s="34"/>
      <c r="V24" s="34"/>
      <c r="W24" s="34"/>
      <c r="X24" s="34"/>
      <c r="Y24" s="34"/>
      <c r="Z24" s="34"/>
      <c r="AA24" s="34"/>
      <c r="AB24" s="34"/>
      <c r="AC24" s="34"/>
      <c r="AD24" s="34"/>
      <c r="AE24" s="34"/>
    </row>
    <row r="25" spans="1:31" s="2" customFormat="1" ht="6.9" customHeight="1">
      <c r="A25" s="34"/>
      <c r="B25" s="39"/>
      <c r="C25" s="34"/>
      <c r="D25" s="34"/>
      <c r="E25" s="34"/>
      <c r="F25" s="34"/>
      <c r="G25" s="34"/>
      <c r="H25" s="34"/>
      <c r="I25" s="34"/>
      <c r="J25" s="34"/>
      <c r="K25" s="34"/>
      <c r="L25" s="113"/>
      <c r="S25" s="34"/>
      <c r="T25" s="34"/>
      <c r="U25" s="34"/>
      <c r="V25" s="34"/>
      <c r="W25" s="34"/>
      <c r="X25" s="34"/>
      <c r="Y25" s="34"/>
      <c r="Z25" s="34"/>
      <c r="AA25" s="34"/>
      <c r="AB25" s="34"/>
      <c r="AC25" s="34"/>
      <c r="AD25" s="34"/>
      <c r="AE25" s="34"/>
    </row>
    <row r="26" spans="1:31" s="2" customFormat="1" ht="12" customHeight="1">
      <c r="A26" s="34"/>
      <c r="B26" s="39"/>
      <c r="C26" s="34"/>
      <c r="D26" s="112" t="s">
        <v>35</v>
      </c>
      <c r="E26" s="34"/>
      <c r="F26" s="34"/>
      <c r="G26" s="34"/>
      <c r="H26" s="34"/>
      <c r="I26" s="34"/>
      <c r="J26" s="34"/>
      <c r="K26" s="34"/>
      <c r="L26" s="113"/>
      <c r="S26" s="34"/>
      <c r="T26" s="34"/>
      <c r="U26" s="34"/>
      <c r="V26" s="34"/>
      <c r="W26" s="34"/>
      <c r="X26" s="34"/>
      <c r="Y26" s="34"/>
      <c r="Z26" s="34"/>
      <c r="AA26" s="34"/>
      <c r="AB26" s="34"/>
      <c r="AC26" s="34"/>
      <c r="AD26" s="34"/>
      <c r="AE26" s="34"/>
    </row>
    <row r="27" spans="1:31" s="8" customFormat="1" ht="59.25" customHeight="1">
      <c r="A27" s="115"/>
      <c r="B27" s="116"/>
      <c r="C27" s="115"/>
      <c r="D27" s="115"/>
      <c r="E27" s="296" t="s">
        <v>36</v>
      </c>
      <c r="F27" s="296"/>
      <c r="G27" s="296"/>
      <c r="H27" s="296"/>
      <c r="I27" s="115"/>
      <c r="J27" s="115"/>
      <c r="K27" s="115"/>
      <c r="L27" s="117"/>
      <c r="S27" s="115"/>
      <c r="T27" s="115"/>
      <c r="U27" s="115"/>
      <c r="V27" s="115"/>
      <c r="W27" s="115"/>
      <c r="X27" s="115"/>
      <c r="Y27" s="115"/>
      <c r="Z27" s="115"/>
      <c r="AA27" s="115"/>
      <c r="AB27" s="115"/>
      <c r="AC27" s="115"/>
      <c r="AD27" s="115"/>
      <c r="AE27" s="115"/>
    </row>
    <row r="28" spans="1:31" s="2" customFormat="1" ht="6.9" customHeight="1">
      <c r="A28" s="34"/>
      <c r="B28" s="39"/>
      <c r="C28" s="34"/>
      <c r="D28" s="34"/>
      <c r="E28" s="34"/>
      <c r="F28" s="34"/>
      <c r="G28" s="34"/>
      <c r="H28" s="34"/>
      <c r="I28" s="34"/>
      <c r="J28" s="34"/>
      <c r="K28" s="34"/>
      <c r="L28" s="113"/>
      <c r="S28" s="34"/>
      <c r="T28" s="34"/>
      <c r="U28" s="34"/>
      <c r="V28" s="34"/>
      <c r="W28" s="34"/>
      <c r="X28" s="34"/>
      <c r="Y28" s="34"/>
      <c r="Z28" s="34"/>
      <c r="AA28" s="34"/>
      <c r="AB28" s="34"/>
      <c r="AC28" s="34"/>
      <c r="AD28" s="34"/>
      <c r="AE28" s="34"/>
    </row>
    <row r="29" spans="1:31" s="2" customFormat="1" ht="6.9" customHeight="1">
      <c r="A29" s="34"/>
      <c r="B29" s="39"/>
      <c r="C29" s="34"/>
      <c r="D29" s="118"/>
      <c r="E29" s="118"/>
      <c r="F29" s="118"/>
      <c r="G29" s="118"/>
      <c r="H29" s="118"/>
      <c r="I29" s="118"/>
      <c r="J29" s="118"/>
      <c r="K29" s="118"/>
      <c r="L29" s="113"/>
      <c r="S29" s="34"/>
      <c r="T29" s="34"/>
      <c r="U29" s="34"/>
      <c r="V29" s="34"/>
      <c r="W29" s="34"/>
      <c r="X29" s="34"/>
      <c r="Y29" s="34"/>
      <c r="Z29" s="34"/>
      <c r="AA29" s="34"/>
      <c r="AB29" s="34"/>
      <c r="AC29" s="34"/>
      <c r="AD29" s="34"/>
      <c r="AE29" s="34"/>
    </row>
    <row r="30" spans="1:31" s="2" customFormat="1" ht="25.35" customHeight="1">
      <c r="A30" s="34"/>
      <c r="B30" s="39"/>
      <c r="C30" s="34"/>
      <c r="D30" s="119" t="s">
        <v>37</v>
      </c>
      <c r="E30" s="34"/>
      <c r="F30" s="34"/>
      <c r="G30" s="34"/>
      <c r="H30" s="34"/>
      <c r="I30" s="34"/>
      <c r="J30" s="120">
        <f>ROUND(J80,2)</f>
        <v>0</v>
      </c>
      <c r="K30" s="34"/>
      <c r="L30" s="113"/>
      <c r="S30" s="34"/>
      <c r="T30" s="34"/>
      <c r="U30" s="34"/>
      <c r="V30" s="34"/>
      <c r="W30" s="34"/>
      <c r="X30" s="34"/>
      <c r="Y30" s="34"/>
      <c r="Z30" s="34"/>
      <c r="AA30" s="34"/>
      <c r="AB30" s="34"/>
      <c r="AC30" s="34"/>
      <c r="AD30" s="34"/>
      <c r="AE30" s="34"/>
    </row>
    <row r="31" spans="1:31" s="2" customFormat="1" ht="6.9" customHeight="1">
      <c r="A31" s="34"/>
      <c r="B31" s="39"/>
      <c r="C31" s="34"/>
      <c r="D31" s="118"/>
      <c r="E31" s="118"/>
      <c r="F31" s="118"/>
      <c r="G31" s="118"/>
      <c r="H31" s="118"/>
      <c r="I31" s="118"/>
      <c r="J31" s="118"/>
      <c r="K31" s="118"/>
      <c r="L31" s="113"/>
      <c r="S31" s="34"/>
      <c r="T31" s="34"/>
      <c r="U31" s="34"/>
      <c r="V31" s="34"/>
      <c r="W31" s="34"/>
      <c r="X31" s="34"/>
      <c r="Y31" s="34"/>
      <c r="Z31" s="34"/>
      <c r="AA31" s="34"/>
      <c r="AB31" s="34"/>
      <c r="AC31" s="34"/>
      <c r="AD31" s="34"/>
      <c r="AE31" s="34"/>
    </row>
    <row r="32" spans="1:31" s="2" customFormat="1" ht="14.4" customHeight="1">
      <c r="A32" s="34"/>
      <c r="B32" s="39"/>
      <c r="C32" s="34"/>
      <c r="D32" s="34"/>
      <c r="E32" s="34"/>
      <c r="F32" s="121" t="s">
        <v>39</v>
      </c>
      <c r="G32" s="34"/>
      <c r="H32" s="34"/>
      <c r="I32" s="121" t="s">
        <v>38</v>
      </c>
      <c r="J32" s="121" t="s">
        <v>40</v>
      </c>
      <c r="K32" s="34"/>
      <c r="L32" s="113"/>
      <c r="S32" s="34"/>
      <c r="T32" s="34"/>
      <c r="U32" s="34"/>
      <c r="V32" s="34"/>
      <c r="W32" s="34"/>
      <c r="X32" s="34"/>
      <c r="Y32" s="34"/>
      <c r="Z32" s="34"/>
      <c r="AA32" s="34"/>
      <c r="AB32" s="34"/>
      <c r="AC32" s="34"/>
      <c r="AD32" s="34"/>
      <c r="AE32" s="34"/>
    </row>
    <row r="33" spans="1:31" s="2" customFormat="1" ht="14.4" customHeight="1">
      <c r="A33" s="34"/>
      <c r="B33" s="39"/>
      <c r="C33" s="34"/>
      <c r="D33" s="122" t="s">
        <v>41</v>
      </c>
      <c r="E33" s="112" t="s">
        <v>42</v>
      </c>
      <c r="F33" s="123">
        <f>ROUND((SUM(BE80:BE85)),2)</f>
        <v>0</v>
      </c>
      <c r="G33" s="34"/>
      <c r="H33" s="34"/>
      <c r="I33" s="124">
        <v>0.21</v>
      </c>
      <c r="J33" s="123">
        <f>ROUND(((SUM(BE80:BE85))*I33),2)</f>
        <v>0</v>
      </c>
      <c r="K33" s="34"/>
      <c r="L33" s="113"/>
      <c r="S33" s="34"/>
      <c r="T33" s="34"/>
      <c r="U33" s="34"/>
      <c r="V33" s="34"/>
      <c r="W33" s="34"/>
      <c r="X33" s="34"/>
      <c r="Y33" s="34"/>
      <c r="Z33" s="34"/>
      <c r="AA33" s="34"/>
      <c r="AB33" s="34"/>
      <c r="AC33" s="34"/>
      <c r="AD33" s="34"/>
      <c r="AE33" s="34"/>
    </row>
    <row r="34" spans="1:31" s="2" customFormat="1" ht="14.4" customHeight="1">
      <c r="A34" s="34"/>
      <c r="B34" s="39"/>
      <c r="C34" s="34"/>
      <c r="D34" s="34"/>
      <c r="E34" s="112" t="s">
        <v>43</v>
      </c>
      <c r="F34" s="123">
        <f>ROUND((SUM(BF80:BF85)),2)</f>
        <v>0</v>
      </c>
      <c r="G34" s="34"/>
      <c r="H34" s="34"/>
      <c r="I34" s="124">
        <v>0.15</v>
      </c>
      <c r="J34" s="123">
        <f>ROUND(((SUM(BF80:BF85))*I34),2)</f>
        <v>0</v>
      </c>
      <c r="K34" s="34"/>
      <c r="L34" s="113"/>
      <c r="S34" s="34"/>
      <c r="T34" s="34"/>
      <c r="U34" s="34"/>
      <c r="V34" s="34"/>
      <c r="W34" s="34"/>
      <c r="X34" s="34"/>
      <c r="Y34" s="34"/>
      <c r="Z34" s="34"/>
      <c r="AA34" s="34"/>
      <c r="AB34" s="34"/>
      <c r="AC34" s="34"/>
      <c r="AD34" s="34"/>
      <c r="AE34" s="34"/>
    </row>
    <row r="35" spans="1:31" s="2" customFormat="1" ht="14.4" customHeight="1" hidden="1">
      <c r="A35" s="34"/>
      <c r="B35" s="39"/>
      <c r="C35" s="34"/>
      <c r="D35" s="34"/>
      <c r="E35" s="112" t="s">
        <v>44</v>
      </c>
      <c r="F35" s="123">
        <f>ROUND((SUM(BG80:BG85)),2)</f>
        <v>0</v>
      </c>
      <c r="G35" s="34"/>
      <c r="H35" s="34"/>
      <c r="I35" s="124">
        <v>0.21</v>
      </c>
      <c r="J35" s="123">
        <f>0</f>
        <v>0</v>
      </c>
      <c r="K35" s="34"/>
      <c r="L35" s="113"/>
      <c r="S35" s="34"/>
      <c r="T35" s="34"/>
      <c r="U35" s="34"/>
      <c r="V35" s="34"/>
      <c r="W35" s="34"/>
      <c r="X35" s="34"/>
      <c r="Y35" s="34"/>
      <c r="Z35" s="34"/>
      <c r="AA35" s="34"/>
      <c r="AB35" s="34"/>
      <c r="AC35" s="34"/>
      <c r="AD35" s="34"/>
      <c r="AE35" s="34"/>
    </row>
    <row r="36" spans="1:31" s="2" customFormat="1" ht="14.4" customHeight="1" hidden="1">
      <c r="A36" s="34"/>
      <c r="B36" s="39"/>
      <c r="C36" s="34"/>
      <c r="D36" s="34"/>
      <c r="E36" s="112" t="s">
        <v>45</v>
      </c>
      <c r="F36" s="123">
        <f>ROUND((SUM(BH80:BH85)),2)</f>
        <v>0</v>
      </c>
      <c r="G36" s="34"/>
      <c r="H36" s="34"/>
      <c r="I36" s="124">
        <v>0.15</v>
      </c>
      <c r="J36" s="123">
        <f>0</f>
        <v>0</v>
      </c>
      <c r="K36" s="34"/>
      <c r="L36" s="113"/>
      <c r="S36" s="34"/>
      <c r="T36" s="34"/>
      <c r="U36" s="34"/>
      <c r="V36" s="34"/>
      <c r="W36" s="34"/>
      <c r="X36" s="34"/>
      <c r="Y36" s="34"/>
      <c r="Z36" s="34"/>
      <c r="AA36" s="34"/>
      <c r="AB36" s="34"/>
      <c r="AC36" s="34"/>
      <c r="AD36" s="34"/>
      <c r="AE36" s="34"/>
    </row>
    <row r="37" spans="1:31" s="2" customFormat="1" ht="14.4" customHeight="1" hidden="1">
      <c r="A37" s="34"/>
      <c r="B37" s="39"/>
      <c r="C37" s="34"/>
      <c r="D37" s="34"/>
      <c r="E37" s="112" t="s">
        <v>46</v>
      </c>
      <c r="F37" s="123">
        <f>ROUND((SUM(BI80:BI85)),2)</f>
        <v>0</v>
      </c>
      <c r="G37" s="34"/>
      <c r="H37" s="34"/>
      <c r="I37" s="124">
        <v>0</v>
      </c>
      <c r="J37" s="123">
        <f>0</f>
        <v>0</v>
      </c>
      <c r="K37" s="34"/>
      <c r="L37" s="113"/>
      <c r="S37" s="34"/>
      <c r="T37" s="34"/>
      <c r="U37" s="34"/>
      <c r="V37" s="34"/>
      <c r="W37" s="34"/>
      <c r="X37" s="34"/>
      <c r="Y37" s="34"/>
      <c r="Z37" s="34"/>
      <c r="AA37" s="34"/>
      <c r="AB37" s="34"/>
      <c r="AC37" s="34"/>
      <c r="AD37" s="34"/>
      <c r="AE37" s="34"/>
    </row>
    <row r="38" spans="1:31" s="2" customFormat="1" ht="6.9" customHeight="1">
      <c r="A38" s="34"/>
      <c r="B38" s="39"/>
      <c r="C38" s="34"/>
      <c r="D38" s="34"/>
      <c r="E38" s="34"/>
      <c r="F38" s="34"/>
      <c r="G38" s="34"/>
      <c r="H38" s="34"/>
      <c r="I38" s="34"/>
      <c r="J38" s="34"/>
      <c r="K38" s="34"/>
      <c r="L38" s="113"/>
      <c r="S38" s="34"/>
      <c r="T38" s="34"/>
      <c r="U38" s="34"/>
      <c r="V38" s="34"/>
      <c r="W38" s="34"/>
      <c r="X38" s="34"/>
      <c r="Y38" s="34"/>
      <c r="Z38" s="34"/>
      <c r="AA38" s="34"/>
      <c r="AB38" s="34"/>
      <c r="AC38" s="34"/>
      <c r="AD38" s="34"/>
      <c r="AE38" s="34"/>
    </row>
    <row r="39" spans="1:31" s="2" customFormat="1" ht="25.35" customHeight="1">
      <c r="A39" s="34"/>
      <c r="B39" s="39"/>
      <c r="C39" s="125"/>
      <c r="D39" s="126" t="s">
        <v>47</v>
      </c>
      <c r="E39" s="127"/>
      <c r="F39" s="127"/>
      <c r="G39" s="128" t="s">
        <v>48</v>
      </c>
      <c r="H39" s="129" t="s">
        <v>49</v>
      </c>
      <c r="I39" s="127"/>
      <c r="J39" s="130">
        <f>SUM(J30:J37)</f>
        <v>0</v>
      </c>
      <c r="K39" s="131"/>
      <c r="L39" s="113"/>
      <c r="S39" s="34"/>
      <c r="T39" s="34"/>
      <c r="U39" s="34"/>
      <c r="V39" s="34"/>
      <c r="W39" s="34"/>
      <c r="X39" s="34"/>
      <c r="Y39" s="34"/>
      <c r="Z39" s="34"/>
      <c r="AA39" s="34"/>
      <c r="AB39" s="34"/>
      <c r="AC39" s="34"/>
      <c r="AD39" s="34"/>
      <c r="AE39" s="34"/>
    </row>
    <row r="40" spans="1:31" s="2" customFormat="1" ht="14.4" customHeight="1">
      <c r="A40" s="34"/>
      <c r="B40" s="132"/>
      <c r="C40" s="133"/>
      <c r="D40" s="133"/>
      <c r="E40" s="133"/>
      <c r="F40" s="133"/>
      <c r="G40" s="133"/>
      <c r="H40" s="133"/>
      <c r="I40" s="133"/>
      <c r="J40" s="133"/>
      <c r="K40" s="133"/>
      <c r="L40" s="113"/>
      <c r="S40" s="34"/>
      <c r="T40" s="34"/>
      <c r="U40" s="34"/>
      <c r="V40" s="34"/>
      <c r="W40" s="34"/>
      <c r="X40" s="34"/>
      <c r="Y40" s="34"/>
      <c r="Z40" s="34"/>
      <c r="AA40" s="34"/>
      <c r="AB40" s="34"/>
      <c r="AC40" s="34"/>
      <c r="AD40" s="34"/>
      <c r="AE40" s="34"/>
    </row>
    <row r="44" spans="1:31" s="2" customFormat="1" ht="6.9" customHeight="1" hidden="1">
      <c r="A44" s="34"/>
      <c r="B44" s="134"/>
      <c r="C44" s="135"/>
      <c r="D44" s="135"/>
      <c r="E44" s="135"/>
      <c r="F44" s="135"/>
      <c r="G44" s="135"/>
      <c r="H44" s="135"/>
      <c r="I44" s="135"/>
      <c r="J44" s="135"/>
      <c r="K44" s="135"/>
      <c r="L44" s="113"/>
      <c r="S44" s="34"/>
      <c r="T44" s="34"/>
      <c r="U44" s="34"/>
      <c r="V44" s="34"/>
      <c r="W44" s="34"/>
      <c r="X44" s="34"/>
      <c r="Y44" s="34"/>
      <c r="Z44" s="34"/>
      <c r="AA44" s="34"/>
      <c r="AB44" s="34"/>
      <c r="AC44" s="34"/>
      <c r="AD44" s="34"/>
      <c r="AE44" s="34"/>
    </row>
    <row r="45" spans="1:31" s="2" customFormat="1" ht="24.9" customHeight="1" hidden="1">
      <c r="A45" s="34"/>
      <c r="B45" s="35"/>
      <c r="C45" s="23" t="s">
        <v>158</v>
      </c>
      <c r="D45" s="36"/>
      <c r="E45" s="36"/>
      <c r="F45" s="36"/>
      <c r="G45" s="36"/>
      <c r="H45" s="36"/>
      <c r="I45" s="36"/>
      <c r="J45" s="36"/>
      <c r="K45" s="36"/>
      <c r="L45" s="113"/>
      <c r="S45" s="34"/>
      <c r="T45" s="34"/>
      <c r="U45" s="34"/>
      <c r="V45" s="34"/>
      <c r="W45" s="34"/>
      <c r="X45" s="34"/>
      <c r="Y45" s="34"/>
      <c r="Z45" s="34"/>
      <c r="AA45" s="34"/>
      <c r="AB45" s="34"/>
      <c r="AC45" s="34"/>
      <c r="AD45" s="34"/>
      <c r="AE45" s="34"/>
    </row>
    <row r="46" spans="1:31" s="2" customFormat="1" ht="6.9" customHeight="1" hidden="1">
      <c r="A46" s="34"/>
      <c r="B46" s="35"/>
      <c r="C46" s="36"/>
      <c r="D46" s="36"/>
      <c r="E46" s="36"/>
      <c r="F46" s="36"/>
      <c r="G46" s="36"/>
      <c r="H46" s="36"/>
      <c r="I46" s="36"/>
      <c r="J46" s="36"/>
      <c r="K46" s="36"/>
      <c r="L46" s="113"/>
      <c r="S46" s="34"/>
      <c r="T46" s="34"/>
      <c r="U46" s="34"/>
      <c r="V46" s="34"/>
      <c r="W46" s="34"/>
      <c r="X46" s="34"/>
      <c r="Y46" s="34"/>
      <c r="Z46" s="34"/>
      <c r="AA46" s="34"/>
      <c r="AB46" s="34"/>
      <c r="AC46" s="34"/>
      <c r="AD46" s="34"/>
      <c r="AE46" s="34"/>
    </row>
    <row r="47" spans="1:31" s="2" customFormat="1" ht="12" customHeight="1" hidden="1">
      <c r="A47" s="34"/>
      <c r="B47" s="35"/>
      <c r="C47" s="29" t="s">
        <v>16</v>
      </c>
      <c r="D47" s="36"/>
      <c r="E47" s="36"/>
      <c r="F47" s="36"/>
      <c r="G47" s="36"/>
      <c r="H47" s="36"/>
      <c r="I47" s="36"/>
      <c r="J47" s="36"/>
      <c r="K47" s="36"/>
      <c r="L47" s="113"/>
      <c r="S47" s="34"/>
      <c r="T47" s="34"/>
      <c r="U47" s="34"/>
      <c r="V47" s="34"/>
      <c r="W47" s="34"/>
      <c r="X47" s="34"/>
      <c r="Y47" s="34"/>
      <c r="Z47" s="34"/>
      <c r="AA47" s="34"/>
      <c r="AB47" s="34"/>
      <c r="AC47" s="34"/>
      <c r="AD47" s="34"/>
      <c r="AE47" s="34"/>
    </row>
    <row r="48" spans="1:31" s="2" customFormat="1" ht="16.5" customHeight="1" hidden="1">
      <c r="A48" s="34"/>
      <c r="B48" s="35"/>
      <c r="C48" s="36"/>
      <c r="D48" s="36"/>
      <c r="E48" s="288" t="str">
        <f>E7</f>
        <v>Cyklická údržba trati v úseku Praha-Holešovice - Vraňany</v>
      </c>
      <c r="F48" s="289"/>
      <c r="G48" s="289"/>
      <c r="H48" s="289"/>
      <c r="I48" s="36"/>
      <c r="J48" s="36"/>
      <c r="K48" s="36"/>
      <c r="L48" s="113"/>
      <c r="S48" s="34"/>
      <c r="T48" s="34"/>
      <c r="U48" s="34"/>
      <c r="V48" s="34"/>
      <c r="W48" s="34"/>
      <c r="X48" s="34"/>
      <c r="Y48" s="34"/>
      <c r="Z48" s="34"/>
      <c r="AA48" s="34"/>
      <c r="AB48" s="34"/>
      <c r="AC48" s="34"/>
      <c r="AD48" s="34"/>
      <c r="AE48" s="34"/>
    </row>
    <row r="49" spans="1:31" s="2" customFormat="1" ht="12" customHeight="1" hidden="1">
      <c r="A49" s="34"/>
      <c r="B49" s="35"/>
      <c r="C49" s="29" t="s">
        <v>156</v>
      </c>
      <c r="D49" s="36"/>
      <c r="E49" s="36"/>
      <c r="F49" s="36"/>
      <c r="G49" s="36"/>
      <c r="H49" s="36"/>
      <c r="I49" s="36"/>
      <c r="J49" s="36"/>
      <c r="K49" s="36"/>
      <c r="L49" s="113"/>
      <c r="S49" s="34"/>
      <c r="T49" s="34"/>
      <c r="U49" s="34"/>
      <c r="V49" s="34"/>
      <c r="W49" s="34"/>
      <c r="X49" s="34"/>
      <c r="Y49" s="34"/>
      <c r="Z49" s="34"/>
      <c r="AA49" s="34"/>
      <c r="AB49" s="34"/>
      <c r="AC49" s="34"/>
      <c r="AD49" s="34"/>
      <c r="AE49" s="34"/>
    </row>
    <row r="50" spans="1:31" s="2" customFormat="1" ht="16.5" customHeight="1" hidden="1">
      <c r="A50" s="34"/>
      <c r="B50" s="35"/>
      <c r="C50" s="36"/>
      <c r="D50" s="36"/>
      <c r="E50" s="280" t="str">
        <f>E9</f>
        <v>SO 17 - KSU a TP</v>
      </c>
      <c r="F50" s="287"/>
      <c r="G50" s="287"/>
      <c r="H50" s="287"/>
      <c r="I50" s="36"/>
      <c r="J50" s="36"/>
      <c r="K50" s="36"/>
      <c r="L50" s="113"/>
      <c r="S50" s="34"/>
      <c r="T50" s="34"/>
      <c r="U50" s="34"/>
      <c r="V50" s="34"/>
      <c r="W50" s="34"/>
      <c r="X50" s="34"/>
      <c r="Y50" s="34"/>
      <c r="Z50" s="34"/>
      <c r="AA50" s="34"/>
      <c r="AB50" s="34"/>
      <c r="AC50" s="34"/>
      <c r="AD50" s="34"/>
      <c r="AE50" s="34"/>
    </row>
    <row r="51" spans="1:31" s="2" customFormat="1" ht="6.9" customHeight="1" hidden="1">
      <c r="A51" s="34"/>
      <c r="B51" s="35"/>
      <c r="C51" s="36"/>
      <c r="D51" s="36"/>
      <c r="E51" s="36"/>
      <c r="F51" s="36"/>
      <c r="G51" s="36"/>
      <c r="H51" s="36"/>
      <c r="I51" s="36"/>
      <c r="J51" s="36"/>
      <c r="K51" s="36"/>
      <c r="L51" s="113"/>
      <c r="S51" s="34"/>
      <c r="T51" s="34"/>
      <c r="U51" s="34"/>
      <c r="V51" s="34"/>
      <c r="W51" s="34"/>
      <c r="X51" s="34"/>
      <c r="Y51" s="34"/>
      <c r="Z51" s="34"/>
      <c r="AA51" s="34"/>
      <c r="AB51" s="34"/>
      <c r="AC51" s="34"/>
      <c r="AD51" s="34"/>
      <c r="AE51" s="34"/>
    </row>
    <row r="52" spans="1:31" s="2" customFormat="1" ht="12" customHeight="1" hidden="1">
      <c r="A52" s="34"/>
      <c r="B52" s="35"/>
      <c r="C52" s="29" t="s">
        <v>21</v>
      </c>
      <c r="D52" s="36"/>
      <c r="E52" s="36"/>
      <c r="F52" s="27" t="str">
        <f>F12</f>
        <v xml:space="preserve"> </v>
      </c>
      <c r="G52" s="36"/>
      <c r="H52" s="36"/>
      <c r="I52" s="29" t="s">
        <v>23</v>
      </c>
      <c r="J52" s="59" t="str">
        <f>IF(J12="","",J12)</f>
        <v>24. 2. 2023</v>
      </c>
      <c r="K52" s="36"/>
      <c r="L52" s="113"/>
      <c r="S52" s="34"/>
      <c r="T52" s="34"/>
      <c r="U52" s="34"/>
      <c r="V52" s="34"/>
      <c r="W52" s="34"/>
      <c r="X52" s="34"/>
      <c r="Y52" s="34"/>
      <c r="Z52" s="34"/>
      <c r="AA52" s="34"/>
      <c r="AB52" s="34"/>
      <c r="AC52" s="34"/>
      <c r="AD52" s="34"/>
      <c r="AE52" s="34"/>
    </row>
    <row r="53" spans="1:31" s="2" customFormat="1" ht="6.9" customHeight="1" hidden="1">
      <c r="A53" s="34"/>
      <c r="B53" s="35"/>
      <c r="C53" s="36"/>
      <c r="D53" s="36"/>
      <c r="E53" s="36"/>
      <c r="F53" s="36"/>
      <c r="G53" s="36"/>
      <c r="H53" s="36"/>
      <c r="I53" s="36"/>
      <c r="J53" s="36"/>
      <c r="K53" s="36"/>
      <c r="L53" s="113"/>
      <c r="S53" s="34"/>
      <c r="T53" s="34"/>
      <c r="U53" s="34"/>
      <c r="V53" s="34"/>
      <c r="W53" s="34"/>
      <c r="X53" s="34"/>
      <c r="Y53" s="34"/>
      <c r="Z53" s="34"/>
      <c r="AA53" s="34"/>
      <c r="AB53" s="34"/>
      <c r="AC53" s="34"/>
      <c r="AD53" s="34"/>
      <c r="AE53" s="34"/>
    </row>
    <row r="54" spans="1:31" s="2" customFormat="1" ht="15.15" customHeight="1" hidden="1">
      <c r="A54" s="34"/>
      <c r="B54" s="35"/>
      <c r="C54" s="29" t="s">
        <v>25</v>
      </c>
      <c r="D54" s="36"/>
      <c r="E54" s="36"/>
      <c r="F54" s="27" t="str">
        <f>E15</f>
        <v>Ing. Aleš Bednář</v>
      </c>
      <c r="G54" s="36"/>
      <c r="H54" s="36"/>
      <c r="I54" s="29" t="s">
        <v>31</v>
      </c>
      <c r="J54" s="32" t="str">
        <f>E21</f>
        <v xml:space="preserve"> </v>
      </c>
      <c r="K54" s="36"/>
      <c r="L54" s="113"/>
      <c r="S54" s="34"/>
      <c r="T54" s="34"/>
      <c r="U54" s="34"/>
      <c r="V54" s="34"/>
      <c r="W54" s="34"/>
      <c r="X54" s="34"/>
      <c r="Y54" s="34"/>
      <c r="Z54" s="34"/>
      <c r="AA54" s="34"/>
      <c r="AB54" s="34"/>
      <c r="AC54" s="34"/>
      <c r="AD54" s="34"/>
      <c r="AE54" s="34"/>
    </row>
    <row r="55" spans="1:31" s="2" customFormat="1" ht="15.15" customHeight="1" hidden="1">
      <c r="A55" s="34"/>
      <c r="B55" s="35"/>
      <c r="C55" s="29" t="s">
        <v>29</v>
      </c>
      <c r="D55" s="36"/>
      <c r="E55" s="36"/>
      <c r="F55" s="27" t="str">
        <f>IF(E18="","",E18)</f>
        <v>Vyplň údaj</v>
      </c>
      <c r="G55" s="36"/>
      <c r="H55" s="36"/>
      <c r="I55" s="29" t="s">
        <v>33</v>
      </c>
      <c r="J55" s="32" t="str">
        <f>E24</f>
        <v>Lukáš Kot</v>
      </c>
      <c r="K55" s="36"/>
      <c r="L55" s="113"/>
      <c r="S55" s="34"/>
      <c r="T55" s="34"/>
      <c r="U55" s="34"/>
      <c r="V55" s="34"/>
      <c r="W55" s="34"/>
      <c r="X55" s="34"/>
      <c r="Y55" s="34"/>
      <c r="Z55" s="34"/>
      <c r="AA55" s="34"/>
      <c r="AB55" s="34"/>
      <c r="AC55" s="34"/>
      <c r="AD55" s="34"/>
      <c r="AE55" s="34"/>
    </row>
    <row r="56" spans="1:31" s="2" customFormat="1" ht="10.35" customHeight="1" hidden="1">
      <c r="A56" s="34"/>
      <c r="B56" s="35"/>
      <c r="C56" s="36"/>
      <c r="D56" s="36"/>
      <c r="E56" s="36"/>
      <c r="F56" s="36"/>
      <c r="G56" s="36"/>
      <c r="H56" s="36"/>
      <c r="I56" s="36"/>
      <c r="J56" s="36"/>
      <c r="K56" s="36"/>
      <c r="L56" s="113"/>
      <c r="S56" s="34"/>
      <c r="T56" s="34"/>
      <c r="U56" s="34"/>
      <c r="V56" s="34"/>
      <c r="W56" s="34"/>
      <c r="X56" s="34"/>
      <c r="Y56" s="34"/>
      <c r="Z56" s="34"/>
      <c r="AA56" s="34"/>
      <c r="AB56" s="34"/>
      <c r="AC56" s="34"/>
      <c r="AD56" s="34"/>
      <c r="AE56" s="34"/>
    </row>
    <row r="57" spans="1:31" s="2" customFormat="1" ht="29.25" customHeight="1" hidden="1">
      <c r="A57" s="34"/>
      <c r="B57" s="35"/>
      <c r="C57" s="136" t="s">
        <v>159</v>
      </c>
      <c r="D57" s="137"/>
      <c r="E57" s="137"/>
      <c r="F57" s="137"/>
      <c r="G57" s="137"/>
      <c r="H57" s="137"/>
      <c r="I57" s="137"/>
      <c r="J57" s="138" t="s">
        <v>160</v>
      </c>
      <c r="K57" s="137"/>
      <c r="L57" s="113"/>
      <c r="S57" s="34"/>
      <c r="T57" s="34"/>
      <c r="U57" s="34"/>
      <c r="V57" s="34"/>
      <c r="W57" s="34"/>
      <c r="X57" s="34"/>
      <c r="Y57" s="34"/>
      <c r="Z57" s="34"/>
      <c r="AA57" s="34"/>
      <c r="AB57" s="34"/>
      <c r="AC57" s="34"/>
      <c r="AD57" s="34"/>
      <c r="AE57" s="34"/>
    </row>
    <row r="58" spans="1:31" s="2" customFormat="1" ht="10.35" customHeight="1" hidden="1">
      <c r="A58" s="34"/>
      <c r="B58" s="35"/>
      <c r="C58" s="36"/>
      <c r="D58" s="36"/>
      <c r="E58" s="36"/>
      <c r="F58" s="36"/>
      <c r="G58" s="36"/>
      <c r="H58" s="36"/>
      <c r="I58" s="36"/>
      <c r="J58" s="36"/>
      <c r="K58" s="36"/>
      <c r="L58" s="113"/>
      <c r="S58" s="34"/>
      <c r="T58" s="34"/>
      <c r="U58" s="34"/>
      <c r="V58" s="34"/>
      <c r="W58" s="34"/>
      <c r="X58" s="34"/>
      <c r="Y58" s="34"/>
      <c r="Z58" s="34"/>
      <c r="AA58" s="34"/>
      <c r="AB58" s="34"/>
      <c r="AC58" s="34"/>
      <c r="AD58" s="34"/>
      <c r="AE58" s="34"/>
    </row>
    <row r="59" spans="1:47" s="2" customFormat="1" ht="22.8" customHeight="1" hidden="1">
      <c r="A59" s="34"/>
      <c r="B59" s="35"/>
      <c r="C59" s="139" t="s">
        <v>69</v>
      </c>
      <c r="D59" s="36"/>
      <c r="E59" s="36"/>
      <c r="F59" s="36"/>
      <c r="G59" s="36"/>
      <c r="H59" s="36"/>
      <c r="I59" s="36"/>
      <c r="J59" s="77">
        <f>J80</f>
        <v>0</v>
      </c>
      <c r="K59" s="36"/>
      <c r="L59" s="113"/>
      <c r="S59" s="34"/>
      <c r="T59" s="34"/>
      <c r="U59" s="34"/>
      <c r="V59" s="34"/>
      <c r="W59" s="34"/>
      <c r="X59" s="34"/>
      <c r="Y59" s="34"/>
      <c r="Z59" s="34"/>
      <c r="AA59" s="34"/>
      <c r="AB59" s="34"/>
      <c r="AC59" s="34"/>
      <c r="AD59" s="34"/>
      <c r="AE59" s="34"/>
      <c r="AU59" s="17" t="s">
        <v>161</v>
      </c>
    </row>
    <row r="60" spans="2:12" s="9" customFormat="1" ht="24.9" customHeight="1" hidden="1">
      <c r="B60" s="140"/>
      <c r="C60" s="141"/>
      <c r="D60" s="142" t="s">
        <v>2389</v>
      </c>
      <c r="E60" s="143"/>
      <c r="F60" s="143"/>
      <c r="G60" s="143"/>
      <c r="H60" s="143"/>
      <c r="I60" s="143"/>
      <c r="J60" s="144">
        <f>J81</f>
        <v>0</v>
      </c>
      <c r="K60" s="141"/>
      <c r="L60" s="145"/>
    </row>
    <row r="61" spans="1:31" s="2" customFormat="1" ht="21.75" customHeight="1" hidden="1">
      <c r="A61" s="34"/>
      <c r="B61" s="35"/>
      <c r="C61" s="36"/>
      <c r="D61" s="36"/>
      <c r="E61" s="36"/>
      <c r="F61" s="36"/>
      <c r="G61" s="36"/>
      <c r="H61" s="36"/>
      <c r="I61" s="36"/>
      <c r="J61" s="36"/>
      <c r="K61" s="36"/>
      <c r="L61" s="113"/>
      <c r="S61" s="34"/>
      <c r="T61" s="34"/>
      <c r="U61" s="34"/>
      <c r="V61" s="34"/>
      <c r="W61" s="34"/>
      <c r="X61" s="34"/>
      <c r="Y61" s="34"/>
      <c r="Z61" s="34"/>
      <c r="AA61" s="34"/>
      <c r="AB61" s="34"/>
      <c r="AC61" s="34"/>
      <c r="AD61" s="34"/>
      <c r="AE61" s="34"/>
    </row>
    <row r="62" spans="1:31" s="2" customFormat="1" ht="6.9" customHeight="1" hidden="1">
      <c r="A62" s="34"/>
      <c r="B62" s="47"/>
      <c r="C62" s="48"/>
      <c r="D62" s="48"/>
      <c r="E62" s="48"/>
      <c r="F62" s="48"/>
      <c r="G62" s="48"/>
      <c r="H62" s="48"/>
      <c r="I62" s="48"/>
      <c r="J62" s="48"/>
      <c r="K62" s="48"/>
      <c r="L62" s="113"/>
      <c r="S62" s="34"/>
      <c r="T62" s="34"/>
      <c r="U62" s="34"/>
      <c r="V62" s="34"/>
      <c r="W62" s="34"/>
      <c r="X62" s="34"/>
      <c r="Y62" s="34"/>
      <c r="Z62" s="34"/>
      <c r="AA62" s="34"/>
      <c r="AB62" s="34"/>
      <c r="AC62" s="34"/>
      <c r="AD62" s="34"/>
      <c r="AE62" s="34"/>
    </row>
    <row r="63" ht="12" hidden="1"/>
    <row r="64" ht="12" hidden="1"/>
    <row r="65" ht="12" hidden="1"/>
    <row r="66" spans="1:31" s="2" customFormat="1" ht="6.9" customHeight="1">
      <c r="A66" s="34"/>
      <c r="B66" s="49"/>
      <c r="C66" s="50"/>
      <c r="D66" s="50"/>
      <c r="E66" s="50"/>
      <c r="F66" s="50"/>
      <c r="G66" s="50"/>
      <c r="H66" s="50"/>
      <c r="I66" s="50"/>
      <c r="J66" s="50"/>
      <c r="K66" s="50"/>
      <c r="L66" s="113"/>
      <c r="S66" s="34"/>
      <c r="T66" s="34"/>
      <c r="U66" s="34"/>
      <c r="V66" s="34"/>
      <c r="W66" s="34"/>
      <c r="X66" s="34"/>
      <c r="Y66" s="34"/>
      <c r="Z66" s="34"/>
      <c r="AA66" s="34"/>
      <c r="AB66" s="34"/>
      <c r="AC66" s="34"/>
      <c r="AD66" s="34"/>
      <c r="AE66" s="34"/>
    </row>
    <row r="67" spans="1:31" s="2" customFormat="1" ht="24.9" customHeight="1">
      <c r="A67" s="34"/>
      <c r="B67" s="35"/>
      <c r="C67" s="23" t="s">
        <v>166</v>
      </c>
      <c r="D67" s="36"/>
      <c r="E67" s="36"/>
      <c r="F67" s="36"/>
      <c r="G67" s="36"/>
      <c r="H67" s="36"/>
      <c r="I67" s="36"/>
      <c r="J67" s="36"/>
      <c r="K67" s="36"/>
      <c r="L67" s="113"/>
      <c r="S67" s="34"/>
      <c r="T67" s="34"/>
      <c r="U67" s="34"/>
      <c r="V67" s="34"/>
      <c r="W67" s="34"/>
      <c r="X67" s="34"/>
      <c r="Y67" s="34"/>
      <c r="Z67" s="34"/>
      <c r="AA67" s="34"/>
      <c r="AB67" s="34"/>
      <c r="AC67" s="34"/>
      <c r="AD67" s="34"/>
      <c r="AE67" s="34"/>
    </row>
    <row r="68" spans="1:31" s="2" customFormat="1" ht="6.9" customHeight="1">
      <c r="A68" s="34"/>
      <c r="B68" s="35"/>
      <c r="C68" s="36"/>
      <c r="D68" s="36"/>
      <c r="E68" s="36"/>
      <c r="F68" s="36"/>
      <c r="G68" s="36"/>
      <c r="H68" s="36"/>
      <c r="I68" s="36"/>
      <c r="J68" s="36"/>
      <c r="K68" s="36"/>
      <c r="L68" s="113"/>
      <c r="S68" s="34"/>
      <c r="T68" s="34"/>
      <c r="U68" s="34"/>
      <c r="V68" s="34"/>
      <c r="W68" s="34"/>
      <c r="X68" s="34"/>
      <c r="Y68" s="34"/>
      <c r="Z68" s="34"/>
      <c r="AA68" s="34"/>
      <c r="AB68" s="34"/>
      <c r="AC68" s="34"/>
      <c r="AD68" s="34"/>
      <c r="AE68" s="34"/>
    </row>
    <row r="69" spans="1:31" s="2" customFormat="1" ht="12" customHeight="1">
      <c r="A69" s="34"/>
      <c r="B69" s="35"/>
      <c r="C69" s="29" t="s">
        <v>16</v>
      </c>
      <c r="D69" s="36"/>
      <c r="E69" s="36"/>
      <c r="F69" s="36"/>
      <c r="G69" s="36"/>
      <c r="H69" s="36"/>
      <c r="I69" s="36"/>
      <c r="J69" s="36"/>
      <c r="K69" s="36"/>
      <c r="L69" s="113"/>
      <c r="S69" s="34"/>
      <c r="T69" s="34"/>
      <c r="U69" s="34"/>
      <c r="V69" s="34"/>
      <c r="W69" s="34"/>
      <c r="X69" s="34"/>
      <c r="Y69" s="34"/>
      <c r="Z69" s="34"/>
      <c r="AA69" s="34"/>
      <c r="AB69" s="34"/>
      <c r="AC69" s="34"/>
      <c r="AD69" s="34"/>
      <c r="AE69" s="34"/>
    </row>
    <row r="70" spans="1:31" s="2" customFormat="1" ht="16.5" customHeight="1">
      <c r="A70" s="34"/>
      <c r="B70" s="35"/>
      <c r="C70" s="36"/>
      <c r="D70" s="36"/>
      <c r="E70" s="288" t="str">
        <f>E7</f>
        <v>Cyklická údržba trati v úseku Praha-Holešovice - Vraňany</v>
      </c>
      <c r="F70" s="289"/>
      <c r="G70" s="289"/>
      <c r="H70" s="289"/>
      <c r="I70" s="36"/>
      <c r="J70" s="36"/>
      <c r="K70" s="36"/>
      <c r="L70" s="113"/>
      <c r="S70" s="34"/>
      <c r="T70" s="34"/>
      <c r="U70" s="34"/>
      <c r="V70" s="34"/>
      <c r="W70" s="34"/>
      <c r="X70" s="34"/>
      <c r="Y70" s="34"/>
      <c r="Z70" s="34"/>
      <c r="AA70" s="34"/>
      <c r="AB70" s="34"/>
      <c r="AC70" s="34"/>
      <c r="AD70" s="34"/>
      <c r="AE70" s="34"/>
    </row>
    <row r="71" spans="1:31" s="2" customFormat="1" ht="12" customHeight="1">
      <c r="A71" s="34"/>
      <c r="B71" s="35"/>
      <c r="C71" s="29" t="s">
        <v>156</v>
      </c>
      <c r="D71" s="36"/>
      <c r="E71" s="36"/>
      <c r="F71" s="36"/>
      <c r="G71" s="36"/>
      <c r="H71" s="36"/>
      <c r="I71" s="36"/>
      <c r="J71" s="36"/>
      <c r="K71" s="36"/>
      <c r="L71" s="113"/>
      <c r="S71" s="34"/>
      <c r="T71" s="34"/>
      <c r="U71" s="34"/>
      <c r="V71" s="34"/>
      <c r="W71" s="34"/>
      <c r="X71" s="34"/>
      <c r="Y71" s="34"/>
      <c r="Z71" s="34"/>
      <c r="AA71" s="34"/>
      <c r="AB71" s="34"/>
      <c r="AC71" s="34"/>
      <c r="AD71" s="34"/>
      <c r="AE71" s="34"/>
    </row>
    <row r="72" spans="1:31" s="2" customFormat="1" ht="16.5" customHeight="1">
      <c r="A72" s="34"/>
      <c r="B72" s="35"/>
      <c r="C72" s="36"/>
      <c r="D72" s="36"/>
      <c r="E72" s="280" t="str">
        <f>E9</f>
        <v>SO 17 - KSU a TP</v>
      </c>
      <c r="F72" s="287"/>
      <c r="G72" s="287"/>
      <c r="H72" s="287"/>
      <c r="I72" s="36"/>
      <c r="J72" s="36"/>
      <c r="K72" s="36"/>
      <c r="L72" s="113"/>
      <c r="S72" s="34"/>
      <c r="T72" s="34"/>
      <c r="U72" s="34"/>
      <c r="V72" s="34"/>
      <c r="W72" s="34"/>
      <c r="X72" s="34"/>
      <c r="Y72" s="34"/>
      <c r="Z72" s="34"/>
      <c r="AA72" s="34"/>
      <c r="AB72" s="34"/>
      <c r="AC72" s="34"/>
      <c r="AD72" s="34"/>
      <c r="AE72" s="34"/>
    </row>
    <row r="73" spans="1:31" s="2" customFormat="1" ht="6.9" customHeight="1">
      <c r="A73" s="34"/>
      <c r="B73" s="35"/>
      <c r="C73" s="36"/>
      <c r="D73" s="36"/>
      <c r="E73" s="36"/>
      <c r="F73" s="36"/>
      <c r="G73" s="36"/>
      <c r="H73" s="36"/>
      <c r="I73" s="36"/>
      <c r="J73" s="36"/>
      <c r="K73" s="36"/>
      <c r="L73" s="113"/>
      <c r="S73" s="34"/>
      <c r="T73" s="34"/>
      <c r="U73" s="34"/>
      <c r="V73" s="34"/>
      <c r="W73" s="34"/>
      <c r="X73" s="34"/>
      <c r="Y73" s="34"/>
      <c r="Z73" s="34"/>
      <c r="AA73" s="34"/>
      <c r="AB73" s="34"/>
      <c r="AC73" s="34"/>
      <c r="AD73" s="34"/>
      <c r="AE73" s="34"/>
    </row>
    <row r="74" spans="1:31" s="2" customFormat="1" ht="12" customHeight="1">
      <c r="A74" s="34"/>
      <c r="B74" s="35"/>
      <c r="C74" s="29" t="s">
        <v>21</v>
      </c>
      <c r="D74" s="36"/>
      <c r="E74" s="36"/>
      <c r="F74" s="27" t="str">
        <f>F12</f>
        <v xml:space="preserve"> </v>
      </c>
      <c r="G74" s="36"/>
      <c r="H74" s="36"/>
      <c r="I74" s="29" t="s">
        <v>23</v>
      </c>
      <c r="J74" s="59" t="str">
        <f>IF(J12="","",J12)</f>
        <v>24. 2. 2023</v>
      </c>
      <c r="K74" s="36"/>
      <c r="L74" s="113"/>
      <c r="S74" s="34"/>
      <c r="T74" s="34"/>
      <c r="U74" s="34"/>
      <c r="V74" s="34"/>
      <c r="W74" s="34"/>
      <c r="X74" s="34"/>
      <c r="Y74" s="34"/>
      <c r="Z74" s="34"/>
      <c r="AA74" s="34"/>
      <c r="AB74" s="34"/>
      <c r="AC74" s="34"/>
      <c r="AD74" s="34"/>
      <c r="AE74" s="34"/>
    </row>
    <row r="75" spans="1:31" s="2" customFormat="1" ht="6.9" customHeight="1">
      <c r="A75" s="34"/>
      <c r="B75" s="35"/>
      <c r="C75" s="36"/>
      <c r="D75" s="36"/>
      <c r="E75" s="36"/>
      <c r="F75" s="36"/>
      <c r="G75" s="36"/>
      <c r="H75" s="36"/>
      <c r="I75" s="36"/>
      <c r="J75" s="36"/>
      <c r="K75" s="36"/>
      <c r="L75" s="113"/>
      <c r="S75" s="34"/>
      <c r="T75" s="34"/>
      <c r="U75" s="34"/>
      <c r="V75" s="34"/>
      <c r="W75" s="34"/>
      <c r="X75" s="34"/>
      <c r="Y75" s="34"/>
      <c r="Z75" s="34"/>
      <c r="AA75" s="34"/>
      <c r="AB75" s="34"/>
      <c r="AC75" s="34"/>
      <c r="AD75" s="34"/>
      <c r="AE75" s="34"/>
    </row>
    <row r="76" spans="1:31" s="2" customFormat="1" ht="15.15" customHeight="1">
      <c r="A76" s="34"/>
      <c r="B76" s="35"/>
      <c r="C76" s="29" t="s">
        <v>25</v>
      </c>
      <c r="D76" s="36"/>
      <c r="E76" s="36"/>
      <c r="F76" s="27" t="str">
        <f>E15</f>
        <v>Ing. Aleš Bednář</v>
      </c>
      <c r="G76" s="36"/>
      <c r="H76" s="36"/>
      <c r="I76" s="29" t="s">
        <v>31</v>
      </c>
      <c r="J76" s="32" t="str">
        <f>E21</f>
        <v xml:space="preserve"> </v>
      </c>
      <c r="K76" s="36"/>
      <c r="L76" s="113"/>
      <c r="S76" s="34"/>
      <c r="T76" s="34"/>
      <c r="U76" s="34"/>
      <c r="V76" s="34"/>
      <c r="W76" s="34"/>
      <c r="X76" s="34"/>
      <c r="Y76" s="34"/>
      <c r="Z76" s="34"/>
      <c r="AA76" s="34"/>
      <c r="AB76" s="34"/>
      <c r="AC76" s="34"/>
      <c r="AD76" s="34"/>
      <c r="AE76" s="34"/>
    </row>
    <row r="77" spans="1:31" s="2" customFormat="1" ht="15.15" customHeight="1">
      <c r="A77" s="34"/>
      <c r="B77" s="35"/>
      <c r="C77" s="29" t="s">
        <v>29</v>
      </c>
      <c r="D77" s="36"/>
      <c r="E77" s="36"/>
      <c r="F77" s="27" t="str">
        <f>IF(E18="","",E18)</f>
        <v>Vyplň údaj</v>
      </c>
      <c r="G77" s="36"/>
      <c r="H77" s="36"/>
      <c r="I77" s="29" t="s">
        <v>33</v>
      </c>
      <c r="J77" s="32" t="str">
        <f>E24</f>
        <v>Lukáš Kot</v>
      </c>
      <c r="K77" s="36"/>
      <c r="L77" s="113"/>
      <c r="S77" s="34"/>
      <c r="T77" s="34"/>
      <c r="U77" s="34"/>
      <c r="V77" s="34"/>
      <c r="W77" s="34"/>
      <c r="X77" s="34"/>
      <c r="Y77" s="34"/>
      <c r="Z77" s="34"/>
      <c r="AA77" s="34"/>
      <c r="AB77" s="34"/>
      <c r="AC77" s="34"/>
      <c r="AD77" s="34"/>
      <c r="AE77" s="34"/>
    </row>
    <row r="78" spans="1:31" s="2" customFormat="1" ht="10.35" customHeight="1">
      <c r="A78" s="34"/>
      <c r="B78" s="35"/>
      <c r="C78" s="36"/>
      <c r="D78" s="36"/>
      <c r="E78" s="36"/>
      <c r="F78" s="36"/>
      <c r="G78" s="36"/>
      <c r="H78" s="36"/>
      <c r="I78" s="36"/>
      <c r="J78" s="36"/>
      <c r="K78" s="36"/>
      <c r="L78" s="113"/>
      <c r="S78" s="34"/>
      <c r="T78" s="34"/>
      <c r="U78" s="34"/>
      <c r="V78" s="34"/>
      <c r="W78" s="34"/>
      <c r="X78" s="34"/>
      <c r="Y78" s="34"/>
      <c r="Z78" s="34"/>
      <c r="AA78" s="34"/>
      <c r="AB78" s="34"/>
      <c r="AC78" s="34"/>
      <c r="AD78" s="34"/>
      <c r="AE78" s="34"/>
    </row>
    <row r="79" spans="1:31" s="11" customFormat="1" ht="29.25" customHeight="1">
      <c r="A79" s="151"/>
      <c r="B79" s="152"/>
      <c r="C79" s="153" t="s">
        <v>167</v>
      </c>
      <c r="D79" s="154" t="s">
        <v>56</v>
      </c>
      <c r="E79" s="154" t="s">
        <v>52</v>
      </c>
      <c r="F79" s="154" t="s">
        <v>53</v>
      </c>
      <c r="G79" s="154" t="s">
        <v>168</v>
      </c>
      <c r="H79" s="154" t="s">
        <v>169</v>
      </c>
      <c r="I79" s="154" t="s">
        <v>170</v>
      </c>
      <c r="J79" s="154" t="s">
        <v>160</v>
      </c>
      <c r="K79" s="155" t="s">
        <v>171</v>
      </c>
      <c r="L79" s="156"/>
      <c r="M79" s="68" t="s">
        <v>19</v>
      </c>
      <c r="N79" s="69" t="s">
        <v>41</v>
      </c>
      <c r="O79" s="69" t="s">
        <v>172</v>
      </c>
      <c r="P79" s="69" t="s">
        <v>173</v>
      </c>
      <c r="Q79" s="69" t="s">
        <v>174</v>
      </c>
      <c r="R79" s="69" t="s">
        <v>175</v>
      </c>
      <c r="S79" s="69" t="s">
        <v>176</v>
      </c>
      <c r="T79" s="70" t="s">
        <v>177</v>
      </c>
      <c r="U79" s="151"/>
      <c r="V79" s="151"/>
      <c r="W79" s="151"/>
      <c r="X79" s="151"/>
      <c r="Y79" s="151"/>
      <c r="Z79" s="151"/>
      <c r="AA79" s="151"/>
      <c r="AB79" s="151"/>
      <c r="AC79" s="151"/>
      <c r="AD79" s="151"/>
      <c r="AE79" s="151"/>
    </row>
    <row r="80" spans="1:63" s="2" customFormat="1" ht="22.8" customHeight="1">
      <c r="A80" s="34"/>
      <c r="B80" s="35"/>
      <c r="C80" s="75" t="s">
        <v>178</v>
      </c>
      <c r="D80" s="36"/>
      <c r="E80" s="36"/>
      <c r="F80" s="36"/>
      <c r="G80" s="36"/>
      <c r="H80" s="36"/>
      <c r="I80" s="36"/>
      <c r="J80" s="157">
        <f>BK80</f>
        <v>0</v>
      </c>
      <c r="K80" s="36"/>
      <c r="L80" s="39"/>
      <c r="M80" s="71"/>
      <c r="N80" s="158"/>
      <c r="O80" s="72"/>
      <c r="P80" s="159">
        <f>P81</f>
        <v>0</v>
      </c>
      <c r="Q80" s="72"/>
      <c r="R80" s="159">
        <f>R81</f>
        <v>0</v>
      </c>
      <c r="S80" s="72"/>
      <c r="T80" s="160">
        <f>T81</f>
        <v>0</v>
      </c>
      <c r="U80" s="34"/>
      <c r="V80" s="34"/>
      <c r="W80" s="34"/>
      <c r="X80" s="34"/>
      <c r="Y80" s="34"/>
      <c r="Z80" s="34"/>
      <c r="AA80" s="34"/>
      <c r="AB80" s="34"/>
      <c r="AC80" s="34"/>
      <c r="AD80" s="34"/>
      <c r="AE80" s="34"/>
      <c r="AT80" s="17" t="s">
        <v>70</v>
      </c>
      <c r="AU80" s="17" t="s">
        <v>161</v>
      </c>
      <c r="BK80" s="161">
        <f>BK81</f>
        <v>0</v>
      </c>
    </row>
    <row r="81" spans="2:63" s="12" customFormat="1" ht="25.95" customHeight="1">
      <c r="B81" s="162"/>
      <c r="C81" s="163"/>
      <c r="D81" s="164" t="s">
        <v>70</v>
      </c>
      <c r="E81" s="165" t="s">
        <v>219</v>
      </c>
      <c r="F81" s="165" t="s">
        <v>220</v>
      </c>
      <c r="G81" s="163"/>
      <c r="H81" s="163"/>
      <c r="I81" s="166"/>
      <c r="J81" s="167">
        <f>BK81</f>
        <v>0</v>
      </c>
      <c r="K81" s="163"/>
      <c r="L81" s="168"/>
      <c r="M81" s="169"/>
      <c r="N81" s="170"/>
      <c r="O81" s="170"/>
      <c r="P81" s="171">
        <f>SUM(P82:P85)</f>
        <v>0</v>
      </c>
      <c r="Q81" s="170"/>
      <c r="R81" s="171">
        <f>SUM(R82:R85)</f>
        <v>0</v>
      </c>
      <c r="S81" s="170"/>
      <c r="T81" s="172">
        <f>SUM(T82:T85)</f>
        <v>0</v>
      </c>
      <c r="AR81" s="173" t="s">
        <v>189</v>
      </c>
      <c r="AT81" s="174" t="s">
        <v>70</v>
      </c>
      <c r="AU81" s="174" t="s">
        <v>71</v>
      </c>
      <c r="AY81" s="173" t="s">
        <v>181</v>
      </c>
      <c r="BK81" s="175">
        <f>SUM(BK82:BK85)</f>
        <v>0</v>
      </c>
    </row>
    <row r="82" spans="1:65" s="2" customFormat="1" ht="24.15" customHeight="1">
      <c r="A82" s="34"/>
      <c r="B82" s="35"/>
      <c r="C82" s="225" t="s">
        <v>79</v>
      </c>
      <c r="D82" s="225" t="s">
        <v>199</v>
      </c>
      <c r="E82" s="226" t="s">
        <v>2438</v>
      </c>
      <c r="F82" s="227" t="s">
        <v>2439</v>
      </c>
      <c r="G82" s="228" t="s">
        <v>223</v>
      </c>
      <c r="H82" s="229">
        <v>1</v>
      </c>
      <c r="I82" s="230"/>
      <c r="J82" s="231">
        <f>ROUND(I82*H82,2)</f>
        <v>0</v>
      </c>
      <c r="K82" s="227" t="s">
        <v>19</v>
      </c>
      <c r="L82" s="39"/>
      <c r="M82" s="232" t="s">
        <v>19</v>
      </c>
      <c r="N82" s="233" t="s">
        <v>42</v>
      </c>
      <c r="O82" s="64"/>
      <c r="P82" s="188">
        <f>O82*H82</f>
        <v>0</v>
      </c>
      <c r="Q82" s="188">
        <v>0</v>
      </c>
      <c r="R82" s="188">
        <f>Q82*H82</f>
        <v>0</v>
      </c>
      <c r="S82" s="188">
        <v>0</v>
      </c>
      <c r="T82" s="189">
        <f>S82*H82</f>
        <v>0</v>
      </c>
      <c r="U82" s="34"/>
      <c r="V82" s="34"/>
      <c r="W82" s="34"/>
      <c r="X82" s="34"/>
      <c r="Y82" s="34"/>
      <c r="Z82" s="34"/>
      <c r="AA82" s="34"/>
      <c r="AB82" s="34"/>
      <c r="AC82" s="34"/>
      <c r="AD82" s="34"/>
      <c r="AE82" s="34"/>
      <c r="AR82" s="190" t="s">
        <v>228</v>
      </c>
      <c r="AT82" s="190" t="s">
        <v>199</v>
      </c>
      <c r="AU82" s="190" t="s">
        <v>79</v>
      </c>
      <c r="AY82" s="17" t="s">
        <v>181</v>
      </c>
      <c r="BE82" s="191">
        <f>IF(N82="základní",J82,0)</f>
        <v>0</v>
      </c>
      <c r="BF82" s="191">
        <f>IF(N82="snížená",J82,0)</f>
        <v>0</v>
      </c>
      <c r="BG82" s="191">
        <f>IF(N82="zákl. přenesená",J82,0)</f>
        <v>0</v>
      </c>
      <c r="BH82" s="191">
        <f>IF(N82="sníž. přenesená",J82,0)</f>
        <v>0</v>
      </c>
      <c r="BI82" s="191">
        <f>IF(N82="nulová",J82,0)</f>
        <v>0</v>
      </c>
      <c r="BJ82" s="17" t="s">
        <v>79</v>
      </c>
      <c r="BK82" s="191">
        <f>ROUND(I82*H82,2)</f>
        <v>0</v>
      </c>
      <c r="BL82" s="17" t="s">
        <v>228</v>
      </c>
      <c r="BM82" s="190" t="s">
        <v>2440</v>
      </c>
    </row>
    <row r="83" spans="2:51" s="13" customFormat="1" ht="20.4">
      <c r="B83" s="192"/>
      <c r="C83" s="193"/>
      <c r="D83" s="194" t="s">
        <v>191</v>
      </c>
      <c r="E83" s="195" t="s">
        <v>19</v>
      </c>
      <c r="F83" s="196" t="s">
        <v>2439</v>
      </c>
      <c r="G83" s="193"/>
      <c r="H83" s="195" t="s">
        <v>19</v>
      </c>
      <c r="I83" s="197"/>
      <c r="J83" s="193"/>
      <c r="K83" s="193"/>
      <c r="L83" s="198"/>
      <c r="M83" s="199"/>
      <c r="N83" s="200"/>
      <c r="O83" s="200"/>
      <c r="P83" s="200"/>
      <c r="Q83" s="200"/>
      <c r="R83" s="200"/>
      <c r="S83" s="200"/>
      <c r="T83" s="201"/>
      <c r="AT83" s="202" t="s">
        <v>191</v>
      </c>
      <c r="AU83" s="202" t="s">
        <v>79</v>
      </c>
      <c r="AV83" s="13" t="s">
        <v>79</v>
      </c>
      <c r="AW83" s="13" t="s">
        <v>32</v>
      </c>
      <c r="AX83" s="13" t="s">
        <v>71</v>
      </c>
      <c r="AY83" s="202" t="s">
        <v>181</v>
      </c>
    </row>
    <row r="84" spans="2:51" s="14" customFormat="1" ht="12">
      <c r="B84" s="203"/>
      <c r="C84" s="204"/>
      <c r="D84" s="194" t="s">
        <v>191</v>
      </c>
      <c r="E84" s="205" t="s">
        <v>19</v>
      </c>
      <c r="F84" s="206" t="s">
        <v>79</v>
      </c>
      <c r="G84" s="204"/>
      <c r="H84" s="207">
        <v>1</v>
      </c>
      <c r="I84" s="208"/>
      <c r="J84" s="204"/>
      <c r="K84" s="204"/>
      <c r="L84" s="209"/>
      <c r="M84" s="210"/>
      <c r="N84" s="211"/>
      <c r="O84" s="211"/>
      <c r="P84" s="211"/>
      <c r="Q84" s="211"/>
      <c r="R84" s="211"/>
      <c r="S84" s="211"/>
      <c r="T84" s="212"/>
      <c r="AT84" s="213" t="s">
        <v>191</v>
      </c>
      <c r="AU84" s="213" t="s">
        <v>79</v>
      </c>
      <c r="AV84" s="14" t="s">
        <v>81</v>
      </c>
      <c r="AW84" s="14" t="s">
        <v>32</v>
      </c>
      <c r="AX84" s="14" t="s">
        <v>71</v>
      </c>
      <c r="AY84" s="213" t="s">
        <v>181</v>
      </c>
    </row>
    <row r="85" spans="2:51" s="15" customFormat="1" ht="12">
      <c r="B85" s="214"/>
      <c r="C85" s="215"/>
      <c r="D85" s="194" t="s">
        <v>191</v>
      </c>
      <c r="E85" s="216" t="s">
        <v>19</v>
      </c>
      <c r="F85" s="217" t="s">
        <v>196</v>
      </c>
      <c r="G85" s="215"/>
      <c r="H85" s="218">
        <v>1</v>
      </c>
      <c r="I85" s="219"/>
      <c r="J85" s="215"/>
      <c r="K85" s="215"/>
      <c r="L85" s="220"/>
      <c r="M85" s="238"/>
      <c r="N85" s="239"/>
      <c r="O85" s="239"/>
      <c r="P85" s="239"/>
      <c r="Q85" s="239"/>
      <c r="R85" s="239"/>
      <c r="S85" s="239"/>
      <c r="T85" s="240"/>
      <c r="AT85" s="224" t="s">
        <v>191</v>
      </c>
      <c r="AU85" s="224" t="s">
        <v>79</v>
      </c>
      <c r="AV85" s="15" t="s">
        <v>189</v>
      </c>
      <c r="AW85" s="15" t="s">
        <v>32</v>
      </c>
      <c r="AX85" s="15" t="s">
        <v>79</v>
      </c>
      <c r="AY85" s="224" t="s">
        <v>181</v>
      </c>
    </row>
    <row r="86" spans="1:31" s="2" customFormat="1" ht="6.9" customHeight="1">
      <c r="A86" s="34"/>
      <c r="B86" s="47"/>
      <c r="C86" s="48"/>
      <c r="D86" s="48"/>
      <c r="E86" s="48"/>
      <c r="F86" s="48"/>
      <c r="G86" s="48"/>
      <c r="H86" s="48"/>
      <c r="I86" s="48"/>
      <c r="J86" s="48"/>
      <c r="K86" s="48"/>
      <c r="L86" s="39"/>
      <c r="M86" s="34"/>
      <c r="O86" s="34"/>
      <c r="P86" s="34"/>
      <c r="Q86" s="34"/>
      <c r="R86" s="34"/>
      <c r="S86" s="34"/>
      <c r="T86" s="34"/>
      <c r="U86" s="34"/>
      <c r="V86" s="34"/>
      <c r="W86" s="34"/>
      <c r="X86" s="34"/>
      <c r="Y86" s="34"/>
      <c r="Z86" s="34"/>
      <c r="AA86" s="34"/>
      <c r="AB86" s="34"/>
      <c r="AC86" s="34"/>
      <c r="AD86" s="34"/>
      <c r="AE86" s="34"/>
    </row>
  </sheetData>
  <sheetProtection algorithmName="SHA-512" hashValue="5rRKNRE1eQwVCCluUe3ET62YI5j/y3GRI94wp69tkdBOPPbWlaQNdrgWbkEzj1LT2LhOeIRZBqiUhhYNiK73mg==" saltValue="MZ7hoBK5lxvBUQim4p0LvYU1lx1gKcEuJAkgCl26qKkTdTPcnftKoNq24zWAASdW6OFIEDFRQl7B8aux4uNmmQ==" spinCount="100000" sheet="1" objects="1" scenarios="1" formatColumns="0" formatRows="0" autoFilter="0"/>
  <autoFilter ref="C79:K85"/>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2:BM87"/>
  <sheetViews>
    <sheetView showGridLines="0" workbookViewId="0" topLeftCell="A1">
      <selection activeCell="H82" sqref="H82:I8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50"/>
      <c r="M2" s="250"/>
      <c r="N2" s="250"/>
      <c r="O2" s="250"/>
      <c r="P2" s="250"/>
      <c r="Q2" s="250"/>
      <c r="R2" s="250"/>
      <c r="S2" s="250"/>
      <c r="T2" s="250"/>
      <c r="U2" s="250"/>
      <c r="V2" s="250"/>
      <c r="AT2" s="17" t="s">
        <v>154</v>
      </c>
    </row>
    <row r="3" spans="2:46" s="1" customFormat="1" ht="6.9" customHeight="1">
      <c r="B3" s="108"/>
      <c r="C3" s="109"/>
      <c r="D3" s="109"/>
      <c r="E3" s="109"/>
      <c r="F3" s="109"/>
      <c r="G3" s="109"/>
      <c r="H3" s="109"/>
      <c r="I3" s="109"/>
      <c r="J3" s="109"/>
      <c r="K3" s="109"/>
      <c r="L3" s="20"/>
      <c r="AT3" s="17" t="s">
        <v>81</v>
      </c>
    </row>
    <row r="4" spans="2:46" s="1" customFormat="1" ht="24.9" customHeight="1">
      <c r="B4" s="20"/>
      <c r="D4" s="110" t="s">
        <v>155</v>
      </c>
      <c r="L4" s="20"/>
      <c r="M4" s="111" t="s">
        <v>10</v>
      </c>
      <c r="AT4" s="17" t="s">
        <v>4</v>
      </c>
    </row>
    <row r="5" spans="2:12" s="1" customFormat="1" ht="6.9" customHeight="1">
      <c r="B5" s="20"/>
      <c r="L5" s="20"/>
    </row>
    <row r="6" spans="2:12" s="1" customFormat="1" ht="12" customHeight="1">
      <c r="B6" s="20"/>
      <c r="D6" s="112" t="s">
        <v>16</v>
      </c>
      <c r="L6" s="20"/>
    </row>
    <row r="7" spans="2:12" s="1" customFormat="1" ht="16.5" customHeight="1">
      <c r="B7" s="20"/>
      <c r="E7" s="290" t="str">
        <f>'Rekapitulace stavby'!K6</f>
        <v>Cyklická údržba trati v úseku Praha-Holešovice - Vraňany</v>
      </c>
      <c r="F7" s="291"/>
      <c r="G7" s="291"/>
      <c r="H7" s="291"/>
      <c r="L7" s="20"/>
    </row>
    <row r="8" spans="1:31" s="2" customFormat="1" ht="12" customHeight="1">
      <c r="A8" s="34"/>
      <c r="B8" s="39"/>
      <c r="C8" s="34"/>
      <c r="D8" s="112" t="s">
        <v>156</v>
      </c>
      <c r="E8" s="34"/>
      <c r="F8" s="34"/>
      <c r="G8" s="34"/>
      <c r="H8" s="34"/>
      <c r="I8" s="34"/>
      <c r="J8" s="34"/>
      <c r="K8" s="34"/>
      <c r="L8" s="113"/>
      <c r="S8" s="34"/>
      <c r="T8" s="34"/>
      <c r="U8" s="34"/>
      <c r="V8" s="34"/>
      <c r="W8" s="34"/>
      <c r="X8" s="34"/>
      <c r="Y8" s="34"/>
      <c r="Z8" s="34"/>
      <c r="AA8" s="34"/>
      <c r="AB8" s="34"/>
      <c r="AC8" s="34"/>
      <c r="AD8" s="34"/>
      <c r="AE8" s="34"/>
    </row>
    <row r="9" spans="1:31" s="2" customFormat="1" ht="16.5" customHeight="1">
      <c r="A9" s="34"/>
      <c r="B9" s="39"/>
      <c r="C9" s="34"/>
      <c r="D9" s="34"/>
      <c r="E9" s="292" t="s">
        <v>2441</v>
      </c>
      <c r="F9" s="293"/>
      <c r="G9" s="293"/>
      <c r="H9" s="293"/>
      <c r="I9" s="34"/>
      <c r="J9" s="34"/>
      <c r="K9" s="34"/>
      <c r="L9" s="113"/>
      <c r="S9" s="34"/>
      <c r="T9" s="34"/>
      <c r="U9" s="34"/>
      <c r="V9" s="34"/>
      <c r="W9" s="34"/>
      <c r="X9" s="34"/>
      <c r="Y9" s="34"/>
      <c r="Z9" s="34"/>
      <c r="AA9" s="34"/>
      <c r="AB9" s="34"/>
      <c r="AC9" s="34"/>
      <c r="AD9" s="34"/>
      <c r="AE9" s="34"/>
    </row>
    <row r="10" spans="1:31" s="2" customFormat="1" ht="12">
      <c r="A10" s="34"/>
      <c r="B10" s="39"/>
      <c r="C10" s="34"/>
      <c r="D10" s="34"/>
      <c r="E10" s="34"/>
      <c r="F10" s="34"/>
      <c r="G10" s="34"/>
      <c r="H10" s="34"/>
      <c r="I10" s="34"/>
      <c r="J10" s="34"/>
      <c r="K10" s="34"/>
      <c r="L10" s="113"/>
      <c r="S10" s="34"/>
      <c r="T10" s="34"/>
      <c r="U10" s="34"/>
      <c r="V10" s="34"/>
      <c r="W10" s="34"/>
      <c r="X10" s="34"/>
      <c r="Y10" s="34"/>
      <c r="Z10" s="34"/>
      <c r="AA10" s="34"/>
      <c r="AB10" s="34"/>
      <c r="AC10" s="34"/>
      <c r="AD10" s="34"/>
      <c r="AE10" s="34"/>
    </row>
    <row r="11" spans="1:31" s="2" customFormat="1" ht="12" customHeight="1">
      <c r="A11" s="34"/>
      <c r="B11" s="39"/>
      <c r="C11" s="34"/>
      <c r="D11" s="112" t="s">
        <v>18</v>
      </c>
      <c r="E11" s="34"/>
      <c r="F11" s="103" t="s">
        <v>19</v>
      </c>
      <c r="G11" s="34"/>
      <c r="H11" s="34"/>
      <c r="I11" s="112" t="s">
        <v>20</v>
      </c>
      <c r="J11" s="103" t="s">
        <v>19</v>
      </c>
      <c r="K11" s="34"/>
      <c r="L11" s="113"/>
      <c r="S11" s="34"/>
      <c r="T11" s="34"/>
      <c r="U11" s="34"/>
      <c r="V11" s="34"/>
      <c r="W11" s="34"/>
      <c r="X11" s="34"/>
      <c r="Y11" s="34"/>
      <c r="Z11" s="34"/>
      <c r="AA11" s="34"/>
      <c r="AB11" s="34"/>
      <c r="AC11" s="34"/>
      <c r="AD11" s="34"/>
      <c r="AE11" s="34"/>
    </row>
    <row r="12" spans="1:31" s="2" customFormat="1" ht="12" customHeight="1">
      <c r="A12" s="34"/>
      <c r="B12" s="39"/>
      <c r="C12" s="34"/>
      <c r="D12" s="112" t="s">
        <v>21</v>
      </c>
      <c r="E12" s="34"/>
      <c r="F12" s="103" t="s">
        <v>22</v>
      </c>
      <c r="G12" s="34"/>
      <c r="H12" s="34"/>
      <c r="I12" s="112" t="s">
        <v>23</v>
      </c>
      <c r="J12" s="114" t="str">
        <f>'Rekapitulace stavby'!AN8</f>
        <v>24. 2. 2023</v>
      </c>
      <c r="K12" s="34"/>
      <c r="L12" s="113"/>
      <c r="S12" s="34"/>
      <c r="T12" s="34"/>
      <c r="U12" s="34"/>
      <c r="V12" s="34"/>
      <c r="W12" s="34"/>
      <c r="X12" s="34"/>
      <c r="Y12" s="34"/>
      <c r="Z12" s="34"/>
      <c r="AA12" s="34"/>
      <c r="AB12" s="34"/>
      <c r="AC12" s="34"/>
      <c r="AD12" s="34"/>
      <c r="AE12" s="34"/>
    </row>
    <row r="13" spans="1:31" s="2" customFormat="1" ht="10.8" customHeight="1">
      <c r="A13" s="34"/>
      <c r="B13" s="39"/>
      <c r="C13" s="34"/>
      <c r="D13" s="34"/>
      <c r="E13" s="34"/>
      <c r="F13" s="34"/>
      <c r="G13" s="34"/>
      <c r="H13" s="34"/>
      <c r="I13" s="34"/>
      <c r="J13" s="34"/>
      <c r="K13" s="34"/>
      <c r="L13" s="113"/>
      <c r="S13" s="34"/>
      <c r="T13" s="34"/>
      <c r="U13" s="34"/>
      <c r="V13" s="34"/>
      <c r="W13" s="34"/>
      <c r="X13" s="34"/>
      <c r="Y13" s="34"/>
      <c r="Z13" s="34"/>
      <c r="AA13" s="34"/>
      <c r="AB13" s="34"/>
      <c r="AC13" s="34"/>
      <c r="AD13" s="34"/>
      <c r="AE13" s="34"/>
    </row>
    <row r="14" spans="1:31" s="2" customFormat="1" ht="12" customHeight="1">
      <c r="A14" s="34"/>
      <c r="B14" s="39"/>
      <c r="C14" s="34"/>
      <c r="D14" s="112" t="s">
        <v>25</v>
      </c>
      <c r="E14" s="34"/>
      <c r="F14" s="34"/>
      <c r="G14" s="34"/>
      <c r="H14" s="34"/>
      <c r="I14" s="112" t="s">
        <v>26</v>
      </c>
      <c r="J14" s="103" t="s">
        <v>19</v>
      </c>
      <c r="K14" s="34"/>
      <c r="L14" s="113"/>
      <c r="S14" s="34"/>
      <c r="T14" s="34"/>
      <c r="U14" s="34"/>
      <c r="V14" s="34"/>
      <c r="W14" s="34"/>
      <c r="X14" s="34"/>
      <c r="Y14" s="34"/>
      <c r="Z14" s="34"/>
      <c r="AA14" s="34"/>
      <c r="AB14" s="34"/>
      <c r="AC14" s="34"/>
      <c r="AD14" s="34"/>
      <c r="AE14" s="34"/>
    </row>
    <row r="15" spans="1:31" s="2" customFormat="1" ht="18" customHeight="1">
      <c r="A15" s="34"/>
      <c r="B15" s="39"/>
      <c r="C15" s="34"/>
      <c r="D15" s="34"/>
      <c r="E15" s="103" t="s">
        <v>27</v>
      </c>
      <c r="F15" s="34"/>
      <c r="G15" s="34"/>
      <c r="H15" s="34"/>
      <c r="I15" s="112" t="s">
        <v>28</v>
      </c>
      <c r="J15" s="103" t="s">
        <v>19</v>
      </c>
      <c r="K15" s="34"/>
      <c r="L15" s="113"/>
      <c r="S15" s="34"/>
      <c r="T15" s="34"/>
      <c r="U15" s="34"/>
      <c r="V15" s="34"/>
      <c r="W15" s="34"/>
      <c r="X15" s="34"/>
      <c r="Y15" s="34"/>
      <c r="Z15" s="34"/>
      <c r="AA15" s="34"/>
      <c r="AB15" s="34"/>
      <c r="AC15" s="34"/>
      <c r="AD15" s="34"/>
      <c r="AE15" s="34"/>
    </row>
    <row r="16" spans="1:31" s="2" customFormat="1" ht="6.9" customHeight="1">
      <c r="A16" s="34"/>
      <c r="B16" s="39"/>
      <c r="C16" s="34"/>
      <c r="D16" s="34"/>
      <c r="E16" s="34"/>
      <c r="F16" s="34"/>
      <c r="G16" s="34"/>
      <c r="H16" s="34"/>
      <c r="I16" s="34"/>
      <c r="J16" s="34"/>
      <c r="K16" s="34"/>
      <c r="L16" s="113"/>
      <c r="S16" s="34"/>
      <c r="T16" s="34"/>
      <c r="U16" s="34"/>
      <c r="V16" s="34"/>
      <c r="W16" s="34"/>
      <c r="X16" s="34"/>
      <c r="Y16" s="34"/>
      <c r="Z16" s="34"/>
      <c r="AA16" s="34"/>
      <c r="AB16" s="34"/>
      <c r="AC16" s="34"/>
      <c r="AD16" s="34"/>
      <c r="AE16" s="34"/>
    </row>
    <row r="17" spans="1:31" s="2" customFormat="1" ht="12" customHeight="1">
      <c r="A17" s="34"/>
      <c r="B17" s="39"/>
      <c r="C17" s="34"/>
      <c r="D17" s="112" t="s">
        <v>29</v>
      </c>
      <c r="E17" s="34"/>
      <c r="F17" s="34"/>
      <c r="G17" s="34"/>
      <c r="H17" s="34"/>
      <c r="I17" s="112" t="s">
        <v>26</v>
      </c>
      <c r="J17" s="30" t="str">
        <f>'Rekapitulace stavby'!AN13</f>
        <v>Vyplň údaj</v>
      </c>
      <c r="K17" s="34"/>
      <c r="L17" s="113"/>
      <c r="S17" s="34"/>
      <c r="T17" s="34"/>
      <c r="U17" s="34"/>
      <c r="V17" s="34"/>
      <c r="W17" s="34"/>
      <c r="X17" s="34"/>
      <c r="Y17" s="34"/>
      <c r="Z17" s="34"/>
      <c r="AA17" s="34"/>
      <c r="AB17" s="34"/>
      <c r="AC17" s="34"/>
      <c r="AD17" s="34"/>
      <c r="AE17" s="34"/>
    </row>
    <row r="18" spans="1:31" s="2" customFormat="1" ht="18" customHeight="1">
      <c r="A18" s="34"/>
      <c r="B18" s="39"/>
      <c r="C18" s="34"/>
      <c r="D18" s="34"/>
      <c r="E18" s="294" t="str">
        <f>'Rekapitulace stavby'!E14</f>
        <v>Vyplň údaj</v>
      </c>
      <c r="F18" s="295"/>
      <c r="G18" s="295"/>
      <c r="H18" s="295"/>
      <c r="I18" s="112" t="s">
        <v>28</v>
      </c>
      <c r="J18" s="30" t="str">
        <f>'Rekapitulace stavby'!AN14</f>
        <v>Vyplň údaj</v>
      </c>
      <c r="K18" s="34"/>
      <c r="L18" s="113"/>
      <c r="S18" s="34"/>
      <c r="T18" s="34"/>
      <c r="U18" s="34"/>
      <c r="V18" s="34"/>
      <c r="W18" s="34"/>
      <c r="X18" s="34"/>
      <c r="Y18" s="34"/>
      <c r="Z18" s="34"/>
      <c r="AA18" s="34"/>
      <c r="AB18" s="34"/>
      <c r="AC18" s="34"/>
      <c r="AD18" s="34"/>
      <c r="AE18" s="34"/>
    </row>
    <row r="19" spans="1:31" s="2" customFormat="1" ht="6.9" customHeight="1">
      <c r="A19" s="34"/>
      <c r="B19" s="39"/>
      <c r="C19" s="34"/>
      <c r="D19" s="34"/>
      <c r="E19" s="34"/>
      <c r="F19" s="34"/>
      <c r="G19" s="34"/>
      <c r="H19" s="34"/>
      <c r="I19" s="34"/>
      <c r="J19" s="34"/>
      <c r="K19" s="34"/>
      <c r="L19" s="113"/>
      <c r="S19" s="34"/>
      <c r="T19" s="34"/>
      <c r="U19" s="34"/>
      <c r="V19" s="34"/>
      <c r="W19" s="34"/>
      <c r="X19" s="34"/>
      <c r="Y19" s="34"/>
      <c r="Z19" s="34"/>
      <c r="AA19" s="34"/>
      <c r="AB19" s="34"/>
      <c r="AC19" s="34"/>
      <c r="AD19" s="34"/>
      <c r="AE19" s="34"/>
    </row>
    <row r="20" spans="1:31" s="2" customFormat="1" ht="12" customHeight="1">
      <c r="A20" s="34"/>
      <c r="B20" s="39"/>
      <c r="C20" s="34"/>
      <c r="D20" s="112" t="s">
        <v>31</v>
      </c>
      <c r="E20" s="34"/>
      <c r="F20" s="34"/>
      <c r="G20" s="34"/>
      <c r="H20" s="34"/>
      <c r="I20" s="112" t="s">
        <v>26</v>
      </c>
      <c r="J20" s="103" t="str">
        <f>IF('Rekapitulace stavby'!AN16="","",'Rekapitulace stavby'!AN16)</f>
        <v/>
      </c>
      <c r="K20" s="34"/>
      <c r="L20" s="113"/>
      <c r="S20" s="34"/>
      <c r="T20" s="34"/>
      <c r="U20" s="34"/>
      <c r="V20" s="34"/>
      <c r="W20" s="34"/>
      <c r="X20" s="34"/>
      <c r="Y20" s="34"/>
      <c r="Z20" s="34"/>
      <c r="AA20" s="34"/>
      <c r="AB20" s="34"/>
      <c r="AC20" s="34"/>
      <c r="AD20" s="34"/>
      <c r="AE20" s="34"/>
    </row>
    <row r="21" spans="1:31" s="2" customFormat="1" ht="18" customHeight="1">
      <c r="A21" s="34"/>
      <c r="B21" s="39"/>
      <c r="C21" s="34"/>
      <c r="D21" s="34"/>
      <c r="E21" s="103" t="str">
        <f>IF('Rekapitulace stavby'!E17="","",'Rekapitulace stavby'!E17)</f>
        <v xml:space="preserve"> </v>
      </c>
      <c r="F21" s="34"/>
      <c r="G21" s="34"/>
      <c r="H21" s="34"/>
      <c r="I21" s="112" t="s">
        <v>28</v>
      </c>
      <c r="J21" s="103" t="str">
        <f>IF('Rekapitulace stavby'!AN17="","",'Rekapitulace stavby'!AN17)</f>
        <v/>
      </c>
      <c r="K21" s="34"/>
      <c r="L21" s="113"/>
      <c r="S21" s="34"/>
      <c r="T21" s="34"/>
      <c r="U21" s="34"/>
      <c r="V21" s="34"/>
      <c r="W21" s="34"/>
      <c r="X21" s="34"/>
      <c r="Y21" s="34"/>
      <c r="Z21" s="34"/>
      <c r="AA21" s="34"/>
      <c r="AB21" s="34"/>
      <c r="AC21" s="34"/>
      <c r="AD21" s="34"/>
      <c r="AE21" s="34"/>
    </row>
    <row r="22" spans="1:31" s="2" customFormat="1" ht="6.9" customHeight="1">
      <c r="A22" s="34"/>
      <c r="B22" s="39"/>
      <c r="C22" s="34"/>
      <c r="D22" s="34"/>
      <c r="E22" s="34"/>
      <c r="F22" s="34"/>
      <c r="G22" s="34"/>
      <c r="H22" s="34"/>
      <c r="I22" s="34"/>
      <c r="J22" s="34"/>
      <c r="K22" s="34"/>
      <c r="L22" s="113"/>
      <c r="S22" s="34"/>
      <c r="T22" s="34"/>
      <c r="U22" s="34"/>
      <c r="V22" s="34"/>
      <c r="W22" s="34"/>
      <c r="X22" s="34"/>
      <c r="Y22" s="34"/>
      <c r="Z22" s="34"/>
      <c r="AA22" s="34"/>
      <c r="AB22" s="34"/>
      <c r="AC22" s="34"/>
      <c r="AD22" s="34"/>
      <c r="AE22" s="34"/>
    </row>
    <row r="23" spans="1:31" s="2" customFormat="1" ht="12" customHeight="1">
      <c r="A23" s="34"/>
      <c r="B23" s="39"/>
      <c r="C23" s="34"/>
      <c r="D23" s="112" t="s">
        <v>33</v>
      </c>
      <c r="E23" s="34"/>
      <c r="F23" s="34"/>
      <c r="G23" s="34"/>
      <c r="H23" s="34"/>
      <c r="I23" s="112" t="s">
        <v>26</v>
      </c>
      <c r="J23" s="103" t="s">
        <v>19</v>
      </c>
      <c r="K23" s="34"/>
      <c r="L23" s="113"/>
      <c r="S23" s="34"/>
      <c r="T23" s="34"/>
      <c r="U23" s="34"/>
      <c r="V23" s="34"/>
      <c r="W23" s="34"/>
      <c r="X23" s="34"/>
      <c r="Y23" s="34"/>
      <c r="Z23" s="34"/>
      <c r="AA23" s="34"/>
      <c r="AB23" s="34"/>
      <c r="AC23" s="34"/>
      <c r="AD23" s="34"/>
      <c r="AE23" s="34"/>
    </row>
    <row r="24" spans="1:31" s="2" customFormat="1" ht="18" customHeight="1">
      <c r="A24" s="34"/>
      <c r="B24" s="39"/>
      <c r="C24" s="34"/>
      <c r="D24" s="34"/>
      <c r="E24" s="103" t="s">
        <v>34</v>
      </c>
      <c r="F24" s="34"/>
      <c r="G24" s="34"/>
      <c r="H24" s="34"/>
      <c r="I24" s="112" t="s">
        <v>28</v>
      </c>
      <c r="J24" s="103" t="s">
        <v>19</v>
      </c>
      <c r="K24" s="34"/>
      <c r="L24" s="113"/>
      <c r="S24" s="34"/>
      <c r="T24" s="34"/>
      <c r="U24" s="34"/>
      <c r="V24" s="34"/>
      <c r="W24" s="34"/>
      <c r="X24" s="34"/>
      <c r="Y24" s="34"/>
      <c r="Z24" s="34"/>
      <c r="AA24" s="34"/>
      <c r="AB24" s="34"/>
      <c r="AC24" s="34"/>
      <c r="AD24" s="34"/>
      <c r="AE24" s="34"/>
    </row>
    <row r="25" spans="1:31" s="2" customFormat="1" ht="6.9" customHeight="1">
      <c r="A25" s="34"/>
      <c r="B25" s="39"/>
      <c r="C25" s="34"/>
      <c r="D25" s="34"/>
      <c r="E25" s="34"/>
      <c r="F25" s="34"/>
      <c r="G25" s="34"/>
      <c r="H25" s="34"/>
      <c r="I25" s="34"/>
      <c r="J25" s="34"/>
      <c r="K25" s="34"/>
      <c r="L25" s="113"/>
      <c r="S25" s="34"/>
      <c r="T25" s="34"/>
      <c r="U25" s="34"/>
      <c r="V25" s="34"/>
      <c r="W25" s="34"/>
      <c r="X25" s="34"/>
      <c r="Y25" s="34"/>
      <c r="Z25" s="34"/>
      <c r="AA25" s="34"/>
      <c r="AB25" s="34"/>
      <c r="AC25" s="34"/>
      <c r="AD25" s="34"/>
      <c r="AE25" s="34"/>
    </row>
    <row r="26" spans="1:31" s="2" customFormat="1" ht="12" customHeight="1">
      <c r="A26" s="34"/>
      <c r="B26" s="39"/>
      <c r="C26" s="34"/>
      <c r="D26" s="112" t="s">
        <v>35</v>
      </c>
      <c r="E26" s="34"/>
      <c r="F26" s="34"/>
      <c r="G26" s="34"/>
      <c r="H26" s="34"/>
      <c r="I26" s="34"/>
      <c r="J26" s="34"/>
      <c r="K26" s="34"/>
      <c r="L26" s="113"/>
      <c r="S26" s="34"/>
      <c r="T26" s="34"/>
      <c r="U26" s="34"/>
      <c r="V26" s="34"/>
      <c r="W26" s="34"/>
      <c r="X26" s="34"/>
      <c r="Y26" s="34"/>
      <c r="Z26" s="34"/>
      <c r="AA26" s="34"/>
      <c r="AB26" s="34"/>
      <c r="AC26" s="34"/>
      <c r="AD26" s="34"/>
      <c r="AE26" s="34"/>
    </row>
    <row r="27" spans="1:31" s="8" customFormat="1" ht="59.25" customHeight="1">
      <c r="A27" s="115"/>
      <c r="B27" s="116"/>
      <c r="C27" s="115"/>
      <c r="D27" s="115"/>
      <c r="E27" s="296" t="s">
        <v>36</v>
      </c>
      <c r="F27" s="296"/>
      <c r="G27" s="296"/>
      <c r="H27" s="296"/>
      <c r="I27" s="115"/>
      <c r="J27" s="115"/>
      <c r="K27" s="115"/>
      <c r="L27" s="117"/>
      <c r="S27" s="115"/>
      <c r="T27" s="115"/>
      <c r="U27" s="115"/>
      <c r="V27" s="115"/>
      <c r="W27" s="115"/>
      <c r="X27" s="115"/>
      <c r="Y27" s="115"/>
      <c r="Z27" s="115"/>
      <c r="AA27" s="115"/>
      <c r="AB27" s="115"/>
      <c r="AC27" s="115"/>
      <c r="AD27" s="115"/>
      <c r="AE27" s="115"/>
    </row>
    <row r="28" spans="1:31" s="2" customFormat="1" ht="6.9" customHeight="1">
      <c r="A28" s="34"/>
      <c r="B28" s="39"/>
      <c r="C28" s="34"/>
      <c r="D28" s="34"/>
      <c r="E28" s="34"/>
      <c r="F28" s="34"/>
      <c r="G28" s="34"/>
      <c r="H28" s="34"/>
      <c r="I28" s="34"/>
      <c r="J28" s="34"/>
      <c r="K28" s="34"/>
      <c r="L28" s="113"/>
      <c r="S28" s="34"/>
      <c r="T28" s="34"/>
      <c r="U28" s="34"/>
      <c r="V28" s="34"/>
      <c r="W28" s="34"/>
      <c r="X28" s="34"/>
      <c r="Y28" s="34"/>
      <c r="Z28" s="34"/>
      <c r="AA28" s="34"/>
      <c r="AB28" s="34"/>
      <c r="AC28" s="34"/>
      <c r="AD28" s="34"/>
      <c r="AE28" s="34"/>
    </row>
    <row r="29" spans="1:31" s="2" customFormat="1" ht="6.9" customHeight="1">
      <c r="A29" s="34"/>
      <c r="B29" s="39"/>
      <c r="C29" s="34"/>
      <c r="D29" s="118"/>
      <c r="E29" s="118"/>
      <c r="F29" s="118"/>
      <c r="G29" s="118"/>
      <c r="H29" s="118"/>
      <c r="I29" s="118"/>
      <c r="J29" s="118"/>
      <c r="K29" s="118"/>
      <c r="L29" s="113"/>
      <c r="S29" s="34"/>
      <c r="T29" s="34"/>
      <c r="U29" s="34"/>
      <c r="V29" s="34"/>
      <c r="W29" s="34"/>
      <c r="X29" s="34"/>
      <c r="Y29" s="34"/>
      <c r="Z29" s="34"/>
      <c r="AA29" s="34"/>
      <c r="AB29" s="34"/>
      <c r="AC29" s="34"/>
      <c r="AD29" s="34"/>
      <c r="AE29" s="34"/>
    </row>
    <row r="30" spans="1:31" s="2" customFormat="1" ht="25.35" customHeight="1">
      <c r="A30" s="34"/>
      <c r="B30" s="39"/>
      <c r="C30" s="34"/>
      <c r="D30" s="119" t="s">
        <v>37</v>
      </c>
      <c r="E30" s="34"/>
      <c r="F30" s="34"/>
      <c r="G30" s="34"/>
      <c r="H30" s="34"/>
      <c r="I30" s="34"/>
      <c r="J30" s="120">
        <f>ROUND(J80,2)</f>
        <v>0</v>
      </c>
      <c r="K30" s="34"/>
      <c r="L30" s="113"/>
      <c r="S30" s="34"/>
      <c r="T30" s="34"/>
      <c r="U30" s="34"/>
      <c r="V30" s="34"/>
      <c r="W30" s="34"/>
      <c r="X30" s="34"/>
      <c r="Y30" s="34"/>
      <c r="Z30" s="34"/>
      <c r="AA30" s="34"/>
      <c r="AB30" s="34"/>
      <c r="AC30" s="34"/>
      <c r="AD30" s="34"/>
      <c r="AE30" s="34"/>
    </row>
    <row r="31" spans="1:31" s="2" customFormat="1" ht="6.9" customHeight="1">
      <c r="A31" s="34"/>
      <c r="B31" s="39"/>
      <c r="C31" s="34"/>
      <c r="D31" s="118"/>
      <c r="E31" s="118"/>
      <c r="F31" s="118"/>
      <c r="G31" s="118"/>
      <c r="H31" s="118"/>
      <c r="I31" s="118"/>
      <c r="J31" s="118"/>
      <c r="K31" s="118"/>
      <c r="L31" s="113"/>
      <c r="S31" s="34"/>
      <c r="T31" s="34"/>
      <c r="U31" s="34"/>
      <c r="V31" s="34"/>
      <c r="W31" s="34"/>
      <c r="X31" s="34"/>
      <c r="Y31" s="34"/>
      <c r="Z31" s="34"/>
      <c r="AA31" s="34"/>
      <c r="AB31" s="34"/>
      <c r="AC31" s="34"/>
      <c r="AD31" s="34"/>
      <c r="AE31" s="34"/>
    </row>
    <row r="32" spans="1:31" s="2" customFormat="1" ht="14.4" customHeight="1">
      <c r="A32" s="34"/>
      <c r="B32" s="39"/>
      <c r="C32" s="34"/>
      <c r="D32" s="34"/>
      <c r="E32" s="34"/>
      <c r="F32" s="121" t="s">
        <v>39</v>
      </c>
      <c r="G32" s="34"/>
      <c r="H32" s="34"/>
      <c r="I32" s="121" t="s">
        <v>38</v>
      </c>
      <c r="J32" s="121" t="s">
        <v>40</v>
      </c>
      <c r="K32" s="34"/>
      <c r="L32" s="113"/>
      <c r="S32" s="34"/>
      <c r="T32" s="34"/>
      <c r="U32" s="34"/>
      <c r="V32" s="34"/>
      <c r="W32" s="34"/>
      <c r="X32" s="34"/>
      <c r="Y32" s="34"/>
      <c r="Z32" s="34"/>
      <c r="AA32" s="34"/>
      <c r="AB32" s="34"/>
      <c r="AC32" s="34"/>
      <c r="AD32" s="34"/>
      <c r="AE32" s="34"/>
    </row>
    <row r="33" spans="1:31" s="2" customFormat="1" ht="14.4" customHeight="1">
      <c r="A33" s="34"/>
      <c r="B33" s="39"/>
      <c r="C33" s="34"/>
      <c r="D33" s="122" t="s">
        <v>41</v>
      </c>
      <c r="E33" s="112" t="s">
        <v>42</v>
      </c>
      <c r="F33" s="123">
        <f>ROUND((SUM(BE80:BE86)),2)</f>
        <v>0</v>
      </c>
      <c r="G33" s="34"/>
      <c r="H33" s="34"/>
      <c r="I33" s="124">
        <v>0.21</v>
      </c>
      <c r="J33" s="123">
        <f>ROUND(((SUM(BE80:BE86))*I33),2)</f>
        <v>0</v>
      </c>
      <c r="K33" s="34"/>
      <c r="L33" s="113"/>
      <c r="S33" s="34"/>
      <c r="T33" s="34"/>
      <c r="U33" s="34"/>
      <c r="V33" s="34"/>
      <c r="W33" s="34"/>
      <c r="X33" s="34"/>
      <c r="Y33" s="34"/>
      <c r="Z33" s="34"/>
      <c r="AA33" s="34"/>
      <c r="AB33" s="34"/>
      <c r="AC33" s="34"/>
      <c r="AD33" s="34"/>
      <c r="AE33" s="34"/>
    </row>
    <row r="34" spans="1:31" s="2" customFormat="1" ht="14.4" customHeight="1">
      <c r="A34" s="34"/>
      <c r="B34" s="39"/>
      <c r="C34" s="34"/>
      <c r="D34" s="34"/>
      <c r="E34" s="112" t="s">
        <v>43</v>
      </c>
      <c r="F34" s="123">
        <f>ROUND((SUM(BF80:BF86)),2)</f>
        <v>0</v>
      </c>
      <c r="G34" s="34"/>
      <c r="H34" s="34"/>
      <c r="I34" s="124">
        <v>0.15</v>
      </c>
      <c r="J34" s="123">
        <f>ROUND(((SUM(BF80:BF86))*I34),2)</f>
        <v>0</v>
      </c>
      <c r="K34" s="34"/>
      <c r="L34" s="113"/>
      <c r="S34" s="34"/>
      <c r="T34" s="34"/>
      <c r="U34" s="34"/>
      <c r="V34" s="34"/>
      <c r="W34" s="34"/>
      <c r="X34" s="34"/>
      <c r="Y34" s="34"/>
      <c r="Z34" s="34"/>
      <c r="AA34" s="34"/>
      <c r="AB34" s="34"/>
      <c r="AC34" s="34"/>
      <c r="AD34" s="34"/>
      <c r="AE34" s="34"/>
    </row>
    <row r="35" spans="1:31" s="2" customFormat="1" ht="14.4" customHeight="1" hidden="1">
      <c r="A35" s="34"/>
      <c r="B35" s="39"/>
      <c r="C35" s="34"/>
      <c r="D35" s="34"/>
      <c r="E35" s="112" t="s">
        <v>44</v>
      </c>
      <c r="F35" s="123">
        <f>ROUND((SUM(BG80:BG86)),2)</f>
        <v>0</v>
      </c>
      <c r="G35" s="34"/>
      <c r="H35" s="34"/>
      <c r="I35" s="124">
        <v>0.21</v>
      </c>
      <c r="J35" s="123">
        <f>0</f>
        <v>0</v>
      </c>
      <c r="K35" s="34"/>
      <c r="L35" s="113"/>
      <c r="S35" s="34"/>
      <c r="T35" s="34"/>
      <c r="U35" s="34"/>
      <c r="V35" s="34"/>
      <c r="W35" s="34"/>
      <c r="X35" s="34"/>
      <c r="Y35" s="34"/>
      <c r="Z35" s="34"/>
      <c r="AA35" s="34"/>
      <c r="AB35" s="34"/>
      <c r="AC35" s="34"/>
      <c r="AD35" s="34"/>
      <c r="AE35" s="34"/>
    </row>
    <row r="36" spans="1:31" s="2" customFormat="1" ht="14.4" customHeight="1" hidden="1">
      <c r="A36" s="34"/>
      <c r="B36" s="39"/>
      <c r="C36" s="34"/>
      <c r="D36" s="34"/>
      <c r="E36" s="112" t="s">
        <v>45</v>
      </c>
      <c r="F36" s="123">
        <f>ROUND((SUM(BH80:BH86)),2)</f>
        <v>0</v>
      </c>
      <c r="G36" s="34"/>
      <c r="H36" s="34"/>
      <c r="I36" s="124">
        <v>0.15</v>
      </c>
      <c r="J36" s="123">
        <f>0</f>
        <v>0</v>
      </c>
      <c r="K36" s="34"/>
      <c r="L36" s="113"/>
      <c r="S36" s="34"/>
      <c r="T36" s="34"/>
      <c r="U36" s="34"/>
      <c r="V36" s="34"/>
      <c r="W36" s="34"/>
      <c r="X36" s="34"/>
      <c r="Y36" s="34"/>
      <c r="Z36" s="34"/>
      <c r="AA36" s="34"/>
      <c r="AB36" s="34"/>
      <c r="AC36" s="34"/>
      <c r="AD36" s="34"/>
      <c r="AE36" s="34"/>
    </row>
    <row r="37" spans="1:31" s="2" customFormat="1" ht="14.4" customHeight="1" hidden="1">
      <c r="A37" s="34"/>
      <c r="B37" s="39"/>
      <c r="C37" s="34"/>
      <c r="D37" s="34"/>
      <c r="E37" s="112" t="s">
        <v>46</v>
      </c>
      <c r="F37" s="123">
        <f>ROUND((SUM(BI80:BI86)),2)</f>
        <v>0</v>
      </c>
      <c r="G37" s="34"/>
      <c r="H37" s="34"/>
      <c r="I37" s="124">
        <v>0</v>
      </c>
      <c r="J37" s="123">
        <f>0</f>
        <v>0</v>
      </c>
      <c r="K37" s="34"/>
      <c r="L37" s="113"/>
      <c r="S37" s="34"/>
      <c r="T37" s="34"/>
      <c r="U37" s="34"/>
      <c r="V37" s="34"/>
      <c r="W37" s="34"/>
      <c r="X37" s="34"/>
      <c r="Y37" s="34"/>
      <c r="Z37" s="34"/>
      <c r="AA37" s="34"/>
      <c r="AB37" s="34"/>
      <c r="AC37" s="34"/>
      <c r="AD37" s="34"/>
      <c r="AE37" s="34"/>
    </row>
    <row r="38" spans="1:31" s="2" customFormat="1" ht="6.9" customHeight="1">
      <c r="A38" s="34"/>
      <c r="B38" s="39"/>
      <c r="C38" s="34"/>
      <c r="D38" s="34"/>
      <c r="E38" s="34"/>
      <c r="F38" s="34"/>
      <c r="G38" s="34"/>
      <c r="H38" s="34"/>
      <c r="I38" s="34"/>
      <c r="J38" s="34"/>
      <c r="K38" s="34"/>
      <c r="L38" s="113"/>
      <c r="S38" s="34"/>
      <c r="T38" s="34"/>
      <c r="U38" s="34"/>
      <c r="V38" s="34"/>
      <c r="W38" s="34"/>
      <c r="X38" s="34"/>
      <c r="Y38" s="34"/>
      <c r="Z38" s="34"/>
      <c r="AA38" s="34"/>
      <c r="AB38" s="34"/>
      <c r="AC38" s="34"/>
      <c r="AD38" s="34"/>
      <c r="AE38" s="34"/>
    </row>
    <row r="39" spans="1:31" s="2" customFormat="1" ht="25.35" customHeight="1">
      <c r="A39" s="34"/>
      <c r="B39" s="39"/>
      <c r="C39" s="125"/>
      <c r="D39" s="126" t="s">
        <v>47</v>
      </c>
      <c r="E39" s="127"/>
      <c r="F39" s="127"/>
      <c r="G39" s="128" t="s">
        <v>48</v>
      </c>
      <c r="H39" s="129" t="s">
        <v>49</v>
      </c>
      <c r="I39" s="127"/>
      <c r="J39" s="130">
        <f>SUM(J30:J37)</f>
        <v>0</v>
      </c>
      <c r="K39" s="131"/>
      <c r="L39" s="113"/>
      <c r="S39" s="34"/>
      <c r="T39" s="34"/>
      <c r="U39" s="34"/>
      <c r="V39" s="34"/>
      <c r="W39" s="34"/>
      <c r="X39" s="34"/>
      <c r="Y39" s="34"/>
      <c r="Z39" s="34"/>
      <c r="AA39" s="34"/>
      <c r="AB39" s="34"/>
      <c r="AC39" s="34"/>
      <c r="AD39" s="34"/>
      <c r="AE39" s="34"/>
    </row>
    <row r="40" spans="1:31" s="2" customFormat="1" ht="14.4" customHeight="1">
      <c r="A40" s="34"/>
      <c r="B40" s="132"/>
      <c r="C40" s="133"/>
      <c r="D40" s="133"/>
      <c r="E40" s="133"/>
      <c r="F40" s="133"/>
      <c r="G40" s="133"/>
      <c r="H40" s="133"/>
      <c r="I40" s="133"/>
      <c r="J40" s="133"/>
      <c r="K40" s="133"/>
      <c r="L40" s="113"/>
      <c r="S40" s="34"/>
      <c r="T40" s="34"/>
      <c r="U40" s="34"/>
      <c r="V40" s="34"/>
      <c r="W40" s="34"/>
      <c r="X40" s="34"/>
      <c r="Y40" s="34"/>
      <c r="Z40" s="34"/>
      <c r="AA40" s="34"/>
      <c r="AB40" s="34"/>
      <c r="AC40" s="34"/>
      <c r="AD40" s="34"/>
      <c r="AE40" s="34"/>
    </row>
    <row r="44" spans="1:31" s="2" customFormat="1" ht="6.9" customHeight="1" hidden="1">
      <c r="A44" s="34"/>
      <c r="B44" s="134"/>
      <c r="C44" s="135"/>
      <c r="D44" s="135"/>
      <c r="E44" s="135"/>
      <c r="F44" s="135"/>
      <c r="G44" s="135"/>
      <c r="H44" s="135"/>
      <c r="I44" s="135"/>
      <c r="J44" s="135"/>
      <c r="K44" s="135"/>
      <c r="L44" s="113"/>
      <c r="S44" s="34"/>
      <c r="T44" s="34"/>
      <c r="U44" s="34"/>
      <c r="V44" s="34"/>
      <c r="W44" s="34"/>
      <c r="X44" s="34"/>
      <c r="Y44" s="34"/>
      <c r="Z44" s="34"/>
      <c r="AA44" s="34"/>
      <c r="AB44" s="34"/>
      <c r="AC44" s="34"/>
      <c r="AD44" s="34"/>
      <c r="AE44" s="34"/>
    </row>
    <row r="45" spans="1:31" s="2" customFormat="1" ht="24.9" customHeight="1" hidden="1">
      <c r="A45" s="34"/>
      <c r="B45" s="35"/>
      <c r="C45" s="23" t="s">
        <v>158</v>
      </c>
      <c r="D45" s="36"/>
      <c r="E45" s="36"/>
      <c r="F45" s="36"/>
      <c r="G45" s="36"/>
      <c r="H45" s="36"/>
      <c r="I45" s="36"/>
      <c r="J45" s="36"/>
      <c r="K45" s="36"/>
      <c r="L45" s="113"/>
      <c r="S45" s="34"/>
      <c r="T45" s="34"/>
      <c r="U45" s="34"/>
      <c r="V45" s="34"/>
      <c r="W45" s="34"/>
      <c r="X45" s="34"/>
      <c r="Y45" s="34"/>
      <c r="Z45" s="34"/>
      <c r="AA45" s="34"/>
      <c r="AB45" s="34"/>
      <c r="AC45" s="34"/>
      <c r="AD45" s="34"/>
      <c r="AE45" s="34"/>
    </row>
    <row r="46" spans="1:31" s="2" customFormat="1" ht="6.9" customHeight="1" hidden="1">
      <c r="A46" s="34"/>
      <c r="B46" s="35"/>
      <c r="C46" s="36"/>
      <c r="D46" s="36"/>
      <c r="E46" s="36"/>
      <c r="F46" s="36"/>
      <c r="G46" s="36"/>
      <c r="H46" s="36"/>
      <c r="I46" s="36"/>
      <c r="J46" s="36"/>
      <c r="K46" s="36"/>
      <c r="L46" s="113"/>
      <c r="S46" s="34"/>
      <c r="T46" s="34"/>
      <c r="U46" s="34"/>
      <c r="V46" s="34"/>
      <c r="W46" s="34"/>
      <c r="X46" s="34"/>
      <c r="Y46" s="34"/>
      <c r="Z46" s="34"/>
      <c r="AA46" s="34"/>
      <c r="AB46" s="34"/>
      <c r="AC46" s="34"/>
      <c r="AD46" s="34"/>
      <c r="AE46" s="34"/>
    </row>
    <row r="47" spans="1:31" s="2" customFormat="1" ht="12" customHeight="1" hidden="1">
      <c r="A47" s="34"/>
      <c r="B47" s="35"/>
      <c r="C47" s="29" t="s">
        <v>16</v>
      </c>
      <c r="D47" s="36"/>
      <c r="E47" s="36"/>
      <c r="F47" s="36"/>
      <c r="G47" s="36"/>
      <c r="H47" s="36"/>
      <c r="I47" s="36"/>
      <c r="J47" s="36"/>
      <c r="K47" s="36"/>
      <c r="L47" s="113"/>
      <c r="S47" s="34"/>
      <c r="T47" s="34"/>
      <c r="U47" s="34"/>
      <c r="V47" s="34"/>
      <c r="W47" s="34"/>
      <c r="X47" s="34"/>
      <c r="Y47" s="34"/>
      <c r="Z47" s="34"/>
      <c r="AA47" s="34"/>
      <c r="AB47" s="34"/>
      <c r="AC47" s="34"/>
      <c r="AD47" s="34"/>
      <c r="AE47" s="34"/>
    </row>
    <row r="48" spans="1:31" s="2" customFormat="1" ht="16.5" customHeight="1" hidden="1">
      <c r="A48" s="34"/>
      <c r="B48" s="35"/>
      <c r="C48" s="36"/>
      <c r="D48" s="36"/>
      <c r="E48" s="288" t="str">
        <f>E7</f>
        <v>Cyklická údržba trati v úseku Praha-Holešovice - Vraňany</v>
      </c>
      <c r="F48" s="289"/>
      <c r="G48" s="289"/>
      <c r="H48" s="289"/>
      <c r="I48" s="36"/>
      <c r="J48" s="36"/>
      <c r="K48" s="36"/>
      <c r="L48" s="113"/>
      <c r="S48" s="34"/>
      <c r="T48" s="34"/>
      <c r="U48" s="34"/>
      <c r="V48" s="34"/>
      <c r="W48" s="34"/>
      <c r="X48" s="34"/>
      <c r="Y48" s="34"/>
      <c r="Z48" s="34"/>
      <c r="AA48" s="34"/>
      <c r="AB48" s="34"/>
      <c r="AC48" s="34"/>
      <c r="AD48" s="34"/>
      <c r="AE48" s="34"/>
    </row>
    <row r="49" spans="1:31" s="2" customFormat="1" ht="12" customHeight="1" hidden="1">
      <c r="A49" s="34"/>
      <c r="B49" s="35"/>
      <c r="C49" s="29" t="s">
        <v>156</v>
      </c>
      <c r="D49" s="36"/>
      <c r="E49" s="36"/>
      <c r="F49" s="36"/>
      <c r="G49" s="36"/>
      <c r="H49" s="36"/>
      <c r="I49" s="36"/>
      <c r="J49" s="36"/>
      <c r="K49" s="36"/>
      <c r="L49" s="113"/>
      <c r="S49" s="34"/>
      <c r="T49" s="34"/>
      <c r="U49" s="34"/>
      <c r="V49" s="34"/>
      <c r="W49" s="34"/>
      <c r="X49" s="34"/>
      <c r="Y49" s="34"/>
      <c r="Z49" s="34"/>
      <c r="AA49" s="34"/>
      <c r="AB49" s="34"/>
      <c r="AC49" s="34"/>
      <c r="AD49" s="34"/>
      <c r="AE49" s="34"/>
    </row>
    <row r="50" spans="1:31" s="2" customFormat="1" ht="16.5" customHeight="1" hidden="1">
      <c r="A50" s="34"/>
      <c r="B50" s="35"/>
      <c r="C50" s="36"/>
      <c r="D50" s="36"/>
      <c r="E50" s="280" t="str">
        <f>E9</f>
        <v>SO 18 - DSPS</v>
      </c>
      <c r="F50" s="287"/>
      <c r="G50" s="287"/>
      <c r="H50" s="287"/>
      <c r="I50" s="36"/>
      <c r="J50" s="36"/>
      <c r="K50" s="36"/>
      <c r="L50" s="113"/>
      <c r="S50" s="34"/>
      <c r="T50" s="34"/>
      <c r="U50" s="34"/>
      <c r="V50" s="34"/>
      <c r="W50" s="34"/>
      <c r="X50" s="34"/>
      <c r="Y50" s="34"/>
      <c r="Z50" s="34"/>
      <c r="AA50" s="34"/>
      <c r="AB50" s="34"/>
      <c r="AC50" s="34"/>
      <c r="AD50" s="34"/>
      <c r="AE50" s="34"/>
    </row>
    <row r="51" spans="1:31" s="2" customFormat="1" ht="6.9" customHeight="1" hidden="1">
      <c r="A51" s="34"/>
      <c r="B51" s="35"/>
      <c r="C51" s="36"/>
      <c r="D51" s="36"/>
      <c r="E51" s="36"/>
      <c r="F51" s="36"/>
      <c r="G51" s="36"/>
      <c r="H51" s="36"/>
      <c r="I51" s="36"/>
      <c r="J51" s="36"/>
      <c r="K51" s="36"/>
      <c r="L51" s="113"/>
      <c r="S51" s="34"/>
      <c r="T51" s="34"/>
      <c r="U51" s="34"/>
      <c r="V51" s="34"/>
      <c r="W51" s="34"/>
      <c r="X51" s="34"/>
      <c r="Y51" s="34"/>
      <c r="Z51" s="34"/>
      <c r="AA51" s="34"/>
      <c r="AB51" s="34"/>
      <c r="AC51" s="34"/>
      <c r="AD51" s="34"/>
      <c r="AE51" s="34"/>
    </row>
    <row r="52" spans="1:31" s="2" customFormat="1" ht="12" customHeight="1" hidden="1">
      <c r="A52" s="34"/>
      <c r="B52" s="35"/>
      <c r="C52" s="29" t="s">
        <v>21</v>
      </c>
      <c r="D52" s="36"/>
      <c r="E52" s="36"/>
      <c r="F52" s="27" t="str">
        <f>F12</f>
        <v xml:space="preserve"> </v>
      </c>
      <c r="G52" s="36"/>
      <c r="H52" s="36"/>
      <c r="I52" s="29" t="s">
        <v>23</v>
      </c>
      <c r="J52" s="59" t="str">
        <f>IF(J12="","",J12)</f>
        <v>24. 2. 2023</v>
      </c>
      <c r="K52" s="36"/>
      <c r="L52" s="113"/>
      <c r="S52" s="34"/>
      <c r="T52" s="34"/>
      <c r="U52" s="34"/>
      <c r="V52" s="34"/>
      <c r="W52" s="34"/>
      <c r="X52" s="34"/>
      <c r="Y52" s="34"/>
      <c r="Z52" s="34"/>
      <c r="AA52" s="34"/>
      <c r="AB52" s="34"/>
      <c r="AC52" s="34"/>
      <c r="AD52" s="34"/>
      <c r="AE52" s="34"/>
    </row>
    <row r="53" spans="1:31" s="2" customFormat="1" ht="6.9" customHeight="1" hidden="1">
      <c r="A53" s="34"/>
      <c r="B53" s="35"/>
      <c r="C53" s="36"/>
      <c r="D53" s="36"/>
      <c r="E53" s="36"/>
      <c r="F53" s="36"/>
      <c r="G53" s="36"/>
      <c r="H53" s="36"/>
      <c r="I53" s="36"/>
      <c r="J53" s="36"/>
      <c r="K53" s="36"/>
      <c r="L53" s="113"/>
      <c r="S53" s="34"/>
      <c r="T53" s="34"/>
      <c r="U53" s="34"/>
      <c r="V53" s="34"/>
      <c r="W53" s="34"/>
      <c r="X53" s="34"/>
      <c r="Y53" s="34"/>
      <c r="Z53" s="34"/>
      <c r="AA53" s="34"/>
      <c r="AB53" s="34"/>
      <c r="AC53" s="34"/>
      <c r="AD53" s="34"/>
      <c r="AE53" s="34"/>
    </row>
    <row r="54" spans="1:31" s="2" customFormat="1" ht="15.15" customHeight="1" hidden="1">
      <c r="A54" s="34"/>
      <c r="B54" s="35"/>
      <c r="C54" s="29" t="s">
        <v>25</v>
      </c>
      <c r="D54" s="36"/>
      <c r="E54" s="36"/>
      <c r="F54" s="27" t="str">
        <f>E15</f>
        <v>Ing. Aleš Bednář</v>
      </c>
      <c r="G54" s="36"/>
      <c r="H54" s="36"/>
      <c r="I54" s="29" t="s">
        <v>31</v>
      </c>
      <c r="J54" s="32" t="str">
        <f>E21</f>
        <v xml:space="preserve"> </v>
      </c>
      <c r="K54" s="36"/>
      <c r="L54" s="113"/>
      <c r="S54" s="34"/>
      <c r="T54" s="34"/>
      <c r="U54" s="34"/>
      <c r="V54" s="34"/>
      <c r="W54" s="34"/>
      <c r="X54" s="34"/>
      <c r="Y54" s="34"/>
      <c r="Z54" s="34"/>
      <c r="AA54" s="34"/>
      <c r="AB54" s="34"/>
      <c r="AC54" s="34"/>
      <c r="AD54" s="34"/>
      <c r="AE54" s="34"/>
    </row>
    <row r="55" spans="1:31" s="2" customFormat="1" ht="15.15" customHeight="1" hidden="1">
      <c r="A55" s="34"/>
      <c r="B55" s="35"/>
      <c r="C55" s="29" t="s">
        <v>29</v>
      </c>
      <c r="D55" s="36"/>
      <c r="E55" s="36"/>
      <c r="F55" s="27" t="str">
        <f>IF(E18="","",E18)</f>
        <v>Vyplň údaj</v>
      </c>
      <c r="G55" s="36"/>
      <c r="H55" s="36"/>
      <c r="I55" s="29" t="s">
        <v>33</v>
      </c>
      <c r="J55" s="32" t="str">
        <f>E24</f>
        <v>Lukáš Kot</v>
      </c>
      <c r="K55" s="36"/>
      <c r="L55" s="113"/>
      <c r="S55" s="34"/>
      <c r="T55" s="34"/>
      <c r="U55" s="34"/>
      <c r="V55" s="34"/>
      <c r="W55" s="34"/>
      <c r="X55" s="34"/>
      <c r="Y55" s="34"/>
      <c r="Z55" s="34"/>
      <c r="AA55" s="34"/>
      <c r="AB55" s="34"/>
      <c r="AC55" s="34"/>
      <c r="AD55" s="34"/>
      <c r="AE55" s="34"/>
    </row>
    <row r="56" spans="1:31" s="2" customFormat="1" ht="10.35" customHeight="1" hidden="1">
      <c r="A56" s="34"/>
      <c r="B56" s="35"/>
      <c r="C56" s="36"/>
      <c r="D56" s="36"/>
      <c r="E56" s="36"/>
      <c r="F56" s="36"/>
      <c r="G56" s="36"/>
      <c r="H56" s="36"/>
      <c r="I56" s="36"/>
      <c r="J56" s="36"/>
      <c r="K56" s="36"/>
      <c r="L56" s="113"/>
      <c r="S56" s="34"/>
      <c r="T56" s="34"/>
      <c r="U56" s="34"/>
      <c r="V56" s="34"/>
      <c r="W56" s="34"/>
      <c r="X56" s="34"/>
      <c r="Y56" s="34"/>
      <c r="Z56" s="34"/>
      <c r="AA56" s="34"/>
      <c r="AB56" s="34"/>
      <c r="AC56" s="34"/>
      <c r="AD56" s="34"/>
      <c r="AE56" s="34"/>
    </row>
    <row r="57" spans="1:31" s="2" customFormat="1" ht="29.25" customHeight="1" hidden="1">
      <c r="A57" s="34"/>
      <c r="B57" s="35"/>
      <c r="C57" s="136" t="s">
        <v>159</v>
      </c>
      <c r="D57" s="137"/>
      <c r="E57" s="137"/>
      <c r="F57" s="137"/>
      <c r="G57" s="137"/>
      <c r="H57" s="137"/>
      <c r="I57" s="137"/>
      <c r="J57" s="138" t="s">
        <v>160</v>
      </c>
      <c r="K57" s="137"/>
      <c r="L57" s="113"/>
      <c r="S57" s="34"/>
      <c r="T57" s="34"/>
      <c r="U57" s="34"/>
      <c r="V57" s="34"/>
      <c r="W57" s="34"/>
      <c r="X57" s="34"/>
      <c r="Y57" s="34"/>
      <c r="Z57" s="34"/>
      <c r="AA57" s="34"/>
      <c r="AB57" s="34"/>
      <c r="AC57" s="34"/>
      <c r="AD57" s="34"/>
      <c r="AE57" s="34"/>
    </row>
    <row r="58" spans="1:31" s="2" customFormat="1" ht="10.35" customHeight="1" hidden="1">
      <c r="A58" s="34"/>
      <c r="B58" s="35"/>
      <c r="C58" s="36"/>
      <c r="D58" s="36"/>
      <c r="E58" s="36"/>
      <c r="F58" s="36"/>
      <c r="G58" s="36"/>
      <c r="H58" s="36"/>
      <c r="I58" s="36"/>
      <c r="J58" s="36"/>
      <c r="K58" s="36"/>
      <c r="L58" s="113"/>
      <c r="S58" s="34"/>
      <c r="T58" s="34"/>
      <c r="U58" s="34"/>
      <c r="V58" s="34"/>
      <c r="W58" s="34"/>
      <c r="X58" s="34"/>
      <c r="Y58" s="34"/>
      <c r="Z58" s="34"/>
      <c r="AA58" s="34"/>
      <c r="AB58" s="34"/>
      <c r="AC58" s="34"/>
      <c r="AD58" s="34"/>
      <c r="AE58" s="34"/>
    </row>
    <row r="59" spans="1:47" s="2" customFormat="1" ht="22.8" customHeight="1" hidden="1">
      <c r="A59" s="34"/>
      <c r="B59" s="35"/>
      <c r="C59" s="139" t="s">
        <v>69</v>
      </c>
      <c r="D59" s="36"/>
      <c r="E59" s="36"/>
      <c r="F59" s="36"/>
      <c r="G59" s="36"/>
      <c r="H59" s="36"/>
      <c r="I59" s="36"/>
      <c r="J59" s="77">
        <f>J80</f>
        <v>0</v>
      </c>
      <c r="K59" s="36"/>
      <c r="L59" s="113"/>
      <c r="S59" s="34"/>
      <c r="T59" s="34"/>
      <c r="U59" s="34"/>
      <c r="V59" s="34"/>
      <c r="W59" s="34"/>
      <c r="X59" s="34"/>
      <c r="Y59" s="34"/>
      <c r="Z59" s="34"/>
      <c r="AA59" s="34"/>
      <c r="AB59" s="34"/>
      <c r="AC59" s="34"/>
      <c r="AD59" s="34"/>
      <c r="AE59" s="34"/>
      <c r="AU59" s="17" t="s">
        <v>161</v>
      </c>
    </row>
    <row r="60" spans="2:12" s="9" customFormat="1" ht="24.9" customHeight="1" hidden="1">
      <c r="B60" s="140"/>
      <c r="C60" s="141"/>
      <c r="D60" s="142" t="s">
        <v>2390</v>
      </c>
      <c r="E60" s="143"/>
      <c r="F60" s="143"/>
      <c r="G60" s="143"/>
      <c r="H60" s="143"/>
      <c r="I60" s="143"/>
      <c r="J60" s="144">
        <f>J81</f>
        <v>0</v>
      </c>
      <c r="K60" s="141"/>
      <c r="L60" s="145"/>
    </row>
    <row r="61" spans="1:31" s="2" customFormat="1" ht="21.75" customHeight="1" hidden="1">
      <c r="A61" s="34"/>
      <c r="B61" s="35"/>
      <c r="C61" s="36"/>
      <c r="D61" s="36"/>
      <c r="E61" s="36"/>
      <c r="F61" s="36"/>
      <c r="G61" s="36"/>
      <c r="H61" s="36"/>
      <c r="I61" s="36"/>
      <c r="J61" s="36"/>
      <c r="K61" s="36"/>
      <c r="L61" s="113"/>
      <c r="S61" s="34"/>
      <c r="T61" s="34"/>
      <c r="U61" s="34"/>
      <c r="V61" s="34"/>
      <c r="W61" s="34"/>
      <c r="X61" s="34"/>
      <c r="Y61" s="34"/>
      <c r="Z61" s="34"/>
      <c r="AA61" s="34"/>
      <c r="AB61" s="34"/>
      <c r="AC61" s="34"/>
      <c r="AD61" s="34"/>
      <c r="AE61" s="34"/>
    </row>
    <row r="62" spans="1:31" s="2" customFormat="1" ht="6.9" customHeight="1" hidden="1">
      <c r="A62" s="34"/>
      <c r="B62" s="47"/>
      <c r="C62" s="48"/>
      <c r="D62" s="48"/>
      <c r="E62" s="48"/>
      <c r="F62" s="48"/>
      <c r="G62" s="48"/>
      <c r="H62" s="48"/>
      <c r="I62" s="48"/>
      <c r="J62" s="48"/>
      <c r="K62" s="48"/>
      <c r="L62" s="113"/>
      <c r="S62" s="34"/>
      <c r="T62" s="34"/>
      <c r="U62" s="34"/>
      <c r="V62" s="34"/>
      <c r="W62" s="34"/>
      <c r="X62" s="34"/>
      <c r="Y62" s="34"/>
      <c r="Z62" s="34"/>
      <c r="AA62" s="34"/>
      <c r="AB62" s="34"/>
      <c r="AC62" s="34"/>
      <c r="AD62" s="34"/>
      <c r="AE62" s="34"/>
    </row>
    <row r="63" ht="12" hidden="1"/>
    <row r="64" ht="12" hidden="1"/>
    <row r="65" ht="12" hidden="1"/>
    <row r="66" spans="1:31" s="2" customFormat="1" ht="6.9" customHeight="1">
      <c r="A66" s="34"/>
      <c r="B66" s="49"/>
      <c r="C66" s="50"/>
      <c r="D66" s="50"/>
      <c r="E66" s="50"/>
      <c r="F66" s="50"/>
      <c r="G66" s="50"/>
      <c r="H66" s="50"/>
      <c r="I66" s="50"/>
      <c r="J66" s="50"/>
      <c r="K66" s="50"/>
      <c r="L66" s="113"/>
      <c r="S66" s="34"/>
      <c r="T66" s="34"/>
      <c r="U66" s="34"/>
      <c r="V66" s="34"/>
      <c r="W66" s="34"/>
      <c r="X66" s="34"/>
      <c r="Y66" s="34"/>
      <c r="Z66" s="34"/>
      <c r="AA66" s="34"/>
      <c r="AB66" s="34"/>
      <c r="AC66" s="34"/>
      <c r="AD66" s="34"/>
      <c r="AE66" s="34"/>
    </row>
    <row r="67" spans="1:31" s="2" customFormat="1" ht="24.9" customHeight="1">
      <c r="A67" s="34"/>
      <c r="B67" s="35"/>
      <c r="C67" s="23" t="s">
        <v>166</v>
      </c>
      <c r="D67" s="36"/>
      <c r="E67" s="36"/>
      <c r="F67" s="36"/>
      <c r="G67" s="36"/>
      <c r="H67" s="36"/>
      <c r="I67" s="36"/>
      <c r="J67" s="36"/>
      <c r="K67" s="36"/>
      <c r="L67" s="113"/>
      <c r="S67" s="34"/>
      <c r="T67" s="34"/>
      <c r="U67" s="34"/>
      <c r="V67" s="34"/>
      <c r="W67" s="34"/>
      <c r="X67" s="34"/>
      <c r="Y67" s="34"/>
      <c r="Z67" s="34"/>
      <c r="AA67" s="34"/>
      <c r="AB67" s="34"/>
      <c r="AC67" s="34"/>
      <c r="AD67" s="34"/>
      <c r="AE67" s="34"/>
    </row>
    <row r="68" spans="1:31" s="2" customFormat="1" ht="6.9" customHeight="1">
      <c r="A68" s="34"/>
      <c r="B68" s="35"/>
      <c r="C68" s="36"/>
      <c r="D68" s="36"/>
      <c r="E68" s="36"/>
      <c r="F68" s="36"/>
      <c r="G68" s="36"/>
      <c r="H68" s="36"/>
      <c r="I68" s="36"/>
      <c r="J68" s="36"/>
      <c r="K68" s="36"/>
      <c r="L68" s="113"/>
      <c r="S68" s="34"/>
      <c r="T68" s="34"/>
      <c r="U68" s="34"/>
      <c r="V68" s="34"/>
      <c r="W68" s="34"/>
      <c r="X68" s="34"/>
      <c r="Y68" s="34"/>
      <c r="Z68" s="34"/>
      <c r="AA68" s="34"/>
      <c r="AB68" s="34"/>
      <c r="AC68" s="34"/>
      <c r="AD68" s="34"/>
      <c r="AE68" s="34"/>
    </row>
    <row r="69" spans="1:31" s="2" customFormat="1" ht="12" customHeight="1">
      <c r="A69" s="34"/>
      <c r="B69" s="35"/>
      <c r="C69" s="29" t="s">
        <v>16</v>
      </c>
      <c r="D69" s="36"/>
      <c r="E69" s="36"/>
      <c r="F69" s="36"/>
      <c r="G69" s="36"/>
      <c r="H69" s="36"/>
      <c r="I69" s="36"/>
      <c r="J69" s="36"/>
      <c r="K69" s="36"/>
      <c r="L69" s="113"/>
      <c r="S69" s="34"/>
      <c r="T69" s="34"/>
      <c r="U69" s="34"/>
      <c r="V69" s="34"/>
      <c r="W69" s="34"/>
      <c r="X69" s="34"/>
      <c r="Y69" s="34"/>
      <c r="Z69" s="34"/>
      <c r="AA69" s="34"/>
      <c r="AB69" s="34"/>
      <c r="AC69" s="34"/>
      <c r="AD69" s="34"/>
      <c r="AE69" s="34"/>
    </row>
    <row r="70" spans="1:31" s="2" customFormat="1" ht="16.5" customHeight="1">
      <c r="A70" s="34"/>
      <c r="B70" s="35"/>
      <c r="C70" s="36"/>
      <c r="D70" s="36"/>
      <c r="E70" s="288" t="str">
        <f>E7</f>
        <v>Cyklická údržba trati v úseku Praha-Holešovice - Vraňany</v>
      </c>
      <c r="F70" s="289"/>
      <c r="G70" s="289"/>
      <c r="H70" s="289"/>
      <c r="I70" s="36"/>
      <c r="J70" s="36"/>
      <c r="K70" s="36"/>
      <c r="L70" s="113"/>
      <c r="S70" s="34"/>
      <c r="T70" s="34"/>
      <c r="U70" s="34"/>
      <c r="V70" s="34"/>
      <c r="W70" s="34"/>
      <c r="X70" s="34"/>
      <c r="Y70" s="34"/>
      <c r="Z70" s="34"/>
      <c r="AA70" s="34"/>
      <c r="AB70" s="34"/>
      <c r="AC70" s="34"/>
      <c r="AD70" s="34"/>
      <c r="AE70" s="34"/>
    </row>
    <row r="71" spans="1:31" s="2" customFormat="1" ht="12" customHeight="1">
      <c r="A71" s="34"/>
      <c r="B71" s="35"/>
      <c r="C71" s="29" t="s">
        <v>156</v>
      </c>
      <c r="D71" s="36"/>
      <c r="E71" s="36"/>
      <c r="F71" s="36"/>
      <c r="G71" s="36"/>
      <c r="H71" s="36"/>
      <c r="I71" s="36"/>
      <c r="J71" s="36"/>
      <c r="K71" s="36"/>
      <c r="L71" s="113"/>
      <c r="S71" s="34"/>
      <c r="T71" s="34"/>
      <c r="U71" s="34"/>
      <c r="V71" s="34"/>
      <c r="W71" s="34"/>
      <c r="X71" s="34"/>
      <c r="Y71" s="34"/>
      <c r="Z71" s="34"/>
      <c r="AA71" s="34"/>
      <c r="AB71" s="34"/>
      <c r="AC71" s="34"/>
      <c r="AD71" s="34"/>
      <c r="AE71" s="34"/>
    </row>
    <row r="72" spans="1:31" s="2" customFormat="1" ht="16.5" customHeight="1">
      <c r="A72" s="34"/>
      <c r="B72" s="35"/>
      <c r="C72" s="36"/>
      <c r="D72" s="36"/>
      <c r="E72" s="280" t="str">
        <f>E9</f>
        <v>SO 18 - DSPS</v>
      </c>
      <c r="F72" s="287"/>
      <c r="G72" s="287"/>
      <c r="H72" s="287"/>
      <c r="I72" s="36"/>
      <c r="J72" s="36"/>
      <c r="K72" s="36"/>
      <c r="L72" s="113"/>
      <c r="S72" s="34"/>
      <c r="T72" s="34"/>
      <c r="U72" s="34"/>
      <c r="V72" s="34"/>
      <c r="W72" s="34"/>
      <c r="X72" s="34"/>
      <c r="Y72" s="34"/>
      <c r="Z72" s="34"/>
      <c r="AA72" s="34"/>
      <c r="AB72" s="34"/>
      <c r="AC72" s="34"/>
      <c r="AD72" s="34"/>
      <c r="AE72" s="34"/>
    </row>
    <row r="73" spans="1:31" s="2" customFormat="1" ht="6.9" customHeight="1">
      <c r="A73" s="34"/>
      <c r="B73" s="35"/>
      <c r="C73" s="36"/>
      <c r="D73" s="36"/>
      <c r="E73" s="36"/>
      <c r="F73" s="36"/>
      <c r="G73" s="36"/>
      <c r="H73" s="36"/>
      <c r="I73" s="36"/>
      <c r="J73" s="36"/>
      <c r="K73" s="36"/>
      <c r="L73" s="113"/>
      <c r="S73" s="34"/>
      <c r="T73" s="34"/>
      <c r="U73" s="34"/>
      <c r="V73" s="34"/>
      <c r="W73" s="34"/>
      <c r="X73" s="34"/>
      <c r="Y73" s="34"/>
      <c r="Z73" s="34"/>
      <c r="AA73" s="34"/>
      <c r="AB73" s="34"/>
      <c r="AC73" s="34"/>
      <c r="AD73" s="34"/>
      <c r="AE73" s="34"/>
    </row>
    <row r="74" spans="1:31" s="2" customFormat="1" ht="12" customHeight="1">
      <c r="A74" s="34"/>
      <c r="B74" s="35"/>
      <c r="C74" s="29" t="s">
        <v>21</v>
      </c>
      <c r="D74" s="36"/>
      <c r="E74" s="36"/>
      <c r="F74" s="27" t="str">
        <f>F12</f>
        <v xml:space="preserve"> </v>
      </c>
      <c r="G74" s="36"/>
      <c r="H74" s="36"/>
      <c r="I74" s="29" t="s">
        <v>23</v>
      </c>
      <c r="J74" s="59" t="str">
        <f>IF(J12="","",J12)</f>
        <v>24. 2. 2023</v>
      </c>
      <c r="K74" s="36"/>
      <c r="L74" s="113"/>
      <c r="S74" s="34"/>
      <c r="T74" s="34"/>
      <c r="U74" s="34"/>
      <c r="V74" s="34"/>
      <c r="W74" s="34"/>
      <c r="X74" s="34"/>
      <c r="Y74" s="34"/>
      <c r="Z74" s="34"/>
      <c r="AA74" s="34"/>
      <c r="AB74" s="34"/>
      <c r="AC74" s="34"/>
      <c r="AD74" s="34"/>
      <c r="AE74" s="34"/>
    </row>
    <row r="75" spans="1:31" s="2" customFormat="1" ht="6.9" customHeight="1">
      <c r="A75" s="34"/>
      <c r="B75" s="35"/>
      <c r="C75" s="36"/>
      <c r="D75" s="36"/>
      <c r="E75" s="36"/>
      <c r="F75" s="36"/>
      <c r="G75" s="36"/>
      <c r="H75" s="36"/>
      <c r="I75" s="36"/>
      <c r="J75" s="36"/>
      <c r="K75" s="36"/>
      <c r="L75" s="113"/>
      <c r="S75" s="34"/>
      <c r="T75" s="34"/>
      <c r="U75" s="34"/>
      <c r="V75" s="34"/>
      <c r="W75" s="34"/>
      <c r="X75" s="34"/>
      <c r="Y75" s="34"/>
      <c r="Z75" s="34"/>
      <c r="AA75" s="34"/>
      <c r="AB75" s="34"/>
      <c r="AC75" s="34"/>
      <c r="AD75" s="34"/>
      <c r="AE75" s="34"/>
    </row>
    <row r="76" spans="1:31" s="2" customFormat="1" ht="15.15" customHeight="1">
      <c r="A76" s="34"/>
      <c r="B76" s="35"/>
      <c r="C76" s="29" t="s">
        <v>25</v>
      </c>
      <c r="D76" s="36"/>
      <c r="E76" s="36"/>
      <c r="F76" s="27" t="str">
        <f>E15</f>
        <v>Ing. Aleš Bednář</v>
      </c>
      <c r="G76" s="36"/>
      <c r="H76" s="36"/>
      <c r="I76" s="29" t="s">
        <v>31</v>
      </c>
      <c r="J76" s="32" t="str">
        <f>E21</f>
        <v xml:space="preserve"> </v>
      </c>
      <c r="K76" s="36"/>
      <c r="L76" s="113"/>
      <c r="S76" s="34"/>
      <c r="T76" s="34"/>
      <c r="U76" s="34"/>
      <c r="V76" s="34"/>
      <c r="W76" s="34"/>
      <c r="X76" s="34"/>
      <c r="Y76" s="34"/>
      <c r="Z76" s="34"/>
      <c r="AA76" s="34"/>
      <c r="AB76" s="34"/>
      <c r="AC76" s="34"/>
      <c r="AD76" s="34"/>
      <c r="AE76" s="34"/>
    </row>
    <row r="77" spans="1:31" s="2" customFormat="1" ht="15.15" customHeight="1">
      <c r="A77" s="34"/>
      <c r="B77" s="35"/>
      <c r="C77" s="29" t="s">
        <v>29</v>
      </c>
      <c r="D77" s="36"/>
      <c r="E77" s="36"/>
      <c r="F77" s="27" t="str">
        <f>IF(E18="","",E18)</f>
        <v>Vyplň údaj</v>
      </c>
      <c r="G77" s="36"/>
      <c r="H77" s="36"/>
      <c r="I77" s="29" t="s">
        <v>33</v>
      </c>
      <c r="J77" s="32" t="str">
        <f>E24</f>
        <v>Lukáš Kot</v>
      </c>
      <c r="K77" s="36"/>
      <c r="L77" s="113"/>
      <c r="S77" s="34"/>
      <c r="T77" s="34"/>
      <c r="U77" s="34"/>
      <c r="V77" s="34"/>
      <c r="W77" s="34"/>
      <c r="X77" s="34"/>
      <c r="Y77" s="34"/>
      <c r="Z77" s="34"/>
      <c r="AA77" s="34"/>
      <c r="AB77" s="34"/>
      <c r="AC77" s="34"/>
      <c r="AD77" s="34"/>
      <c r="AE77" s="34"/>
    </row>
    <row r="78" spans="1:31" s="2" customFormat="1" ht="10.35" customHeight="1">
      <c r="A78" s="34"/>
      <c r="B78" s="35"/>
      <c r="C78" s="36"/>
      <c r="D78" s="36"/>
      <c r="E78" s="36"/>
      <c r="F78" s="36"/>
      <c r="G78" s="36"/>
      <c r="H78" s="36"/>
      <c r="I78" s="36"/>
      <c r="J78" s="36"/>
      <c r="K78" s="36"/>
      <c r="L78" s="113"/>
      <c r="S78" s="34"/>
      <c r="T78" s="34"/>
      <c r="U78" s="34"/>
      <c r="V78" s="34"/>
      <c r="W78" s="34"/>
      <c r="X78" s="34"/>
      <c r="Y78" s="34"/>
      <c r="Z78" s="34"/>
      <c r="AA78" s="34"/>
      <c r="AB78" s="34"/>
      <c r="AC78" s="34"/>
      <c r="AD78" s="34"/>
      <c r="AE78" s="34"/>
    </row>
    <row r="79" spans="1:31" s="11" customFormat="1" ht="29.25" customHeight="1">
      <c r="A79" s="151"/>
      <c r="B79" s="152"/>
      <c r="C79" s="153" t="s">
        <v>167</v>
      </c>
      <c r="D79" s="154" t="s">
        <v>56</v>
      </c>
      <c r="E79" s="154" t="s">
        <v>52</v>
      </c>
      <c r="F79" s="154" t="s">
        <v>53</v>
      </c>
      <c r="G79" s="154" t="s">
        <v>168</v>
      </c>
      <c r="H79" s="154" t="s">
        <v>169</v>
      </c>
      <c r="I79" s="154" t="s">
        <v>170</v>
      </c>
      <c r="J79" s="154" t="s">
        <v>160</v>
      </c>
      <c r="K79" s="155" t="s">
        <v>171</v>
      </c>
      <c r="L79" s="156"/>
      <c r="M79" s="68" t="s">
        <v>19</v>
      </c>
      <c r="N79" s="69" t="s">
        <v>41</v>
      </c>
      <c r="O79" s="69" t="s">
        <v>172</v>
      </c>
      <c r="P79" s="69" t="s">
        <v>173</v>
      </c>
      <c r="Q79" s="69" t="s">
        <v>174</v>
      </c>
      <c r="R79" s="69" t="s">
        <v>175</v>
      </c>
      <c r="S79" s="69" t="s">
        <v>176</v>
      </c>
      <c r="T79" s="70" t="s">
        <v>177</v>
      </c>
      <c r="U79" s="151"/>
      <c r="V79" s="151"/>
      <c r="W79" s="151"/>
      <c r="X79" s="151"/>
      <c r="Y79" s="151"/>
      <c r="Z79" s="151"/>
      <c r="AA79" s="151"/>
      <c r="AB79" s="151"/>
      <c r="AC79" s="151"/>
      <c r="AD79" s="151"/>
      <c r="AE79" s="151"/>
    </row>
    <row r="80" spans="1:63" s="2" customFormat="1" ht="22.8" customHeight="1">
      <c r="A80" s="34"/>
      <c r="B80" s="35"/>
      <c r="C80" s="75" t="s">
        <v>178</v>
      </c>
      <c r="D80" s="36"/>
      <c r="E80" s="36"/>
      <c r="F80" s="36"/>
      <c r="G80" s="36"/>
      <c r="H80" s="36"/>
      <c r="I80" s="36"/>
      <c r="J80" s="157">
        <f>BK80</f>
        <v>0</v>
      </c>
      <c r="K80" s="36"/>
      <c r="L80" s="39"/>
      <c r="M80" s="71"/>
      <c r="N80" s="158"/>
      <c r="O80" s="72"/>
      <c r="P80" s="159">
        <f>P81</f>
        <v>0</v>
      </c>
      <c r="Q80" s="72"/>
      <c r="R80" s="159">
        <f>R81</f>
        <v>0</v>
      </c>
      <c r="S80" s="72"/>
      <c r="T80" s="160">
        <f>T81</f>
        <v>0</v>
      </c>
      <c r="U80" s="34"/>
      <c r="V80" s="34"/>
      <c r="W80" s="34"/>
      <c r="X80" s="34"/>
      <c r="Y80" s="34"/>
      <c r="Z80" s="34"/>
      <c r="AA80" s="34"/>
      <c r="AB80" s="34"/>
      <c r="AC80" s="34"/>
      <c r="AD80" s="34"/>
      <c r="AE80" s="34"/>
      <c r="AT80" s="17" t="s">
        <v>70</v>
      </c>
      <c r="AU80" s="17" t="s">
        <v>161</v>
      </c>
      <c r="BK80" s="161">
        <f>BK81</f>
        <v>0</v>
      </c>
    </row>
    <row r="81" spans="2:63" s="12" customFormat="1" ht="25.95" customHeight="1">
      <c r="B81" s="162"/>
      <c r="C81" s="163"/>
      <c r="D81" s="164" t="s">
        <v>70</v>
      </c>
      <c r="E81" s="165" t="s">
        <v>147</v>
      </c>
      <c r="F81" s="165" t="s">
        <v>2401</v>
      </c>
      <c r="G81" s="163"/>
      <c r="H81" s="163"/>
      <c r="I81" s="166"/>
      <c r="J81" s="167">
        <f>BK81</f>
        <v>0</v>
      </c>
      <c r="K81" s="163"/>
      <c r="L81" s="168"/>
      <c r="M81" s="169"/>
      <c r="N81" s="170"/>
      <c r="O81" s="170"/>
      <c r="P81" s="171">
        <f>SUM(P82:P86)</f>
        <v>0</v>
      </c>
      <c r="Q81" s="170"/>
      <c r="R81" s="171">
        <f>SUM(R82:R86)</f>
        <v>0</v>
      </c>
      <c r="S81" s="170"/>
      <c r="T81" s="172">
        <f>SUM(T82:T86)</f>
        <v>0</v>
      </c>
      <c r="AR81" s="173" t="s">
        <v>197</v>
      </c>
      <c r="AT81" s="174" t="s">
        <v>70</v>
      </c>
      <c r="AU81" s="174" t="s">
        <v>71</v>
      </c>
      <c r="AY81" s="173" t="s">
        <v>181</v>
      </c>
      <c r="BK81" s="175">
        <f>SUM(BK82:BK86)</f>
        <v>0</v>
      </c>
    </row>
    <row r="82" spans="1:65" s="2" customFormat="1" ht="90" customHeight="1">
      <c r="A82" s="34"/>
      <c r="B82" s="35"/>
      <c r="C82" s="225" t="s">
        <v>79</v>
      </c>
      <c r="D82" s="225" t="s">
        <v>199</v>
      </c>
      <c r="E82" s="226" t="s">
        <v>2442</v>
      </c>
      <c r="F82" s="227" t="s">
        <v>2443</v>
      </c>
      <c r="G82" s="228" t="s">
        <v>2404</v>
      </c>
      <c r="H82" s="229">
        <v>1</v>
      </c>
      <c r="I82" s="230"/>
      <c r="J82" s="231">
        <f>ROUND(I82*H82,2)</f>
        <v>0</v>
      </c>
      <c r="K82" s="227" t="s">
        <v>187</v>
      </c>
      <c r="L82" s="39"/>
      <c r="M82" s="232" t="s">
        <v>19</v>
      </c>
      <c r="N82" s="233" t="s">
        <v>42</v>
      </c>
      <c r="O82" s="64"/>
      <c r="P82" s="188">
        <f>O82*H82</f>
        <v>0</v>
      </c>
      <c r="Q82" s="188">
        <v>0</v>
      </c>
      <c r="R82" s="188">
        <f>Q82*H82</f>
        <v>0</v>
      </c>
      <c r="S82" s="188">
        <v>0</v>
      </c>
      <c r="T82" s="189">
        <f>S82*H82</f>
        <v>0</v>
      </c>
      <c r="U82" s="34"/>
      <c r="V82" s="34"/>
      <c r="W82" s="34"/>
      <c r="X82" s="34"/>
      <c r="Y82" s="34"/>
      <c r="Z82" s="34"/>
      <c r="AA82" s="34"/>
      <c r="AB82" s="34"/>
      <c r="AC82" s="34"/>
      <c r="AD82" s="34"/>
      <c r="AE82" s="34"/>
      <c r="AR82" s="190" t="s">
        <v>189</v>
      </c>
      <c r="AT82" s="190" t="s">
        <v>199</v>
      </c>
      <c r="AU82" s="190" t="s">
        <v>79</v>
      </c>
      <c r="AY82" s="17" t="s">
        <v>181</v>
      </c>
      <c r="BE82" s="191">
        <f>IF(N82="základní",J82,0)</f>
        <v>0</v>
      </c>
      <c r="BF82" s="191">
        <f>IF(N82="snížená",J82,0)</f>
        <v>0</v>
      </c>
      <c r="BG82" s="191">
        <f>IF(N82="zákl. přenesená",J82,0)</f>
        <v>0</v>
      </c>
      <c r="BH82" s="191">
        <f>IF(N82="sníž. přenesená",J82,0)</f>
        <v>0</v>
      </c>
      <c r="BI82" s="191">
        <f>IF(N82="nulová",J82,0)</f>
        <v>0</v>
      </c>
      <c r="BJ82" s="17" t="s">
        <v>79</v>
      </c>
      <c r="BK82" s="191">
        <f>ROUND(I82*H82,2)</f>
        <v>0</v>
      </c>
      <c r="BL82" s="17" t="s">
        <v>189</v>
      </c>
      <c r="BM82" s="190" t="s">
        <v>2444</v>
      </c>
    </row>
    <row r="83" spans="1:47" s="2" customFormat="1" ht="19.2">
      <c r="A83" s="34"/>
      <c r="B83" s="35"/>
      <c r="C83" s="36"/>
      <c r="D83" s="194" t="s">
        <v>204</v>
      </c>
      <c r="E83" s="36"/>
      <c r="F83" s="234" t="s">
        <v>2422</v>
      </c>
      <c r="G83" s="36"/>
      <c r="H83" s="36"/>
      <c r="I83" s="235"/>
      <c r="J83" s="36"/>
      <c r="K83" s="36"/>
      <c r="L83" s="39"/>
      <c r="M83" s="236"/>
      <c r="N83" s="237"/>
      <c r="O83" s="64"/>
      <c r="P83" s="64"/>
      <c r="Q83" s="64"/>
      <c r="R83" s="64"/>
      <c r="S83" s="64"/>
      <c r="T83" s="65"/>
      <c r="U83" s="34"/>
      <c r="V83" s="34"/>
      <c r="W83" s="34"/>
      <c r="X83" s="34"/>
      <c r="Y83" s="34"/>
      <c r="Z83" s="34"/>
      <c r="AA83" s="34"/>
      <c r="AB83" s="34"/>
      <c r="AC83" s="34"/>
      <c r="AD83" s="34"/>
      <c r="AE83" s="34"/>
      <c r="AT83" s="17" t="s">
        <v>204</v>
      </c>
      <c r="AU83" s="17" t="s">
        <v>79</v>
      </c>
    </row>
    <row r="84" spans="2:51" s="13" customFormat="1" ht="20.4">
      <c r="B84" s="192"/>
      <c r="C84" s="193"/>
      <c r="D84" s="194" t="s">
        <v>191</v>
      </c>
      <c r="E84" s="195" t="s">
        <v>19</v>
      </c>
      <c r="F84" s="196" t="s">
        <v>2445</v>
      </c>
      <c r="G84" s="193"/>
      <c r="H84" s="195" t="s">
        <v>19</v>
      </c>
      <c r="I84" s="197"/>
      <c r="J84" s="193"/>
      <c r="K84" s="193"/>
      <c r="L84" s="198"/>
      <c r="M84" s="199"/>
      <c r="N84" s="200"/>
      <c r="O84" s="200"/>
      <c r="P84" s="200"/>
      <c r="Q84" s="200"/>
      <c r="R84" s="200"/>
      <c r="S84" s="200"/>
      <c r="T84" s="201"/>
      <c r="AT84" s="202" t="s">
        <v>191</v>
      </c>
      <c r="AU84" s="202" t="s">
        <v>79</v>
      </c>
      <c r="AV84" s="13" t="s">
        <v>79</v>
      </c>
      <c r="AW84" s="13" t="s">
        <v>32</v>
      </c>
      <c r="AX84" s="13" t="s">
        <v>71</v>
      </c>
      <c r="AY84" s="202" t="s">
        <v>181</v>
      </c>
    </row>
    <row r="85" spans="2:51" s="14" customFormat="1" ht="12">
      <c r="B85" s="203"/>
      <c r="C85" s="204"/>
      <c r="D85" s="194" t="s">
        <v>191</v>
      </c>
      <c r="E85" s="205" t="s">
        <v>19</v>
      </c>
      <c r="F85" s="206" t="s">
        <v>79</v>
      </c>
      <c r="G85" s="204"/>
      <c r="H85" s="207">
        <v>1</v>
      </c>
      <c r="I85" s="208"/>
      <c r="J85" s="204"/>
      <c r="K85" s="204"/>
      <c r="L85" s="209"/>
      <c r="M85" s="210"/>
      <c r="N85" s="211"/>
      <c r="O85" s="211"/>
      <c r="P85" s="211"/>
      <c r="Q85" s="211"/>
      <c r="R85" s="211"/>
      <c r="S85" s="211"/>
      <c r="T85" s="212"/>
      <c r="AT85" s="213" t="s">
        <v>191</v>
      </c>
      <c r="AU85" s="213" t="s">
        <v>79</v>
      </c>
      <c r="AV85" s="14" t="s">
        <v>81</v>
      </c>
      <c r="AW85" s="14" t="s">
        <v>32</v>
      </c>
      <c r="AX85" s="14" t="s">
        <v>71</v>
      </c>
      <c r="AY85" s="213" t="s">
        <v>181</v>
      </c>
    </row>
    <row r="86" spans="2:51" s="15" customFormat="1" ht="12">
      <c r="B86" s="214"/>
      <c r="C86" s="215"/>
      <c r="D86" s="194" t="s">
        <v>191</v>
      </c>
      <c r="E86" s="216" t="s">
        <v>19</v>
      </c>
      <c r="F86" s="217" t="s">
        <v>196</v>
      </c>
      <c r="G86" s="215"/>
      <c r="H86" s="218">
        <v>1</v>
      </c>
      <c r="I86" s="219"/>
      <c r="J86" s="215"/>
      <c r="K86" s="215"/>
      <c r="L86" s="220"/>
      <c r="M86" s="238"/>
      <c r="N86" s="239"/>
      <c r="O86" s="239"/>
      <c r="P86" s="239"/>
      <c r="Q86" s="239"/>
      <c r="R86" s="239"/>
      <c r="S86" s="239"/>
      <c r="T86" s="240"/>
      <c r="AT86" s="224" t="s">
        <v>191</v>
      </c>
      <c r="AU86" s="224" t="s">
        <v>79</v>
      </c>
      <c r="AV86" s="15" t="s">
        <v>189</v>
      </c>
      <c r="AW86" s="15" t="s">
        <v>32</v>
      </c>
      <c r="AX86" s="15" t="s">
        <v>79</v>
      </c>
      <c r="AY86" s="224" t="s">
        <v>181</v>
      </c>
    </row>
    <row r="87" spans="1:31" s="2" customFormat="1" ht="6.9" customHeight="1">
      <c r="A87" s="34"/>
      <c r="B87" s="47"/>
      <c r="C87" s="48"/>
      <c r="D87" s="48"/>
      <c r="E87" s="48"/>
      <c r="F87" s="48"/>
      <c r="G87" s="48"/>
      <c r="H87" s="48"/>
      <c r="I87" s="48"/>
      <c r="J87" s="48"/>
      <c r="K87" s="48"/>
      <c r="L87" s="39"/>
      <c r="M87" s="34"/>
      <c r="O87" s="34"/>
      <c r="P87" s="34"/>
      <c r="Q87" s="34"/>
      <c r="R87" s="34"/>
      <c r="S87" s="34"/>
      <c r="T87" s="34"/>
      <c r="U87" s="34"/>
      <c r="V87" s="34"/>
      <c r="W87" s="34"/>
      <c r="X87" s="34"/>
      <c r="Y87" s="34"/>
      <c r="Z87" s="34"/>
      <c r="AA87" s="34"/>
      <c r="AB87" s="34"/>
      <c r="AC87" s="34"/>
      <c r="AD87" s="34"/>
      <c r="AE87" s="34"/>
    </row>
  </sheetData>
  <sheetProtection algorithmName="SHA-512" hashValue="bxrfgeWr1KjXDBpoIU7q5Q7rGshB9sCGmiWT++K0obY3d41Ymjxzqffy0/ZeyN3JjB1m+QZfR+Xhme4cuw69sQ==" saltValue="eFCDCAgb/aAs1Zy4PIji3OV35WRFx34Ngq1y53pgw8LlsY/Gl8pDDs5syPK5KWORR+8KKrpjdKgGjLwMIqU0Uw==" spinCount="100000" sheet="1" objects="1" scenarios="1" formatColumns="0" formatRows="0" autoFilter="0"/>
  <autoFilter ref="C79:K86"/>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175"/>
  <sheetViews>
    <sheetView showGridLines="0" workbookViewId="0" topLeftCell="A73">
      <selection activeCell="H171" sqref="H171:I171"/>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50"/>
      <c r="M2" s="250"/>
      <c r="N2" s="250"/>
      <c r="O2" s="250"/>
      <c r="P2" s="250"/>
      <c r="Q2" s="250"/>
      <c r="R2" s="250"/>
      <c r="S2" s="250"/>
      <c r="T2" s="250"/>
      <c r="U2" s="250"/>
      <c r="V2" s="250"/>
      <c r="AT2" s="17" t="s">
        <v>84</v>
      </c>
    </row>
    <row r="3" spans="2:46" s="1" customFormat="1" ht="6.9" customHeight="1">
      <c r="B3" s="108"/>
      <c r="C3" s="109"/>
      <c r="D3" s="109"/>
      <c r="E3" s="109"/>
      <c r="F3" s="109"/>
      <c r="G3" s="109"/>
      <c r="H3" s="109"/>
      <c r="I3" s="109"/>
      <c r="J3" s="109"/>
      <c r="K3" s="109"/>
      <c r="L3" s="20"/>
      <c r="AT3" s="17" t="s">
        <v>81</v>
      </c>
    </row>
    <row r="4" spans="2:46" s="1" customFormat="1" ht="24.9" customHeight="1">
      <c r="B4" s="20"/>
      <c r="D4" s="110" t="s">
        <v>155</v>
      </c>
      <c r="L4" s="20"/>
      <c r="M4" s="111" t="s">
        <v>10</v>
      </c>
      <c r="AT4" s="17" t="s">
        <v>4</v>
      </c>
    </row>
    <row r="5" spans="2:12" s="1" customFormat="1" ht="6.9" customHeight="1">
      <c r="B5" s="20"/>
      <c r="L5" s="20"/>
    </row>
    <row r="6" spans="2:12" s="1" customFormat="1" ht="12" customHeight="1">
      <c r="B6" s="20"/>
      <c r="D6" s="112" t="s">
        <v>16</v>
      </c>
      <c r="L6" s="20"/>
    </row>
    <row r="7" spans="2:12" s="1" customFormat="1" ht="16.5" customHeight="1">
      <c r="B7" s="20"/>
      <c r="E7" s="290" t="str">
        <f>'Rekapitulace stavby'!K6</f>
        <v>Cyklická údržba trati v úseku Praha-Holešovice - Vraňany</v>
      </c>
      <c r="F7" s="291"/>
      <c r="G7" s="291"/>
      <c r="H7" s="291"/>
      <c r="L7" s="20"/>
    </row>
    <row r="8" spans="1:31" s="2" customFormat="1" ht="12" customHeight="1">
      <c r="A8" s="34"/>
      <c r="B8" s="39"/>
      <c r="C8" s="34"/>
      <c r="D8" s="112" t="s">
        <v>156</v>
      </c>
      <c r="E8" s="34"/>
      <c r="F8" s="34"/>
      <c r="G8" s="34"/>
      <c r="H8" s="34"/>
      <c r="I8" s="34"/>
      <c r="J8" s="34"/>
      <c r="K8" s="34"/>
      <c r="L8" s="113"/>
      <c r="S8" s="34"/>
      <c r="T8" s="34"/>
      <c r="U8" s="34"/>
      <c r="V8" s="34"/>
      <c r="W8" s="34"/>
      <c r="X8" s="34"/>
      <c r="Y8" s="34"/>
      <c r="Z8" s="34"/>
      <c r="AA8" s="34"/>
      <c r="AB8" s="34"/>
      <c r="AC8" s="34"/>
      <c r="AD8" s="34"/>
      <c r="AE8" s="34"/>
    </row>
    <row r="9" spans="1:31" s="2" customFormat="1" ht="16.5" customHeight="1">
      <c r="A9" s="34"/>
      <c r="B9" s="39"/>
      <c r="C9" s="34"/>
      <c r="D9" s="34"/>
      <c r="E9" s="292" t="s">
        <v>247</v>
      </c>
      <c r="F9" s="293"/>
      <c r="G9" s="293"/>
      <c r="H9" s="293"/>
      <c r="I9" s="34"/>
      <c r="J9" s="34"/>
      <c r="K9" s="34"/>
      <c r="L9" s="113"/>
      <c r="S9" s="34"/>
      <c r="T9" s="34"/>
      <c r="U9" s="34"/>
      <c r="V9" s="34"/>
      <c r="W9" s="34"/>
      <c r="X9" s="34"/>
      <c r="Y9" s="34"/>
      <c r="Z9" s="34"/>
      <c r="AA9" s="34"/>
      <c r="AB9" s="34"/>
      <c r="AC9" s="34"/>
      <c r="AD9" s="34"/>
      <c r="AE9" s="34"/>
    </row>
    <row r="10" spans="1:31" s="2" customFormat="1" ht="12">
      <c r="A10" s="34"/>
      <c r="B10" s="39"/>
      <c r="C10" s="34"/>
      <c r="D10" s="34"/>
      <c r="E10" s="34"/>
      <c r="F10" s="34"/>
      <c r="G10" s="34"/>
      <c r="H10" s="34"/>
      <c r="I10" s="34"/>
      <c r="J10" s="34"/>
      <c r="K10" s="34"/>
      <c r="L10" s="113"/>
      <c r="S10" s="34"/>
      <c r="T10" s="34"/>
      <c r="U10" s="34"/>
      <c r="V10" s="34"/>
      <c r="W10" s="34"/>
      <c r="X10" s="34"/>
      <c r="Y10" s="34"/>
      <c r="Z10" s="34"/>
      <c r="AA10" s="34"/>
      <c r="AB10" s="34"/>
      <c r="AC10" s="34"/>
      <c r="AD10" s="34"/>
      <c r="AE10" s="34"/>
    </row>
    <row r="11" spans="1:31" s="2" customFormat="1" ht="12" customHeight="1">
      <c r="A11" s="34"/>
      <c r="B11" s="39"/>
      <c r="C11" s="34"/>
      <c r="D11" s="112" t="s">
        <v>18</v>
      </c>
      <c r="E11" s="34"/>
      <c r="F11" s="103" t="s">
        <v>19</v>
      </c>
      <c r="G11" s="34"/>
      <c r="H11" s="34"/>
      <c r="I11" s="112" t="s">
        <v>20</v>
      </c>
      <c r="J11" s="103" t="s">
        <v>19</v>
      </c>
      <c r="K11" s="34"/>
      <c r="L11" s="113"/>
      <c r="S11" s="34"/>
      <c r="T11" s="34"/>
      <c r="U11" s="34"/>
      <c r="V11" s="34"/>
      <c r="W11" s="34"/>
      <c r="X11" s="34"/>
      <c r="Y11" s="34"/>
      <c r="Z11" s="34"/>
      <c r="AA11" s="34"/>
      <c r="AB11" s="34"/>
      <c r="AC11" s="34"/>
      <c r="AD11" s="34"/>
      <c r="AE11" s="34"/>
    </row>
    <row r="12" spans="1:31" s="2" customFormat="1" ht="12" customHeight="1">
      <c r="A12" s="34"/>
      <c r="B12" s="39"/>
      <c r="C12" s="34"/>
      <c r="D12" s="112" t="s">
        <v>21</v>
      </c>
      <c r="E12" s="34"/>
      <c r="F12" s="103" t="s">
        <v>22</v>
      </c>
      <c r="G12" s="34"/>
      <c r="H12" s="34"/>
      <c r="I12" s="112" t="s">
        <v>23</v>
      </c>
      <c r="J12" s="114" t="str">
        <f>'Rekapitulace stavby'!AN8</f>
        <v>24. 2. 2023</v>
      </c>
      <c r="K12" s="34"/>
      <c r="L12" s="113"/>
      <c r="S12" s="34"/>
      <c r="T12" s="34"/>
      <c r="U12" s="34"/>
      <c r="V12" s="34"/>
      <c r="W12" s="34"/>
      <c r="X12" s="34"/>
      <c r="Y12" s="34"/>
      <c r="Z12" s="34"/>
      <c r="AA12" s="34"/>
      <c r="AB12" s="34"/>
      <c r="AC12" s="34"/>
      <c r="AD12" s="34"/>
      <c r="AE12" s="34"/>
    </row>
    <row r="13" spans="1:31" s="2" customFormat="1" ht="10.8" customHeight="1">
      <c r="A13" s="34"/>
      <c r="B13" s="39"/>
      <c r="C13" s="34"/>
      <c r="D13" s="34"/>
      <c r="E13" s="34"/>
      <c r="F13" s="34"/>
      <c r="G13" s="34"/>
      <c r="H13" s="34"/>
      <c r="I13" s="34"/>
      <c r="J13" s="34"/>
      <c r="K13" s="34"/>
      <c r="L13" s="113"/>
      <c r="S13" s="34"/>
      <c r="T13" s="34"/>
      <c r="U13" s="34"/>
      <c r="V13" s="34"/>
      <c r="W13" s="34"/>
      <c r="X13" s="34"/>
      <c r="Y13" s="34"/>
      <c r="Z13" s="34"/>
      <c r="AA13" s="34"/>
      <c r="AB13" s="34"/>
      <c r="AC13" s="34"/>
      <c r="AD13" s="34"/>
      <c r="AE13" s="34"/>
    </row>
    <row r="14" spans="1:31" s="2" customFormat="1" ht="12" customHeight="1">
      <c r="A14" s="34"/>
      <c r="B14" s="39"/>
      <c r="C14" s="34"/>
      <c r="D14" s="112" t="s">
        <v>25</v>
      </c>
      <c r="E14" s="34"/>
      <c r="F14" s="34"/>
      <c r="G14" s="34"/>
      <c r="H14" s="34"/>
      <c r="I14" s="112" t="s">
        <v>26</v>
      </c>
      <c r="J14" s="103" t="s">
        <v>19</v>
      </c>
      <c r="K14" s="34"/>
      <c r="L14" s="113"/>
      <c r="S14" s="34"/>
      <c r="T14" s="34"/>
      <c r="U14" s="34"/>
      <c r="V14" s="34"/>
      <c r="W14" s="34"/>
      <c r="X14" s="34"/>
      <c r="Y14" s="34"/>
      <c r="Z14" s="34"/>
      <c r="AA14" s="34"/>
      <c r="AB14" s="34"/>
      <c r="AC14" s="34"/>
      <c r="AD14" s="34"/>
      <c r="AE14" s="34"/>
    </row>
    <row r="15" spans="1:31" s="2" customFormat="1" ht="18" customHeight="1">
      <c r="A15" s="34"/>
      <c r="B15" s="39"/>
      <c r="C15" s="34"/>
      <c r="D15" s="34"/>
      <c r="E15" s="103" t="s">
        <v>27</v>
      </c>
      <c r="F15" s="34"/>
      <c r="G15" s="34"/>
      <c r="H15" s="34"/>
      <c r="I15" s="112" t="s">
        <v>28</v>
      </c>
      <c r="J15" s="103" t="s">
        <v>19</v>
      </c>
      <c r="K15" s="34"/>
      <c r="L15" s="113"/>
      <c r="S15" s="34"/>
      <c r="T15" s="34"/>
      <c r="U15" s="34"/>
      <c r="V15" s="34"/>
      <c r="W15" s="34"/>
      <c r="X15" s="34"/>
      <c r="Y15" s="34"/>
      <c r="Z15" s="34"/>
      <c r="AA15" s="34"/>
      <c r="AB15" s="34"/>
      <c r="AC15" s="34"/>
      <c r="AD15" s="34"/>
      <c r="AE15" s="34"/>
    </row>
    <row r="16" spans="1:31" s="2" customFormat="1" ht="6.9" customHeight="1">
      <c r="A16" s="34"/>
      <c r="B16" s="39"/>
      <c r="C16" s="34"/>
      <c r="D16" s="34"/>
      <c r="E16" s="34"/>
      <c r="F16" s="34"/>
      <c r="G16" s="34"/>
      <c r="H16" s="34"/>
      <c r="I16" s="34"/>
      <c r="J16" s="34"/>
      <c r="K16" s="34"/>
      <c r="L16" s="113"/>
      <c r="S16" s="34"/>
      <c r="T16" s="34"/>
      <c r="U16" s="34"/>
      <c r="V16" s="34"/>
      <c r="W16" s="34"/>
      <c r="X16" s="34"/>
      <c r="Y16" s="34"/>
      <c r="Z16" s="34"/>
      <c r="AA16" s="34"/>
      <c r="AB16" s="34"/>
      <c r="AC16" s="34"/>
      <c r="AD16" s="34"/>
      <c r="AE16" s="34"/>
    </row>
    <row r="17" spans="1:31" s="2" customFormat="1" ht="12" customHeight="1">
      <c r="A17" s="34"/>
      <c r="B17" s="39"/>
      <c r="C17" s="34"/>
      <c r="D17" s="112" t="s">
        <v>29</v>
      </c>
      <c r="E17" s="34"/>
      <c r="F17" s="34"/>
      <c r="G17" s="34"/>
      <c r="H17" s="34"/>
      <c r="I17" s="112" t="s">
        <v>26</v>
      </c>
      <c r="J17" s="30" t="str">
        <f>'Rekapitulace stavby'!AN13</f>
        <v>Vyplň údaj</v>
      </c>
      <c r="K17" s="34"/>
      <c r="L17" s="113"/>
      <c r="S17" s="34"/>
      <c r="T17" s="34"/>
      <c r="U17" s="34"/>
      <c r="V17" s="34"/>
      <c r="W17" s="34"/>
      <c r="X17" s="34"/>
      <c r="Y17" s="34"/>
      <c r="Z17" s="34"/>
      <c r="AA17" s="34"/>
      <c r="AB17" s="34"/>
      <c r="AC17" s="34"/>
      <c r="AD17" s="34"/>
      <c r="AE17" s="34"/>
    </row>
    <row r="18" spans="1:31" s="2" customFormat="1" ht="18" customHeight="1">
      <c r="A18" s="34"/>
      <c r="B18" s="39"/>
      <c r="C18" s="34"/>
      <c r="D18" s="34"/>
      <c r="E18" s="294" t="str">
        <f>'Rekapitulace stavby'!E14</f>
        <v>Vyplň údaj</v>
      </c>
      <c r="F18" s="295"/>
      <c r="G18" s="295"/>
      <c r="H18" s="295"/>
      <c r="I18" s="112" t="s">
        <v>28</v>
      </c>
      <c r="J18" s="30" t="str">
        <f>'Rekapitulace stavby'!AN14</f>
        <v>Vyplň údaj</v>
      </c>
      <c r="K18" s="34"/>
      <c r="L18" s="113"/>
      <c r="S18" s="34"/>
      <c r="T18" s="34"/>
      <c r="U18" s="34"/>
      <c r="V18" s="34"/>
      <c r="W18" s="34"/>
      <c r="X18" s="34"/>
      <c r="Y18" s="34"/>
      <c r="Z18" s="34"/>
      <c r="AA18" s="34"/>
      <c r="AB18" s="34"/>
      <c r="AC18" s="34"/>
      <c r="AD18" s="34"/>
      <c r="AE18" s="34"/>
    </row>
    <row r="19" spans="1:31" s="2" customFormat="1" ht="6.9" customHeight="1">
      <c r="A19" s="34"/>
      <c r="B19" s="39"/>
      <c r="C19" s="34"/>
      <c r="D19" s="34"/>
      <c r="E19" s="34"/>
      <c r="F19" s="34"/>
      <c r="G19" s="34"/>
      <c r="H19" s="34"/>
      <c r="I19" s="34"/>
      <c r="J19" s="34"/>
      <c r="K19" s="34"/>
      <c r="L19" s="113"/>
      <c r="S19" s="34"/>
      <c r="T19" s="34"/>
      <c r="U19" s="34"/>
      <c r="V19" s="34"/>
      <c r="W19" s="34"/>
      <c r="X19" s="34"/>
      <c r="Y19" s="34"/>
      <c r="Z19" s="34"/>
      <c r="AA19" s="34"/>
      <c r="AB19" s="34"/>
      <c r="AC19" s="34"/>
      <c r="AD19" s="34"/>
      <c r="AE19" s="34"/>
    </row>
    <row r="20" spans="1:31" s="2" customFormat="1" ht="12" customHeight="1">
      <c r="A20" s="34"/>
      <c r="B20" s="39"/>
      <c r="C20" s="34"/>
      <c r="D20" s="112" t="s">
        <v>31</v>
      </c>
      <c r="E20" s="34"/>
      <c r="F20" s="34"/>
      <c r="G20" s="34"/>
      <c r="H20" s="34"/>
      <c r="I20" s="112" t="s">
        <v>26</v>
      </c>
      <c r="J20" s="103" t="str">
        <f>IF('Rekapitulace stavby'!AN16="","",'Rekapitulace stavby'!AN16)</f>
        <v/>
      </c>
      <c r="K20" s="34"/>
      <c r="L20" s="113"/>
      <c r="S20" s="34"/>
      <c r="T20" s="34"/>
      <c r="U20" s="34"/>
      <c r="V20" s="34"/>
      <c r="W20" s="34"/>
      <c r="X20" s="34"/>
      <c r="Y20" s="34"/>
      <c r="Z20" s="34"/>
      <c r="AA20" s="34"/>
      <c r="AB20" s="34"/>
      <c r="AC20" s="34"/>
      <c r="AD20" s="34"/>
      <c r="AE20" s="34"/>
    </row>
    <row r="21" spans="1:31" s="2" customFormat="1" ht="18" customHeight="1">
      <c r="A21" s="34"/>
      <c r="B21" s="39"/>
      <c r="C21" s="34"/>
      <c r="D21" s="34"/>
      <c r="E21" s="103" t="str">
        <f>IF('Rekapitulace stavby'!E17="","",'Rekapitulace stavby'!E17)</f>
        <v xml:space="preserve"> </v>
      </c>
      <c r="F21" s="34"/>
      <c r="G21" s="34"/>
      <c r="H21" s="34"/>
      <c r="I21" s="112" t="s">
        <v>28</v>
      </c>
      <c r="J21" s="103" t="str">
        <f>IF('Rekapitulace stavby'!AN17="","",'Rekapitulace stavby'!AN17)</f>
        <v/>
      </c>
      <c r="K21" s="34"/>
      <c r="L21" s="113"/>
      <c r="S21" s="34"/>
      <c r="T21" s="34"/>
      <c r="U21" s="34"/>
      <c r="V21" s="34"/>
      <c r="W21" s="34"/>
      <c r="X21" s="34"/>
      <c r="Y21" s="34"/>
      <c r="Z21" s="34"/>
      <c r="AA21" s="34"/>
      <c r="AB21" s="34"/>
      <c r="AC21" s="34"/>
      <c r="AD21" s="34"/>
      <c r="AE21" s="34"/>
    </row>
    <row r="22" spans="1:31" s="2" customFormat="1" ht="6.9" customHeight="1">
      <c r="A22" s="34"/>
      <c r="B22" s="39"/>
      <c r="C22" s="34"/>
      <c r="D22" s="34"/>
      <c r="E22" s="34"/>
      <c r="F22" s="34"/>
      <c r="G22" s="34"/>
      <c r="H22" s="34"/>
      <c r="I22" s="34"/>
      <c r="J22" s="34"/>
      <c r="K22" s="34"/>
      <c r="L22" s="113"/>
      <c r="S22" s="34"/>
      <c r="T22" s="34"/>
      <c r="U22" s="34"/>
      <c r="V22" s="34"/>
      <c r="W22" s="34"/>
      <c r="X22" s="34"/>
      <c r="Y22" s="34"/>
      <c r="Z22" s="34"/>
      <c r="AA22" s="34"/>
      <c r="AB22" s="34"/>
      <c r="AC22" s="34"/>
      <c r="AD22" s="34"/>
      <c r="AE22" s="34"/>
    </row>
    <row r="23" spans="1:31" s="2" customFormat="1" ht="12" customHeight="1">
      <c r="A23" s="34"/>
      <c r="B23" s="39"/>
      <c r="C23" s="34"/>
      <c r="D23" s="112" t="s">
        <v>33</v>
      </c>
      <c r="E23" s="34"/>
      <c r="F23" s="34"/>
      <c r="G23" s="34"/>
      <c r="H23" s="34"/>
      <c r="I23" s="112" t="s">
        <v>26</v>
      </c>
      <c r="J23" s="103" t="s">
        <v>19</v>
      </c>
      <c r="K23" s="34"/>
      <c r="L23" s="113"/>
      <c r="S23" s="34"/>
      <c r="T23" s="34"/>
      <c r="U23" s="34"/>
      <c r="V23" s="34"/>
      <c r="W23" s="34"/>
      <c r="X23" s="34"/>
      <c r="Y23" s="34"/>
      <c r="Z23" s="34"/>
      <c r="AA23" s="34"/>
      <c r="AB23" s="34"/>
      <c r="AC23" s="34"/>
      <c r="AD23" s="34"/>
      <c r="AE23" s="34"/>
    </row>
    <row r="24" spans="1:31" s="2" customFormat="1" ht="18" customHeight="1">
      <c r="A24" s="34"/>
      <c r="B24" s="39"/>
      <c r="C24" s="34"/>
      <c r="D24" s="34"/>
      <c r="E24" s="103" t="s">
        <v>34</v>
      </c>
      <c r="F24" s="34"/>
      <c r="G24" s="34"/>
      <c r="H24" s="34"/>
      <c r="I24" s="112" t="s">
        <v>28</v>
      </c>
      <c r="J24" s="103" t="s">
        <v>19</v>
      </c>
      <c r="K24" s="34"/>
      <c r="L24" s="113"/>
      <c r="S24" s="34"/>
      <c r="T24" s="34"/>
      <c r="U24" s="34"/>
      <c r="V24" s="34"/>
      <c r="W24" s="34"/>
      <c r="X24" s="34"/>
      <c r="Y24" s="34"/>
      <c r="Z24" s="34"/>
      <c r="AA24" s="34"/>
      <c r="AB24" s="34"/>
      <c r="AC24" s="34"/>
      <c r="AD24" s="34"/>
      <c r="AE24" s="34"/>
    </row>
    <row r="25" spans="1:31" s="2" customFormat="1" ht="6.9" customHeight="1">
      <c r="A25" s="34"/>
      <c r="B25" s="39"/>
      <c r="C25" s="34"/>
      <c r="D25" s="34"/>
      <c r="E25" s="34"/>
      <c r="F25" s="34"/>
      <c r="G25" s="34"/>
      <c r="H25" s="34"/>
      <c r="I25" s="34"/>
      <c r="J25" s="34"/>
      <c r="K25" s="34"/>
      <c r="L25" s="113"/>
      <c r="S25" s="34"/>
      <c r="T25" s="34"/>
      <c r="U25" s="34"/>
      <c r="V25" s="34"/>
      <c r="W25" s="34"/>
      <c r="X25" s="34"/>
      <c r="Y25" s="34"/>
      <c r="Z25" s="34"/>
      <c r="AA25" s="34"/>
      <c r="AB25" s="34"/>
      <c r="AC25" s="34"/>
      <c r="AD25" s="34"/>
      <c r="AE25" s="34"/>
    </row>
    <row r="26" spans="1:31" s="2" customFormat="1" ht="12" customHeight="1">
      <c r="A26" s="34"/>
      <c r="B26" s="39"/>
      <c r="C26" s="34"/>
      <c r="D26" s="112" t="s">
        <v>35</v>
      </c>
      <c r="E26" s="34"/>
      <c r="F26" s="34"/>
      <c r="G26" s="34"/>
      <c r="H26" s="34"/>
      <c r="I26" s="34"/>
      <c r="J26" s="34"/>
      <c r="K26" s="34"/>
      <c r="L26" s="113"/>
      <c r="S26" s="34"/>
      <c r="T26" s="34"/>
      <c r="U26" s="34"/>
      <c r="V26" s="34"/>
      <c r="W26" s="34"/>
      <c r="X26" s="34"/>
      <c r="Y26" s="34"/>
      <c r="Z26" s="34"/>
      <c r="AA26" s="34"/>
      <c r="AB26" s="34"/>
      <c r="AC26" s="34"/>
      <c r="AD26" s="34"/>
      <c r="AE26" s="34"/>
    </row>
    <row r="27" spans="1:31" s="8" customFormat="1" ht="59.25" customHeight="1">
      <c r="A27" s="115"/>
      <c r="B27" s="116"/>
      <c r="C27" s="115"/>
      <c r="D27" s="115"/>
      <c r="E27" s="296" t="s">
        <v>36</v>
      </c>
      <c r="F27" s="296"/>
      <c r="G27" s="296"/>
      <c r="H27" s="296"/>
      <c r="I27" s="115"/>
      <c r="J27" s="115"/>
      <c r="K27" s="115"/>
      <c r="L27" s="117"/>
      <c r="S27" s="115"/>
      <c r="T27" s="115"/>
      <c r="U27" s="115"/>
      <c r="V27" s="115"/>
      <c r="W27" s="115"/>
      <c r="X27" s="115"/>
      <c r="Y27" s="115"/>
      <c r="Z27" s="115"/>
      <c r="AA27" s="115"/>
      <c r="AB27" s="115"/>
      <c r="AC27" s="115"/>
      <c r="AD27" s="115"/>
      <c r="AE27" s="115"/>
    </row>
    <row r="28" spans="1:31" s="2" customFormat="1" ht="6.9" customHeight="1">
      <c r="A28" s="34"/>
      <c r="B28" s="39"/>
      <c r="C28" s="34"/>
      <c r="D28" s="34"/>
      <c r="E28" s="34"/>
      <c r="F28" s="34"/>
      <c r="G28" s="34"/>
      <c r="H28" s="34"/>
      <c r="I28" s="34"/>
      <c r="J28" s="34"/>
      <c r="K28" s="34"/>
      <c r="L28" s="113"/>
      <c r="S28" s="34"/>
      <c r="T28" s="34"/>
      <c r="U28" s="34"/>
      <c r="V28" s="34"/>
      <c r="W28" s="34"/>
      <c r="X28" s="34"/>
      <c r="Y28" s="34"/>
      <c r="Z28" s="34"/>
      <c r="AA28" s="34"/>
      <c r="AB28" s="34"/>
      <c r="AC28" s="34"/>
      <c r="AD28" s="34"/>
      <c r="AE28" s="34"/>
    </row>
    <row r="29" spans="1:31" s="2" customFormat="1" ht="6.9" customHeight="1">
      <c r="A29" s="34"/>
      <c r="B29" s="39"/>
      <c r="C29" s="34"/>
      <c r="D29" s="118"/>
      <c r="E29" s="118"/>
      <c r="F29" s="118"/>
      <c r="G29" s="118"/>
      <c r="H29" s="118"/>
      <c r="I29" s="118"/>
      <c r="J29" s="118"/>
      <c r="K29" s="118"/>
      <c r="L29" s="113"/>
      <c r="S29" s="34"/>
      <c r="T29" s="34"/>
      <c r="U29" s="34"/>
      <c r="V29" s="34"/>
      <c r="W29" s="34"/>
      <c r="X29" s="34"/>
      <c r="Y29" s="34"/>
      <c r="Z29" s="34"/>
      <c r="AA29" s="34"/>
      <c r="AB29" s="34"/>
      <c r="AC29" s="34"/>
      <c r="AD29" s="34"/>
      <c r="AE29" s="34"/>
    </row>
    <row r="30" spans="1:31" s="2" customFormat="1" ht="25.35" customHeight="1">
      <c r="A30" s="34"/>
      <c r="B30" s="39"/>
      <c r="C30" s="34"/>
      <c r="D30" s="119" t="s">
        <v>37</v>
      </c>
      <c r="E30" s="34"/>
      <c r="F30" s="34"/>
      <c r="G30" s="34"/>
      <c r="H30" s="34"/>
      <c r="I30" s="34"/>
      <c r="J30" s="120">
        <f>ROUND(J84,2)</f>
        <v>0</v>
      </c>
      <c r="K30" s="34"/>
      <c r="L30" s="113"/>
      <c r="S30" s="34"/>
      <c r="T30" s="34"/>
      <c r="U30" s="34"/>
      <c r="V30" s="34"/>
      <c r="W30" s="34"/>
      <c r="X30" s="34"/>
      <c r="Y30" s="34"/>
      <c r="Z30" s="34"/>
      <c r="AA30" s="34"/>
      <c r="AB30" s="34"/>
      <c r="AC30" s="34"/>
      <c r="AD30" s="34"/>
      <c r="AE30" s="34"/>
    </row>
    <row r="31" spans="1:31" s="2" customFormat="1" ht="6.9" customHeight="1">
      <c r="A31" s="34"/>
      <c r="B31" s="39"/>
      <c r="C31" s="34"/>
      <c r="D31" s="118"/>
      <c r="E31" s="118"/>
      <c r="F31" s="118"/>
      <c r="G31" s="118"/>
      <c r="H31" s="118"/>
      <c r="I31" s="118"/>
      <c r="J31" s="118"/>
      <c r="K31" s="118"/>
      <c r="L31" s="113"/>
      <c r="S31" s="34"/>
      <c r="T31" s="34"/>
      <c r="U31" s="34"/>
      <c r="V31" s="34"/>
      <c r="W31" s="34"/>
      <c r="X31" s="34"/>
      <c r="Y31" s="34"/>
      <c r="Z31" s="34"/>
      <c r="AA31" s="34"/>
      <c r="AB31" s="34"/>
      <c r="AC31" s="34"/>
      <c r="AD31" s="34"/>
      <c r="AE31" s="34"/>
    </row>
    <row r="32" spans="1:31" s="2" customFormat="1" ht="14.4" customHeight="1">
      <c r="A32" s="34"/>
      <c r="B32" s="39"/>
      <c r="C32" s="34"/>
      <c r="D32" s="34"/>
      <c r="E32" s="34"/>
      <c r="F32" s="121" t="s">
        <v>39</v>
      </c>
      <c r="G32" s="34"/>
      <c r="H32" s="34"/>
      <c r="I32" s="121" t="s">
        <v>38</v>
      </c>
      <c r="J32" s="121" t="s">
        <v>40</v>
      </c>
      <c r="K32" s="34"/>
      <c r="L32" s="113"/>
      <c r="S32" s="34"/>
      <c r="T32" s="34"/>
      <c r="U32" s="34"/>
      <c r="V32" s="34"/>
      <c r="W32" s="34"/>
      <c r="X32" s="34"/>
      <c r="Y32" s="34"/>
      <c r="Z32" s="34"/>
      <c r="AA32" s="34"/>
      <c r="AB32" s="34"/>
      <c r="AC32" s="34"/>
      <c r="AD32" s="34"/>
      <c r="AE32" s="34"/>
    </row>
    <row r="33" spans="1:31" s="2" customFormat="1" ht="14.4" customHeight="1">
      <c r="A33" s="34"/>
      <c r="B33" s="39"/>
      <c r="C33" s="34"/>
      <c r="D33" s="122" t="s">
        <v>41</v>
      </c>
      <c r="E33" s="112" t="s">
        <v>42</v>
      </c>
      <c r="F33" s="123">
        <f>ROUND((SUM(BE84:BE174)),2)</f>
        <v>0</v>
      </c>
      <c r="G33" s="34"/>
      <c r="H33" s="34"/>
      <c r="I33" s="124">
        <v>0.21</v>
      </c>
      <c r="J33" s="123">
        <f>ROUND(((SUM(BE84:BE174))*I33),2)</f>
        <v>0</v>
      </c>
      <c r="K33" s="34"/>
      <c r="L33" s="113"/>
      <c r="S33" s="34"/>
      <c r="T33" s="34"/>
      <c r="U33" s="34"/>
      <c r="V33" s="34"/>
      <c r="W33" s="34"/>
      <c r="X33" s="34"/>
      <c r="Y33" s="34"/>
      <c r="Z33" s="34"/>
      <c r="AA33" s="34"/>
      <c r="AB33" s="34"/>
      <c r="AC33" s="34"/>
      <c r="AD33" s="34"/>
      <c r="AE33" s="34"/>
    </row>
    <row r="34" spans="1:31" s="2" customFormat="1" ht="14.4" customHeight="1">
      <c r="A34" s="34"/>
      <c r="B34" s="39"/>
      <c r="C34" s="34"/>
      <c r="D34" s="34"/>
      <c r="E34" s="112" t="s">
        <v>43</v>
      </c>
      <c r="F34" s="123">
        <f>ROUND((SUM(BF84:BF174)),2)</f>
        <v>0</v>
      </c>
      <c r="G34" s="34"/>
      <c r="H34" s="34"/>
      <c r="I34" s="124">
        <v>0.15</v>
      </c>
      <c r="J34" s="123">
        <f>ROUND(((SUM(BF84:BF174))*I34),2)</f>
        <v>0</v>
      </c>
      <c r="K34" s="34"/>
      <c r="L34" s="113"/>
      <c r="S34" s="34"/>
      <c r="T34" s="34"/>
      <c r="U34" s="34"/>
      <c r="V34" s="34"/>
      <c r="W34" s="34"/>
      <c r="X34" s="34"/>
      <c r="Y34" s="34"/>
      <c r="Z34" s="34"/>
      <c r="AA34" s="34"/>
      <c r="AB34" s="34"/>
      <c r="AC34" s="34"/>
      <c r="AD34" s="34"/>
      <c r="AE34" s="34"/>
    </row>
    <row r="35" spans="1:31" s="2" customFormat="1" ht="14.4" customHeight="1" hidden="1">
      <c r="A35" s="34"/>
      <c r="B35" s="39"/>
      <c r="C35" s="34"/>
      <c r="D35" s="34"/>
      <c r="E35" s="112" t="s">
        <v>44</v>
      </c>
      <c r="F35" s="123">
        <f>ROUND((SUM(BG84:BG174)),2)</f>
        <v>0</v>
      </c>
      <c r="G35" s="34"/>
      <c r="H35" s="34"/>
      <c r="I35" s="124">
        <v>0.21</v>
      </c>
      <c r="J35" s="123">
        <f>0</f>
        <v>0</v>
      </c>
      <c r="K35" s="34"/>
      <c r="L35" s="113"/>
      <c r="S35" s="34"/>
      <c r="T35" s="34"/>
      <c r="U35" s="34"/>
      <c r="V35" s="34"/>
      <c r="W35" s="34"/>
      <c r="X35" s="34"/>
      <c r="Y35" s="34"/>
      <c r="Z35" s="34"/>
      <c r="AA35" s="34"/>
      <c r="AB35" s="34"/>
      <c r="AC35" s="34"/>
      <c r="AD35" s="34"/>
      <c r="AE35" s="34"/>
    </row>
    <row r="36" spans="1:31" s="2" customFormat="1" ht="14.4" customHeight="1" hidden="1">
      <c r="A36" s="34"/>
      <c r="B36" s="39"/>
      <c r="C36" s="34"/>
      <c r="D36" s="34"/>
      <c r="E36" s="112" t="s">
        <v>45</v>
      </c>
      <c r="F36" s="123">
        <f>ROUND((SUM(BH84:BH174)),2)</f>
        <v>0</v>
      </c>
      <c r="G36" s="34"/>
      <c r="H36" s="34"/>
      <c r="I36" s="124">
        <v>0.15</v>
      </c>
      <c r="J36" s="123">
        <f>0</f>
        <v>0</v>
      </c>
      <c r="K36" s="34"/>
      <c r="L36" s="113"/>
      <c r="S36" s="34"/>
      <c r="T36" s="34"/>
      <c r="U36" s="34"/>
      <c r="V36" s="34"/>
      <c r="W36" s="34"/>
      <c r="X36" s="34"/>
      <c r="Y36" s="34"/>
      <c r="Z36" s="34"/>
      <c r="AA36" s="34"/>
      <c r="AB36" s="34"/>
      <c r="AC36" s="34"/>
      <c r="AD36" s="34"/>
      <c r="AE36" s="34"/>
    </row>
    <row r="37" spans="1:31" s="2" customFormat="1" ht="14.4" customHeight="1" hidden="1">
      <c r="A37" s="34"/>
      <c r="B37" s="39"/>
      <c r="C37" s="34"/>
      <c r="D37" s="34"/>
      <c r="E37" s="112" t="s">
        <v>46</v>
      </c>
      <c r="F37" s="123">
        <f>ROUND((SUM(BI84:BI174)),2)</f>
        <v>0</v>
      </c>
      <c r="G37" s="34"/>
      <c r="H37" s="34"/>
      <c r="I37" s="124">
        <v>0</v>
      </c>
      <c r="J37" s="123">
        <f>0</f>
        <v>0</v>
      </c>
      <c r="K37" s="34"/>
      <c r="L37" s="113"/>
      <c r="S37" s="34"/>
      <c r="T37" s="34"/>
      <c r="U37" s="34"/>
      <c r="V37" s="34"/>
      <c r="W37" s="34"/>
      <c r="X37" s="34"/>
      <c r="Y37" s="34"/>
      <c r="Z37" s="34"/>
      <c r="AA37" s="34"/>
      <c r="AB37" s="34"/>
      <c r="AC37" s="34"/>
      <c r="AD37" s="34"/>
      <c r="AE37" s="34"/>
    </row>
    <row r="38" spans="1:31" s="2" customFormat="1" ht="6.9" customHeight="1">
      <c r="A38" s="34"/>
      <c r="B38" s="39"/>
      <c r="C38" s="34"/>
      <c r="D38" s="34"/>
      <c r="E38" s="34"/>
      <c r="F38" s="34"/>
      <c r="G38" s="34"/>
      <c r="H38" s="34"/>
      <c r="I38" s="34"/>
      <c r="J38" s="34"/>
      <c r="K38" s="34"/>
      <c r="L38" s="113"/>
      <c r="S38" s="34"/>
      <c r="T38" s="34"/>
      <c r="U38" s="34"/>
      <c r="V38" s="34"/>
      <c r="W38" s="34"/>
      <c r="X38" s="34"/>
      <c r="Y38" s="34"/>
      <c r="Z38" s="34"/>
      <c r="AA38" s="34"/>
      <c r="AB38" s="34"/>
      <c r="AC38" s="34"/>
      <c r="AD38" s="34"/>
      <c r="AE38" s="34"/>
    </row>
    <row r="39" spans="1:31" s="2" customFormat="1" ht="25.35" customHeight="1">
      <c r="A39" s="34"/>
      <c r="B39" s="39"/>
      <c r="C39" s="125"/>
      <c r="D39" s="126" t="s">
        <v>47</v>
      </c>
      <c r="E39" s="127"/>
      <c r="F39" s="127"/>
      <c r="G39" s="128" t="s">
        <v>48</v>
      </c>
      <c r="H39" s="129" t="s">
        <v>49</v>
      </c>
      <c r="I39" s="127"/>
      <c r="J39" s="130">
        <f>SUM(J30:J37)</f>
        <v>0</v>
      </c>
      <c r="K39" s="131"/>
      <c r="L39" s="113"/>
      <c r="S39" s="34"/>
      <c r="T39" s="34"/>
      <c r="U39" s="34"/>
      <c r="V39" s="34"/>
      <c r="W39" s="34"/>
      <c r="X39" s="34"/>
      <c r="Y39" s="34"/>
      <c r="Z39" s="34"/>
      <c r="AA39" s="34"/>
      <c r="AB39" s="34"/>
      <c r="AC39" s="34"/>
      <c r="AD39" s="34"/>
      <c r="AE39" s="34"/>
    </row>
    <row r="40" spans="1:31" s="2" customFormat="1" ht="14.4" customHeight="1">
      <c r="A40" s="34"/>
      <c r="B40" s="132"/>
      <c r="C40" s="133"/>
      <c r="D40" s="133"/>
      <c r="E40" s="133"/>
      <c r="F40" s="133"/>
      <c r="G40" s="133"/>
      <c r="H40" s="133"/>
      <c r="I40" s="133"/>
      <c r="J40" s="133"/>
      <c r="K40" s="133"/>
      <c r="L40" s="113"/>
      <c r="S40" s="34"/>
      <c r="T40" s="34"/>
      <c r="U40" s="34"/>
      <c r="V40" s="34"/>
      <c r="W40" s="34"/>
      <c r="X40" s="34"/>
      <c r="Y40" s="34"/>
      <c r="Z40" s="34"/>
      <c r="AA40" s="34"/>
      <c r="AB40" s="34"/>
      <c r="AC40" s="34"/>
      <c r="AD40" s="34"/>
      <c r="AE40" s="34"/>
    </row>
    <row r="44" spans="1:31" s="2" customFormat="1" ht="6.9" customHeight="1" hidden="1">
      <c r="A44" s="34"/>
      <c r="B44" s="134"/>
      <c r="C44" s="135"/>
      <c r="D44" s="135"/>
      <c r="E44" s="135"/>
      <c r="F44" s="135"/>
      <c r="G44" s="135"/>
      <c r="H44" s="135"/>
      <c r="I44" s="135"/>
      <c r="J44" s="135"/>
      <c r="K44" s="135"/>
      <c r="L44" s="113"/>
      <c r="S44" s="34"/>
      <c r="T44" s="34"/>
      <c r="U44" s="34"/>
      <c r="V44" s="34"/>
      <c r="W44" s="34"/>
      <c r="X44" s="34"/>
      <c r="Y44" s="34"/>
      <c r="Z44" s="34"/>
      <c r="AA44" s="34"/>
      <c r="AB44" s="34"/>
      <c r="AC44" s="34"/>
      <c r="AD44" s="34"/>
      <c r="AE44" s="34"/>
    </row>
    <row r="45" spans="1:31" s="2" customFormat="1" ht="24.9" customHeight="1" hidden="1">
      <c r="A45" s="34"/>
      <c r="B45" s="35"/>
      <c r="C45" s="23" t="s">
        <v>158</v>
      </c>
      <c r="D45" s="36"/>
      <c r="E45" s="36"/>
      <c r="F45" s="36"/>
      <c r="G45" s="36"/>
      <c r="H45" s="36"/>
      <c r="I45" s="36"/>
      <c r="J45" s="36"/>
      <c r="K45" s="36"/>
      <c r="L45" s="113"/>
      <c r="S45" s="34"/>
      <c r="T45" s="34"/>
      <c r="U45" s="34"/>
      <c r="V45" s="34"/>
      <c r="W45" s="34"/>
      <c r="X45" s="34"/>
      <c r="Y45" s="34"/>
      <c r="Z45" s="34"/>
      <c r="AA45" s="34"/>
      <c r="AB45" s="34"/>
      <c r="AC45" s="34"/>
      <c r="AD45" s="34"/>
      <c r="AE45" s="34"/>
    </row>
    <row r="46" spans="1:31" s="2" customFormat="1" ht="6.9" customHeight="1" hidden="1">
      <c r="A46" s="34"/>
      <c r="B46" s="35"/>
      <c r="C46" s="36"/>
      <c r="D46" s="36"/>
      <c r="E46" s="36"/>
      <c r="F46" s="36"/>
      <c r="G46" s="36"/>
      <c r="H46" s="36"/>
      <c r="I46" s="36"/>
      <c r="J46" s="36"/>
      <c r="K46" s="36"/>
      <c r="L46" s="113"/>
      <c r="S46" s="34"/>
      <c r="T46" s="34"/>
      <c r="U46" s="34"/>
      <c r="V46" s="34"/>
      <c r="W46" s="34"/>
      <c r="X46" s="34"/>
      <c r="Y46" s="34"/>
      <c r="Z46" s="34"/>
      <c r="AA46" s="34"/>
      <c r="AB46" s="34"/>
      <c r="AC46" s="34"/>
      <c r="AD46" s="34"/>
      <c r="AE46" s="34"/>
    </row>
    <row r="47" spans="1:31" s="2" customFormat="1" ht="12" customHeight="1" hidden="1">
      <c r="A47" s="34"/>
      <c r="B47" s="35"/>
      <c r="C47" s="29" t="s">
        <v>16</v>
      </c>
      <c r="D47" s="36"/>
      <c r="E47" s="36"/>
      <c r="F47" s="36"/>
      <c r="G47" s="36"/>
      <c r="H47" s="36"/>
      <c r="I47" s="36"/>
      <c r="J47" s="36"/>
      <c r="K47" s="36"/>
      <c r="L47" s="113"/>
      <c r="S47" s="34"/>
      <c r="T47" s="34"/>
      <c r="U47" s="34"/>
      <c r="V47" s="34"/>
      <c r="W47" s="34"/>
      <c r="X47" s="34"/>
      <c r="Y47" s="34"/>
      <c r="Z47" s="34"/>
      <c r="AA47" s="34"/>
      <c r="AB47" s="34"/>
      <c r="AC47" s="34"/>
      <c r="AD47" s="34"/>
      <c r="AE47" s="34"/>
    </row>
    <row r="48" spans="1:31" s="2" customFormat="1" ht="16.5" customHeight="1" hidden="1">
      <c r="A48" s="34"/>
      <c r="B48" s="35"/>
      <c r="C48" s="36"/>
      <c r="D48" s="36"/>
      <c r="E48" s="288" t="str">
        <f>E7</f>
        <v>Cyklická údržba trati v úseku Praha-Holešovice - Vraňany</v>
      </c>
      <c r="F48" s="289"/>
      <c r="G48" s="289"/>
      <c r="H48" s="289"/>
      <c r="I48" s="36"/>
      <c r="J48" s="36"/>
      <c r="K48" s="36"/>
      <c r="L48" s="113"/>
      <c r="S48" s="34"/>
      <c r="T48" s="34"/>
      <c r="U48" s="34"/>
      <c r="V48" s="34"/>
      <c r="W48" s="34"/>
      <c r="X48" s="34"/>
      <c r="Y48" s="34"/>
      <c r="Z48" s="34"/>
      <c r="AA48" s="34"/>
      <c r="AB48" s="34"/>
      <c r="AC48" s="34"/>
      <c r="AD48" s="34"/>
      <c r="AE48" s="34"/>
    </row>
    <row r="49" spans="1:31" s="2" customFormat="1" ht="12" customHeight="1" hidden="1">
      <c r="A49" s="34"/>
      <c r="B49" s="35"/>
      <c r="C49" s="29" t="s">
        <v>156</v>
      </c>
      <c r="D49" s="36"/>
      <c r="E49" s="36"/>
      <c r="F49" s="36"/>
      <c r="G49" s="36"/>
      <c r="H49" s="36"/>
      <c r="I49" s="36"/>
      <c r="J49" s="36"/>
      <c r="K49" s="36"/>
      <c r="L49" s="113"/>
      <c r="S49" s="34"/>
      <c r="T49" s="34"/>
      <c r="U49" s="34"/>
      <c r="V49" s="34"/>
      <c r="W49" s="34"/>
      <c r="X49" s="34"/>
      <c r="Y49" s="34"/>
      <c r="Z49" s="34"/>
      <c r="AA49" s="34"/>
      <c r="AB49" s="34"/>
      <c r="AC49" s="34"/>
      <c r="AD49" s="34"/>
      <c r="AE49" s="34"/>
    </row>
    <row r="50" spans="1:31" s="2" customFormat="1" ht="16.5" customHeight="1" hidden="1">
      <c r="A50" s="34"/>
      <c r="B50" s="35"/>
      <c r="C50" s="36"/>
      <c r="D50" s="36"/>
      <c r="E50" s="280" t="str">
        <f>E9</f>
        <v>SO 02 - Praha Bubeneč</v>
      </c>
      <c r="F50" s="287"/>
      <c r="G50" s="287"/>
      <c r="H50" s="287"/>
      <c r="I50" s="36"/>
      <c r="J50" s="36"/>
      <c r="K50" s="36"/>
      <c r="L50" s="113"/>
      <c r="S50" s="34"/>
      <c r="T50" s="34"/>
      <c r="U50" s="34"/>
      <c r="V50" s="34"/>
      <c r="W50" s="34"/>
      <c r="X50" s="34"/>
      <c r="Y50" s="34"/>
      <c r="Z50" s="34"/>
      <c r="AA50" s="34"/>
      <c r="AB50" s="34"/>
      <c r="AC50" s="34"/>
      <c r="AD50" s="34"/>
      <c r="AE50" s="34"/>
    </row>
    <row r="51" spans="1:31" s="2" customFormat="1" ht="6.9" customHeight="1" hidden="1">
      <c r="A51" s="34"/>
      <c r="B51" s="35"/>
      <c r="C51" s="36"/>
      <c r="D51" s="36"/>
      <c r="E51" s="36"/>
      <c r="F51" s="36"/>
      <c r="G51" s="36"/>
      <c r="H51" s="36"/>
      <c r="I51" s="36"/>
      <c r="J51" s="36"/>
      <c r="K51" s="36"/>
      <c r="L51" s="113"/>
      <c r="S51" s="34"/>
      <c r="T51" s="34"/>
      <c r="U51" s="34"/>
      <c r="V51" s="34"/>
      <c r="W51" s="34"/>
      <c r="X51" s="34"/>
      <c r="Y51" s="34"/>
      <c r="Z51" s="34"/>
      <c r="AA51" s="34"/>
      <c r="AB51" s="34"/>
      <c r="AC51" s="34"/>
      <c r="AD51" s="34"/>
      <c r="AE51" s="34"/>
    </row>
    <row r="52" spans="1:31" s="2" customFormat="1" ht="12" customHeight="1" hidden="1">
      <c r="A52" s="34"/>
      <c r="B52" s="35"/>
      <c r="C52" s="29" t="s">
        <v>21</v>
      </c>
      <c r="D52" s="36"/>
      <c r="E52" s="36"/>
      <c r="F52" s="27" t="str">
        <f>F12</f>
        <v xml:space="preserve"> </v>
      </c>
      <c r="G52" s="36"/>
      <c r="H52" s="36"/>
      <c r="I52" s="29" t="s">
        <v>23</v>
      </c>
      <c r="J52" s="59" t="str">
        <f>IF(J12="","",J12)</f>
        <v>24. 2. 2023</v>
      </c>
      <c r="K52" s="36"/>
      <c r="L52" s="113"/>
      <c r="S52" s="34"/>
      <c r="T52" s="34"/>
      <c r="U52" s="34"/>
      <c r="V52" s="34"/>
      <c r="W52" s="34"/>
      <c r="X52" s="34"/>
      <c r="Y52" s="34"/>
      <c r="Z52" s="34"/>
      <c r="AA52" s="34"/>
      <c r="AB52" s="34"/>
      <c r="AC52" s="34"/>
      <c r="AD52" s="34"/>
      <c r="AE52" s="34"/>
    </row>
    <row r="53" spans="1:31" s="2" customFormat="1" ht="6.9" customHeight="1" hidden="1">
      <c r="A53" s="34"/>
      <c r="B53" s="35"/>
      <c r="C53" s="36"/>
      <c r="D53" s="36"/>
      <c r="E53" s="36"/>
      <c r="F53" s="36"/>
      <c r="G53" s="36"/>
      <c r="H53" s="36"/>
      <c r="I53" s="36"/>
      <c r="J53" s="36"/>
      <c r="K53" s="36"/>
      <c r="L53" s="113"/>
      <c r="S53" s="34"/>
      <c r="T53" s="34"/>
      <c r="U53" s="34"/>
      <c r="V53" s="34"/>
      <c r="W53" s="34"/>
      <c r="X53" s="34"/>
      <c r="Y53" s="34"/>
      <c r="Z53" s="34"/>
      <c r="AA53" s="34"/>
      <c r="AB53" s="34"/>
      <c r="AC53" s="34"/>
      <c r="AD53" s="34"/>
      <c r="AE53" s="34"/>
    </row>
    <row r="54" spans="1:31" s="2" customFormat="1" ht="15.15" customHeight="1" hidden="1">
      <c r="A54" s="34"/>
      <c r="B54" s="35"/>
      <c r="C54" s="29" t="s">
        <v>25</v>
      </c>
      <c r="D54" s="36"/>
      <c r="E54" s="36"/>
      <c r="F54" s="27" t="str">
        <f>E15</f>
        <v>Ing. Aleš Bednář</v>
      </c>
      <c r="G54" s="36"/>
      <c r="H54" s="36"/>
      <c r="I54" s="29" t="s">
        <v>31</v>
      </c>
      <c r="J54" s="32" t="str">
        <f>E21</f>
        <v xml:space="preserve"> </v>
      </c>
      <c r="K54" s="36"/>
      <c r="L54" s="113"/>
      <c r="S54" s="34"/>
      <c r="T54" s="34"/>
      <c r="U54" s="34"/>
      <c r="V54" s="34"/>
      <c r="W54" s="34"/>
      <c r="X54" s="34"/>
      <c r="Y54" s="34"/>
      <c r="Z54" s="34"/>
      <c r="AA54" s="34"/>
      <c r="AB54" s="34"/>
      <c r="AC54" s="34"/>
      <c r="AD54" s="34"/>
      <c r="AE54" s="34"/>
    </row>
    <row r="55" spans="1:31" s="2" customFormat="1" ht="15.15" customHeight="1" hidden="1">
      <c r="A55" s="34"/>
      <c r="B55" s="35"/>
      <c r="C55" s="29" t="s">
        <v>29</v>
      </c>
      <c r="D55" s="36"/>
      <c r="E55" s="36"/>
      <c r="F55" s="27" t="str">
        <f>IF(E18="","",E18)</f>
        <v>Vyplň údaj</v>
      </c>
      <c r="G55" s="36"/>
      <c r="H55" s="36"/>
      <c r="I55" s="29" t="s">
        <v>33</v>
      </c>
      <c r="J55" s="32" t="str">
        <f>E24</f>
        <v>Lukáš Kot</v>
      </c>
      <c r="K55" s="36"/>
      <c r="L55" s="113"/>
      <c r="S55" s="34"/>
      <c r="T55" s="34"/>
      <c r="U55" s="34"/>
      <c r="V55" s="34"/>
      <c r="W55" s="34"/>
      <c r="X55" s="34"/>
      <c r="Y55" s="34"/>
      <c r="Z55" s="34"/>
      <c r="AA55" s="34"/>
      <c r="AB55" s="34"/>
      <c r="AC55" s="34"/>
      <c r="AD55" s="34"/>
      <c r="AE55" s="34"/>
    </row>
    <row r="56" spans="1:31" s="2" customFormat="1" ht="10.35" customHeight="1" hidden="1">
      <c r="A56" s="34"/>
      <c r="B56" s="35"/>
      <c r="C56" s="36"/>
      <c r="D56" s="36"/>
      <c r="E56" s="36"/>
      <c r="F56" s="36"/>
      <c r="G56" s="36"/>
      <c r="H56" s="36"/>
      <c r="I56" s="36"/>
      <c r="J56" s="36"/>
      <c r="K56" s="36"/>
      <c r="L56" s="113"/>
      <c r="S56" s="34"/>
      <c r="T56" s="34"/>
      <c r="U56" s="34"/>
      <c r="V56" s="34"/>
      <c r="W56" s="34"/>
      <c r="X56" s="34"/>
      <c r="Y56" s="34"/>
      <c r="Z56" s="34"/>
      <c r="AA56" s="34"/>
      <c r="AB56" s="34"/>
      <c r="AC56" s="34"/>
      <c r="AD56" s="34"/>
      <c r="AE56" s="34"/>
    </row>
    <row r="57" spans="1:31" s="2" customFormat="1" ht="29.25" customHeight="1" hidden="1">
      <c r="A57" s="34"/>
      <c r="B57" s="35"/>
      <c r="C57" s="136" t="s">
        <v>159</v>
      </c>
      <c r="D57" s="137"/>
      <c r="E57" s="137"/>
      <c r="F57" s="137"/>
      <c r="G57" s="137"/>
      <c r="H57" s="137"/>
      <c r="I57" s="137"/>
      <c r="J57" s="138" t="s">
        <v>160</v>
      </c>
      <c r="K57" s="137"/>
      <c r="L57" s="113"/>
      <c r="S57" s="34"/>
      <c r="T57" s="34"/>
      <c r="U57" s="34"/>
      <c r="V57" s="34"/>
      <c r="W57" s="34"/>
      <c r="X57" s="34"/>
      <c r="Y57" s="34"/>
      <c r="Z57" s="34"/>
      <c r="AA57" s="34"/>
      <c r="AB57" s="34"/>
      <c r="AC57" s="34"/>
      <c r="AD57" s="34"/>
      <c r="AE57" s="34"/>
    </row>
    <row r="58" spans="1:31" s="2" customFormat="1" ht="10.35" customHeight="1" hidden="1">
      <c r="A58" s="34"/>
      <c r="B58" s="35"/>
      <c r="C58" s="36"/>
      <c r="D58" s="36"/>
      <c r="E58" s="36"/>
      <c r="F58" s="36"/>
      <c r="G58" s="36"/>
      <c r="H58" s="36"/>
      <c r="I58" s="36"/>
      <c r="J58" s="36"/>
      <c r="K58" s="36"/>
      <c r="L58" s="113"/>
      <c r="S58" s="34"/>
      <c r="T58" s="34"/>
      <c r="U58" s="34"/>
      <c r="V58" s="34"/>
      <c r="W58" s="34"/>
      <c r="X58" s="34"/>
      <c r="Y58" s="34"/>
      <c r="Z58" s="34"/>
      <c r="AA58" s="34"/>
      <c r="AB58" s="34"/>
      <c r="AC58" s="34"/>
      <c r="AD58" s="34"/>
      <c r="AE58" s="34"/>
    </row>
    <row r="59" spans="1:47" s="2" customFormat="1" ht="22.8" customHeight="1" hidden="1">
      <c r="A59" s="34"/>
      <c r="B59" s="35"/>
      <c r="C59" s="139" t="s">
        <v>69</v>
      </c>
      <c r="D59" s="36"/>
      <c r="E59" s="36"/>
      <c r="F59" s="36"/>
      <c r="G59" s="36"/>
      <c r="H59" s="36"/>
      <c r="I59" s="36"/>
      <c r="J59" s="77">
        <f>J84</f>
        <v>0</v>
      </c>
      <c r="K59" s="36"/>
      <c r="L59" s="113"/>
      <c r="S59" s="34"/>
      <c r="T59" s="34"/>
      <c r="U59" s="34"/>
      <c r="V59" s="34"/>
      <c r="W59" s="34"/>
      <c r="X59" s="34"/>
      <c r="Y59" s="34"/>
      <c r="Z59" s="34"/>
      <c r="AA59" s="34"/>
      <c r="AB59" s="34"/>
      <c r="AC59" s="34"/>
      <c r="AD59" s="34"/>
      <c r="AE59" s="34"/>
      <c r="AU59" s="17" t="s">
        <v>161</v>
      </c>
    </row>
    <row r="60" spans="2:12" s="9" customFormat="1" ht="24.9" customHeight="1" hidden="1">
      <c r="B60" s="140"/>
      <c r="C60" s="141"/>
      <c r="D60" s="142" t="s">
        <v>162</v>
      </c>
      <c r="E60" s="143"/>
      <c r="F60" s="143"/>
      <c r="G60" s="143"/>
      <c r="H60" s="143"/>
      <c r="I60" s="143"/>
      <c r="J60" s="144">
        <f>J85</f>
        <v>0</v>
      </c>
      <c r="K60" s="141"/>
      <c r="L60" s="145"/>
    </row>
    <row r="61" spans="2:12" s="10" customFormat="1" ht="19.95" customHeight="1" hidden="1">
      <c r="B61" s="146"/>
      <c r="C61" s="97"/>
      <c r="D61" s="147" t="s">
        <v>248</v>
      </c>
      <c r="E61" s="148"/>
      <c r="F61" s="148"/>
      <c r="G61" s="148"/>
      <c r="H61" s="148"/>
      <c r="I61" s="148"/>
      <c r="J61" s="149">
        <f>J86</f>
        <v>0</v>
      </c>
      <c r="K61" s="97"/>
      <c r="L61" s="150"/>
    </row>
    <row r="62" spans="2:12" s="10" customFormat="1" ht="19.95" customHeight="1" hidden="1">
      <c r="B62" s="146"/>
      <c r="C62" s="97"/>
      <c r="D62" s="147" t="s">
        <v>163</v>
      </c>
      <c r="E62" s="148"/>
      <c r="F62" s="148"/>
      <c r="G62" s="148"/>
      <c r="H62" s="148"/>
      <c r="I62" s="148"/>
      <c r="J62" s="149">
        <f>J92</f>
        <v>0</v>
      </c>
      <c r="K62" s="97"/>
      <c r="L62" s="150"/>
    </row>
    <row r="63" spans="2:12" s="10" customFormat="1" ht="19.95" customHeight="1" hidden="1">
      <c r="B63" s="146"/>
      <c r="C63" s="97"/>
      <c r="D63" s="147" t="s">
        <v>164</v>
      </c>
      <c r="E63" s="148"/>
      <c r="F63" s="148"/>
      <c r="G63" s="148"/>
      <c r="H63" s="148"/>
      <c r="I63" s="148"/>
      <c r="J63" s="149">
        <f>J99</f>
        <v>0</v>
      </c>
      <c r="K63" s="97"/>
      <c r="L63" s="150"/>
    </row>
    <row r="64" spans="2:12" s="10" customFormat="1" ht="19.95" customHeight="1" hidden="1">
      <c r="B64" s="146"/>
      <c r="C64" s="97"/>
      <c r="D64" s="147" t="s">
        <v>165</v>
      </c>
      <c r="E64" s="148"/>
      <c r="F64" s="148"/>
      <c r="G64" s="148"/>
      <c r="H64" s="148"/>
      <c r="I64" s="148"/>
      <c r="J64" s="149">
        <f>J151</f>
        <v>0</v>
      </c>
      <c r="K64" s="97"/>
      <c r="L64" s="150"/>
    </row>
    <row r="65" spans="1:31" s="2" customFormat="1" ht="21.75" customHeight="1" hidden="1">
      <c r="A65" s="34"/>
      <c r="B65" s="35"/>
      <c r="C65" s="36"/>
      <c r="D65" s="36"/>
      <c r="E65" s="36"/>
      <c r="F65" s="36"/>
      <c r="G65" s="36"/>
      <c r="H65" s="36"/>
      <c r="I65" s="36"/>
      <c r="J65" s="36"/>
      <c r="K65" s="36"/>
      <c r="L65" s="113"/>
      <c r="S65" s="34"/>
      <c r="T65" s="34"/>
      <c r="U65" s="34"/>
      <c r="V65" s="34"/>
      <c r="W65" s="34"/>
      <c r="X65" s="34"/>
      <c r="Y65" s="34"/>
      <c r="Z65" s="34"/>
      <c r="AA65" s="34"/>
      <c r="AB65" s="34"/>
      <c r="AC65" s="34"/>
      <c r="AD65" s="34"/>
      <c r="AE65" s="34"/>
    </row>
    <row r="66" spans="1:31" s="2" customFormat="1" ht="6.9" customHeight="1" hidden="1">
      <c r="A66" s="34"/>
      <c r="B66" s="47"/>
      <c r="C66" s="48"/>
      <c r="D66" s="48"/>
      <c r="E66" s="48"/>
      <c r="F66" s="48"/>
      <c r="G66" s="48"/>
      <c r="H66" s="48"/>
      <c r="I66" s="48"/>
      <c r="J66" s="48"/>
      <c r="K66" s="48"/>
      <c r="L66" s="113"/>
      <c r="S66" s="34"/>
      <c r="T66" s="34"/>
      <c r="U66" s="34"/>
      <c r="V66" s="34"/>
      <c r="W66" s="34"/>
      <c r="X66" s="34"/>
      <c r="Y66" s="34"/>
      <c r="Z66" s="34"/>
      <c r="AA66" s="34"/>
      <c r="AB66" s="34"/>
      <c r="AC66" s="34"/>
      <c r="AD66" s="34"/>
      <c r="AE66" s="34"/>
    </row>
    <row r="67" ht="12" hidden="1"/>
    <row r="68" ht="12" hidden="1"/>
    <row r="69" ht="12" hidden="1"/>
    <row r="70" spans="1:31" s="2" customFormat="1" ht="6.9" customHeight="1">
      <c r="A70" s="34"/>
      <c r="B70" s="49"/>
      <c r="C70" s="50"/>
      <c r="D70" s="50"/>
      <c r="E70" s="50"/>
      <c r="F70" s="50"/>
      <c r="G70" s="50"/>
      <c r="H70" s="50"/>
      <c r="I70" s="50"/>
      <c r="J70" s="50"/>
      <c r="K70" s="50"/>
      <c r="L70" s="113"/>
      <c r="S70" s="34"/>
      <c r="T70" s="34"/>
      <c r="U70" s="34"/>
      <c r="V70" s="34"/>
      <c r="W70" s="34"/>
      <c r="X70" s="34"/>
      <c r="Y70" s="34"/>
      <c r="Z70" s="34"/>
      <c r="AA70" s="34"/>
      <c r="AB70" s="34"/>
      <c r="AC70" s="34"/>
      <c r="AD70" s="34"/>
      <c r="AE70" s="34"/>
    </row>
    <row r="71" spans="1:31" s="2" customFormat="1" ht="24.9" customHeight="1">
      <c r="A71" s="34"/>
      <c r="B71" s="35"/>
      <c r="C71" s="23" t="s">
        <v>166</v>
      </c>
      <c r="D71" s="36"/>
      <c r="E71" s="36"/>
      <c r="F71" s="36"/>
      <c r="G71" s="36"/>
      <c r="H71" s="36"/>
      <c r="I71" s="36"/>
      <c r="J71" s="36"/>
      <c r="K71" s="36"/>
      <c r="L71" s="113"/>
      <c r="S71" s="34"/>
      <c r="T71" s="34"/>
      <c r="U71" s="34"/>
      <c r="V71" s="34"/>
      <c r="W71" s="34"/>
      <c r="X71" s="34"/>
      <c r="Y71" s="34"/>
      <c r="Z71" s="34"/>
      <c r="AA71" s="34"/>
      <c r="AB71" s="34"/>
      <c r="AC71" s="34"/>
      <c r="AD71" s="34"/>
      <c r="AE71" s="34"/>
    </row>
    <row r="72" spans="1:31" s="2" customFormat="1" ht="6.9" customHeight="1">
      <c r="A72" s="34"/>
      <c r="B72" s="35"/>
      <c r="C72" s="36"/>
      <c r="D72" s="36"/>
      <c r="E72" s="36"/>
      <c r="F72" s="36"/>
      <c r="G72" s="36"/>
      <c r="H72" s="36"/>
      <c r="I72" s="36"/>
      <c r="J72" s="36"/>
      <c r="K72" s="36"/>
      <c r="L72" s="113"/>
      <c r="S72" s="34"/>
      <c r="T72" s="34"/>
      <c r="U72" s="34"/>
      <c r="V72" s="34"/>
      <c r="W72" s="34"/>
      <c r="X72" s="34"/>
      <c r="Y72" s="34"/>
      <c r="Z72" s="34"/>
      <c r="AA72" s="34"/>
      <c r="AB72" s="34"/>
      <c r="AC72" s="34"/>
      <c r="AD72" s="34"/>
      <c r="AE72" s="34"/>
    </row>
    <row r="73" spans="1:31" s="2" customFormat="1" ht="12" customHeight="1">
      <c r="A73" s="34"/>
      <c r="B73" s="35"/>
      <c r="C73" s="29" t="s">
        <v>16</v>
      </c>
      <c r="D73" s="36"/>
      <c r="E73" s="36"/>
      <c r="F73" s="36"/>
      <c r="G73" s="36"/>
      <c r="H73" s="36"/>
      <c r="I73" s="36"/>
      <c r="J73" s="36"/>
      <c r="K73" s="36"/>
      <c r="L73" s="113"/>
      <c r="S73" s="34"/>
      <c r="T73" s="34"/>
      <c r="U73" s="34"/>
      <c r="V73" s="34"/>
      <c r="W73" s="34"/>
      <c r="X73" s="34"/>
      <c r="Y73" s="34"/>
      <c r="Z73" s="34"/>
      <c r="AA73" s="34"/>
      <c r="AB73" s="34"/>
      <c r="AC73" s="34"/>
      <c r="AD73" s="34"/>
      <c r="AE73" s="34"/>
    </row>
    <row r="74" spans="1:31" s="2" customFormat="1" ht="16.5" customHeight="1">
      <c r="A74" s="34"/>
      <c r="B74" s="35"/>
      <c r="C74" s="36"/>
      <c r="D74" s="36"/>
      <c r="E74" s="288" t="str">
        <f>E7</f>
        <v>Cyklická údržba trati v úseku Praha-Holešovice - Vraňany</v>
      </c>
      <c r="F74" s="289"/>
      <c r="G74" s="289"/>
      <c r="H74" s="289"/>
      <c r="I74" s="36"/>
      <c r="J74" s="36"/>
      <c r="K74" s="36"/>
      <c r="L74" s="113"/>
      <c r="S74" s="34"/>
      <c r="T74" s="34"/>
      <c r="U74" s="34"/>
      <c r="V74" s="34"/>
      <c r="W74" s="34"/>
      <c r="X74" s="34"/>
      <c r="Y74" s="34"/>
      <c r="Z74" s="34"/>
      <c r="AA74" s="34"/>
      <c r="AB74" s="34"/>
      <c r="AC74" s="34"/>
      <c r="AD74" s="34"/>
      <c r="AE74" s="34"/>
    </row>
    <row r="75" spans="1:31" s="2" customFormat="1" ht="12" customHeight="1">
      <c r="A75" s="34"/>
      <c r="B75" s="35"/>
      <c r="C75" s="29" t="s">
        <v>156</v>
      </c>
      <c r="D75" s="36"/>
      <c r="E75" s="36"/>
      <c r="F75" s="36"/>
      <c r="G75" s="36"/>
      <c r="H75" s="36"/>
      <c r="I75" s="36"/>
      <c r="J75" s="36"/>
      <c r="K75" s="36"/>
      <c r="L75" s="113"/>
      <c r="S75" s="34"/>
      <c r="T75" s="34"/>
      <c r="U75" s="34"/>
      <c r="V75" s="34"/>
      <c r="W75" s="34"/>
      <c r="X75" s="34"/>
      <c r="Y75" s="34"/>
      <c r="Z75" s="34"/>
      <c r="AA75" s="34"/>
      <c r="AB75" s="34"/>
      <c r="AC75" s="34"/>
      <c r="AD75" s="34"/>
      <c r="AE75" s="34"/>
    </row>
    <row r="76" spans="1:31" s="2" customFormat="1" ht="16.5" customHeight="1">
      <c r="A76" s="34"/>
      <c r="B76" s="35"/>
      <c r="C76" s="36"/>
      <c r="D76" s="36"/>
      <c r="E76" s="280" t="str">
        <f>E9</f>
        <v>SO 02 - Praha Bubeneč</v>
      </c>
      <c r="F76" s="287"/>
      <c r="G76" s="287"/>
      <c r="H76" s="287"/>
      <c r="I76" s="36"/>
      <c r="J76" s="36"/>
      <c r="K76" s="36"/>
      <c r="L76" s="113"/>
      <c r="S76" s="34"/>
      <c r="T76" s="34"/>
      <c r="U76" s="34"/>
      <c r="V76" s="34"/>
      <c r="W76" s="34"/>
      <c r="X76" s="34"/>
      <c r="Y76" s="34"/>
      <c r="Z76" s="34"/>
      <c r="AA76" s="34"/>
      <c r="AB76" s="34"/>
      <c r="AC76" s="34"/>
      <c r="AD76" s="34"/>
      <c r="AE76" s="34"/>
    </row>
    <row r="77" spans="1:31" s="2" customFormat="1" ht="6.9" customHeight="1">
      <c r="A77" s="34"/>
      <c r="B77" s="35"/>
      <c r="C77" s="36"/>
      <c r="D77" s="36"/>
      <c r="E77" s="36"/>
      <c r="F77" s="36"/>
      <c r="G77" s="36"/>
      <c r="H77" s="36"/>
      <c r="I77" s="36"/>
      <c r="J77" s="36"/>
      <c r="K77" s="36"/>
      <c r="L77" s="113"/>
      <c r="S77" s="34"/>
      <c r="T77" s="34"/>
      <c r="U77" s="34"/>
      <c r="V77" s="34"/>
      <c r="W77" s="34"/>
      <c r="X77" s="34"/>
      <c r="Y77" s="34"/>
      <c r="Z77" s="34"/>
      <c r="AA77" s="34"/>
      <c r="AB77" s="34"/>
      <c r="AC77" s="34"/>
      <c r="AD77" s="34"/>
      <c r="AE77" s="34"/>
    </row>
    <row r="78" spans="1:31" s="2" customFormat="1" ht="12" customHeight="1">
      <c r="A78" s="34"/>
      <c r="B78" s="35"/>
      <c r="C78" s="29" t="s">
        <v>21</v>
      </c>
      <c r="D78" s="36"/>
      <c r="E78" s="36"/>
      <c r="F78" s="27" t="str">
        <f>F12</f>
        <v xml:space="preserve"> </v>
      </c>
      <c r="G78" s="36"/>
      <c r="H78" s="36"/>
      <c r="I78" s="29" t="s">
        <v>23</v>
      </c>
      <c r="J78" s="59" t="str">
        <f>IF(J12="","",J12)</f>
        <v>24. 2. 2023</v>
      </c>
      <c r="K78" s="36"/>
      <c r="L78" s="113"/>
      <c r="S78" s="34"/>
      <c r="T78" s="34"/>
      <c r="U78" s="34"/>
      <c r="V78" s="34"/>
      <c r="W78" s="34"/>
      <c r="X78" s="34"/>
      <c r="Y78" s="34"/>
      <c r="Z78" s="34"/>
      <c r="AA78" s="34"/>
      <c r="AB78" s="34"/>
      <c r="AC78" s="34"/>
      <c r="AD78" s="34"/>
      <c r="AE78" s="34"/>
    </row>
    <row r="79" spans="1:31" s="2" customFormat="1" ht="6.9" customHeight="1">
      <c r="A79" s="34"/>
      <c r="B79" s="35"/>
      <c r="C79" s="36"/>
      <c r="D79" s="36"/>
      <c r="E79" s="36"/>
      <c r="F79" s="36"/>
      <c r="G79" s="36"/>
      <c r="H79" s="36"/>
      <c r="I79" s="36"/>
      <c r="J79" s="36"/>
      <c r="K79" s="36"/>
      <c r="L79" s="113"/>
      <c r="S79" s="34"/>
      <c r="T79" s="34"/>
      <c r="U79" s="34"/>
      <c r="V79" s="34"/>
      <c r="W79" s="34"/>
      <c r="X79" s="34"/>
      <c r="Y79" s="34"/>
      <c r="Z79" s="34"/>
      <c r="AA79" s="34"/>
      <c r="AB79" s="34"/>
      <c r="AC79" s="34"/>
      <c r="AD79" s="34"/>
      <c r="AE79" s="34"/>
    </row>
    <row r="80" spans="1:31" s="2" customFormat="1" ht="15.15" customHeight="1">
      <c r="A80" s="34"/>
      <c r="B80" s="35"/>
      <c r="C80" s="29" t="s">
        <v>25</v>
      </c>
      <c r="D80" s="36"/>
      <c r="E80" s="36"/>
      <c r="F80" s="27" t="str">
        <f>E15</f>
        <v>Ing. Aleš Bednář</v>
      </c>
      <c r="G80" s="36"/>
      <c r="H80" s="36"/>
      <c r="I80" s="29" t="s">
        <v>31</v>
      </c>
      <c r="J80" s="32" t="str">
        <f>E21</f>
        <v xml:space="preserve"> </v>
      </c>
      <c r="K80" s="36"/>
      <c r="L80" s="113"/>
      <c r="S80" s="34"/>
      <c r="T80" s="34"/>
      <c r="U80" s="34"/>
      <c r="V80" s="34"/>
      <c r="W80" s="34"/>
      <c r="X80" s="34"/>
      <c r="Y80" s="34"/>
      <c r="Z80" s="34"/>
      <c r="AA80" s="34"/>
      <c r="AB80" s="34"/>
      <c r="AC80" s="34"/>
      <c r="AD80" s="34"/>
      <c r="AE80" s="34"/>
    </row>
    <row r="81" spans="1:31" s="2" customFormat="1" ht="15.15" customHeight="1">
      <c r="A81" s="34"/>
      <c r="B81" s="35"/>
      <c r="C81" s="29" t="s">
        <v>29</v>
      </c>
      <c r="D81" s="36"/>
      <c r="E81" s="36"/>
      <c r="F81" s="27" t="str">
        <f>IF(E18="","",E18)</f>
        <v>Vyplň údaj</v>
      </c>
      <c r="G81" s="36"/>
      <c r="H81" s="36"/>
      <c r="I81" s="29" t="s">
        <v>33</v>
      </c>
      <c r="J81" s="32" t="str">
        <f>E24</f>
        <v>Lukáš Kot</v>
      </c>
      <c r="K81" s="36"/>
      <c r="L81" s="113"/>
      <c r="S81" s="34"/>
      <c r="T81" s="34"/>
      <c r="U81" s="34"/>
      <c r="V81" s="34"/>
      <c r="W81" s="34"/>
      <c r="X81" s="34"/>
      <c r="Y81" s="34"/>
      <c r="Z81" s="34"/>
      <c r="AA81" s="34"/>
      <c r="AB81" s="34"/>
      <c r="AC81" s="34"/>
      <c r="AD81" s="34"/>
      <c r="AE81" s="34"/>
    </row>
    <row r="82" spans="1:31" s="2" customFormat="1" ht="10.35" customHeight="1">
      <c r="A82" s="34"/>
      <c r="B82" s="35"/>
      <c r="C82" s="36"/>
      <c r="D82" s="36"/>
      <c r="E82" s="36"/>
      <c r="F82" s="36"/>
      <c r="G82" s="36"/>
      <c r="H82" s="36"/>
      <c r="I82" s="36"/>
      <c r="J82" s="36"/>
      <c r="K82" s="36"/>
      <c r="L82" s="113"/>
      <c r="S82" s="34"/>
      <c r="T82" s="34"/>
      <c r="U82" s="34"/>
      <c r="V82" s="34"/>
      <c r="W82" s="34"/>
      <c r="X82" s="34"/>
      <c r="Y82" s="34"/>
      <c r="Z82" s="34"/>
      <c r="AA82" s="34"/>
      <c r="AB82" s="34"/>
      <c r="AC82" s="34"/>
      <c r="AD82" s="34"/>
      <c r="AE82" s="34"/>
    </row>
    <row r="83" spans="1:31" s="11" customFormat="1" ht="29.25" customHeight="1">
      <c r="A83" s="151"/>
      <c r="B83" s="152"/>
      <c r="C83" s="153" t="s">
        <v>167</v>
      </c>
      <c r="D83" s="154" t="s">
        <v>56</v>
      </c>
      <c r="E83" s="154" t="s">
        <v>52</v>
      </c>
      <c r="F83" s="154" t="s">
        <v>53</v>
      </c>
      <c r="G83" s="154" t="s">
        <v>168</v>
      </c>
      <c r="H83" s="154" t="s">
        <v>169</v>
      </c>
      <c r="I83" s="154" t="s">
        <v>170</v>
      </c>
      <c r="J83" s="154" t="s">
        <v>160</v>
      </c>
      <c r="K83" s="155" t="s">
        <v>171</v>
      </c>
      <c r="L83" s="156"/>
      <c r="M83" s="68" t="s">
        <v>19</v>
      </c>
      <c r="N83" s="69" t="s">
        <v>41</v>
      </c>
      <c r="O83" s="69" t="s">
        <v>172</v>
      </c>
      <c r="P83" s="69" t="s">
        <v>173</v>
      </c>
      <c r="Q83" s="69" t="s">
        <v>174</v>
      </c>
      <c r="R83" s="69" t="s">
        <v>175</v>
      </c>
      <c r="S83" s="69" t="s">
        <v>176</v>
      </c>
      <c r="T83" s="70" t="s">
        <v>177</v>
      </c>
      <c r="U83" s="151"/>
      <c r="V83" s="151"/>
      <c r="W83" s="151"/>
      <c r="X83" s="151"/>
      <c r="Y83" s="151"/>
      <c r="Z83" s="151"/>
      <c r="AA83" s="151"/>
      <c r="AB83" s="151"/>
      <c r="AC83" s="151"/>
      <c r="AD83" s="151"/>
      <c r="AE83" s="151"/>
    </row>
    <row r="84" spans="1:63" s="2" customFormat="1" ht="22.8" customHeight="1">
      <c r="A84" s="34"/>
      <c r="B84" s="35"/>
      <c r="C84" s="75" t="s">
        <v>178</v>
      </c>
      <c r="D84" s="36"/>
      <c r="E84" s="36"/>
      <c r="F84" s="36"/>
      <c r="G84" s="36"/>
      <c r="H84" s="36"/>
      <c r="I84" s="36"/>
      <c r="J84" s="157">
        <f>BK84</f>
        <v>0</v>
      </c>
      <c r="K84" s="36"/>
      <c r="L84" s="39"/>
      <c r="M84" s="71"/>
      <c r="N84" s="158"/>
      <c r="O84" s="72"/>
      <c r="P84" s="159">
        <f>P85</f>
        <v>0</v>
      </c>
      <c r="Q84" s="72"/>
      <c r="R84" s="159">
        <f>R85</f>
        <v>1169.14928</v>
      </c>
      <c r="S84" s="72"/>
      <c r="T84" s="160">
        <f>T85</f>
        <v>0</v>
      </c>
      <c r="U84" s="34"/>
      <c r="V84" s="34"/>
      <c r="W84" s="34"/>
      <c r="X84" s="34"/>
      <c r="Y84" s="34"/>
      <c r="Z84" s="34"/>
      <c r="AA84" s="34"/>
      <c r="AB84" s="34"/>
      <c r="AC84" s="34"/>
      <c r="AD84" s="34"/>
      <c r="AE84" s="34"/>
      <c r="AT84" s="17" t="s">
        <v>70</v>
      </c>
      <c r="AU84" s="17" t="s">
        <v>161</v>
      </c>
      <c r="BK84" s="161">
        <f>BK85</f>
        <v>0</v>
      </c>
    </row>
    <row r="85" spans="2:63" s="12" customFormat="1" ht="25.95" customHeight="1">
      <c r="B85" s="162"/>
      <c r="C85" s="163"/>
      <c r="D85" s="164" t="s">
        <v>70</v>
      </c>
      <c r="E85" s="165" t="s">
        <v>179</v>
      </c>
      <c r="F85" s="165" t="s">
        <v>180</v>
      </c>
      <c r="G85" s="163"/>
      <c r="H85" s="163"/>
      <c r="I85" s="166"/>
      <c r="J85" s="167">
        <f>BK85</f>
        <v>0</v>
      </c>
      <c r="K85" s="163"/>
      <c r="L85" s="168"/>
      <c r="M85" s="169"/>
      <c r="N85" s="170"/>
      <c r="O85" s="170"/>
      <c r="P85" s="171">
        <f>P86+P92+P99+P151</f>
        <v>0</v>
      </c>
      <c r="Q85" s="170"/>
      <c r="R85" s="171">
        <f>R86+R92+R99+R151</f>
        <v>1169.14928</v>
      </c>
      <c r="S85" s="170"/>
      <c r="T85" s="172">
        <f>T86+T92+T99+T151</f>
        <v>0</v>
      </c>
      <c r="AR85" s="173" t="s">
        <v>79</v>
      </c>
      <c r="AT85" s="174" t="s">
        <v>70</v>
      </c>
      <c r="AU85" s="174" t="s">
        <v>71</v>
      </c>
      <c r="AY85" s="173" t="s">
        <v>181</v>
      </c>
      <c r="BK85" s="175">
        <f>BK86+BK92+BK99+BK151</f>
        <v>0</v>
      </c>
    </row>
    <row r="86" spans="2:63" s="12" customFormat="1" ht="22.8" customHeight="1">
      <c r="B86" s="162"/>
      <c r="C86" s="163"/>
      <c r="D86" s="164" t="s">
        <v>70</v>
      </c>
      <c r="E86" s="176" t="s">
        <v>79</v>
      </c>
      <c r="F86" s="176" t="s">
        <v>249</v>
      </c>
      <c r="G86" s="163"/>
      <c r="H86" s="163"/>
      <c r="I86" s="166"/>
      <c r="J86" s="177">
        <f>BK86</f>
        <v>0</v>
      </c>
      <c r="K86" s="163"/>
      <c r="L86" s="168"/>
      <c r="M86" s="169"/>
      <c r="N86" s="170"/>
      <c r="O86" s="170"/>
      <c r="P86" s="171">
        <f>SUM(P87:P91)</f>
        <v>0</v>
      </c>
      <c r="Q86" s="170"/>
      <c r="R86" s="171">
        <f>SUM(R87:R91)</f>
        <v>0.68228</v>
      </c>
      <c r="S86" s="170"/>
      <c r="T86" s="172">
        <f>SUM(T87:T91)</f>
        <v>0</v>
      </c>
      <c r="AR86" s="173" t="s">
        <v>79</v>
      </c>
      <c r="AT86" s="174" t="s">
        <v>70</v>
      </c>
      <c r="AU86" s="174" t="s">
        <v>79</v>
      </c>
      <c r="AY86" s="173" t="s">
        <v>181</v>
      </c>
      <c r="BK86" s="175">
        <f>SUM(BK87:BK91)</f>
        <v>0</v>
      </c>
    </row>
    <row r="87" spans="1:65" s="2" customFormat="1" ht="24.15" customHeight="1">
      <c r="A87" s="34"/>
      <c r="B87" s="35"/>
      <c r="C87" s="178" t="s">
        <v>79</v>
      </c>
      <c r="D87" s="178" t="s">
        <v>183</v>
      </c>
      <c r="E87" s="179" t="s">
        <v>250</v>
      </c>
      <c r="F87" s="180" t="s">
        <v>251</v>
      </c>
      <c r="G87" s="181" t="s">
        <v>223</v>
      </c>
      <c r="H87" s="182">
        <v>2</v>
      </c>
      <c r="I87" s="241"/>
      <c r="J87" s="184">
        <f>ROUND(I87*H87,2)</f>
        <v>0</v>
      </c>
      <c r="K87" s="180" t="s">
        <v>187</v>
      </c>
      <c r="L87" s="185"/>
      <c r="M87" s="186" t="s">
        <v>19</v>
      </c>
      <c r="N87" s="187" t="s">
        <v>42</v>
      </c>
      <c r="O87" s="64"/>
      <c r="P87" s="188">
        <f>O87*H87</f>
        <v>0</v>
      </c>
      <c r="Q87" s="188">
        <v>0.34114</v>
      </c>
      <c r="R87" s="188">
        <f>Q87*H87</f>
        <v>0.68228</v>
      </c>
      <c r="S87" s="188">
        <v>0</v>
      </c>
      <c r="T87" s="189">
        <f>S87*H87</f>
        <v>0</v>
      </c>
      <c r="U87" s="34"/>
      <c r="V87" s="34"/>
      <c r="W87" s="34"/>
      <c r="X87" s="34"/>
      <c r="Y87" s="34"/>
      <c r="Z87" s="34"/>
      <c r="AA87" s="34"/>
      <c r="AB87" s="34"/>
      <c r="AC87" s="34"/>
      <c r="AD87" s="34"/>
      <c r="AE87" s="34"/>
      <c r="AR87" s="190" t="s">
        <v>188</v>
      </c>
      <c r="AT87" s="190" t="s">
        <v>183</v>
      </c>
      <c r="AU87" s="190" t="s">
        <v>81</v>
      </c>
      <c r="AY87" s="17" t="s">
        <v>181</v>
      </c>
      <c r="BE87" s="191">
        <f>IF(N87="základní",J87,0)</f>
        <v>0</v>
      </c>
      <c r="BF87" s="191">
        <f>IF(N87="snížená",J87,0)</f>
        <v>0</v>
      </c>
      <c r="BG87" s="191">
        <f>IF(N87="zákl. přenesená",J87,0)</f>
        <v>0</v>
      </c>
      <c r="BH87" s="191">
        <f>IF(N87="sníž. přenesená",J87,0)</f>
        <v>0</v>
      </c>
      <c r="BI87" s="191">
        <f>IF(N87="nulová",J87,0)</f>
        <v>0</v>
      </c>
      <c r="BJ87" s="17" t="s">
        <v>79</v>
      </c>
      <c r="BK87" s="191">
        <f>ROUND(I87*H87,2)</f>
        <v>0</v>
      </c>
      <c r="BL87" s="17" t="s">
        <v>189</v>
      </c>
      <c r="BM87" s="190" t="s">
        <v>252</v>
      </c>
    </row>
    <row r="88" spans="2:51" s="13" customFormat="1" ht="12">
      <c r="B88" s="192"/>
      <c r="C88" s="193"/>
      <c r="D88" s="194" t="s">
        <v>191</v>
      </c>
      <c r="E88" s="195" t="s">
        <v>19</v>
      </c>
      <c r="F88" s="196" t="s">
        <v>253</v>
      </c>
      <c r="G88" s="193"/>
      <c r="H88" s="195" t="s">
        <v>19</v>
      </c>
      <c r="I88" s="193"/>
      <c r="J88" s="193"/>
      <c r="K88" s="193"/>
      <c r="L88" s="198"/>
      <c r="M88" s="199"/>
      <c r="N88" s="200"/>
      <c r="O88" s="200"/>
      <c r="P88" s="200"/>
      <c r="Q88" s="200"/>
      <c r="R88" s="200"/>
      <c r="S88" s="200"/>
      <c r="T88" s="201"/>
      <c r="AT88" s="202" t="s">
        <v>191</v>
      </c>
      <c r="AU88" s="202" t="s">
        <v>81</v>
      </c>
      <c r="AV88" s="13" t="s">
        <v>79</v>
      </c>
      <c r="AW88" s="13" t="s">
        <v>32</v>
      </c>
      <c r="AX88" s="13" t="s">
        <v>71</v>
      </c>
      <c r="AY88" s="202" t="s">
        <v>181</v>
      </c>
    </row>
    <row r="89" spans="2:51" s="14" customFormat="1" ht="12">
      <c r="B89" s="203"/>
      <c r="C89" s="204"/>
      <c r="D89" s="194" t="s">
        <v>191</v>
      </c>
      <c r="E89" s="205" t="s">
        <v>19</v>
      </c>
      <c r="F89" s="206" t="s">
        <v>81</v>
      </c>
      <c r="G89" s="204"/>
      <c r="H89" s="207">
        <v>2</v>
      </c>
      <c r="I89" s="204"/>
      <c r="J89" s="204"/>
      <c r="K89" s="204"/>
      <c r="L89" s="209"/>
      <c r="M89" s="210"/>
      <c r="N89" s="211"/>
      <c r="O89" s="211"/>
      <c r="P89" s="211"/>
      <c r="Q89" s="211"/>
      <c r="R89" s="211"/>
      <c r="S89" s="211"/>
      <c r="T89" s="212"/>
      <c r="AT89" s="213" t="s">
        <v>191</v>
      </c>
      <c r="AU89" s="213" t="s">
        <v>81</v>
      </c>
      <c r="AV89" s="14" t="s">
        <v>81</v>
      </c>
      <c r="AW89" s="14" t="s">
        <v>32</v>
      </c>
      <c r="AX89" s="14" t="s">
        <v>71</v>
      </c>
      <c r="AY89" s="213" t="s">
        <v>181</v>
      </c>
    </row>
    <row r="90" spans="2:51" s="15" customFormat="1" ht="12">
      <c r="B90" s="214"/>
      <c r="C90" s="215"/>
      <c r="D90" s="194" t="s">
        <v>191</v>
      </c>
      <c r="E90" s="216" t="s">
        <v>19</v>
      </c>
      <c r="F90" s="217" t="s">
        <v>196</v>
      </c>
      <c r="G90" s="215"/>
      <c r="H90" s="218">
        <v>2</v>
      </c>
      <c r="I90" s="215"/>
      <c r="J90" s="215"/>
      <c r="K90" s="215"/>
      <c r="L90" s="220"/>
      <c r="M90" s="221"/>
      <c r="N90" s="222"/>
      <c r="O90" s="222"/>
      <c r="P90" s="222"/>
      <c r="Q90" s="222"/>
      <c r="R90" s="222"/>
      <c r="S90" s="222"/>
      <c r="T90" s="223"/>
      <c r="AT90" s="224" t="s">
        <v>191</v>
      </c>
      <c r="AU90" s="224" t="s">
        <v>81</v>
      </c>
      <c r="AV90" s="15" t="s">
        <v>189</v>
      </c>
      <c r="AW90" s="15" t="s">
        <v>32</v>
      </c>
      <c r="AX90" s="15" t="s">
        <v>79</v>
      </c>
      <c r="AY90" s="224" t="s">
        <v>181</v>
      </c>
    </row>
    <row r="91" spans="2:51" s="13" customFormat="1" ht="12">
      <c r="B91" s="192"/>
      <c r="C91" s="193"/>
      <c r="D91" s="194" t="s">
        <v>191</v>
      </c>
      <c r="E91" s="195" t="s">
        <v>19</v>
      </c>
      <c r="F91" s="196" t="s">
        <v>254</v>
      </c>
      <c r="G91" s="193"/>
      <c r="H91" s="195" t="s">
        <v>19</v>
      </c>
      <c r="I91" s="193"/>
      <c r="J91" s="193"/>
      <c r="K91" s="193"/>
      <c r="L91" s="198"/>
      <c r="M91" s="199"/>
      <c r="N91" s="200"/>
      <c r="O91" s="200"/>
      <c r="P91" s="200"/>
      <c r="Q91" s="200"/>
      <c r="R91" s="200"/>
      <c r="S91" s="200"/>
      <c r="T91" s="201"/>
      <c r="AT91" s="202" t="s">
        <v>191</v>
      </c>
      <c r="AU91" s="202" t="s">
        <v>81</v>
      </c>
      <c r="AV91" s="13" t="s">
        <v>79</v>
      </c>
      <c r="AW91" s="13" t="s">
        <v>32</v>
      </c>
      <c r="AX91" s="13" t="s">
        <v>71</v>
      </c>
      <c r="AY91" s="202" t="s">
        <v>181</v>
      </c>
    </row>
    <row r="92" spans="2:63" s="12" customFormat="1" ht="22.8" customHeight="1">
      <c r="B92" s="162"/>
      <c r="C92" s="163"/>
      <c r="D92" s="164" t="s">
        <v>70</v>
      </c>
      <c r="E92" s="176" t="s">
        <v>81</v>
      </c>
      <c r="F92" s="176" t="s">
        <v>182</v>
      </c>
      <c r="G92" s="163"/>
      <c r="H92" s="163"/>
      <c r="I92" s="166"/>
      <c r="J92" s="177">
        <f>BK92</f>
        <v>0</v>
      </c>
      <c r="K92" s="163"/>
      <c r="L92" s="168"/>
      <c r="M92" s="169"/>
      <c r="N92" s="170"/>
      <c r="O92" s="170"/>
      <c r="P92" s="171">
        <f>SUM(P93:P98)</f>
        <v>0</v>
      </c>
      <c r="Q92" s="170"/>
      <c r="R92" s="171">
        <f>SUM(R93:R98)</f>
        <v>1168.467</v>
      </c>
      <c r="S92" s="170"/>
      <c r="T92" s="172">
        <f>SUM(T93:T98)</f>
        <v>0</v>
      </c>
      <c r="AR92" s="173" t="s">
        <v>79</v>
      </c>
      <c r="AT92" s="174" t="s">
        <v>70</v>
      </c>
      <c r="AU92" s="174" t="s">
        <v>79</v>
      </c>
      <c r="AY92" s="173" t="s">
        <v>181</v>
      </c>
      <c r="BK92" s="175">
        <f>SUM(BK93:BK98)</f>
        <v>0</v>
      </c>
    </row>
    <row r="93" spans="1:65" s="2" customFormat="1" ht="16.5" customHeight="1">
      <c r="A93" s="34"/>
      <c r="B93" s="35"/>
      <c r="C93" s="178" t="s">
        <v>81</v>
      </c>
      <c r="D93" s="178" t="s">
        <v>183</v>
      </c>
      <c r="E93" s="179" t="s">
        <v>184</v>
      </c>
      <c r="F93" s="180" t="s">
        <v>185</v>
      </c>
      <c r="G93" s="181" t="s">
        <v>186</v>
      </c>
      <c r="H93" s="182">
        <v>1168.467</v>
      </c>
      <c r="I93" s="183"/>
      <c r="J93" s="184">
        <f>ROUND(I93*H93,2)</f>
        <v>0</v>
      </c>
      <c r="K93" s="180" t="s">
        <v>187</v>
      </c>
      <c r="L93" s="185"/>
      <c r="M93" s="186" t="s">
        <v>19</v>
      </c>
      <c r="N93" s="187" t="s">
        <v>42</v>
      </c>
      <c r="O93" s="64"/>
      <c r="P93" s="188">
        <f>O93*H93</f>
        <v>0</v>
      </c>
      <c r="Q93" s="188">
        <v>1</v>
      </c>
      <c r="R93" s="188">
        <f>Q93*H93</f>
        <v>1168.467</v>
      </c>
      <c r="S93" s="188">
        <v>0</v>
      </c>
      <c r="T93" s="189">
        <f>S93*H93</f>
        <v>0</v>
      </c>
      <c r="U93" s="34"/>
      <c r="V93" s="34"/>
      <c r="W93" s="34"/>
      <c r="X93" s="34"/>
      <c r="Y93" s="34"/>
      <c r="Z93" s="34"/>
      <c r="AA93" s="34"/>
      <c r="AB93" s="34"/>
      <c r="AC93" s="34"/>
      <c r="AD93" s="34"/>
      <c r="AE93" s="34"/>
      <c r="AR93" s="190" t="s">
        <v>188</v>
      </c>
      <c r="AT93" s="190" t="s">
        <v>183</v>
      </c>
      <c r="AU93" s="190" t="s">
        <v>81</v>
      </c>
      <c r="AY93" s="17" t="s">
        <v>181</v>
      </c>
      <c r="BE93" s="191">
        <f>IF(N93="základní",J93,0)</f>
        <v>0</v>
      </c>
      <c r="BF93" s="191">
        <f>IF(N93="snížená",J93,0)</f>
        <v>0</v>
      </c>
      <c r="BG93" s="191">
        <f>IF(N93="zákl. přenesená",J93,0)</f>
        <v>0</v>
      </c>
      <c r="BH93" s="191">
        <f>IF(N93="sníž. přenesená",J93,0)</f>
        <v>0</v>
      </c>
      <c r="BI93" s="191">
        <f>IF(N93="nulová",J93,0)</f>
        <v>0</v>
      </c>
      <c r="BJ93" s="17" t="s">
        <v>79</v>
      </c>
      <c r="BK93" s="191">
        <f>ROUND(I93*H93,2)</f>
        <v>0</v>
      </c>
      <c r="BL93" s="17" t="s">
        <v>189</v>
      </c>
      <c r="BM93" s="190" t="s">
        <v>255</v>
      </c>
    </row>
    <row r="94" spans="2:51" s="13" customFormat="1" ht="12">
      <c r="B94" s="192"/>
      <c r="C94" s="193"/>
      <c r="D94" s="194" t="s">
        <v>191</v>
      </c>
      <c r="E94" s="195" t="s">
        <v>19</v>
      </c>
      <c r="F94" s="196" t="s">
        <v>256</v>
      </c>
      <c r="G94" s="193"/>
      <c r="H94" s="195" t="s">
        <v>19</v>
      </c>
      <c r="I94" s="197"/>
      <c r="J94" s="193"/>
      <c r="K94" s="193"/>
      <c r="L94" s="198"/>
      <c r="M94" s="199"/>
      <c r="N94" s="200"/>
      <c r="O94" s="200"/>
      <c r="P94" s="200"/>
      <c r="Q94" s="200"/>
      <c r="R94" s="200"/>
      <c r="S94" s="200"/>
      <c r="T94" s="201"/>
      <c r="AT94" s="202" t="s">
        <v>191</v>
      </c>
      <c r="AU94" s="202" t="s">
        <v>81</v>
      </c>
      <c r="AV94" s="13" t="s">
        <v>79</v>
      </c>
      <c r="AW94" s="13" t="s">
        <v>32</v>
      </c>
      <c r="AX94" s="13" t="s">
        <v>71</v>
      </c>
      <c r="AY94" s="202" t="s">
        <v>181</v>
      </c>
    </row>
    <row r="95" spans="2:51" s="14" customFormat="1" ht="12">
      <c r="B95" s="203"/>
      <c r="C95" s="204"/>
      <c r="D95" s="194" t="s">
        <v>191</v>
      </c>
      <c r="E95" s="205" t="s">
        <v>19</v>
      </c>
      <c r="F95" s="206" t="s">
        <v>257</v>
      </c>
      <c r="G95" s="204"/>
      <c r="H95" s="207">
        <v>878.535</v>
      </c>
      <c r="I95" s="208"/>
      <c r="J95" s="204"/>
      <c r="K95" s="204"/>
      <c r="L95" s="209"/>
      <c r="M95" s="210"/>
      <c r="N95" s="211"/>
      <c r="O95" s="211"/>
      <c r="P95" s="211"/>
      <c r="Q95" s="211"/>
      <c r="R95" s="211"/>
      <c r="S95" s="211"/>
      <c r="T95" s="212"/>
      <c r="AT95" s="213" t="s">
        <v>191</v>
      </c>
      <c r="AU95" s="213" t="s">
        <v>81</v>
      </c>
      <c r="AV95" s="14" t="s">
        <v>81</v>
      </c>
      <c r="AW95" s="14" t="s">
        <v>32</v>
      </c>
      <c r="AX95" s="14" t="s">
        <v>71</v>
      </c>
      <c r="AY95" s="213" t="s">
        <v>181</v>
      </c>
    </row>
    <row r="96" spans="2:51" s="13" customFormat="1" ht="12">
      <c r="B96" s="192"/>
      <c r="C96" s="193"/>
      <c r="D96" s="194" t="s">
        <v>191</v>
      </c>
      <c r="E96" s="195" t="s">
        <v>19</v>
      </c>
      <c r="F96" s="196" t="s">
        <v>258</v>
      </c>
      <c r="G96" s="193"/>
      <c r="H96" s="195" t="s">
        <v>19</v>
      </c>
      <c r="I96" s="197"/>
      <c r="J96" s="193"/>
      <c r="K96" s="193"/>
      <c r="L96" s="198"/>
      <c r="M96" s="199"/>
      <c r="N96" s="200"/>
      <c r="O96" s="200"/>
      <c r="P96" s="200"/>
      <c r="Q96" s="200"/>
      <c r="R96" s="200"/>
      <c r="S96" s="200"/>
      <c r="T96" s="201"/>
      <c r="AT96" s="202" t="s">
        <v>191</v>
      </c>
      <c r="AU96" s="202" t="s">
        <v>81</v>
      </c>
      <c r="AV96" s="13" t="s">
        <v>79</v>
      </c>
      <c r="AW96" s="13" t="s">
        <v>32</v>
      </c>
      <c r="AX96" s="13" t="s">
        <v>71</v>
      </c>
      <c r="AY96" s="202" t="s">
        <v>181</v>
      </c>
    </row>
    <row r="97" spans="2:51" s="14" customFormat="1" ht="20.4">
      <c r="B97" s="203"/>
      <c r="C97" s="204"/>
      <c r="D97" s="194" t="s">
        <v>191</v>
      </c>
      <c r="E97" s="205" t="s">
        <v>19</v>
      </c>
      <c r="F97" s="206" t="s">
        <v>259</v>
      </c>
      <c r="G97" s="204"/>
      <c r="H97" s="207">
        <v>289.932</v>
      </c>
      <c r="I97" s="208"/>
      <c r="J97" s="204"/>
      <c r="K97" s="204"/>
      <c r="L97" s="209"/>
      <c r="M97" s="210"/>
      <c r="N97" s="211"/>
      <c r="O97" s="211"/>
      <c r="P97" s="211"/>
      <c r="Q97" s="211"/>
      <c r="R97" s="211"/>
      <c r="S97" s="211"/>
      <c r="T97" s="212"/>
      <c r="AT97" s="213" t="s">
        <v>191</v>
      </c>
      <c r="AU97" s="213" t="s">
        <v>81</v>
      </c>
      <c r="AV97" s="14" t="s">
        <v>81</v>
      </c>
      <c r="AW97" s="14" t="s">
        <v>32</v>
      </c>
      <c r="AX97" s="14" t="s">
        <v>71</v>
      </c>
      <c r="AY97" s="213" t="s">
        <v>181</v>
      </c>
    </row>
    <row r="98" spans="2:51" s="15" customFormat="1" ht="12">
      <c r="B98" s="214"/>
      <c r="C98" s="215"/>
      <c r="D98" s="194" t="s">
        <v>191</v>
      </c>
      <c r="E98" s="216" t="s">
        <v>19</v>
      </c>
      <c r="F98" s="217" t="s">
        <v>196</v>
      </c>
      <c r="G98" s="215"/>
      <c r="H98" s="218">
        <v>1168.467</v>
      </c>
      <c r="I98" s="219"/>
      <c r="J98" s="215"/>
      <c r="K98" s="215"/>
      <c r="L98" s="220"/>
      <c r="M98" s="221"/>
      <c r="N98" s="222"/>
      <c r="O98" s="222"/>
      <c r="P98" s="222"/>
      <c r="Q98" s="222"/>
      <c r="R98" s="222"/>
      <c r="S98" s="222"/>
      <c r="T98" s="223"/>
      <c r="AT98" s="224" t="s">
        <v>191</v>
      </c>
      <c r="AU98" s="224" t="s">
        <v>81</v>
      </c>
      <c r="AV98" s="15" t="s">
        <v>189</v>
      </c>
      <c r="AW98" s="15" t="s">
        <v>32</v>
      </c>
      <c r="AX98" s="15" t="s">
        <v>79</v>
      </c>
      <c r="AY98" s="224" t="s">
        <v>181</v>
      </c>
    </row>
    <row r="99" spans="2:63" s="12" customFormat="1" ht="22.8" customHeight="1">
      <c r="B99" s="162"/>
      <c r="C99" s="163"/>
      <c r="D99" s="164" t="s">
        <v>70</v>
      </c>
      <c r="E99" s="176" t="s">
        <v>197</v>
      </c>
      <c r="F99" s="176" t="s">
        <v>198</v>
      </c>
      <c r="G99" s="163"/>
      <c r="H99" s="163"/>
      <c r="I99" s="166"/>
      <c r="J99" s="177">
        <f>BK99</f>
        <v>0</v>
      </c>
      <c r="K99" s="163"/>
      <c r="L99" s="168"/>
      <c r="M99" s="169"/>
      <c r="N99" s="170"/>
      <c r="O99" s="170"/>
      <c r="P99" s="171">
        <f>SUM(P100:P150)</f>
        <v>0</v>
      </c>
      <c r="Q99" s="170"/>
      <c r="R99" s="171">
        <f>SUM(R100:R150)</f>
        <v>0</v>
      </c>
      <c r="S99" s="170"/>
      <c r="T99" s="172">
        <f>SUM(T100:T150)</f>
        <v>0</v>
      </c>
      <c r="AR99" s="173" t="s">
        <v>79</v>
      </c>
      <c r="AT99" s="174" t="s">
        <v>70</v>
      </c>
      <c r="AU99" s="174" t="s">
        <v>79</v>
      </c>
      <c r="AY99" s="173" t="s">
        <v>181</v>
      </c>
      <c r="BK99" s="175">
        <f>SUM(BK100:BK150)</f>
        <v>0</v>
      </c>
    </row>
    <row r="100" spans="1:65" s="2" customFormat="1" ht="101.25" customHeight="1">
      <c r="A100" s="34"/>
      <c r="B100" s="35"/>
      <c r="C100" s="225" t="s">
        <v>208</v>
      </c>
      <c r="D100" s="225" t="s">
        <v>199</v>
      </c>
      <c r="E100" s="226" t="s">
        <v>260</v>
      </c>
      <c r="F100" s="227" t="s">
        <v>261</v>
      </c>
      <c r="G100" s="228" t="s">
        <v>262</v>
      </c>
      <c r="H100" s="229">
        <v>10</v>
      </c>
      <c r="I100" s="230"/>
      <c r="J100" s="231">
        <f>ROUND(I100*H100,2)</f>
        <v>0</v>
      </c>
      <c r="K100" s="227" t="s">
        <v>187</v>
      </c>
      <c r="L100" s="39"/>
      <c r="M100" s="232" t="s">
        <v>19</v>
      </c>
      <c r="N100" s="233" t="s">
        <v>42</v>
      </c>
      <c r="O100" s="64"/>
      <c r="P100" s="188">
        <f>O100*H100</f>
        <v>0</v>
      </c>
      <c r="Q100" s="188">
        <v>0</v>
      </c>
      <c r="R100" s="188">
        <f>Q100*H100</f>
        <v>0</v>
      </c>
      <c r="S100" s="188">
        <v>0</v>
      </c>
      <c r="T100" s="189">
        <f>S100*H100</f>
        <v>0</v>
      </c>
      <c r="U100" s="34"/>
      <c r="V100" s="34"/>
      <c r="W100" s="34"/>
      <c r="X100" s="34"/>
      <c r="Y100" s="34"/>
      <c r="Z100" s="34"/>
      <c r="AA100" s="34"/>
      <c r="AB100" s="34"/>
      <c r="AC100" s="34"/>
      <c r="AD100" s="34"/>
      <c r="AE100" s="34"/>
      <c r="AR100" s="190" t="s">
        <v>189</v>
      </c>
      <c r="AT100" s="190" t="s">
        <v>199</v>
      </c>
      <c r="AU100" s="190" t="s">
        <v>81</v>
      </c>
      <c r="AY100" s="17" t="s">
        <v>181</v>
      </c>
      <c r="BE100" s="191">
        <f>IF(N100="základní",J100,0)</f>
        <v>0</v>
      </c>
      <c r="BF100" s="191">
        <f>IF(N100="snížená",J100,0)</f>
        <v>0</v>
      </c>
      <c r="BG100" s="191">
        <f>IF(N100="zákl. přenesená",J100,0)</f>
        <v>0</v>
      </c>
      <c r="BH100" s="191">
        <f>IF(N100="sníž. přenesená",J100,0)</f>
        <v>0</v>
      </c>
      <c r="BI100" s="191">
        <f>IF(N100="nulová",J100,0)</f>
        <v>0</v>
      </c>
      <c r="BJ100" s="17" t="s">
        <v>79</v>
      </c>
      <c r="BK100" s="191">
        <f>ROUND(I100*H100,2)</f>
        <v>0</v>
      </c>
      <c r="BL100" s="17" t="s">
        <v>189</v>
      </c>
      <c r="BM100" s="190" t="s">
        <v>263</v>
      </c>
    </row>
    <row r="101" spans="2:51" s="13" customFormat="1" ht="12">
      <c r="B101" s="192"/>
      <c r="C101" s="193"/>
      <c r="D101" s="194" t="s">
        <v>191</v>
      </c>
      <c r="E101" s="195" t="s">
        <v>19</v>
      </c>
      <c r="F101" s="196" t="s">
        <v>253</v>
      </c>
      <c r="G101" s="193"/>
      <c r="H101" s="195" t="s">
        <v>19</v>
      </c>
      <c r="I101" s="197"/>
      <c r="J101" s="193"/>
      <c r="K101" s="193"/>
      <c r="L101" s="198"/>
      <c r="M101" s="199"/>
      <c r="N101" s="200"/>
      <c r="O101" s="200"/>
      <c r="P101" s="200"/>
      <c r="Q101" s="200"/>
      <c r="R101" s="200"/>
      <c r="S101" s="200"/>
      <c r="T101" s="201"/>
      <c r="AT101" s="202" t="s">
        <v>191</v>
      </c>
      <c r="AU101" s="202" t="s">
        <v>81</v>
      </c>
      <c r="AV101" s="13" t="s">
        <v>79</v>
      </c>
      <c r="AW101" s="13" t="s">
        <v>32</v>
      </c>
      <c r="AX101" s="13" t="s">
        <v>71</v>
      </c>
      <c r="AY101" s="202" t="s">
        <v>181</v>
      </c>
    </row>
    <row r="102" spans="2:51" s="14" customFormat="1" ht="12">
      <c r="B102" s="203"/>
      <c r="C102" s="204"/>
      <c r="D102" s="194" t="s">
        <v>191</v>
      </c>
      <c r="E102" s="205" t="s">
        <v>19</v>
      </c>
      <c r="F102" s="206" t="s">
        <v>264</v>
      </c>
      <c r="G102" s="204"/>
      <c r="H102" s="207">
        <v>10</v>
      </c>
      <c r="I102" s="208"/>
      <c r="J102" s="204"/>
      <c r="K102" s="204"/>
      <c r="L102" s="209"/>
      <c r="M102" s="210"/>
      <c r="N102" s="211"/>
      <c r="O102" s="211"/>
      <c r="P102" s="211"/>
      <c r="Q102" s="211"/>
      <c r="R102" s="211"/>
      <c r="S102" s="211"/>
      <c r="T102" s="212"/>
      <c r="AT102" s="213" t="s">
        <v>191</v>
      </c>
      <c r="AU102" s="213" t="s">
        <v>81</v>
      </c>
      <c r="AV102" s="14" t="s">
        <v>81</v>
      </c>
      <c r="AW102" s="14" t="s">
        <v>32</v>
      </c>
      <c r="AX102" s="14" t="s">
        <v>71</v>
      </c>
      <c r="AY102" s="213" t="s">
        <v>181</v>
      </c>
    </row>
    <row r="103" spans="2:51" s="15" customFormat="1" ht="12">
      <c r="B103" s="214"/>
      <c r="C103" s="215"/>
      <c r="D103" s="194" t="s">
        <v>191</v>
      </c>
      <c r="E103" s="216" t="s">
        <v>19</v>
      </c>
      <c r="F103" s="217" t="s">
        <v>196</v>
      </c>
      <c r="G103" s="215"/>
      <c r="H103" s="218">
        <v>10</v>
      </c>
      <c r="I103" s="219"/>
      <c r="J103" s="215"/>
      <c r="K103" s="215"/>
      <c r="L103" s="220"/>
      <c r="M103" s="221"/>
      <c r="N103" s="222"/>
      <c r="O103" s="222"/>
      <c r="P103" s="222"/>
      <c r="Q103" s="222"/>
      <c r="R103" s="222"/>
      <c r="S103" s="222"/>
      <c r="T103" s="223"/>
      <c r="AT103" s="224" t="s">
        <v>191</v>
      </c>
      <c r="AU103" s="224" t="s">
        <v>81</v>
      </c>
      <c r="AV103" s="15" t="s">
        <v>189</v>
      </c>
      <c r="AW103" s="15" t="s">
        <v>32</v>
      </c>
      <c r="AX103" s="15" t="s">
        <v>79</v>
      </c>
      <c r="AY103" s="224" t="s">
        <v>181</v>
      </c>
    </row>
    <row r="104" spans="1:65" s="2" customFormat="1" ht="49.05" customHeight="1">
      <c r="A104" s="34"/>
      <c r="B104" s="35"/>
      <c r="C104" s="225" t="s">
        <v>189</v>
      </c>
      <c r="D104" s="225" t="s">
        <v>199</v>
      </c>
      <c r="E104" s="226" t="s">
        <v>265</v>
      </c>
      <c r="F104" s="227" t="s">
        <v>266</v>
      </c>
      <c r="G104" s="228" t="s">
        <v>223</v>
      </c>
      <c r="H104" s="229">
        <v>6</v>
      </c>
      <c r="I104" s="230"/>
      <c r="J104" s="231">
        <f>ROUND(I104*H104,2)</f>
        <v>0</v>
      </c>
      <c r="K104" s="227" t="s">
        <v>187</v>
      </c>
      <c r="L104" s="39"/>
      <c r="M104" s="232" t="s">
        <v>19</v>
      </c>
      <c r="N104" s="233" t="s">
        <v>42</v>
      </c>
      <c r="O104" s="64"/>
      <c r="P104" s="188">
        <f>O104*H104</f>
        <v>0</v>
      </c>
      <c r="Q104" s="188">
        <v>0</v>
      </c>
      <c r="R104" s="188">
        <f>Q104*H104</f>
        <v>0</v>
      </c>
      <c r="S104" s="188">
        <v>0</v>
      </c>
      <c r="T104" s="189">
        <f>S104*H104</f>
        <v>0</v>
      </c>
      <c r="U104" s="34"/>
      <c r="V104" s="34"/>
      <c r="W104" s="34"/>
      <c r="X104" s="34"/>
      <c r="Y104" s="34"/>
      <c r="Z104" s="34"/>
      <c r="AA104" s="34"/>
      <c r="AB104" s="34"/>
      <c r="AC104" s="34"/>
      <c r="AD104" s="34"/>
      <c r="AE104" s="34"/>
      <c r="AR104" s="190" t="s">
        <v>189</v>
      </c>
      <c r="AT104" s="190" t="s">
        <v>199</v>
      </c>
      <c r="AU104" s="190" t="s">
        <v>81</v>
      </c>
      <c r="AY104" s="17" t="s">
        <v>181</v>
      </c>
      <c r="BE104" s="191">
        <f>IF(N104="základní",J104,0)</f>
        <v>0</v>
      </c>
      <c r="BF104" s="191">
        <f>IF(N104="snížená",J104,0)</f>
        <v>0</v>
      </c>
      <c r="BG104" s="191">
        <f>IF(N104="zákl. přenesená",J104,0)</f>
        <v>0</v>
      </c>
      <c r="BH104" s="191">
        <f>IF(N104="sníž. přenesená",J104,0)</f>
        <v>0</v>
      </c>
      <c r="BI104" s="191">
        <f>IF(N104="nulová",J104,0)</f>
        <v>0</v>
      </c>
      <c r="BJ104" s="17" t="s">
        <v>79</v>
      </c>
      <c r="BK104" s="191">
        <f>ROUND(I104*H104,2)</f>
        <v>0</v>
      </c>
      <c r="BL104" s="17" t="s">
        <v>189</v>
      </c>
      <c r="BM104" s="190" t="s">
        <v>267</v>
      </c>
    </row>
    <row r="105" spans="2:51" s="14" customFormat="1" ht="12">
      <c r="B105" s="203"/>
      <c r="C105" s="204"/>
      <c r="D105" s="194" t="s">
        <v>191</v>
      </c>
      <c r="E105" s="205" t="s">
        <v>19</v>
      </c>
      <c r="F105" s="206" t="s">
        <v>225</v>
      </c>
      <c r="G105" s="204"/>
      <c r="H105" s="207">
        <v>6</v>
      </c>
      <c r="I105" s="208"/>
      <c r="J105" s="204"/>
      <c r="K105" s="204"/>
      <c r="L105" s="209"/>
      <c r="M105" s="210"/>
      <c r="N105" s="211"/>
      <c r="O105" s="211"/>
      <c r="P105" s="211"/>
      <c r="Q105" s="211"/>
      <c r="R105" s="211"/>
      <c r="S105" s="211"/>
      <c r="T105" s="212"/>
      <c r="AT105" s="213" t="s">
        <v>191</v>
      </c>
      <c r="AU105" s="213" t="s">
        <v>81</v>
      </c>
      <c r="AV105" s="14" t="s">
        <v>81</v>
      </c>
      <c r="AW105" s="14" t="s">
        <v>32</v>
      </c>
      <c r="AX105" s="14" t="s">
        <v>71</v>
      </c>
      <c r="AY105" s="213" t="s">
        <v>181</v>
      </c>
    </row>
    <row r="106" spans="2:51" s="15" customFormat="1" ht="12">
      <c r="B106" s="214"/>
      <c r="C106" s="215"/>
      <c r="D106" s="194" t="s">
        <v>191</v>
      </c>
      <c r="E106" s="216" t="s">
        <v>19</v>
      </c>
      <c r="F106" s="217" t="s">
        <v>196</v>
      </c>
      <c r="G106" s="215"/>
      <c r="H106" s="218">
        <v>6</v>
      </c>
      <c r="I106" s="219"/>
      <c r="J106" s="215"/>
      <c r="K106" s="215"/>
      <c r="L106" s="220"/>
      <c r="M106" s="221"/>
      <c r="N106" s="222"/>
      <c r="O106" s="222"/>
      <c r="P106" s="222"/>
      <c r="Q106" s="222"/>
      <c r="R106" s="222"/>
      <c r="S106" s="222"/>
      <c r="T106" s="223"/>
      <c r="AT106" s="224" t="s">
        <v>191</v>
      </c>
      <c r="AU106" s="224" t="s">
        <v>81</v>
      </c>
      <c r="AV106" s="15" t="s">
        <v>189</v>
      </c>
      <c r="AW106" s="15" t="s">
        <v>32</v>
      </c>
      <c r="AX106" s="15" t="s">
        <v>79</v>
      </c>
      <c r="AY106" s="224" t="s">
        <v>181</v>
      </c>
    </row>
    <row r="107" spans="1:65" s="2" customFormat="1" ht="142.2" customHeight="1">
      <c r="A107" s="34"/>
      <c r="B107" s="35"/>
      <c r="C107" s="225" t="s">
        <v>197</v>
      </c>
      <c r="D107" s="225" t="s">
        <v>199</v>
      </c>
      <c r="E107" s="226" t="s">
        <v>200</v>
      </c>
      <c r="F107" s="227" t="s">
        <v>201</v>
      </c>
      <c r="G107" s="228" t="s">
        <v>202</v>
      </c>
      <c r="H107" s="229">
        <v>2.789</v>
      </c>
      <c r="I107" s="230"/>
      <c r="J107" s="231">
        <f>ROUND(I107*H107,2)</f>
        <v>0</v>
      </c>
      <c r="K107" s="227" t="s">
        <v>187</v>
      </c>
      <c r="L107" s="39"/>
      <c r="M107" s="232" t="s">
        <v>19</v>
      </c>
      <c r="N107" s="233" t="s">
        <v>42</v>
      </c>
      <c r="O107" s="64"/>
      <c r="P107" s="188">
        <f>O107*H107</f>
        <v>0</v>
      </c>
      <c r="Q107" s="188">
        <v>0</v>
      </c>
      <c r="R107" s="188">
        <f>Q107*H107</f>
        <v>0</v>
      </c>
      <c r="S107" s="188">
        <v>0</v>
      </c>
      <c r="T107" s="189">
        <f>S107*H107</f>
        <v>0</v>
      </c>
      <c r="U107" s="34"/>
      <c r="V107" s="34"/>
      <c r="W107" s="34"/>
      <c r="X107" s="34"/>
      <c r="Y107" s="34"/>
      <c r="Z107" s="34"/>
      <c r="AA107" s="34"/>
      <c r="AB107" s="34"/>
      <c r="AC107" s="34"/>
      <c r="AD107" s="34"/>
      <c r="AE107" s="34"/>
      <c r="AR107" s="190" t="s">
        <v>189</v>
      </c>
      <c r="AT107" s="190" t="s">
        <v>199</v>
      </c>
      <c r="AU107" s="190" t="s">
        <v>81</v>
      </c>
      <c r="AY107" s="17" t="s">
        <v>181</v>
      </c>
      <c r="BE107" s="191">
        <f>IF(N107="základní",J107,0)</f>
        <v>0</v>
      </c>
      <c r="BF107" s="191">
        <f>IF(N107="snížená",J107,0)</f>
        <v>0</v>
      </c>
      <c r="BG107" s="191">
        <f>IF(N107="zákl. přenesená",J107,0)</f>
        <v>0</v>
      </c>
      <c r="BH107" s="191">
        <f>IF(N107="sníž. přenesená",J107,0)</f>
        <v>0</v>
      </c>
      <c r="BI107" s="191">
        <f>IF(N107="nulová",J107,0)</f>
        <v>0</v>
      </c>
      <c r="BJ107" s="17" t="s">
        <v>79</v>
      </c>
      <c r="BK107" s="191">
        <f>ROUND(I107*H107,2)</f>
        <v>0</v>
      </c>
      <c r="BL107" s="17" t="s">
        <v>189</v>
      </c>
      <c r="BM107" s="190" t="s">
        <v>268</v>
      </c>
    </row>
    <row r="108" spans="1:47" s="2" customFormat="1" ht="19.2">
      <c r="A108" s="34"/>
      <c r="B108" s="35"/>
      <c r="C108" s="36"/>
      <c r="D108" s="194" t="s">
        <v>204</v>
      </c>
      <c r="E108" s="36"/>
      <c r="F108" s="234" t="s">
        <v>205</v>
      </c>
      <c r="G108" s="36"/>
      <c r="H108" s="36"/>
      <c r="I108" s="235"/>
      <c r="J108" s="36"/>
      <c r="K108" s="36"/>
      <c r="L108" s="39"/>
      <c r="M108" s="236"/>
      <c r="N108" s="237"/>
      <c r="O108" s="64"/>
      <c r="P108" s="64"/>
      <c r="Q108" s="64"/>
      <c r="R108" s="64"/>
      <c r="S108" s="64"/>
      <c r="T108" s="65"/>
      <c r="U108" s="34"/>
      <c r="V108" s="34"/>
      <c r="W108" s="34"/>
      <c r="X108" s="34"/>
      <c r="Y108" s="34"/>
      <c r="Z108" s="34"/>
      <c r="AA108" s="34"/>
      <c r="AB108" s="34"/>
      <c r="AC108" s="34"/>
      <c r="AD108" s="34"/>
      <c r="AE108" s="34"/>
      <c r="AT108" s="17" t="s">
        <v>204</v>
      </c>
      <c r="AU108" s="17" t="s">
        <v>81</v>
      </c>
    </row>
    <row r="109" spans="2:51" s="13" customFormat="1" ht="12">
      <c r="B109" s="192"/>
      <c r="C109" s="193"/>
      <c r="D109" s="194" t="s">
        <v>191</v>
      </c>
      <c r="E109" s="195" t="s">
        <v>19</v>
      </c>
      <c r="F109" s="196" t="s">
        <v>269</v>
      </c>
      <c r="G109" s="193"/>
      <c r="H109" s="195" t="s">
        <v>19</v>
      </c>
      <c r="I109" s="197"/>
      <c r="J109" s="193"/>
      <c r="K109" s="193"/>
      <c r="L109" s="198"/>
      <c r="M109" s="199"/>
      <c r="N109" s="200"/>
      <c r="O109" s="200"/>
      <c r="P109" s="200"/>
      <c r="Q109" s="200"/>
      <c r="R109" s="200"/>
      <c r="S109" s="200"/>
      <c r="T109" s="201"/>
      <c r="AT109" s="202" t="s">
        <v>191</v>
      </c>
      <c r="AU109" s="202" t="s">
        <v>81</v>
      </c>
      <c r="AV109" s="13" t="s">
        <v>79</v>
      </c>
      <c r="AW109" s="13" t="s">
        <v>32</v>
      </c>
      <c r="AX109" s="13" t="s">
        <v>71</v>
      </c>
      <c r="AY109" s="202" t="s">
        <v>181</v>
      </c>
    </row>
    <row r="110" spans="2:51" s="14" customFormat="1" ht="12">
      <c r="B110" s="203"/>
      <c r="C110" s="204"/>
      <c r="D110" s="194" t="s">
        <v>191</v>
      </c>
      <c r="E110" s="205" t="s">
        <v>19</v>
      </c>
      <c r="F110" s="206" t="s">
        <v>270</v>
      </c>
      <c r="G110" s="204"/>
      <c r="H110" s="207">
        <v>2.789</v>
      </c>
      <c r="I110" s="208"/>
      <c r="J110" s="204"/>
      <c r="K110" s="204"/>
      <c r="L110" s="209"/>
      <c r="M110" s="210"/>
      <c r="N110" s="211"/>
      <c r="O110" s="211"/>
      <c r="P110" s="211"/>
      <c r="Q110" s="211"/>
      <c r="R110" s="211"/>
      <c r="S110" s="211"/>
      <c r="T110" s="212"/>
      <c r="AT110" s="213" t="s">
        <v>191</v>
      </c>
      <c r="AU110" s="213" t="s">
        <v>81</v>
      </c>
      <c r="AV110" s="14" t="s">
        <v>81</v>
      </c>
      <c r="AW110" s="14" t="s">
        <v>32</v>
      </c>
      <c r="AX110" s="14" t="s">
        <v>71</v>
      </c>
      <c r="AY110" s="213" t="s">
        <v>181</v>
      </c>
    </row>
    <row r="111" spans="2:51" s="15" customFormat="1" ht="12">
      <c r="B111" s="214"/>
      <c r="C111" s="215"/>
      <c r="D111" s="194" t="s">
        <v>191</v>
      </c>
      <c r="E111" s="216" t="s">
        <v>19</v>
      </c>
      <c r="F111" s="217" t="s">
        <v>196</v>
      </c>
      <c r="G111" s="215"/>
      <c r="H111" s="218">
        <v>2.789</v>
      </c>
      <c r="I111" s="219"/>
      <c r="J111" s="215"/>
      <c r="K111" s="215"/>
      <c r="L111" s="220"/>
      <c r="M111" s="221"/>
      <c r="N111" s="222"/>
      <c r="O111" s="222"/>
      <c r="P111" s="222"/>
      <c r="Q111" s="222"/>
      <c r="R111" s="222"/>
      <c r="S111" s="222"/>
      <c r="T111" s="223"/>
      <c r="AT111" s="224" t="s">
        <v>191</v>
      </c>
      <c r="AU111" s="224" t="s">
        <v>81</v>
      </c>
      <c r="AV111" s="15" t="s">
        <v>189</v>
      </c>
      <c r="AW111" s="15" t="s">
        <v>32</v>
      </c>
      <c r="AX111" s="15" t="s">
        <v>79</v>
      </c>
      <c r="AY111" s="224" t="s">
        <v>181</v>
      </c>
    </row>
    <row r="112" spans="1:65" s="2" customFormat="1" ht="142.2" customHeight="1">
      <c r="A112" s="34"/>
      <c r="B112" s="35"/>
      <c r="C112" s="225" t="s">
        <v>225</v>
      </c>
      <c r="D112" s="225" t="s">
        <v>199</v>
      </c>
      <c r="E112" s="226" t="s">
        <v>271</v>
      </c>
      <c r="F112" s="227" t="s">
        <v>272</v>
      </c>
      <c r="G112" s="228" t="s">
        <v>262</v>
      </c>
      <c r="H112" s="229">
        <v>920.42</v>
      </c>
      <c r="I112" s="230"/>
      <c r="J112" s="231">
        <f>ROUND(I112*H112,2)</f>
        <v>0</v>
      </c>
      <c r="K112" s="227" t="s">
        <v>187</v>
      </c>
      <c r="L112" s="39"/>
      <c r="M112" s="232" t="s">
        <v>19</v>
      </c>
      <c r="N112" s="233" t="s">
        <v>42</v>
      </c>
      <c r="O112" s="64"/>
      <c r="P112" s="188">
        <f>O112*H112</f>
        <v>0</v>
      </c>
      <c r="Q112" s="188">
        <v>0</v>
      </c>
      <c r="R112" s="188">
        <f>Q112*H112</f>
        <v>0</v>
      </c>
      <c r="S112" s="188">
        <v>0</v>
      </c>
      <c r="T112" s="189">
        <f>S112*H112</f>
        <v>0</v>
      </c>
      <c r="U112" s="34"/>
      <c r="V112" s="34"/>
      <c r="W112" s="34"/>
      <c r="X112" s="34"/>
      <c r="Y112" s="34"/>
      <c r="Z112" s="34"/>
      <c r="AA112" s="34"/>
      <c r="AB112" s="34"/>
      <c r="AC112" s="34"/>
      <c r="AD112" s="34"/>
      <c r="AE112" s="34"/>
      <c r="AR112" s="190" t="s">
        <v>189</v>
      </c>
      <c r="AT112" s="190" t="s">
        <v>199</v>
      </c>
      <c r="AU112" s="190" t="s">
        <v>81</v>
      </c>
      <c r="AY112" s="17" t="s">
        <v>181</v>
      </c>
      <c r="BE112" s="191">
        <f>IF(N112="základní",J112,0)</f>
        <v>0</v>
      </c>
      <c r="BF112" s="191">
        <f>IF(N112="snížená",J112,0)</f>
        <v>0</v>
      </c>
      <c r="BG112" s="191">
        <f>IF(N112="zákl. přenesená",J112,0)</f>
        <v>0</v>
      </c>
      <c r="BH112" s="191">
        <f>IF(N112="sníž. přenesená",J112,0)</f>
        <v>0</v>
      </c>
      <c r="BI112" s="191">
        <f>IF(N112="nulová",J112,0)</f>
        <v>0</v>
      </c>
      <c r="BJ112" s="17" t="s">
        <v>79</v>
      </c>
      <c r="BK112" s="191">
        <f>ROUND(I112*H112,2)</f>
        <v>0</v>
      </c>
      <c r="BL112" s="17" t="s">
        <v>189</v>
      </c>
      <c r="BM112" s="190" t="s">
        <v>273</v>
      </c>
    </row>
    <row r="113" spans="1:47" s="2" customFormat="1" ht="19.2">
      <c r="A113" s="34"/>
      <c r="B113" s="35"/>
      <c r="C113" s="36"/>
      <c r="D113" s="194" t="s">
        <v>204</v>
      </c>
      <c r="E113" s="36"/>
      <c r="F113" s="234" t="s">
        <v>274</v>
      </c>
      <c r="G113" s="36"/>
      <c r="H113" s="36"/>
      <c r="I113" s="235"/>
      <c r="J113" s="36"/>
      <c r="K113" s="36"/>
      <c r="L113" s="39"/>
      <c r="M113" s="236"/>
      <c r="N113" s="237"/>
      <c r="O113" s="64"/>
      <c r="P113" s="64"/>
      <c r="Q113" s="64"/>
      <c r="R113" s="64"/>
      <c r="S113" s="64"/>
      <c r="T113" s="65"/>
      <c r="U113" s="34"/>
      <c r="V113" s="34"/>
      <c r="W113" s="34"/>
      <c r="X113" s="34"/>
      <c r="Y113" s="34"/>
      <c r="Z113" s="34"/>
      <c r="AA113" s="34"/>
      <c r="AB113" s="34"/>
      <c r="AC113" s="34"/>
      <c r="AD113" s="34"/>
      <c r="AE113" s="34"/>
      <c r="AT113" s="17" t="s">
        <v>204</v>
      </c>
      <c r="AU113" s="17" t="s">
        <v>81</v>
      </c>
    </row>
    <row r="114" spans="2:51" s="13" customFormat="1" ht="12">
      <c r="B114" s="192"/>
      <c r="C114" s="193"/>
      <c r="D114" s="194" t="s">
        <v>191</v>
      </c>
      <c r="E114" s="195" t="s">
        <v>19</v>
      </c>
      <c r="F114" s="196" t="s">
        <v>258</v>
      </c>
      <c r="G114" s="193"/>
      <c r="H114" s="195" t="s">
        <v>19</v>
      </c>
      <c r="I114" s="197"/>
      <c r="J114" s="193"/>
      <c r="K114" s="193"/>
      <c r="L114" s="198"/>
      <c r="M114" s="199"/>
      <c r="N114" s="200"/>
      <c r="O114" s="200"/>
      <c r="P114" s="200"/>
      <c r="Q114" s="200"/>
      <c r="R114" s="200"/>
      <c r="S114" s="200"/>
      <c r="T114" s="201"/>
      <c r="AT114" s="202" t="s">
        <v>191</v>
      </c>
      <c r="AU114" s="202" t="s">
        <v>81</v>
      </c>
      <c r="AV114" s="13" t="s">
        <v>79</v>
      </c>
      <c r="AW114" s="13" t="s">
        <v>32</v>
      </c>
      <c r="AX114" s="13" t="s">
        <v>71</v>
      </c>
      <c r="AY114" s="202" t="s">
        <v>181</v>
      </c>
    </row>
    <row r="115" spans="2:51" s="14" customFormat="1" ht="20.4">
      <c r="B115" s="203"/>
      <c r="C115" s="204"/>
      <c r="D115" s="194" t="s">
        <v>191</v>
      </c>
      <c r="E115" s="205" t="s">
        <v>19</v>
      </c>
      <c r="F115" s="206" t="s">
        <v>275</v>
      </c>
      <c r="G115" s="204"/>
      <c r="H115" s="207">
        <v>920.42</v>
      </c>
      <c r="I115" s="208"/>
      <c r="J115" s="204"/>
      <c r="K115" s="204"/>
      <c r="L115" s="209"/>
      <c r="M115" s="210"/>
      <c r="N115" s="211"/>
      <c r="O115" s="211"/>
      <c r="P115" s="211"/>
      <c r="Q115" s="211"/>
      <c r="R115" s="211"/>
      <c r="S115" s="211"/>
      <c r="T115" s="212"/>
      <c r="AT115" s="213" t="s">
        <v>191</v>
      </c>
      <c r="AU115" s="213" t="s">
        <v>81</v>
      </c>
      <c r="AV115" s="14" t="s">
        <v>81</v>
      </c>
      <c r="AW115" s="14" t="s">
        <v>32</v>
      </c>
      <c r="AX115" s="14" t="s">
        <v>71</v>
      </c>
      <c r="AY115" s="213" t="s">
        <v>181</v>
      </c>
    </row>
    <row r="116" spans="2:51" s="15" customFormat="1" ht="12">
      <c r="B116" s="214"/>
      <c r="C116" s="215"/>
      <c r="D116" s="194" t="s">
        <v>191</v>
      </c>
      <c r="E116" s="216" t="s">
        <v>19</v>
      </c>
      <c r="F116" s="217" t="s">
        <v>196</v>
      </c>
      <c r="G116" s="215"/>
      <c r="H116" s="218">
        <v>920.42</v>
      </c>
      <c r="I116" s="219"/>
      <c r="J116" s="215"/>
      <c r="K116" s="215"/>
      <c r="L116" s="220"/>
      <c r="M116" s="221"/>
      <c r="N116" s="222"/>
      <c r="O116" s="222"/>
      <c r="P116" s="222"/>
      <c r="Q116" s="222"/>
      <c r="R116" s="222"/>
      <c r="S116" s="222"/>
      <c r="T116" s="223"/>
      <c r="AT116" s="224" t="s">
        <v>191</v>
      </c>
      <c r="AU116" s="224" t="s">
        <v>81</v>
      </c>
      <c r="AV116" s="15" t="s">
        <v>189</v>
      </c>
      <c r="AW116" s="15" t="s">
        <v>32</v>
      </c>
      <c r="AX116" s="15" t="s">
        <v>79</v>
      </c>
      <c r="AY116" s="224" t="s">
        <v>181</v>
      </c>
    </row>
    <row r="117" spans="1:65" s="2" customFormat="1" ht="76.35" customHeight="1">
      <c r="A117" s="34"/>
      <c r="B117" s="35"/>
      <c r="C117" s="225" t="s">
        <v>230</v>
      </c>
      <c r="D117" s="225" t="s">
        <v>199</v>
      </c>
      <c r="E117" s="226" t="s">
        <v>209</v>
      </c>
      <c r="F117" s="227" t="s">
        <v>210</v>
      </c>
      <c r="G117" s="228" t="s">
        <v>211</v>
      </c>
      <c r="H117" s="229">
        <v>488.075</v>
      </c>
      <c r="I117" s="230"/>
      <c r="J117" s="231">
        <f>ROUND(I117*H117,2)</f>
        <v>0</v>
      </c>
      <c r="K117" s="227" t="s">
        <v>187</v>
      </c>
      <c r="L117" s="39"/>
      <c r="M117" s="232" t="s">
        <v>19</v>
      </c>
      <c r="N117" s="233" t="s">
        <v>42</v>
      </c>
      <c r="O117" s="64"/>
      <c r="P117" s="188">
        <f>O117*H117</f>
        <v>0</v>
      </c>
      <c r="Q117" s="188">
        <v>0</v>
      </c>
      <c r="R117" s="188">
        <f>Q117*H117</f>
        <v>0</v>
      </c>
      <c r="S117" s="188">
        <v>0</v>
      </c>
      <c r="T117" s="189">
        <f>S117*H117</f>
        <v>0</v>
      </c>
      <c r="U117" s="34"/>
      <c r="V117" s="34"/>
      <c r="W117" s="34"/>
      <c r="X117" s="34"/>
      <c r="Y117" s="34"/>
      <c r="Z117" s="34"/>
      <c r="AA117" s="34"/>
      <c r="AB117" s="34"/>
      <c r="AC117" s="34"/>
      <c r="AD117" s="34"/>
      <c r="AE117" s="34"/>
      <c r="AR117" s="190" t="s">
        <v>189</v>
      </c>
      <c r="AT117" s="190" t="s">
        <v>199</v>
      </c>
      <c r="AU117" s="190" t="s">
        <v>81</v>
      </c>
      <c r="AY117" s="17" t="s">
        <v>181</v>
      </c>
      <c r="BE117" s="191">
        <f>IF(N117="základní",J117,0)</f>
        <v>0</v>
      </c>
      <c r="BF117" s="191">
        <f>IF(N117="snížená",J117,0)</f>
        <v>0</v>
      </c>
      <c r="BG117" s="191">
        <f>IF(N117="zákl. přenesená",J117,0)</f>
        <v>0</v>
      </c>
      <c r="BH117" s="191">
        <f>IF(N117="sníž. přenesená",J117,0)</f>
        <v>0</v>
      </c>
      <c r="BI117" s="191">
        <f>IF(N117="nulová",J117,0)</f>
        <v>0</v>
      </c>
      <c r="BJ117" s="17" t="s">
        <v>79</v>
      </c>
      <c r="BK117" s="191">
        <f>ROUND(I117*H117,2)</f>
        <v>0</v>
      </c>
      <c r="BL117" s="17" t="s">
        <v>189</v>
      </c>
      <c r="BM117" s="190" t="s">
        <v>276</v>
      </c>
    </row>
    <row r="118" spans="2:51" s="13" customFormat="1" ht="12">
      <c r="B118" s="192"/>
      <c r="C118" s="193"/>
      <c r="D118" s="194" t="s">
        <v>191</v>
      </c>
      <c r="E118" s="195" t="s">
        <v>19</v>
      </c>
      <c r="F118" s="196" t="s">
        <v>256</v>
      </c>
      <c r="G118" s="193"/>
      <c r="H118" s="195" t="s">
        <v>19</v>
      </c>
      <c r="I118" s="197"/>
      <c r="J118" s="193"/>
      <c r="K118" s="193"/>
      <c r="L118" s="198"/>
      <c r="M118" s="199"/>
      <c r="N118" s="200"/>
      <c r="O118" s="200"/>
      <c r="P118" s="200"/>
      <c r="Q118" s="200"/>
      <c r="R118" s="200"/>
      <c r="S118" s="200"/>
      <c r="T118" s="201"/>
      <c r="AT118" s="202" t="s">
        <v>191</v>
      </c>
      <c r="AU118" s="202" t="s">
        <v>81</v>
      </c>
      <c r="AV118" s="13" t="s">
        <v>79</v>
      </c>
      <c r="AW118" s="13" t="s">
        <v>32</v>
      </c>
      <c r="AX118" s="13" t="s">
        <v>71</v>
      </c>
      <c r="AY118" s="202" t="s">
        <v>181</v>
      </c>
    </row>
    <row r="119" spans="2:51" s="14" customFormat="1" ht="12">
      <c r="B119" s="203"/>
      <c r="C119" s="204"/>
      <c r="D119" s="194" t="s">
        <v>191</v>
      </c>
      <c r="E119" s="205" t="s">
        <v>19</v>
      </c>
      <c r="F119" s="206" t="s">
        <v>277</v>
      </c>
      <c r="G119" s="204"/>
      <c r="H119" s="207">
        <v>488.075</v>
      </c>
      <c r="I119" s="208"/>
      <c r="J119" s="204"/>
      <c r="K119" s="204"/>
      <c r="L119" s="209"/>
      <c r="M119" s="210"/>
      <c r="N119" s="211"/>
      <c r="O119" s="211"/>
      <c r="P119" s="211"/>
      <c r="Q119" s="211"/>
      <c r="R119" s="211"/>
      <c r="S119" s="211"/>
      <c r="T119" s="212"/>
      <c r="AT119" s="213" t="s">
        <v>191</v>
      </c>
      <c r="AU119" s="213" t="s">
        <v>81</v>
      </c>
      <c r="AV119" s="14" t="s">
        <v>81</v>
      </c>
      <c r="AW119" s="14" t="s">
        <v>32</v>
      </c>
      <c r="AX119" s="14" t="s">
        <v>71</v>
      </c>
      <c r="AY119" s="213" t="s">
        <v>181</v>
      </c>
    </row>
    <row r="120" spans="2:51" s="15" customFormat="1" ht="12">
      <c r="B120" s="214"/>
      <c r="C120" s="215"/>
      <c r="D120" s="194" t="s">
        <v>191</v>
      </c>
      <c r="E120" s="216" t="s">
        <v>19</v>
      </c>
      <c r="F120" s="217" t="s">
        <v>196</v>
      </c>
      <c r="G120" s="215"/>
      <c r="H120" s="218">
        <v>488.075</v>
      </c>
      <c r="I120" s="219"/>
      <c r="J120" s="215"/>
      <c r="K120" s="215"/>
      <c r="L120" s="220"/>
      <c r="M120" s="221"/>
      <c r="N120" s="222"/>
      <c r="O120" s="222"/>
      <c r="P120" s="222"/>
      <c r="Q120" s="222"/>
      <c r="R120" s="222"/>
      <c r="S120" s="222"/>
      <c r="T120" s="223"/>
      <c r="AT120" s="224" t="s">
        <v>191</v>
      </c>
      <c r="AU120" s="224" t="s">
        <v>81</v>
      </c>
      <c r="AV120" s="15" t="s">
        <v>189</v>
      </c>
      <c r="AW120" s="15" t="s">
        <v>32</v>
      </c>
      <c r="AX120" s="15" t="s">
        <v>79</v>
      </c>
      <c r="AY120" s="224" t="s">
        <v>181</v>
      </c>
    </row>
    <row r="121" spans="1:65" s="2" customFormat="1" ht="76.35" customHeight="1">
      <c r="A121" s="34"/>
      <c r="B121" s="35"/>
      <c r="C121" s="225" t="s">
        <v>188</v>
      </c>
      <c r="D121" s="225" t="s">
        <v>199</v>
      </c>
      <c r="E121" s="226" t="s">
        <v>278</v>
      </c>
      <c r="F121" s="227" t="s">
        <v>279</v>
      </c>
      <c r="G121" s="228" t="s">
        <v>211</v>
      </c>
      <c r="H121" s="229">
        <v>161.074</v>
      </c>
      <c r="I121" s="230"/>
      <c r="J121" s="231">
        <f>ROUND(I121*H121,2)</f>
        <v>0</v>
      </c>
      <c r="K121" s="227" t="s">
        <v>187</v>
      </c>
      <c r="L121" s="39"/>
      <c r="M121" s="232" t="s">
        <v>19</v>
      </c>
      <c r="N121" s="233" t="s">
        <v>42</v>
      </c>
      <c r="O121" s="64"/>
      <c r="P121" s="188">
        <f>O121*H121</f>
        <v>0</v>
      </c>
      <c r="Q121" s="188">
        <v>0</v>
      </c>
      <c r="R121" s="188">
        <f>Q121*H121</f>
        <v>0</v>
      </c>
      <c r="S121" s="188">
        <v>0</v>
      </c>
      <c r="T121" s="189">
        <f>S121*H121</f>
        <v>0</v>
      </c>
      <c r="U121" s="34"/>
      <c r="V121" s="34"/>
      <c r="W121" s="34"/>
      <c r="X121" s="34"/>
      <c r="Y121" s="34"/>
      <c r="Z121" s="34"/>
      <c r="AA121" s="34"/>
      <c r="AB121" s="34"/>
      <c r="AC121" s="34"/>
      <c r="AD121" s="34"/>
      <c r="AE121" s="34"/>
      <c r="AR121" s="190" t="s">
        <v>189</v>
      </c>
      <c r="AT121" s="190" t="s">
        <v>199</v>
      </c>
      <c r="AU121" s="190" t="s">
        <v>81</v>
      </c>
      <c r="AY121" s="17" t="s">
        <v>181</v>
      </c>
      <c r="BE121" s="191">
        <f>IF(N121="základní",J121,0)</f>
        <v>0</v>
      </c>
      <c r="BF121" s="191">
        <f>IF(N121="snížená",J121,0)</f>
        <v>0</v>
      </c>
      <c r="BG121" s="191">
        <f>IF(N121="zákl. přenesená",J121,0)</f>
        <v>0</v>
      </c>
      <c r="BH121" s="191">
        <f>IF(N121="sníž. přenesená",J121,0)</f>
        <v>0</v>
      </c>
      <c r="BI121" s="191">
        <f>IF(N121="nulová",J121,0)</f>
        <v>0</v>
      </c>
      <c r="BJ121" s="17" t="s">
        <v>79</v>
      </c>
      <c r="BK121" s="191">
        <f>ROUND(I121*H121,2)</f>
        <v>0</v>
      </c>
      <c r="BL121" s="17" t="s">
        <v>189</v>
      </c>
      <c r="BM121" s="190" t="s">
        <v>280</v>
      </c>
    </row>
    <row r="122" spans="2:51" s="13" customFormat="1" ht="12">
      <c r="B122" s="192"/>
      <c r="C122" s="193"/>
      <c r="D122" s="194" t="s">
        <v>191</v>
      </c>
      <c r="E122" s="195" t="s">
        <v>19</v>
      </c>
      <c r="F122" s="196" t="s">
        <v>258</v>
      </c>
      <c r="G122" s="193"/>
      <c r="H122" s="195" t="s">
        <v>19</v>
      </c>
      <c r="I122" s="197"/>
      <c r="J122" s="193"/>
      <c r="K122" s="193"/>
      <c r="L122" s="198"/>
      <c r="M122" s="199"/>
      <c r="N122" s="200"/>
      <c r="O122" s="200"/>
      <c r="P122" s="200"/>
      <c r="Q122" s="200"/>
      <c r="R122" s="200"/>
      <c r="S122" s="200"/>
      <c r="T122" s="201"/>
      <c r="AT122" s="202" t="s">
        <v>191</v>
      </c>
      <c r="AU122" s="202" t="s">
        <v>81</v>
      </c>
      <c r="AV122" s="13" t="s">
        <v>79</v>
      </c>
      <c r="AW122" s="13" t="s">
        <v>32</v>
      </c>
      <c r="AX122" s="13" t="s">
        <v>71</v>
      </c>
      <c r="AY122" s="202" t="s">
        <v>181</v>
      </c>
    </row>
    <row r="123" spans="2:51" s="14" customFormat="1" ht="20.4">
      <c r="B123" s="203"/>
      <c r="C123" s="204"/>
      <c r="D123" s="194" t="s">
        <v>191</v>
      </c>
      <c r="E123" s="205" t="s">
        <v>19</v>
      </c>
      <c r="F123" s="206" t="s">
        <v>281</v>
      </c>
      <c r="G123" s="204"/>
      <c r="H123" s="207">
        <v>161.074</v>
      </c>
      <c r="I123" s="208"/>
      <c r="J123" s="204"/>
      <c r="K123" s="204"/>
      <c r="L123" s="209"/>
      <c r="M123" s="210"/>
      <c r="N123" s="211"/>
      <c r="O123" s="211"/>
      <c r="P123" s="211"/>
      <c r="Q123" s="211"/>
      <c r="R123" s="211"/>
      <c r="S123" s="211"/>
      <c r="T123" s="212"/>
      <c r="AT123" s="213" t="s">
        <v>191</v>
      </c>
      <c r="AU123" s="213" t="s">
        <v>81</v>
      </c>
      <c r="AV123" s="14" t="s">
        <v>81</v>
      </c>
      <c r="AW123" s="14" t="s">
        <v>32</v>
      </c>
      <c r="AX123" s="14" t="s">
        <v>71</v>
      </c>
      <c r="AY123" s="213" t="s">
        <v>181</v>
      </c>
    </row>
    <row r="124" spans="2:51" s="15" customFormat="1" ht="12">
      <c r="B124" s="214"/>
      <c r="C124" s="215"/>
      <c r="D124" s="194" t="s">
        <v>191</v>
      </c>
      <c r="E124" s="216" t="s">
        <v>19</v>
      </c>
      <c r="F124" s="217" t="s">
        <v>196</v>
      </c>
      <c r="G124" s="215"/>
      <c r="H124" s="218">
        <v>161.074</v>
      </c>
      <c r="I124" s="219"/>
      <c r="J124" s="215"/>
      <c r="K124" s="215"/>
      <c r="L124" s="220"/>
      <c r="M124" s="221"/>
      <c r="N124" s="222"/>
      <c r="O124" s="222"/>
      <c r="P124" s="222"/>
      <c r="Q124" s="222"/>
      <c r="R124" s="222"/>
      <c r="S124" s="222"/>
      <c r="T124" s="223"/>
      <c r="AT124" s="224" t="s">
        <v>191</v>
      </c>
      <c r="AU124" s="224" t="s">
        <v>81</v>
      </c>
      <c r="AV124" s="15" t="s">
        <v>189</v>
      </c>
      <c r="AW124" s="15" t="s">
        <v>32</v>
      </c>
      <c r="AX124" s="15" t="s">
        <v>79</v>
      </c>
      <c r="AY124" s="224" t="s">
        <v>181</v>
      </c>
    </row>
    <row r="125" spans="1:65" s="2" customFormat="1" ht="55.5" customHeight="1">
      <c r="A125" s="34"/>
      <c r="B125" s="35"/>
      <c r="C125" s="225" t="s">
        <v>240</v>
      </c>
      <c r="D125" s="225" t="s">
        <v>199</v>
      </c>
      <c r="E125" s="226" t="s">
        <v>215</v>
      </c>
      <c r="F125" s="227" t="s">
        <v>216</v>
      </c>
      <c r="G125" s="228" t="s">
        <v>202</v>
      </c>
      <c r="H125" s="229">
        <v>2.789</v>
      </c>
      <c r="I125" s="230"/>
      <c r="J125" s="231">
        <f>ROUND(I125*H125,2)</f>
        <v>0</v>
      </c>
      <c r="K125" s="227" t="s">
        <v>187</v>
      </c>
      <c r="L125" s="39"/>
      <c r="M125" s="232" t="s">
        <v>19</v>
      </c>
      <c r="N125" s="233" t="s">
        <v>42</v>
      </c>
      <c r="O125" s="64"/>
      <c r="P125" s="188">
        <f>O125*H125</f>
        <v>0</v>
      </c>
      <c r="Q125" s="188">
        <v>0</v>
      </c>
      <c r="R125" s="188">
        <f>Q125*H125</f>
        <v>0</v>
      </c>
      <c r="S125" s="188">
        <v>0</v>
      </c>
      <c r="T125" s="189">
        <f>S125*H125</f>
        <v>0</v>
      </c>
      <c r="U125" s="34"/>
      <c r="V125" s="34"/>
      <c r="W125" s="34"/>
      <c r="X125" s="34"/>
      <c r="Y125" s="34"/>
      <c r="Z125" s="34"/>
      <c r="AA125" s="34"/>
      <c r="AB125" s="34"/>
      <c r="AC125" s="34"/>
      <c r="AD125" s="34"/>
      <c r="AE125" s="34"/>
      <c r="AR125" s="190" t="s">
        <v>189</v>
      </c>
      <c r="AT125" s="190" t="s">
        <v>199</v>
      </c>
      <c r="AU125" s="190" t="s">
        <v>81</v>
      </c>
      <c r="AY125" s="17" t="s">
        <v>181</v>
      </c>
      <c r="BE125" s="191">
        <f>IF(N125="základní",J125,0)</f>
        <v>0</v>
      </c>
      <c r="BF125" s="191">
        <f>IF(N125="snížená",J125,0)</f>
        <v>0</v>
      </c>
      <c r="BG125" s="191">
        <f>IF(N125="zákl. přenesená",J125,0)</f>
        <v>0</v>
      </c>
      <c r="BH125" s="191">
        <f>IF(N125="sníž. přenesená",J125,0)</f>
        <v>0</v>
      </c>
      <c r="BI125" s="191">
        <f>IF(N125="nulová",J125,0)</f>
        <v>0</v>
      </c>
      <c r="BJ125" s="17" t="s">
        <v>79</v>
      </c>
      <c r="BK125" s="191">
        <f>ROUND(I125*H125,2)</f>
        <v>0</v>
      </c>
      <c r="BL125" s="17" t="s">
        <v>189</v>
      </c>
      <c r="BM125" s="190" t="s">
        <v>282</v>
      </c>
    </row>
    <row r="126" spans="1:47" s="2" customFormat="1" ht="19.2">
      <c r="A126" s="34"/>
      <c r="B126" s="35"/>
      <c r="C126" s="36"/>
      <c r="D126" s="194" t="s">
        <v>204</v>
      </c>
      <c r="E126" s="36"/>
      <c r="F126" s="234" t="s">
        <v>218</v>
      </c>
      <c r="G126" s="36"/>
      <c r="H126" s="36"/>
      <c r="I126" s="235"/>
      <c r="J126" s="36"/>
      <c r="K126" s="36"/>
      <c r="L126" s="39"/>
      <c r="M126" s="236"/>
      <c r="N126" s="237"/>
      <c r="O126" s="64"/>
      <c r="P126" s="64"/>
      <c r="Q126" s="64"/>
      <c r="R126" s="64"/>
      <c r="S126" s="64"/>
      <c r="T126" s="65"/>
      <c r="U126" s="34"/>
      <c r="V126" s="34"/>
      <c r="W126" s="34"/>
      <c r="X126" s="34"/>
      <c r="Y126" s="34"/>
      <c r="Z126" s="34"/>
      <c r="AA126" s="34"/>
      <c r="AB126" s="34"/>
      <c r="AC126" s="34"/>
      <c r="AD126" s="34"/>
      <c r="AE126" s="34"/>
      <c r="AT126" s="17" t="s">
        <v>204</v>
      </c>
      <c r="AU126" s="17" t="s">
        <v>81</v>
      </c>
    </row>
    <row r="127" spans="2:51" s="13" customFormat="1" ht="12">
      <c r="B127" s="192"/>
      <c r="C127" s="193"/>
      <c r="D127" s="194" t="s">
        <v>191</v>
      </c>
      <c r="E127" s="195" t="s">
        <v>19</v>
      </c>
      <c r="F127" s="196" t="s">
        <v>283</v>
      </c>
      <c r="G127" s="193"/>
      <c r="H127" s="195" t="s">
        <v>19</v>
      </c>
      <c r="I127" s="197"/>
      <c r="J127" s="193"/>
      <c r="K127" s="193"/>
      <c r="L127" s="198"/>
      <c r="M127" s="199"/>
      <c r="N127" s="200"/>
      <c r="O127" s="200"/>
      <c r="P127" s="200"/>
      <c r="Q127" s="200"/>
      <c r="R127" s="200"/>
      <c r="S127" s="200"/>
      <c r="T127" s="201"/>
      <c r="AT127" s="202" t="s">
        <v>191</v>
      </c>
      <c r="AU127" s="202" t="s">
        <v>81</v>
      </c>
      <c r="AV127" s="13" t="s">
        <v>79</v>
      </c>
      <c r="AW127" s="13" t="s">
        <v>32</v>
      </c>
      <c r="AX127" s="13" t="s">
        <v>71</v>
      </c>
      <c r="AY127" s="202" t="s">
        <v>181</v>
      </c>
    </row>
    <row r="128" spans="2:51" s="14" customFormat="1" ht="12">
      <c r="B128" s="203"/>
      <c r="C128" s="204"/>
      <c r="D128" s="194" t="s">
        <v>191</v>
      </c>
      <c r="E128" s="205" t="s">
        <v>19</v>
      </c>
      <c r="F128" s="206" t="s">
        <v>270</v>
      </c>
      <c r="G128" s="204"/>
      <c r="H128" s="207">
        <v>2.789</v>
      </c>
      <c r="I128" s="208"/>
      <c r="J128" s="204"/>
      <c r="K128" s="204"/>
      <c r="L128" s="209"/>
      <c r="M128" s="210"/>
      <c r="N128" s="211"/>
      <c r="O128" s="211"/>
      <c r="P128" s="211"/>
      <c r="Q128" s="211"/>
      <c r="R128" s="211"/>
      <c r="S128" s="211"/>
      <c r="T128" s="212"/>
      <c r="AT128" s="213" t="s">
        <v>191</v>
      </c>
      <c r="AU128" s="213" t="s">
        <v>81</v>
      </c>
      <c r="AV128" s="14" t="s">
        <v>81</v>
      </c>
      <c r="AW128" s="14" t="s">
        <v>32</v>
      </c>
      <c r="AX128" s="14" t="s">
        <v>71</v>
      </c>
      <c r="AY128" s="213" t="s">
        <v>181</v>
      </c>
    </row>
    <row r="129" spans="2:51" s="15" customFormat="1" ht="12">
      <c r="B129" s="214"/>
      <c r="C129" s="215"/>
      <c r="D129" s="194" t="s">
        <v>191</v>
      </c>
      <c r="E129" s="216" t="s">
        <v>19</v>
      </c>
      <c r="F129" s="217" t="s">
        <v>196</v>
      </c>
      <c r="G129" s="215"/>
      <c r="H129" s="218">
        <v>2.789</v>
      </c>
      <c r="I129" s="219"/>
      <c r="J129" s="215"/>
      <c r="K129" s="215"/>
      <c r="L129" s="220"/>
      <c r="M129" s="221"/>
      <c r="N129" s="222"/>
      <c r="O129" s="222"/>
      <c r="P129" s="222"/>
      <c r="Q129" s="222"/>
      <c r="R129" s="222"/>
      <c r="S129" s="222"/>
      <c r="T129" s="223"/>
      <c r="AT129" s="224" t="s">
        <v>191</v>
      </c>
      <c r="AU129" s="224" t="s">
        <v>81</v>
      </c>
      <c r="AV129" s="15" t="s">
        <v>189</v>
      </c>
      <c r="AW129" s="15" t="s">
        <v>32</v>
      </c>
      <c r="AX129" s="15" t="s">
        <v>79</v>
      </c>
      <c r="AY129" s="224" t="s">
        <v>181</v>
      </c>
    </row>
    <row r="130" spans="1:65" s="2" customFormat="1" ht="55.5" customHeight="1">
      <c r="A130" s="34"/>
      <c r="B130" s="35"/>
      <c r="C130" s="225" t="s">
        <v>284</v>
      </c>
      <c r="D130" s="225" t="s">
        <v>199</v>
      </c>
      <c r="E130" s="226" t="s">
        <v>285</v>
      </c>
      <c r="F130" s="227" t="s">
        <v>286</v>
      </c>
      <c r="G130" s="228" t="s">
        <v>262</v>
      </c>
      <c r="H130" s="229">
        <v>920.42</v>
      </c>
      <c r="I130" s="230"/>
      <c r="J130" s="231">
        <f>ROUND(I130*H130,2)</f>
        <v>0</v>
      </c>
      <c r="K130" s="227" t="s">
        <v>187</v>
      </c>
      <c r="L130" s="39"/>
      <c r="M130" s="232" t="s">
        <v>19</v>
      </c>
      <c r="N130" s="233" t="s">
        <v>42</v>
      </c>
      <c r="O130" s="64"/>
      <c r="P130" s="188">
        <f>O130*H130</f>
        <v>0</v>
      </c>
      <c r="Q130" s="188">
        <v>0</v>
      </c>
      <c r="R130" s="188">
        <f>Q130*H130</f>
        <v>0</v>
      </c>
      <c r="S130" s="188">
        <v>0</v>
      </c>
      <c r="T130" s="189">
        <f>S130*H130</f>
        <v>0</v>
      </c>
      <c r="U130" s="34"/>
      <c r="V130" s="34"/>
      <c r="W130" s="34"/>
      <c r="X130" s="34"/>
      <c r="Y130" s="34"/>
      <c r="Z130" s="34"/>
      <c r="AA130" s="34"/>
      <c r="AB130" s="34"/>
      <c r="AC130" s="34"/>
      <c r="AD130" s="34"/>
      <c r="AE130" s="34"/>
      <c r="AR130" s="190" t="s">
        <v>189</v>
      </c>
      <c r="AT130" s="190" t="s">
        <v>199</v>
      </c>
      <c r="AU130" s="190" t="s">
        <v>81</v>
      </c>
      <c r="AY130" s="17" t="s">
        <v>181</v>
      </c>
      <c r="BE130" s="191">
        <f>IF(N130="základní",J130,0)</f>
        <v>0</v>
      </c>
      <c r="BF130" s="191">
        <f>IF(N130="snížená",J130,0)</f>
        <v>0</v>
      </c>
      <c r="BG130" s="191">
        <f>IF(N130="zákl. přenesená",J130,0)</f>
        <v>0</v>
      </c>
      <c r="BH130" s="191">
        <f>IF(N130="sníž. přenesená",J130,0)</f>
        <v>0</v>
      </c>
      <c r="BI130" s="191">
        <f>IF(N130="nulová",J130,0)</f>
        <v>0</v>
      </c>
      <c r="BJ130" s="17" t="s">
        <v>79</v>
      </c>
      <c r="BK130" s="191">
        <f>ROUND(I130*H130,2)</f>
        <v>0</v>
      </c>
      <c r="BL130" s="17" t="s">
        <v>189</v>
      </c>
      <c r="BM130" s="190" t="s">
        <v>287</v>
      </c>
    </row>
    <row r="131" spans="1:47" s="2" customFormat="1" ht="19.2">
      <c r="A131" s="34"/>
      <c r="B131" s="35"/>
      <c r="C131" s="36"/>
      <c r="D131" s="194" t="s">
        <v>204</v>
      </c>
      <c r="E131" s="36"/>
      <c r="F131" s="234" t="s">
        <v>288</v>
      </c>
      <c r="G131" s="36"/>
      <c r="H131" s="36"/>
      <c r="I131" s="235"/>
      <c r="J131" s="36"/>
      <c r="K131" s="36"/>
      <c r="L131" s="39"/>
      <c r="M131" s="236"/>
      <c r="N131" s="237"/>
      <c r="O131" s="64"/>
      <c r="P131" s="64"/>
      <c r="Q131" s="64"/>
      <c r="R131" s="64"/>
      <c r="S131" s="64"/>
      <c r="T131" s="65"/>
      <c r="U131" s="34"/>
      <c r="V131" s="34"/>
      <c r="W131" s="34"/>
      <c r="X131" s="34"/>
      <c r="Y131" s="34"/>
      <c r="Z131" s="34"/>
      <c r="AA131" s="34"/>
      <c r="AB131" s="34"/>
      <c r="AC131" s="34"/>
      <c r="AD131" s="34"/>
      <c r="AE131" s="34"/>
      <c r="AT131" s="17" t="s">
        <v>204</v>
      </c>
      <c r="AU131" s="17" t="s">
        <v>81</v>
      </c>
    </row>
    <row r="132" spans="2:51" s="13" customFormat="1" ht="12">
      <c r="B132" s="192"/>
      <c r="C132" s="193"/>
      <c r="D132" s="194" t="s">
        <v>191</v>
      </c>
      <c r="E132" s="195" t="s">
        <v>19</v>
      </c>
      <c r="F132" s="196" t="s">
        <v>258</v>
      </c>
      <c r="G132" s="193"/>
      <c r="H132" s="195" t="s">
        <v>19</v>
      </c>
      <c r="I132" s="197"/>
      <c r="J132" s="193"/>
      <c r="K132" s="193"/>
      <c r="L132" s="198"/>
      <c r="M132" s="199"/>
      <c r="N132" s="200"/>
      <c r="O132" s="200"/>
      <c r="P132" s="200"/>
      <c r="Q132" s="200"/>
      <c r="R132" s="200"/>
      <c r="S132" s="200"/>
      <c r="T132" s="201"/>
      <c r="AT132" s="202" t="s">
        <v>191</v>
      </c>
      <c r="AU132" s="202" t="s">
        <v>81</v>
      </c>
      <c r="AV132" s="13" t="s">
        <v>79</v>
      </c>
      <c r="AW132" s="13" t="s">
        <v>32</v>
      </c>
      <c r="AX132" s="13" t="s">
        <v>71</v>
      </c>
      <c r="AY132" s="202" t="s">
        <v>181</v>
      </c>
    </row>
    <row r="133" spans="2:51" s="14" customFormat="1" ht="20.4">
      <c r="B133" s="203"/>
      <c r="C133" s="204"/>
      <c r="D133" s="194" t="s">
        <v>191</v>
      </c>
      <c r="E133" s="205" t="s">
        <v>19</v>
      </c>
      <c r="F133" s="206" t="s">
        <v>275</v>
      </c>
      <c r="G133" s="204"/>
      <c r="H133" s="207">
        <v>920.42</v>
      </c>
      <c r="I133" s="208"/>
      <c r="J133" s="204"/>
      <c r="K133" s="204"/>
      <c r="L133" s="209"/>
      <c r="M133" s="210"/>
      <c r="N133" s="211"/>
      <c r="O133" s="211"/>
      <c r="P133" s="211"/>
      <c r="Q133" s="211"/>
      <c r="R133" s="211"/>
      <c r="S133" s="211"/>
      <c r="T133" s="212"/>
      <c r="AT133" s="213" t="s">
        <v>191</v>
      </c>
      <c r="AU133" s="213" t="s">
        <v>81</v>
      </c>
      <c r="AV133" s="14" t="s">
        <v>81</v>
      </c>
      <c r="AW133" s="14" t="s">
        <v>32</v>
      </c>
      <c r="AX133" s="14" t="s">
        <v>71</v>
      </c>
      <c r="AY133" s="213" t="s">
        <v>181</v>
      </c>
    </row>
    <row r="134" spans="2:51" s="15" customFormat="1" ht="12">
      <c r="B134" s="214"/>
      <c r="C134" s="215"/>
      <c r="D134" s="194" t="s">
        <v>191</v>
      </c>
      <c r="E134" s="216" t="s">
        <v>19</v>
      </c>
      <c r="F134" s="217" t="s">
        <v>196</v>
      </c>
      <c r="G134" s="215"/>
      <c r="H134" s="218">
        <v>920.42</v>
      </c>
      <c r="I134" s="219"/>
      <c r="J134" s="215"/>
      <c r="K134" s="215"/>
      <c r="L134" s="220"/>
      <c r="M134" s="221"/>
      <c r="N134" s="222"/>
      <c r="O134" s="222"/>
      <c r="P134" s="222"/>
      <c r="Q134" s="222"/>
      <c r="R134" s="222"/>
      <c r="S134" s="222"/>
      <c r="T134" s="223"/>
      <c r="AT134" s="224" t="s">
        <v>191</v>
      </c>
      <c r="AU134" s="224" t="s">
        <v>81</v>
      </c>
      <c r="AV134" s="15" t="s">
        <v>189</v>
      </c>
      <c r="AW134" s="15" t="s">
        <v>32</v>
      </c>
      <c r="AX134" s="15" t="s">
        <v>79</v>
      </c>
      <c r="AY134" s="224" t="s">
        <v>181</v>
      </c>
    </row>
    <row r="135" spans="1:65" s="2" customFormat="1" ht="114.9" customHeight="1">
      <c r="A135" s="34"/>
      <c r="B135" s="35"/>
      <c r="C135" s="225" t="s">
        <v>289</v>
      </c>
      <c r="D135" s="225" t="s">
        <v>199</v>
      </c>
      <c r="E135" s="226" t="s">
        <v>290</v>
      </c>
      <c r="F135" s="227" t="s">
        <v>291</v>
      </c>
      <c r="G135" s="228" t="s">
        <v>292</v>
      </c>
      <c r="H135" s="229">
        <v>4</v>
      </c>
      <c r="I135" s="230"/>
      <c r="J135" s="231">
        <f>ROUND(I135*H135,2)</f>
        <v>0</v>
      </c>
      <c r="K135" s="227" t="s">
        <v>187</v>
      </c>
      <c r="L135" s="39"/>
      <c r="M135" s="232" t="s">
        <v>19</v>
      </c>
      <c r="N135" s="233" t="s">
        <v>42</v>
      </c>
      <c r="O135" s="64"/>
      <c r="P135" s="188">
        <f>O135*H135</f>
        <v>0</v>
      </c>
      <c r="Q135" s="188">
        <v>0</v>
      </c>
      <c r="R135" s="188">
        <f>Q135*H135</f>
        <v>0</v>
      </c>
      <c r="S135" s="188">
        <v>0</v>
      </c>
      <c r="T135" s="189">
        <f>S135*H135</f>
        <v>0</v>
      </c>
      <c r="U135" s="34"/>
      <c r="V135" s="34"/>
      <c r="W135" s="34"/>
      <c r="X135" s="34"/>
      <c r="Y135" s="34"/>
      <c r="Z135" s="34"/>
      <c r="AA135" s="34"/>
      <c r="AB135" s="34"/>
      <c r="AC135" s="34"/>
      <c r="AD135" s="34"/>
      <c r="AE135" s="34"/>
      <c r="AR135" s="190" t="s">
        <v>189</v>
      </c>
      <c r="AT135" s="190" t="s">
        <v>199</v>
      </c>
      <c r="AU135" s="190" t="s">
        <v>81</v>
      </c>
      <c r="AY135" s="17" t="s">
        <v>181</v>
      </c>
      <c r="BE135" s="191">
        <f>IF(N135="základní",J135,0)</f>
        <v>0</v>
      </c>
      <c r="BF135" s="191">
        <f>IF(N135="snížená",J135,0)</f>
        <v>0</v>
      </c>
      <c r="BG135" s="191">
        <f>IF(N135="zákl. přenesená",J135,0)</f>
        <v>0</v>
      </c>
      <c r="BH135" s="191">
        <f>IF(N135="sníž. přenesená",J135,0)</f>
        <v>0</v>
      </c>
      <c r="BI135" s="191">
        <f>IF(N135="nulová",J135,0)</f>
        <v>0</v>
      </c>
      <c r="BJ135" s="17" t="s">
        <v>79</v>
      </c>
      <c r="BK135" s="191">
        <f>ROUND(I135*H135,2)</f>
        <v>0</v>
      </c>
      <c r="BL135" s="17" t="s">
        <v>189</v>
      </c>
      <c r="BM135" s="190" t="s">
        <v>293</v>
      </c>
    </row>
    <row r="136" spans="2:51" s="14" customFormat="1" ht="12">
      <c r="B136" s="203"/>
      <c r="C136" s="204"/>
      <c r="D136" s="194" t="s">
        <v>191</v>
      </c>
      <c r="E136" s="205" t="s">
        <v>19</v>
      </c>
      <c r="F136" s="206" t="s">
        <v>189</v>
      </c>
      <c r="G136" s="204"/>
      <c r="H136" s="207">
        <v>4</v>
      </c>
      <c r="I136" s="208"/>
      <c r="J136" s="204"/>
      <c r="K136" s="204"/>
      <c r="L136" s="209"/>
      <c r="M136" s="210"/>
      <c r="N136" s="211"/>
      <c r="O136" s="211"/>
      <c r="P136" s="211"/>
      <c r="Q136" s="211"/>
      <c r="R136" s="211"/>
      <c r="S136" s="211"/>
      <c r="T136" s="212"/>
      <c r="AT136" s="213" t="s">
        <v>191</v>
      </c>
      <c r="AU136" s="213" t="s">
        <v>81</v>
      </c>
      <c r="AV136" s="14" t="s">
        <v>81</v>
      </c>
      <c r="AW136" s="14" t="s">
        <v>32</v>
      </c>
      <c r="AX136" s="14" t="s">
        <v>71</v>
      </c>
      <c r="AY136" s="213" t="s">
        <v>181</v>
      </c>
    </row>
    <row r="137" spans="2:51" s="15" customFormat="1" ht="12">
      <c r="B137" s="214"/>
      <c r="C137" s="215"/>
      <c r="D137" s="194" t="s">
        <v>191</v>
      </c>
      <c r="E137" s="216" t="s">
        <v>19</v>
      </c>
      <c r="F137" s="217" t="s">
        <v>196</v>
      </c>
      <c r="G137" s="215"/>
      <c r="H137" s="218">
        <v>4</v>
      </c>
      <c r="I137" s="219"/>
      <c r="J137" s="215"/>
      <c r="K137" s="215"/>
      <c r="L137" s="220"/>
      <c r="M137" s="221"/>
      <c r="N137" s="222"/>
      <c r="O137" s="222"/>
      <c r="P137" s="222"/>
      <c r="Q137" s="222"/>
      <c r="R137" s="222"/>
      <c r="S137" s="222"/>
      <c r="T137" s="223"/>
      <c r="AT137" s="224" t="s">
        <v>191</v>
      </c>
      <c r="AU137" s="224" t="s">
        <v>81</v>
      </c>
      <c r="AV137" s="15" t="s">
        <v>189</v>
      </c>
      <c r="AW137" s="15" t="s">
        <v>32</v>
      </c>
      <c r="AX137" s="15" t="s">
        <v>79</v>
      </c>
      <c r="AY137" s="224" t="s">
        <v>181</v>
      </c>
    </row>
    <row r="138" spans="1:65" s="2" customFormat="1" ht="90" customHeight="1">
      <c r="A138" s="34"/>
      <c r="B138" s="35"/>
      <c r="C138" s="225" t="s">
        <v>294</v>
      </c>
      <c r="D138" s="225" t="s">
        <v>199</v>
      </c>
      <c r="E138" s="226" t="s">
        <v>295</v>
      </c>
      <c r="F138" s="227" t="s">
        <v>296</v>
      </c>
      <c r="G138" s="228" t="s">
        <v>262</v>
      </c>
      <c r="H138" s="229">
        <v>200</v>
      </c>
      <c r="I138" s="230"/>
      <c r="J138" s="231">
        <f>ROUND(I138*H138,2)</f>
        <v>0</v>
      </c>
      <c r="K138" s="227" t="s">
        <v>187</v>
      </c>
      <c r="L138" s="39"/>
      <c r="M138" s="232" t="s">
        <v>19</v>
      </c>
      <c r="N138" s="233" t="s">
        <v>42</v>
      </c>
      <c r="O138" s="64"/>
      <c r="P138" s="188">
        <f>O138*H138</f>
        <v>0</v>
      </c>
      <c r="Q138" s="188">
        <v>0</v>
      </c>
      <c r="R138" s="188">
        <f>Q138*H138</f>
        <v>0</v>
      </c>
      <c r="S138" s="188">
        <v>0</v>
      </c>
      <c r="T138" s="189">
        <f>S138*H138</f>
        <v>0</v>
      </c>
      <c r="U138" s="34"/>
      <c r="V138" s="34"/>
      <c r="W138" s="34"/>
      <c r="X138" s="34"/>
      <c r="Y138" s="34"/>
      <c r="Z138" s="34"/>
      <c r="AA138" s="34"/>
      <c r="AB138" s="34"/>
      <c r="AC138" s="34"/>
      <c r="AD138" s="34"/>
      <c r="AE138" s="34"/>
      <c r="AR138" s="190" t="s">
        <v>189</v>
      </c>
      <c r="AT138" s="190" t="s">
        <v>199</v>
      </c>
      <c r="AU138" s="190" t="s">
        <v>81</v>
      </c>
      <c r="AY138" s="17" t="s">
        <v>181</v>
      </c>
      <c r="BE138" s="191">
        <f>IF(N138="základní",J138,0)</f>
        <v>0</v>
      </c>
      <c r="BF138" s="191">
        <f>IF(N138="snížená",J138,0)</f>
        <v>0</v>
      </c>
      <c r="BG138" s="191">
        <f>IF(N138="zákl. přenesená",J138,0)</f>
        <v>0</v>
      </c>
      <c r="BH138" s="191">
        <f>IF(N138="sníž. přenesená",J138,0)</f>
        <v>0</v>
      </c>
      <c r="BI138" s="191">
        <f>IF(N138="nulová",J138,0)</f>
        <v>0</v>
      </c>
      <c r="BJ138" s="17" t="s">
        <v>79</v>
      </c>
      <c r="BK138" s="191">
        <f>ROUND(I138*H138,2)</f>
        <v>0</v>
      </c>
      <c r="BL138" s="17" t="s">
        <v>189</v>
      </c>
      <c r="BM138" s="190" t="s">
        <v>297</v>
      </c>
    </row>
    <row r="139" spans="2:51" s="13" customFormat="1" ht="12">
      <c r="B139" s="192"/>
      <c r="C139" s="193"/>
      <c r="D139" s="194" t="s">
        <v>191</v>
      </c>
      <c r="E139" s="195" t="s">
        <v>19</v>
      </c>
      <c r="F139" s="196" t="s">
        <v>298</v>
      </c>
      <c r="G139" s="193"/>
      <c r="H139" s="195" t="s">
        <v>19</v>
      </c>
      <c r="I139" s="197"/>
      <c r="J139" s="193"/>
      <c r="K139" s="193"/>
      <c r="L139" s="198"/>
      <c r="M139" s="199"/>
      <c r="N139" s="200"/>
      <c r="O139" s="200"/>
      <c r="P139" s="200"/>
      <c r="Q139" s="200"/>
      <c r="R139" s="200"/>
      <c r="S139" s="200"/>
      <c r="T139" s="201"/>
      <c r="AT139" s="202" t="s">
        <v>191</v>
      </c>
      <c r="AU139" s="202" t="s">
        <v>81</v>
      </c>
      <c r="AV139" s="13" t="s">
        <v>79</v>
      </c>
      <c r="AW139" s="13" t="s">
        <v>32</v>
      </c>
      <c r="AX139" s="13" t="s">
        <v>71</v>
      </c>
      <c r="AY139" s="202" t="s">
        <v>181</v>
      </c>
    </row>
    <row r="140" spans="2:51" s="14" customFormat="1" ht="12">
      <c r="B140" s="203"/>
      <c r="C140" s="204"/>
      <c r="D140" s="194" t="s">
        <v>191</v>
      </c>
      <c r="E140" s="205" t="s">
        <v>19</v>
      </c>
      <c r="F140" s="206" t="s">
        <v>299</v>
      </c>
      <c r="G140" s="204"/>
      <c r="H140" s="207">
        <v>200</v>
      </c>
      <c r="I140" s="208"/>
      <c r="J140" s="204"/>
      <c r="K140" s="204"/>
      <c r="L140" s="209"/>
      <c r="M140" s="210"/>
      <c r="N140" s="211"/>
      <c r="O140" s="211"/>
      <c r="P140" s="211"/>
      <c r="Q140" s="211"/>
      <c r="R140" s="211"/>
      <c r="S140" s="211"/>
      <c r="T140" s="212"/>
      <c r="AT140" s="213" t="s">
        <v>191</v>
      </c>
      <c r="AU140" s="213" t="s">
        <v>81</v>
      </c>
      <c r="AV140" s="14" t="s">
        <v>81</v>
      </c>
      <c r="AW140" s="14" t="s">
        <v>32</v>
      </c>
      <c r="AX140" s="14" t="s">
        <v>71</v>
      </c>
      <c r="AY140" s="213" t="s">
        <v>181</v>
      </c>
    </row>
    <row r="141" spans="2:51" s="15" customFormat="1" ht="12">
      <c r="B141" s="214"/>
      <c r="C141" s="215"/>
      <c r="D141" s="194" t="s">
        <v>191</v>
      </c>
      <c r="E141" s="216" t="s">
        <v>19</v>
      </c>
      <c r="F141" s="217" t="s">
        <v>196</v>
      </c>
      <c r="G141" s="215"/>
      <c r="H141" s="218">
        <v>200</v>
      </c>
      <c r="I141" s="219"/>
      <c r="J141" s="215"/>
      <c r="K141" s="215"/>
      <c r="L141" s="220"/>
      <c r="M141" s="221"/>
      <c r="N141" s="222"/>
      <c r="O141" s="222"/>
      <c r="P141" s="222"/>
      <c r="Q141" s="222"/>
      <c r="R141" s="222"/>
      <c r="S141" s="222"/>
      <c r="T141" s="223"/>
      <c r="AT141" s="224" t="s">
        <v>191</v>
      </c>
      <c r="AU141" s="224" t="s">
        <v>81</v>
      </c>
      <c r="AV141" s="15" t="s">
        <v>189</v>
      </c>
      <c r="AW141" s="15" t="s">
        <v>32</v>
      </c>
      <c r="AX141" s="15" t="s">
        <v>79</v>
      </c>
      <c r="AY141" s="224" t="s">
        <v>181</v>
      </c>
    </row>
    <row r="142" spans="1:65" s="2" customFormat="1" ht="90" customHeight="1">
      <c r="A142" s="34"/>
      <c r="B142" s="35"/>
      <c r="C142" s="225" t="s">
        <v>300</v>
      </c>
      <c r="D142" s="225" t="s">
        <v>199</v>
      </c>
      <c r="E142" s="226" t="s">
        <v>301</v>
      </c>
      <c r="F142" s="227" t="s">
        <v>302</v>
      </c>
      <c r="G142" s="228" t="s">
        <v>262</v>
      </c>
      <c r="H142" s="229">
        <v>200</v>
      </c>
      <c r="I142" s="230"/>
      <c r="J142" s="231">
        <f>ROUND(I142*H142,2)</f>
        <v>0</v>
      </c>
      <c r="K142" s="227" t="s">
        <v>187</v>
      </c>
      <c r="L142" s="39"/>
      <c r="M142" s="232" t="s">
        <v>19</v>
      </c>
      <c r="N142" s="233" t="s">
        <v>42</v>
      </c>
      <c r="O142" s="64"/>
      <c r="P142" s="188">
        <f>O142*H142</f>
        <v>0</v>
      </c>
      <c r="Q142" s="188">
        <v>0</v>
      </c>
      <c r="R142" s="188">
        <f>Q142*H142</f>
        <v>0</v>
      </c>
      <c r="S142" s="188">
        <v>0</v>
      </c>
      <c r="T142" s="189">
        <f>S142*H142</f>
        <v>0</v>
      </c>
      <c r="U142" s="34"/>
      <c r="V142" s="34"/>
      <c r="W142" s="34"/>
      <c r="X142" s="34"/>
      <c r="Y142" s="34"/>
      <c r="Z142" s="34"/>
      <c r="AA142" s="34"/>
      <c r="AB142" s="34"/>
      <c r="AC142" s="34"/>
      <c r="AD142" s="34"/>
      <c r="AE142" s="34"/>
      <c r="AR142" s="190" t="s">
        <v>189</v>
      </c>
      <c r="AT142" s="190" t="s">
        <v>199</v>
      </c>
      <c r="AU142" s="190" t="s">
        <v>81</v>
      </c>
      <c r="AY142" s="17" t="s">
        <v>181</v>
      </c>
      <c r="BE142" s="191">
        <f>IF(N142="základní",J142,0)</f>
        <v>0</v>
      </c>
      <c r="BF142" s="191">
        <f>IF(N142="snížená",J142,0)</f>
        <v>0</v>
      </c>
      <c r="BG142" s="191">
        <f>IF(N142="zákl. přenesená",J142,0)</f>
        <v>0</v>
      </c>
      <c r="BH142" s="191">
        <f>IF(N142="sníž. přenesená",J142,0)</f>
        <v>0</v>
      </c>
      <c r="BI142" s="191">
        <f>IF(N142="nulová",J142,0)</f>
        <v>0</v>
      </c>
      <c r="BJ142" s="17" t="s">
        <v>79</v>
      </c>
      <c r="BK142" s="191">
        <f>ROUND(I142*H142,2)</f>
        <v>0</v>
      </c>
      <c r="BL142" s="17" t="s">
        <v>189</v>
      </c>
      <c r="BM142" s="190" t="s">
        <v>303</v>
      </c>
    </row>
    <row r="143" spans="2:51" s="13" customFormat="1" ht="12">
      <c r="B143" s="192"/>
      <c r="C143" s="193"/>
      <c r="D143" s="194" t="s">
        <v>191</v>
      </c>
      <c r="E143" s="195" t="s">
        <v>19</v>
      </c>
      <c r="F143" s="196" t="s">
        <v>298</v>
      </c>
      <c r="G143" s="193"/>
      <c r="H143" s="195" t="s">
        <v>19</v>
      </c>
      <c r="I143" s="197"/>
      <c r="J143" s="193"/>
      <c r="K143" s="193"/>
      <c r="L143" s="198"/>
      <c r="M143" s="199"/>
      <c r="N143" s="200"/>
      <c r="O143" s="200"/>
      <c r="P143" s="200"/>
      <c r="Q143" s="200"/>
      <c r="R143" s="200"/>
      <c r="S143" s="200"/>
      <c r="T143" s="201"/>
      <c r="AT143" s="202" t="s">
        <v>191</v>
      </c>
      <c r="AU143" s="202" t="s">
        <v>81</v>
      </c>
      <c r="AV143" s="13" t="s">
        <v>79</v>
      </c>
      <c r="AW143" s="13" t="s">
        <v>32</v>
      </c>
      <c r="AX143" s="13" t="s">
        <v>71</v>
      </c>
      <c r="AY143" s="202" t="s">
        <v>181</v>
      </c>
    </row>
    <row r="144" spans="2:51" s="14" customFormat="1" ht="12">
      <c r="B144" s="203"/>
      <c r="C144" s="204"/>
      <c r="D144" s="194" t="s">
        <v>191</v>
      </c>
      <c r="E144" s="205" t="s">
        <v>19</v>
      </c>
      <c r="F144" s="206" t="s">
        <v>299</v>
      </c>
      <c r="G144" s="204"/>
      <c r="H144" s="207">
        <v>200</v>
      </c>
      <c r="I144" s="208"/>
      <c r="J144" s="204"/>
      <c r="K144" s="204"/>
      <c r="L144" s="209"/>
      <c r="M144" s="210"/>
      <c r="N144" s="211"/>
      <c r="O144" s="211"/>
      <c r="P144" s="211"/>
      <c r="Q144" s="211"/>
      <c r="R144" s="211"/>
      <c r="S144" s="211"/>
      <c r="T144" s="212"/>
      <c r="AT144" s="213" t="s">
        <v>191</v>
      </c>
      <c r="AU144" s="213" t="s">
        <v>81</v>
      </c>
      <c r="AV144" s="14" t="s">
        <v>81</v>
      </c>
      <c r="AW144" s="14" t="s">
        <v>32</v>
      </c>
      <c r="AX144" s="14" t="s">
        <v>71</v>
      </c>
      <c r="AY144" s="213" t="s">
        <v>181</v>
      </c>
    </row>
    <row r="145" spans="2:51" s="15" customFormat="1" ht="12">
      <c r="B145" s="214"/>
      <c r="C145" s="215"/>
      <c r="D145" s="194" t="s">
        <v>191</v>
      </c>
      <c r="E145" s="216" t="s">
        <v>19</v>
      </c>
      <c r="F145" s="217" t="s">
        <v>196</v>
      </c>
      <c r="G145" s="215"/>
      <c r="H145" s="218">
        <v>200</v>
      </c>
      <c r="I145" s="219"/>
      <c r="J145" s="215"/>
      <c r="K145" s="215"/>
      <c r="L145" s="220"/>
      <c r="M145" s="221"/>
      <c r="N145" s="222"/>
      <c r="O145" s="222"/>
      <c r="P145" s="222"/>
      <c r="Q145" s="222"/>
      <c r="R145" s="222"/>
      <c r="S145" s="222"/>
      <c r="T145" s="223"/>
      <c r="AT145" s="224" t="s">
        <v>191</v>
      </c>
      <c r="AU145" s="224" t="s">
        <v>81</v>
      </c>
      <c r="AV145" s="15" t="s">
        <v>189</v>
      </c>
      <c r="AW145" s="15" t="s">
        <v>32</v>
      </c>
      <c r="AX145" s="15" t="s">
        <v>79</v>
      </c>
      <c r="AY145" s="224" t="s">
        <v>181</v>
      </c>
    </row>
    <row r="146" spans="1:65" s="2" customFormat="1" ht="194.4" customHeight="1">
      <c r="A146" s="34"/>
      <c r="B146" s="35"/>
      <c r="C146" s="225" t="s">
        <v>304</v>
      </c>
      <c r="D146" s="225" t="s">
        <v>199</v>
      </c>
      <c r="E146" s="226" t="s">
        <v>305</v>
      </c>
      <c r="F146" s="227" t="s">
        <v>306</v>
      </c>
      <c r="G146" s="228" t="s">
        <v>223</v>
      </c>
      <c r="H146" s="229">
        <v>12</v>
      </c>
      <c r="I146" s="230"/>
      <c r="J146" s="231">
        <f>ROUND(I146*H146,2)</f>
        <v>0</v>
      </c>
      <c r="K146" s="227" t="s">
        <v>187</v>
      </c>
      <c r="L146" s="39"/>
      <c r="M146" s="232" t="s">
        <v>19</v>
      </c>
      <c r="N146" s="233" t="s">
        <v>42</v>
      </c>
      <c r="O146" s="64"/>
      <c r="P146" s="188">
        <f>O146*H146</f>
        <v>0</v>
      </c>
      <c r="Q146" s="188">
        <v>0</v>
      </c>
      <c r="R146" s="188">
        <f>Q146*H146</f>
        <v>0</v>
      </c>
      <c r="S146" s="188">
        <v>0</v>
      </c>
      <c r="T146" s="189">
        <f>S146*H146</f>
        <v>0</v>
      </c>
      <c r="U146" s="34"/>
      <c r="V146" s="34"/>
      <c r="W146" s="34"/>
      <c r="X146" s="34"/>
      <c r="Y146" s="34"/>
      <c r="Z146" s="34"/>
      <c r="AA146" s="34"/>
      <c r="AB146" s="34"/>
      <c r="AC146" s="34"/>
      <c r="AD146" s="34"/>
      <c r="AE146" s="34"/>
      <c r="AR146" s="190" t="s">
        <v>189</v>
      </c>
      <c r="AT146" s="190" t="s">
        <v>199</v>
      </c>
      <c r="AU146" s="190" t="s">
        <v>81</v>
      </c>
      <c r="AY146" s="17" t="s">
        <v>181</v>
      </c>
      <c r="BE146" s="191">
        <f>IF(N146="základní",J146,0)</f>
        <v>0</v>
      </c>
      <c r="BF146" s="191">
        <f>IF(N146="snížená",J146,0)</f>
        <v>0</v>
      </c>
      <c r="BG146" s="191">
        <f>IF(N146="zákl. přenesená",J146,0)</f>
        <v>0</v>
      </c>
      <c r="BH146" s="191">
        <f>IF(N146="sníž. přenesená",J146,0)</f>
        <v>0</v>
      </c>
      <c r="BI146" s="191">
        <f>IF(N146="nulová",J146,0)</f>
        <v>0</v>
      </c>
      <c r="BJ146" s="17" t="s">
        <v>79</v>
      </c>
      <c r="BK146" s="191">
        <f>ROUND(I146*H146,2)</f>
        <v>0</v>
      </c>
      <c r="BL146" s="17" t="s">
        <v>189</v>
      </c>
      <c r="BM146" s="190" t="s">
        <v>307</v>
      </c>
    </row>
    <row r="147" spans="1:47" s="2" customFormat="1" ht="19.2">
      <c r="A147" s="34"/>
      <c r="B147" s="35"/>
      <c r="C147" s="36"/>
      <c r="D147" s="194" t="s">
        <v>204</v>
      </c>
      <c r="E147" s="36"/>
      <c r="F147" s="234" t="s">
        <v>308</v>
      </c>
      <c r="G147" s="36"/>
      <c r="H147" s="36"/>
      <c r="I147" s="235"/>
      <c r="J147" s="36"/>
      <c r="K147" s="36"/>
      <c r="L147" s="39"/>
      <c r="M147" s="236"/>
      <c r="N147" s="237"/>
      <c r="O147" s="64"/>
      <c r="P147" s="64"/>
      <c r="Q147" s="64"/>
      <c r="R147" s="64"/>
      <c r="S147" s="64"/>
      <c r="T147" s="65"/>
      <c r="U147" s="34"/>
      <c r="V147" s="34"/>
      <c r="W147" s="34"/>
      <c r="X147" s="34"/>
      <c r="Y147" s="34"/>
      <c r="Z147" s="34"/>
      <c r="AA147" s="34"/>
      <c r="AB147" s="34"/>
      <c r="AC147" s="34"/>
      <c r="AD147" s="34"/>
      <c r="AE147" s="34"/>
      <c r="AT147" s="17" t="s">
        <v>204</v>
      </c>
      <c r="AU147" s="17" t="s">
        <v>81</v>
      </c>
    </row>
    <row r="148" spans="2:51" s="13" customFormat="1" ht="12">
      <c r="B148" s="192"/>
      <c r="C148" s="193"/>
      <c r="D148" s="194" t="s">
        <v>191</v>
      </c>
      <c r="E148" s="195" t="s">
        <v>19</v>
      </c>
      <c r="F148" s="196" t="s">
        <v>258</v>
      </c>
      <c r="G148" s="193"/>
      <c r="H148" s="195" t="s">
        <v>19</v>
      </c>
      <c r="I148" s="197"/>
      <c r="J148" s="193"/>
      <c r="K148" s="193"/>
      <c r="L148" s="198"/>
      <c r="M148" s="199"/>
      <c r="N148" s="200"/>
      <c r="O148" s="200"/>
      <c r="P148" s="200"/>
      <c r="Q148" s="200"/>
      <c r="R148" s="200"/>
      <c r="S148" s="200"/>
      <c r="T148" s="201"/>
      <c r="AT148" s="202" t="s">
        <v>191</v>
      </c>
      <c r="AU148" s="202" t="s">
        <v>81</v>
      </c>
      <c r="AV148" s="13" t="s">
        <v>79</v>
      </c>
      <c r="AW148" s="13" t="s">
        <v>32</v>
      </c>
      <c r="AX148" s="13" t="s">
        <v>71</v>
      </c>
      <c r="AY148" s="202" t="s">
        <v>181</v>
      </c>
    </row>
    <row r="149" spans="2:51" s="14" customFormat="1" ht="12">
      <c r="B149" s="203"/>
      <c r="C149" s="204"/>
      <c r="D149" s="194" t="s">
        <v>191</v>
      </c>
      <c r="E149" s="205" t="s">
        <v>19</v>
      </c>
      <c r="F149" s="206" t="s">
        <v>294</v>
      </c>
      <c r="G149" s="204"/>
      <c r="H149" s="207">
        <v>12</v>
      </c>
      <c r="I149" s="208"/>
      <c r="J149" s="204"/>
      <c r="K149" s="204"/>
      <c r="L149" s="209"/>
      <c r="M149" s="210"/>
      <c r="N149" s="211"/>
      <c r="O149" s="211"/>
      <c r="P149" s="211"/>
      <c r="Q149" s="211"/>
      <c r="R149" s="211"/>
      <c r="S149" s="211"/>
      <c r="T149" s="212"/>
      <c r="AT149" s="213" t="s">
        <v>191</v>
      </c>
      <c r="AU149" s="213" t="s">
        <v>81</v>
      </c>
      <c r="AV149" s="14" t="s">
        <v>81</v>
      </c>
      <c r="AW149" s="14" t="s">
        <v>32</v>
      </c>
      <c r="AX149" s="14" t="s">
        <v>71</v>
      </c>
      <c r="AY149" s="213" t="s">
        <v>181</v>
      </c>
    </row>
    <row r="150" spans="2:51" s="15" customFormat="1" ht="12">
      <c r="B150" s="214"/>
      <c r="C150" s="215"/>
      <c r="D150" s="194" t="s">
        <v>191</v>
      </c>
      <c r="E150" s="216" t="s">
        <v>19</v>
      </c>
      <c r="F150" s="217" t="s">
        <v>196</v>
      </c>
      <c r="G150" s="215"/>
      <c r="H150" s="218">
        <v>12</v>
      </c>
      <c r="I150" s="219"/>
      <c r="J150" s="215"/>
      <c r="K150" s="215"/>
      <c r="L150" s="220"/>
      <c r="M150" s="221"/>
      <c r="N150" s="222"/>
      <c r="O150" s="222"/>
      <c r="P150" s="222"/>
      <c r="Q150" s="222"/>
      <c r="R150" s="222"/>
      <c r="S150" s="222"/>
      <c r="T150" s="223"/>
      <c r="AT150" s="224" t="s">
        <v>191</v>
      </c>
      <c r="AU150" s="224" t="s">
        <v>81</v>
      </c>
      <c r="AV150" s="15" t="s">
        <v>189</v>
      </c>
      <c r="AW150" s="15" t="s">
        <v>32</v>
      </c>
      <c r="AX150" s="15" t="s">
        <v>79</v>
      </c>
      <c r="AY150" s="224" t="s">
        <v>181</v>
      </c>
    </row>
    <row r="151" spans="2:63" s="12" customFormat="1" ht="22.8" customHeight="1">
      <c r="B151" s="162"/>
      <c r="C151" s="163"/>
      <c r="D151" s="164" t="s">
        <v>70</v>
      </c>
      <c r="E151" s="176" t="s">
        <v>219</v>
      </c>
      <c r="F151" s="176" t="s">
        <v>220</v>
      </c>
      <c r="G151" s="163"/>
      <c r="H151" s="163"/>
      <c r="I151" s="166"/>
      <c r="J151" s="177">
        <f>BK151</f>
        <v>0</v>
      </c>
      <c r="K151" s="163"/>
      <c r="L151" s="168"/>
      <c r="M151" s="169"/>
      <c r="N151" s="170"/>
      <c r="O151" s="170"/>
      <c r="P151" s="171">
        <f>SUM(P152:P174)</f>
        <v>0</v>
      </c>
      <c r="Q151" s="170"/>
      <c r="R151" s="171">
        <f>SUM(R152:R174)</f>
        <v>0</v>
      </c>
      <c r="S151" s="170"/>
      <c r="T151" s="172">
        <f>SUM(T152:T174)</f>
        <v>0</v>
      </c>
      <c r="AR151" s="173" t="s">
        <v>189</v>
      </c>
      <c r="AT151" s="174" t="s">
        <v>70</v>
      </c>
      <c r="AU151" s="174" t="s">
        <v>79</v>
      </c>
      <c r="AY151" s="173" t="s">
        <v>181</v>
      </c>
      <c r="BK151" s="175">
        <f>SUM(BK152:BK174)</f>
        <v>0</v>
      </c>
    </row>
    <row r="152" spans="1:65" s="2" customFormat="1" ht="55.5" customHeight="1">
      <c r="A152" s="34"/>
      <c r="B152" s="35"/>
      <c r="C152" s="225" t="s">
        <v>8</v>
      </c>
      <c r="D152" s="225" t="s">
        <v>199</v>
      </c>
      <c r="E152" s="226" t="s">
        <v>221</v>
      </c>
      <c r="F152" s="227" t="s">
        <v>222</v>
      </c>
      <c r="G152" s="228" t="s">
        <v>223</v>
      </c>
      <c r="H152" s="229">
        <v>40</v>
      </c>
      <c r="I152" s="230"/>
      <c r="J152" s="231">
        <f>ROUND(I152*H152,2)</f>
        <v>0</v>
      </c>
      <c r="K152" s="227" t="s">
        <v>187</v>
      </c>
      <c r="L152" s="39"/>
      <c r="M152" s="232" t="s">
        <v>19</v>
      </c>
      <c r="N152" s="233" t="s">
        <v>42</v>
      </c>
      <c r="O152" s="64"/>
      <c r="P152" s="188">
        <f>O152*H152</f>
        <v>0</v>
      </c>
      <c r="Q152" s="188">
        <v>0</v>
      </c>
      <c r="R152" s="188">
        <f>Q152*H152</f>
        <v>0</v>
      </c>
      <c r="S152" s="188">
        <v>0</v>
      </c>
      <c r="T152" s="189">
        <f>S152*H152</f>
        <v>0</v>
      </c>
      <c r="U152" s="34"/>
      <c r="V152" s="34"/>
      <c r="W152" s="34"/>
      <c r="X152" s="34"/>
      <c r="Y152" s="34"/>
      <c r="Z152" s="34"/>
      <c r="AA152" s="34"/>
      <c r="AB152" s="34"/>
      <c r="AC152" s="34"/>
      <c r="AD152" s="34"/>
      <c r="AE152" s="34"/>
      <c r="AR152" s="190" t="s">
        <v>189</v>
      </c>
      <c r="AT152" s="190" t="s">
        <v>199</v>
      </c>
      <c r="AU152" s="190" t="s">
        <v>81</v>
      </c>
      <c r="AY152" s="17" t="s">
        <v>181</v>
      </c>
      <c r="BE152" s="191">
        <f>IF(N152="základní",J152,0)</f>
        <v>0</v>
      </c>
      <c r="BF152" s="191">
        <f>IF(N152="snížená",J152,0)</f>
        <v>0</v>
      </c>
      <c r="BG152" s="191">
        <f>IF(N152="zákl. přenesená",J152,0)</f>
        <v>0</v>
      </c>
      <c r="BH152" s="191">
        <f>IF(N152="sníž. přenesená",J152,0)</f>
        <v>0</v>
      </c>
      <c r="BI152" s="191">
        <f>IF(N152="nulová",J152,0)</f>
        <v>0</v>
      </c>
      <c r="BJ152" s="17" t="s">
        <v>79</v>
      </c>
      <c r="BK152" s="191">
        <f>ROUND(I152*H152,2)</f>
        <v>0</v>
      </c>
      <c r="BL152" s="17" t="s">
        <v>189</v>
      </c>
      <c r="BM152" s="190" t="s">
        <v>309</v>
      </c>
    </row>
    <row r="153" spans="1:65" s="2" customFormat="1" ht="24.15" customHeight="1">
      <c r="A153" s="34"/>
      <c r="B153" s="35"/>
      <c r="C153" s="225" t="s">
        <v>310</v>
      </c>
      <c r="D153" s="225" t="s">
        <v>199</v>
      </c>
      <c r="E153" s="226" t="s">
        <v>226</v>
      </c>
      <c r="F153" s="227" t="s">
        <v>227</v>
      </c>
      <c r="G153" s="228" t="s">
        <v>223</v>
      </c>
      <c r="H153" s="229">
        <v>40</v>
      </c>
      <c r="I153" s="230"/>
      <c r="J153" s="231">
        <f>ROUND(I153*H153,2)</f>
        <v>0</v>
      </c>
      <c r="K153" s="227" t="s">
        <v>187</v>
      </c>
      <c r="L153" s="39"/>
      <c r="M153" s="232" t="s">
        <v>19</v>
      </c>
      <c r="N153" s="233" t="s">
        <v>42</v>
      </c>
      <c r="O153" s="64"/>
      <c r="P153" s="188">
        <f>O153*H153</f>
        <v>0</v>
      </c>
      <c r="Q153" s="188">
        <v>0</v>
      </c>
      <c r="R153" s="188">
        <f>Q153*H153</f>
        <v>0</v>
      </c>
      <c r="S153" s="188">
        <v>0</v>
      </c>
      <c r="T153" s="189">
        <f>S153*H153</f>
        <v>0</v>
      </c>
      <c r="U153" s="34"/>
      <c r="V153" s="34"/>
      <c r="W153" s="34"/>
      <c r="X153" s="34"/>
      <c r="Y153" s="34"/>
      <c r="Z153" s="34"/>
      <c r="AA153" s="34"/>
      <c r="AB153" s="34"/>
      <c r="AC153" s="34"/>
      <c r="AD153" s="34"/>
      <c r="AE153" s="34"/>
      <c r="AR153" s="190" t="s">
        <v>228</v>
      </c>
      <c r="AT153" s="190" t="s">
        <v>199</v>
      </c>
      <c r="AU153" s="190" t="s">
        <v>81</v>
      </c>
      <c r="AY153" s="17" t="s">
        <v>181</v>
      </c>
      <c r="BE153" s="191">
        <f>IF(N153="základní",J153,0)</f>
        <v>0</v>
      </c>
      <c r="BF153" s="191">
        <f>IF(N153="snížená",J153,0)</f>
        <v>0</v>
      </c>
      <c r="BG153" s="191">
        <f>IF(N153="zákl. přenesená",J153,0)</f>
        <v>0</v>
      </c>
      <c r="BH153" s="191">
        <f>IF(N153="sníž. přenesená",J153,0)</f>
        <v>0</v>
      </c>
      <c r="BI153" s="191">
        <f>IF(N153="nulová",J153,0)</f>
        <v>0</v>
      </c>
      <c r="BJ153" s="17" t="s">
        <v>79</v>
      </c>
      <c r="BK153" s="191">
        <f>ROUND(I153*H153,2)</f>
        <v>0</v>
      </c>
      <c r="BL153" s="17" t="s">
        <v>228</v>
      </c>
      <c r="BM153" s="190" t="s">
        <v>311</v>
      </c>
    </row>
    <row r="154" spans="1:65" s="2" customFormat="1" ht="16.5" customHeight="1">
      <c r="A154" s="34"/>
      <c r="B154" s="35"/>
      <c r="C154" s="225" t="s">
        <v>312</v>
      </c>
      <c r="D154" s="225" t="s">
        <v>199</v>
      </c>
      <c r="E154" s="226" t="s">
        <v>231</v>
      </c>
      <c r="F154" s="227" t="s">
        <v>232</v>
      </c>
      <c r="G154" s="228" t="s">
        <v>223</v>
      </c>
      <c r="H154" s="229">
        <v>8</v>
      </c>
      <c r="I154" s="230"/>
      <c r="J154" s="231">
        <f>ROUND(I154*H154,2)</f>
        <v>0</v>
      </c>
      <c r="K154" s="227" t="s">
        <v>187</v>
      </c>
      <c r="L154" s="39"/>
      <c r="M154" s="232" t="s">
        <v>19</v>
      </c>
      <c r="N154" s="233" t="s">
        <v>42</v>
      </c>
      <c r="O154" s="64"/>
      <c r="P154" s="188">
        <f>O154*H154</f>
        <v>0</v>
      </c>
      <c r="Q154" s="188">
        <v>0</v>
      </c>
      <c r="R154" s="188">
        <f>Q154*H154</f>
        <v>0</v>
      </c>
      <c r="S154" s="188">
        <v>0</v>
      </c>
      <c r="T154" s="189">
        <f>S154*H154</f>
        <v>0</v>
      </c>
      <c r="U154" s="34"/>
      <c r="V154" s="34"/>
      <c r="W154" s="34"/>
      <c r="X154" s="34"/>
      <c r="Y154" s="34"/>
      <c r="Z154" s="34"/>
      <c r="AA154" s="34"/>
      <c r="AB154" s="34"/>
      <c r="AC154" s="34"/>
      <c r="AD154" s="34"/>
      <c r="AE154" s="34"/>
      <c r="AR154" s="190" t="s">
        <v>228</v>
      </c>
      <c r="AT154" s="190" t="s">
        <v>199</v>
      </c>
      <c r="AU154" s="190" t="s">
        <v>81</v>
      </c>
      <c r="AY154" s="17" t="s">
        <v>181</v>
      </c>
      <c r="BE154" s="191">
        <f>IF(N154="základní",J154,0)</f>
        <v>0</v>
      </c>
      <c r="BF154" s="191">
        <f>IF(N154="snížená",J154,0)</f>
        <v>0</v>
      </c>
      <c r="BG154" s="191">
        <f>IF(N154="zákl. přenesená",J154,0)</f>
        <v>0</v>
      </c>
      <c r="BH154" s="191">
        <f>IF(N154="sníž. přenesená",J154,0)</f>
        <v>0</v>
      </c>
      <c r="BI154" s="191">
        <f>IF(N154="nulová",J154,0)</f>
        <v>0</v>
      </c>
      <c r="BJ154" s="17" t="s">
        <v>79</v>
      </c>
      <c r="BK154" s="191">
        <f>ROUND(I154*H154,2)</f>
        <v>0</v>
      </c>
      <c r="BL154" s="17" t="s">
        <v>228</v>
      </c>
      <c r="BM154" s="190" t="s">
        <v>313</v>
      </c>
    </row>
    <row r="155" spans="2:51" s="13" customFormat="1" ht="12">
      <c r="B155" s="192"/>
      <c r="C155" s="193"/>
      <c r="D155" s="194" t="s">
        <v>191</v>
      </c>
      <c r="E155" s="195" t="s">
        <v>19</v>
      </c>
      <c r="F155" s="196" t="s">
        <v>314</v>
      </c>
      <c r="G155" s="193"/>
      <c r="H155" s="195" t="s">
        <v>19</v>
      </c>
      <c r="I155" s="197"/>
      <c r="J155" s="193"/>
      <c r="K155" s="193"/>
      <c r="L155" s="198"/>
      <c r="M155" s="199"/>
      <c r="N155" s="200"/>
      <c r="O155" s="200"/>
      <c r="P155" s="200"/>
      <c r="Q155" s="200"/>
      <c r="R155" s="200"/>
      <c r="S155" s="200"/>
      <c r="T155" s="201"/>
      <c r="AT155" s="202" t="s">
        <v>191</v>
      </c>
      <c r="AU155" s="202" t="s">
        <v>81</v>
      </c>
      <c r="AV155" s="13" t="s">
        <v>79</v>
      </c>
      <c r="AW155" s="13" t="s">
        <v>32</v>
      </c>
      <c r="AX155" s="13" t="s">
        <v>71</v>
      </c>
      <c r="AY155" s="202" t="s">
        <v>181</v>
      </c>
    </row>
    <row r="156" spans="2:51" s="14" customFormat="1" ht="12">
      <c r="B156" s="203"/>
      <c r="C156" s="204"/>
      <c r="D156" s="194" t="s">
        <v>191</v>
      </c>
      <c r="E156" s="205" t="s">
        <v>19</v>
      </c>
      <c r="F156" s="206" t="s">
        <v>235</v>
      </c>
      <c r="G156" s="204"/>
      <c r="H156" s="207">
        <v>8</v>
      </c>
      <c r="I156" s="208"/>
      <c r="J156" s="204"/>
      <c r="K156" s="204"/>
      <c r="L156" s="209"/>
      <c r="M156" s="210"/>
      <c r="N156" s="211"/>
      <c r="O156" s="211"/>
      <c r="P156" s="211"/>
      <c r="Q156" s="211"/>
      <c r="R156" s="211"/>
      <c r="S156" s="211"/>
      <c r="T156" s="212"/>
      <c r="AT156" s="213" t="s">
        <v>191</v>
      </c>
      <c r="AU156" s="213" t="s">
        <v>81</v>
      </c>
      <c r="AV156" s="14" t="s">
        <v>81</v>
      </c>
      <c r="AW156" s="14" t="s">
        <v>32</v>
      </c>
      <c r="AX156" s="14" t="s">
        <v>71</v>
      </c>
      <c r="AY156" s="213" t="s">
        <v>181</v>
      </c>
    </row>
    <row r="157" spans="2:51" s="15" customFormat="1" ht="12">
      <c r="B157" s="214"/>
      <c r="C157" s="215"/>
      <c r="D157" s="194" t="s">
        <v>191</v>
      </c>
      <c r="E157" s="216" t="s">
        <v>19</v>
      </c>
      <c r="F157" s="217" t="s">
        <v>196</v>
      </c>
      <c r="G157" s="215"/>
      <c r="H157" s="218">
        <v>8</v>
      </c>
      <c r="I157" s="219"/>
      <c r="J157" s="215"/>
      <c r="K157" s="215"/>
      <c r="L157" s="220"/>
      <c r="M157" s="221"/>
      <c r="N157" s="222"/>
      <c r="O157" s="222"/>
      <c r="P157" s="222"/>
      <c r="Q157" s="222"/>
      <c r="R157" s="222"/>
      <c r="S157" s="222"/>
      <c r="T157" s="223"/>
      <c r="AT157" s="224" t="s">
        <v>191</v>
      </c>
      <c r="AU157" s="224" t="s">
        <v>81</v>
      </c>
      <c r="AV157" s="15" t="s">
        <v>189</v>
      </c>
      <c r="AW157" s="15" t="s">
        <v>32</v>
      </c>
      <c r="AX157" s="15" t="s">
        <v>79</v>
      </c>
      <c r="AY157" s="224" t="s">
        <v>181</v>
      </c>
    </row>
    <row r="158" spans="1:65" s="2" customFormat="1" ht="24.15" customHeight="1">
      <c r="A158" s="34"/>
      <c r="B158" s="35"/>
      <c r="C158" s="225" t="s">
        <v>315</v>
      </c>
      <c r="D158" s="225" t="s">
        <v>199</v>
      </c>
      <c r="E158" s="226" t="s">
        <v>236</v>
      </c>
      <c r="F158" s="227" t="s">
        <v>237</v>
      </c>
      <c r="G158" s="228" t="s">
        <v>223</v>
      </c>
      <c r="H158" s="229">
        <v>8</v>
      </c>
      <c r="I158" s="230"/>
      <c r="J158" s="231">
        <f>ROUND(I158*H158,2)</f>
        <v>0</v>
      </c>
      <c r="K158" s="227" t="s">
        <v>187</v>
      </c>
      <c r="L158" s="39"/>
      <c r="M158" s="232" t="s">
        <v>19</v>
      </c>
      <c r="N158" s="233" t="s">
        <v>42</v>
      </c>
      <c r="O158" s="64"/>
      <c r="P158" s="188">
        <f>O158*H158</f>
        <v>0</v>
      </c>
      <c r="Q158" s="188">
        <v>0</v>
      </c>
      <c r="R158" s="188">
        <f>Q158*H158</f>
        <v>0</v>
      </c>
      <c r="S158" s="188">
        <v>0</v>
      </c>
      <c r="T158" s="189">
        <f>S158*H158</f>
        <v>0</v>
      </c>
      <c r="U158" s="34"/>
      <c r="V158" s="34"/>
      <c r="W158" s="34"/>
      <c r="X158" s="34"/>
      <c r="Y158" s="34"/>
      <c r="Z158" s="34"/>
      <c r="AA158" s="34"/>
      <c r="AB158" s="34"/>
      <c r="AC158" s="34"/>
      <c r="AD158" s="34"/>
      <c r="AE158" s="34"/>
      <c r="AR158" s="190" t="s">
        <v>189</v>
      </c>
      <c r="AT158" s="190" t="s">
        <v>199</v>
      </c>
      <c r="AU158" s="190" t="s">
        <v>81</v>
      </c>
      <c r="AY158" s="17" t="s">
        <v>181</v>
      </c>
      <c r="BE158" s="191">
        <f>IF(N158="základní",J158,0)</f>
        <v>0</v>
      </c>
      <c r="BF158" s="191">
        <f>IF(N158="snížená",J158,0)</f>
        <v>0</v>
      </c>
      <c r="BG158" s="191">
        <f>IF(N158="zákl. přenesená",J158,0)</f>
        <v>0</v>
      </c>
      <c r="BH158" s="191">
        <f>IF(N158="sníž. přenesená",J158,0)</f>
        <v>0</v>
      </c>
      <c r="BI158" s="191">
        <f>IF(N158="nulová",J158,0)</f>
        <v>0</v>
      </c>
      <c r="BJ158" s="17" t="s">
        <v>79</v>
      </c>
      <c r="BK158" s="191">
        <f>ROUND(I158*H158,2)</f>
        <v>0</v>
      </c>
      <c r="BL158" s="17" t="s">
        <v>189</v>
      </c>
      <c r="BM158" s="190" t="s">
        <v>316</v>
      </c>
    </row>
    <row r="159" spans="2:51" s="13" customFormat="1" ht="12">
      <c r="B159" s="192"/>
      <c r="C159" s="193"/>
      <c r="D159" s="194" t="s">
        <v>191</v>
      </c>
      <c r="E159" s="195" t="s">
        <v>19</v>
      </c>
      <c r="F159" s="196" t="s">
        <v>314</v>
      </c>
      <c r="G159" s="193"/>
      <c r="H159" s="195" t="s">
        <v>19</v>
      </c>
      <c r="I159" s="197"/>
      <c r="J159" s="193"/>
      <c r="K159" s="193"/>
      <c r="L159" s="198"/>
      <c r="M159" s="199"/>
      <c r="N159" s="200"/>
      <c r="O159" s="200"/>
      <c r="P159" s="200"/>
      <c r="Q159" s="200"/>
      <c r="R159" s="200"/>
      <c r="S159" s="200"/>
      <c r="T159" s="201"/>
      <c r="AT159" s="202" t="s">
        <v>191</v>
      </c>
      <c r="AU159" s="202" t="s">
        <v>81</v>
      </c>
      <c r="AV159" s="13" t="s">
        <v>79</v>
      </c>
      <c r="AW159" s="13" t="s">
        <v>32</v>
      </c>
      <c r="AX159" s="13" t="s">
        <v>71</v>
      </c>
      <c r="AY159" s="202" t="s">
        <v>181</v>
      </c>
    </row>
    <row r="160" spans="2:51" s="14" customFormat="1" ht="12">
      <c r="B160" s="203"/>
      <c r="C160" s="204"/>
      <c r="D160" s="194" t="s">
        <v>191</v>
      </c>
      <c r="E160" s="205" t="s">
        <v>19</v>
      </c>
      <c r="F160" s="206" t="s">
        <v>235</v>
      </c>
      <c r="G160" s="204"/>
      <c r="H160" s="207">
        <v>8</v>
      </c>
      <c r="I160" s="208"/>
      <c r="J160" s="204"/>
      <c r="K160" s="204"/>
      <c r="L160" s="209"/>
      <c r="M160" s="210"/>
      <c r="N160" s="211"/>
      <c r="O160" s="211"/>
      <c r="P160" s="211"/>
      <c r="Q160" s="211"/>
      <c r="R160" s="211"/>
      <c r="S160" s="211"/>
      <c r="T160" s="212"/>
      <c r="AT160" s="213" t="s">
        <v>191</v>
      </c>
      <c r="AU160" s="213" t="s">
        <v>81</v>
      </c>
      <c r="AV160" s="14" t="s">
        <v>81</v>
      </c>
      <c r="AW160" s="14" t="s">
        <v>32</v>
      </c>
      <c r="AX160" s="14" t="s">
        <v>71</v>
      </c>
      <c r="AY160" s="213" t="s">
        <v>181</v>
      </c>
    </row>
    <row r="161" spans="2:51" s="15" customFormat="1" ht="12">
      <c r="B161" s="214"/>
      <c r="C161" s="215"/>
      <c r="D161" s="194" t="s">
        <v>191</v>
      </c>
      <c r="E161" s="216" t="s">
        <v>19</v>
      </c>
      <c r="F161" s="217" t="s">
        <v>196</v>
      </c>
      <c r="G161" s="215"/>
      <c r="H161" s="218">
        <v>8</v>
      </c>
      <c r="I161" s="219"/>
      <c r="J161" s="215"/>
      <c r="K161" s="215"/>
      <c r="L161" s="220"/>
      <c r="M161" s="221"/>
      <c r="N161" s="222"/>
      <c r="O161" s="222"/>
      <c r="P161" s="222"/>
      <c r="Q161" s="222"/>
      <c r="R161" s="222"/>
      <c r="S161" s="222"/>
      <c r="T161" s="223"/>
      <c r="AT161" s="224" t="s">
        <v>191</v>
      </c>
      <c r="AU161" s="224" t="s">
        <v>81</v>
      </c>
      <c r="AV161" s="15" t="s">
        <v>189</v>
      </c>
      <c r="AW161" s="15" t="s">
        <v>32</v>
      </c>
      <c r="AX161" s="15" t="s">
        <v>79</v>
      </c>
      <c r="AY161" s="224" t="s">
        <v>181</v>
      </c>
    </row>
    <row r="162" spans="1:65" s="2" customFormat="1" ht="101.25" customHeight="1">
      <c r="A162" s="34"/>
      <c r="B162" s="35"/>
      <c r="C162" s="225" t="s">
        <v>317</v>
      </c>
      <c r="D162" s="225" t="s">
        <v>199</v>
      </c>
      <c r="E162" s="226" t="s">
        <v>241</v>
      </c>
      <c r="F162" s="227" t="s">
        <v>242</v>
      </c>
      <c r="G162" s="228" t="s">
        <v>186</v>
      </c>
      <c r="H162" s="229">
        <v>1168.467</v>
      </c>
      <c r="I162" s="230"/>
      <c r="J162" s="231">
        <f>ROUND(I162*H162,2)</f>
        <v>0</v>
      </c>
      <c r="K162" s="227" t="s">
        <v>187</v>
      </c>
      <c r="L162" s="39"/>
      <c r="M162" s="232" t="s">
        <v>19</v>
      </c>
      <c r="N162" s="233" t="s">
        <v>42</v>
      </c>
      <c r="O162" s="64"/>
      <c r="P162" s="188">
        <f>O162*H162</f>
        <v>0</v>
      </c>
      <c r="Q162" s="188">
        <v>0</v>
      </c>
      <c r="R162" s="188">
        <f>Q162*H162</f>
        <v>0</v>
      </c>
      <c r="S162" s="188">
        <v>0</v>
      </c>
      <c r="T162" s="189">
        <f>S162*H162</f>
        <v>0</v>
      </c>
      <c r="U162" s="34"/>
      <c r="V162" s="34"/>
      <c r="W162" s="34"/>
      <c r="X162" s="34"/>
      <c r="Y162" s="34"/>
      <c r="Z162" s="34"/>
      <c r="AA162" s="34"/>
      <c r="AB162" s="34"/>
      <c r="AC162" s="34"/>
      <c r="AD162" s="34"/>
      <c r="AE162" s="34"/>
      <c r="AR162" s="190" t="s">
        <v>228</v>
      </c>
      <c r="AT162" s="190" t="s">
        <v>199</v>
      </c>
      <c r="AU162" s="190" t="s">
        <v>81</v>
      </c>
      <c r="AY162" s="17" t="s">
        <v>181</v>
      </c>
      <c r="BE162" s="191">
        <f>IF(N162="základní",J162,0)</f>
        <v>0</v>
      </c>
      <c r="BF162" s="191">
        <f>IF(N162="snížená",J162,0)</f>
        <v>0</v>
      </c>
      <c r="BG162" s="191">
        <f>IF(N162="zákl. přenesená",J162,0)</f>
        <v>0</v>
      </c>
      <c r="BH162" s="191">
        <f>IF(N162="sníž. přenesená",J162,0)</f>
        <v>0</v>
      </c>
      <c r="BI162" s="191">
        <f>IF(N162="nulová",J162,0)</f>
        <v>0</v>
      </c>
      <c r="BJ162" s="17" t="s">
        <v>79</v>
      </c>
      <c r="BK162" s="191">
        <f>ROUND(I162*H162,2)</f>
        <v>0</v>
      </c>
      <c r="BL162" s="17" t="s">
        <v>228</v>
      </c>
      <c r="BM162" s="190" t="s">
        <v>318</v>
      </c>
    </row>
    <row r="163" spans="1:47" s="2" customFormat="1" ht="19.2">
      <c r="A163" s="34"/>
      <c r="B163" s="35"/>
      <c r="C163" s="36"/>
      <c r="D163" s="194" t="s">
        <v>204</v>
      </c>
      <c r="E163" s="36"/>
      <c r="F163" s="234" t="s">
        <v>244</v>
      </c>
      <c r="G163" s="36"/>
      <c r="H163" s="36"/>
      <c r="I163" s="235"/>
      <c r="J163" s="36"/>
      <c r="K163" s="36"/>
      <c r="L163" s="39"/>
      <c r="M163" s="236"/>
      <c r="N163" s="237"/>
      <c r="O163" s="64"/>
      <c r="P163" s="64"/>
      <c r="Q163" s="64"/>
      <c r="R163" s="64"/>
      <c r="S163" s="64"/>
      <c r="T163" s="65"/>
      <c r="U163" s="34"/>
      <c r="V163" s="34"/>
      <c r="W163" s="34"/>
      <c r="X163" s="34"/>
      <c r="Y163" s="34"/>
      <c r="Z163" s="34"/>
      <c r="AA163" s="34"/>
      <c r="AB163" s="34"/>
      <c r="AC163" s="34"/>
      <c r="AD163" s="34"/>
      <c r="AE163" s="34"/>
      <c r="AT163" s="17" t="s">
        <v>204</v>
      </c>
      <c r="AU163" s="17" t="s">
        <v>81</v>
      </c>
    </row>
    <row r="164" spans="2:51" s="13" customFormat="1" ht="12">
      <c r="B164" s="192"/>
      <c r="C164" s="193"/>
      <c r="D164" s="194" t="s">
        <v>191</v>
      </c>
      <c r="E164" s="195" t="s">
        <v>19</v>
      </c>
      <c r="F164" s="196" t="s">
        <v>245</v>
      </c>
      <c r="G164" s="193"/>
      <c r="H164" s="195" t="s">
        <v>19</v>
      </c>
      <c r="I164" s="197"/>
      <c r="J164" s="193"/>
      <c r="K164" s="193"/>
      <c r="L164" s="198"/>
      <c r="M164" s="199"/>
      <c r="N164" s="200"/>
      <c r="O164" s="200"/>
      <c r="P164" s="200"/>
      <c r="Q164" s="200"/>
      <c r="R164" s="200"/>
      <c r="S164" s="200"/>
      <c r="T164" s="201"/>
      <c r="AT164" s="202" t="s">
        <v>191</v>
      </c>
      <c r="AU164" s="202" t="s">
        <v>81</v>
      </c>
      <c r="AV164" s="13" t="s">
        <v>79</v>
      </c>
      <c r="AW164" s="13" t="s">
        <v>32</v>
      </c>
      <c r="AX164" s="13" t="s">
        <v>71</v>
      </c>
      <c r="AY164" s="202" t="s">
        <v>181</v>
      </c>
    </row>
    <row r="165" spans="2:51" s="14" customFormat="1" ht="12">
      <c r="B165" s="203"/>
      <c r="C165" s="204"/>
      <c r="D165" s="194" t="s">
        <v>191</v>
      </c>
      <c r="E165" s="205" t="s">
        <v>19</v>
      </c>
      <c r="F165" s="206" t="s">
        <v>319</v>
      </c>
      <c r="G165" s="204"/>
      <c r="H165" s="207">
        <v>1168.467</v>
      </c>
      <c r="I165" s="208"/>
      <c r="J165" s="204"/>
      <c r="K165" s="204"/>
      <c r="L165" s="209"/>
      <c r="M165" s="210"/>
      <c r="N165" s="211"/>
      <c r="O165" s="211"/>
      <c r="P165" s="211"/>
      <c r="Q165" s="211"/>
      <c r="R165" s="211"/>
      <c r="S165" s="211"/>
      <c r="T165" s="212"/>
      <c r="AT165" s="213" t="s">
        <v>191</v>
      </c>
      <c r="AU165" s="213" t="s">
        <v>81</v>
      </c>
      <c r="AV165" s="14" t="s">
        <v>81</v>
      </c>
      <c r="AW165" s="14" t="s">
        <v>32</v>
      </c>
      <c r="AX165" s="14" t="s">
        <v>71</v>
      </c>
      <c r="AY165" s="213" t="s">
        <v>181</v>
      </c>
    </row>
    <row r="166" spans="2:51" s="15" customFormat="1" ht="12">
      <c r="B166" s="214"/>
      <c r="C166" s="215"/>
      <c r="D166" s="194" t="s">
        <v>191</v>
      </c>
      <c r="E166" s="216" t="s">
        <v>19</v>
      </c>
      <c r="F166" s="217" t="s">
        <v>196</v>
      </c>
      <c r="G166" s="215"/>
      <c r="H166" s="218">
        <v>1168.467</v>
      </c>
      <c r="I166" s="219"/>
      <c r="J166" s="215"/>
      <c r="K166" s="215"/>
      <c r="L166" s="220"/>
      <c r="M166" s="221"/>
      <c r="N166" s="222"/>
      <c r="O166" s="222"/>
      <c r="P166" s="222"/>
      <c r="Q166" s="222"/>
      <c r="R166" s="222"/>
      <c r="S166" s="222"/>
      <c r="T166" s="223"/>
      <c r="AT166" s="224" t="s">
        <v>191</v>
      </c>
      <c r="AU166" s="224" t="s">
        <v>81</v>
      </c>
      <c r="AV166" s="15" t="s">
        <v>189</v>
      </c>
      <c r="AW166" s="15" t="s">
        <v>32</v>
      </c>
      <c r="AX166" s="15" t="s">
        <v>79</v>
      </c>
      <c r="AY166" s="224" t="s">
        <v>181</v>
      </c>
    </row>
    <row r="167" spans="1:65" s="2" customFormat="1" ht="114.9" customHeight="1">
      <c r="A167" s="34"/>
      <c r="B167" s="35"/>
      <c r="C167" s="225" t="s">
        <v>320</v>
      </c>
      <c r="D167" s="225" t="s">
        <v>199</v>
      </c>
      <c r="E167" s="226" t="s">
        <v>321</v>
      </c>
      <c r="F167" s="227" t="s">
        <v>322</v>
      </c>
      <c r="G167" s="228" t="s">
        <v>186</v>
      </c>
      <c r="H167" s="229">
        <v>1.364</v>
      </c>
      <c r="I167" s="230"/>
      <c r="J167" s="231">
        <f>ROUND(I167*H167,2)</f>
        <v>0</v>
      </c>
      <c r="K167" s="227" t="s">
        <v>187</v>
      </c>
      <c r="L167" s="39"/>
      <c r="M167" s="232" t="s">
        <v>19</v>
      </c>
      <c r="N167" s="233" t="s">
        <v>42</v>
      </c>
      <c r="O167" s="64"/>
      <c r="P167" s="188">
        <f>O167*H167</f>
        <v>0</v>
      </c>
      <c r="Q167" s="188">
        <v>0</v>
      </c>
      <c r="R167" s="188">
        <f>Q167*H167</f>
        <v>0</v>
      </c>
      <c r="S167" s="188">
        <v>0</v>
      </c>
      <c r="T167" s="189">
        <f>S167*H167</f>
        <v>0</v>
      </c>
      <c r="U167" s="34"/>
      <c r="V167" s="34"/>
      <c r="W167" s="34"/>
      <c r="X167" s="34"/>
      <c r="Y167" s="34"/>
      <c r="Z167" s="34"/>
      <c r="AA167" s="34"/>
      <c r="AB167" s="34"/>
      <c r="AC167" s="34"/>
      <c r="AD167" s="34"/>
      <c r="AE167" s="34"/>
      <c r="AR167" s="190" t="s">
        <v>228</v>
      </c>
      <c r="AT167" s="190" t="s">
        <v>199</v>
      </c>
      <c r="AU167" s="190" t="s">
        <v>81</v>
      </c>
      <c r="AY167" s="17" t="s">
        <v>181</v>
      </c>
      <c r="BE167" s="191">
        <f>IF(N167="základní",J167,0)</f>
        <v>0</v>
      </c>
      <c r="BF167" s="191">
        <f>IF(N167="snížená",J167,0)</f>
        <v>0</v>
      </c>
      <c r="BG167" s="191">
        <f>IF(N167="zákl. přenesená",J167,0)</f>
        <v>0</v>
      </c>
      <c r="BH167" s="191">
        <f>IF(N167="sníž. přenesená",J167,0)</f>
        <v>0</v>
      </c>
      <c r="BI167" s="191">
        <f>IF(N167="nulová",J167,0)</f>
        <v>0</v>
      </c>
      <c r="BJ167" s="17" t="s">
        <v>79</v>
      </c>
      <c r="BK167" s="191">
        <f>ROUND(I167*H167,2)</f>
        <v>0</v>
      </c>
      <c r="BL167" s="17" t="s">
        <v>228</v>
      </c>
      <c r="BM167" s="190" t="s">
        <v>323</v>
      </c>
    </row>
    <row r="168" spans="2:51" s="13" customFormat="1" ht="20.4">
      <c r="B168" s="192"/>
      <c r="C168" s="193"/>
      <c r="D168" s="194" t="s">
        <v>191</v>
      </c>
      <c r="E168" s="195" t="s">
        <v>19</v>
      </c>
      <c r="F168" s="196" t="s">
        <v>324</v>
      </c>
      <c r="G168" s="193"/>
      <c r="H168" s="195" t="s">
        <v>19</v>
      </c>
      <c r="I168" s="197"/>
      <c r="J168" s="193"/>
      <c r="K168" s="193"/>
      <c r="L168" s="198"/>
      <c r="M168" s="199"/>
      <c r="N168" s="200"/>
      <c r="O168" s="200"/>
      <c r="P168" s="200"/>
      <c r="Q168" s="200"/>
      <c r="R168" s="200"/>
      <c r="S168" s="200"/>
      <c r="T168" s="201"/>
      <c r="AT168" s="202" t="s">
        <v>191</v>
      </c>
      <c r="AU168" s="202" t="s">
        <v>81</v>
      </c>
      <c r="AV168" s="13" t="s">
        <v>79</v>
      </c>
      <c r="AW168" s="13" t="s">
        <v>32</v>
      </c>
      <c r="AX168" s="13" t="s">
        <v>71</v>
      </c>
      <c r="AY168" s="202" t="s">
        <v>181</v>
      </c>
    </row>
    <row r="169" spans="2:51" s="14" customFormat="1" ht="12">
      <c r="B169" s="203"/>
      <c r="C169" s="204"/>
      <c r="D169" s="194" t="s">
        <v>191</v>
      </c>
      <c r="E169" s="205" t="s">
        <v>19</v>
      </c>
      <c r="F169" s="206" t="s">
        <v>325</v>
      </c>
      <c r="G169" s="204"/>
      <c r="H169" s="207">
        <v>1.364</v>
      </c>
      <c r="I169" s="208"/>
      <c r="J169" s="204"/>
      <c r="K169" s="204"/>
      <c r="L169" s="209"/>
      <c r="M169" s="210"/>
      <c r="N169" s="211"/>
      <c r="O169" s="211"/>
      <c r="P169" s="211"/>
      <c r="Q169" s="211"/>
      <c r="R169" s="211"/>
      <c r="S169" s="211"/>
      <c r="T169" s="212"/>
      <c r="AT169" s="213" t="s">
        <v>191</v>
      </c>
      <c r="AU169" s="213" t="s">
        <v>81</v>
      </c>
      <c r="AV169" s="14" t="s">
        <v>81</v>
      </c>
      <c r="AW169" s="14" t="s">
        <v>32</v>
      </c>
      <c r="AX169" s="14" t="s">
        <v>71</v>
      </c>
      <c r="AY169" s="213" t="s">
        <v>181</v>
      </c>
    </row>
    <row r="170" spans="2:51" s="15" customFormat="1" ht="12">
      <c r="B170" s="214"/>
      <c r="C170" s="215"/>
      <c r="D170" s="194" t="s">
        <v>191</v>
      </c>
      <c r="E170" s="216" t="s">
        <v>19</v>
      </c>
      <c r="F170" s="217" t="s">
        <v>196</v>
      </c>
      <c r="G170" s="215"/>
      <c r="H170" s="218">
        <v>1.364</v>
      </c>
      <c r="I170" s="219"/>
      <c r="J170" s="215"/>
      <c r="K170" s="215"/>
      <c r="L170" s="220"/>
      <c r="M170" s="221"/>
      <c r="N170" s="222"/>
      <c r="O170" s="222"/>
      <c r="P170" s="222"/>
      <c r="Q170" s="222"/>
      <c r="R170" s="222"/>
      <c r="S170" s="222"/>
      <c r="T170" s="223"/>
      <c r="AT170" s="224" t="s">
        <v>191</v>
      </c>
      <c r="AU170" s="224" t="s">
        <v>81</v>
      </c>
      <c r="AV170" s="15" t="s">
        <v>189</v>
      </c>
      <c r="AW170" s="15" t="s">
        <v>32</v>
      </c>
      <c r="AX170" s="15" t="s">
        <v>79</v>
      </c>
      <c r="AY170" s="224" t="s">
        <v>181</v>
      </c>
    </row>
    <row r="171" spans="1:65" s="2" customFormat="1" ht="90" customHeight="1">
      <c r="A171" s="34"/>
      <c r="B171" s="35"/>
      <c r="C171" s="225" t="s">
        <v>7</v>
      </c>
      <c r="D171" s="225" t="s">
        <v>199</v>
      </c>
      <c r="E171" s="226" t="s">
        <v>326</v>
      </c>
      <c r="F171" s="227" t="s">
        <v>327</v>
      </c>
      <c r="G171" s="228" t="s">
        <v>186</v>
      </c>
      <c r="H171" s="229">
        <v>0.682</v>
      </c>
      <c r="I171" s="230"/>
      <c r="J171" s="231">
        <f>ROUND(I171*H171,2)</f>
        <v>0</v>
      </c>
      <c r="K171" s="227" t="s">
        <v>187</v>
      </c>
      <c r="L171" s="39"/>
      <c r="M171" s="232" t="s">
        <v>19</v>
      </c>
      <c r="N171" s="233" t="s">
        <v>42</v>
      </c>
      <c r="O171" s="64"/>
      <c r="P171" s="188">
        <f>O171*H171</f>
        <v>0</v>
      </c>
      <c r="Q171" s="188">
        <v>0</v>
      </c>
      <c r="R171" s="188">
        <f>Q171*H171</f>
        <v>0</v>
      </c>
      <c r="S171" s="188">
        <v>0</v>
      </c>
      <c r="T171" s="189">
        <f>S171*H171</f>
        <v>0</v>
      </c>
      <c r="U171" s="34"/>
      <c r="V171" s="34"/>
      <c r="W171" s="34"/>
      <c r="X171" s="34"/>
      <c r="Y171" s="34"/>
      <c r="Z171" s="34"/>
      <c r="AA171" s="34"/>
      <c r="AB171" s="34"/>
      <c r="AC171" s="34"/>
      <c r="AD171" s="34"/>
      <c r="AE171" s="34"/>
      <c r="AR171" s="190" t="s">
        <v>228</v>
      </c>
      <c r="AT171" s="190" t="s">
        <v>199</v>
      </c>
      <c r="AU171" s="190" t="s">
        <v>81</v>
      </c>
      <c r="AY171" s="17" t="s">
        <v>181</v>
      </c>
      <c r="BE171" s="191">
        <f>IF(N171="základní",J171,0)</f>
        <v>0</v>
      </c>
      <c r="BF171" s="191">
        <f>IF(N171="snížená",J171,0)</f>
        <v>0</v>
      </c>
      <c r="BG171" s="191">
        <f>IF(N171="zákl. přenesená",J171,0)</f>
        <v>0</v>
      </c>
      <c r="BH171" s="191">
        <f>IF(N171="sníž. přenesená",J171,0)</f>
        <v>0</v>
      </c>
      <c r="BI171" s="191">
        <f>IF(N171="nulová",J171,0)</f>
        <v>0</v>
      </c>
      <c r="BJ171" s="17" t="s">
        <v>79</v>
      </c>
      <c r="BK171" s="191">
        <f>ROUND(I171*H171,2)</f>
        <v>0</v>
      </c>
      <c r="BL171" s="17" t="s">
        <v>228</v>
      </c>
      <c r="BM171" s="190" t="s">
        <v>328</v>
      </c>
    </row>
    <row r="172" spans="2:51" s="13" customFormat="1" ht="12">
      <c r="B172" s="192"/>
      <c r="C172" s="193"/>
      <c r="D172" s="194" t="s">
        <v>191</v>
      </c>
      <c r="E172" s="195" t="s">
        <v>19</v>
      </c>
      <c r="F172" s="196" t="s">
        <v>329</v>
      </c>
      <c r="G172" s="193"/>
      <c r="H172" s="195" t="s">
        <v>19</v>
      </c>
      <c r="I172" s="197"/>
      <c r="J172" s="193"/>
      <c r="K172" s="193"/>
      <c r="L172" s="198"/>
      <c r="M172" s="199"/>
      <c r="N172" s="200"/>
      <c r="O172" s="200"/>
      <c r="P172" s="200"/>
      <c r="Q172" s="200"/>
      <c r="R172" s="200"/>
      <c r="S172" s="200"/>
      <c r="T172" s="201"/>
      <c r="AT172" s="202" t="s">
        <v>191</v>
      </c>
      <c r="AU172" s="202" t="s">
        <v>81</v>
      </c>
      <c r="AV172" s="13" t="s">
        <v>79</v>
      </c>
      <c r="AW172" s="13" t="s">
        <v>32</v>
      </c>
      <c r="AX172" s="13" t="s">
        <v>71</v>
      </c>
      <c r="AY172" s="202" t="s">
        <v>181</v>
      </c>
    </row>
    <row r="173" spans="2:51" s="14" customFormat="1" ht="12">
      <c r="B173" s="203"/>
      <c r="C173" s="204"/>
      <c r="D173" s="194" t="s">
        <v>191</v>
      </c>
      <c r="E173" s="205" t="s">
        <v>19</v>
      </c>
      <c r="F173" s="206" t="s">
        <v>330</v>
      </c>
      <c r="G173" s="204"/>
      <c r="H173" s="207">
        <v>0.682</v>
      </c>
      <c r="I173" s="208"/>
      <c r="J173" s="204"/>
      <c r="K173" s="204"/>
      <c r="L173" s="209"/>
      <c r="M173" s="210"/>
      <c r="N173" s="211"/>
      <c r="O173" s="211"/>
      <c r="P173" s="211"/>
      <c r="Q173" s="211"/>
      <c r="R173" s="211"/>
      <c r="S173" s="211"/>
      <c r="T173" s="212"/>
      <c r="AT173" s="213" t="s">
        <v>191</v>
      </c>
      <c r="AU173" s="213" t="s">
        <v>81</v>
      </c>
      <c r="AV173" s="14" t="s">
        <v>81</v>
      </c>
      <c r="AW173" s="14" t="s">
        <v>32</v>
      </c>
      <c r="AX173" s="14" t="s">
        <v>71</v>
      </c>
      <c r="AY173" s="213" t="s">
        <v>181</v>
      </c>
    </row>
    <row r="174" spans="2:51" s="15" customFormat="1" ht="12">
      <c r="B174" s="214"/>
      <c r="C174" s="215"/>
      <c r="D174" s="194" t="s">
        <v>191</v>
      </c>
      <c r="E174" s="216" t="s">
        <v>19</v>
      </c>
      <c r="F174" s="217" t="s">
        <v>196</v>
      </c>
      <c r="G174" s="215"/>
      <c r="H174" s="218">
        <v>0.682</v>
      </c>
      <c r="I174" s="219"/>
      <c r="J174" s="215"/>
      <c r="K174" s="215"/>
      <c r="L174" s="220"/>
      <c r="M174" s="238"/>
      <c r="N174" s="239"/>
      <c r="O174" s="239"/>
      <c r="P174" s="239"/>
      <c r="Q174" s="239"/>
      <c r="R174" s="239"/>
      <c r="S174" s="239"/>
      <c r="T174" s="240"/>
      <c r="AT174" s="224" t="s">
        <v>191</v>
      </c>
      <c r="AU174" s="224" t="s">
        <v>81</v>
      </c>
      <c r="AV174" s="15" t="s">
        <v>189</v>
      </c>
      <c r="AW174" s="15" t="s">
        <v>32</v>
      </c>
      <c r="AX174" s="15" t="s">
        <v>79</v>
      </c>
      <c r="AY174" s="224" t="s">
        <v>181</v>
      </c>
    </row>
    <row r="175" spans="1:31" s="2" customFormat="1" ht="6.9" customHeight="1">
      <c r="A175" s="34"/>
      <c r="B175" s="47"/>
      <c r="C175" s="48"/>
      <c r="D175" s="48"/>
      <c r="E175" s="48"/>
      <c r="F175" s="48"/>
      <c r="G175" s="48"/>
      <c r="H175" s="48"/>
      <c r="I175" s="48"/>
      <c r="J175" s="48"/>
      <c r="K175" s="48"/>
      <c r="L175" s="39"/>
      <c r="M175" s="34"/>
      <c r="O175" s="34"/>
      <c r="P175" s="34"/>
      <c r="Q175" s="34"/>
      <c r="R175" s="34"/>
      <c r="S175" s="34"/>
      <c r="T175" s="34"/>
      <c r="U175" s="34"/>
      <c r="V175" s="34"/>
      <c r="W175" s="34"/>
      <c r="X175" s="34"/>
      <c r="Y175" s="34"/>
      <c r="Z175" s="34"/>
      <c r="AA175" s="34"/>
      <c r="AB175" s="34"/>
      <c r="AC175" s="34"/>
      <c r="AD175" s="34"/>
      <c r="AE175" s="34"/>
    </row>
  </sheetData>
  <sheetProtection password="EC1B" sheet="1" objects="1" scenarios="1" formatColumns="0" formatRows="0" autoFilter="0"/>
  <autoFilter ref="C83:K174"/>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257"/>
  <sheetViews>
    <sheetView showGridLines="0" workbookViewId="0" topLeftCell="A257">
      <selection activeCell="W88" sqref="W88"/>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50"/>
      <c r="M2" s="250"/>
      <c r="N2" s="250"/>
      <c r="O2" s="250"/>
      <c r="P2" s="250"/>
      <c r="Q2" s="250"/>
      <c r="R2" s="250"/>
      <c r="S2" s="250"/>
      <c r="T2" s="250"/>
      <c r="U2" s="250"/>
      <c r="V2" s="250"/>
      <c r="AT2" s="17" t="s">
        <v>87</v>
      </c>
    </row>
    <row r="3" spans="2:46" s="1" customFormat="1" ht="6.9" customHeight="1">
      <c r="B3" s="108"/>
      <c r="C3" s="109"/>
      <c r="D3" s="109"/>
      <c r="E3" s="109"/>
      <c r="F3" s="109"/>
      <c r="G3" s="109"/>
      <c r="H3" s="109"/>
      <c r="I3" s="109"/>
      <c r="J3" s="109"/>
      <c r="K3" s="109"/>
      <c r="L3" s="20"/>
      <c r="AT3" s="17" t="s">
        <v>81</v>
      </c>
    </row>
    <row r="4" spans="2:46" s="1" customFormat="1" ht="24.9" customHeight="1">
      <c r="B4" s="20"/>
      <c r="D4" s="110" t="s">
        <v>155</v>
      </c>
      <c r="L4" s="20"/>
      <c r="M4" s="111" t="s">
        <v>10</v>
      </c>
      <c r="AT4" s="17" t="s">
        <v>4</v>
      </c>
    </row>
    <row r="5" spans="2:12" s="1" customFormat="1" ht="6.9" customHeight="1">
      <c r="B5" s="20"/>
      <c r="L5" s="20"/>
    </row>
    <row r="6" spans="2:12" s="1" customFormat="1" ht="12" customHeight="1">
      <c r="B6" s="20"/>
      <c r="D6" s="112" t="s">
        <v>16</v>
      </c>
      <c r="L6" s="20"/>
    </row>
    <row r="7" spans="2:12" s="1" customFormat="1" ht="16.5" customHeight="1">
      <c r="B7" s="20"/>
      <c r="E7" s="290" t="str">
        <f>'Rekapitulace stavby'!K6</f>
        <v>Cyklická údržba trati v úseku Praha-Holešovice - Vraňany</v>
      </c>
      <c r="F7" s="291"/>
      <c r="G7" s="291"/>
      <c r="H7" s="291"/>
      <c r="L7" s="20"/>
    </row>
    <row r="8" spans="1:31" s="2" customFormat="1" ht="12" customHeight="1">
      <c r="A8" s="34"/>
      <c r="B8" s="39"/>
      <c r="C8" s="34"/>
      <c r="D8" s="112" t="s">
        <v>156</v>
      </c>
      <c r="E8" s="34"/>
      <c r="F8" s="34"/>
      <c r="G8" s="34"/>
      <c r="H8" s="34"/>
      <c r="I8" s="34"/>
      <c r="J8" s="34"/>
      <c r="K8" s="34"/>
      <c r="L8" s="113"/>
      <c r="S8" s="34"/>
      <c r="T8" s="34"/>
      <c r="U8" s="34"/>
      <c r="V8" s="34"/>
      <c r="W8" s="34"/>
      <c r="X8" s="34"/>
      <c r="Y8" s="34"/>
      <c r="Z8" s="34"/>
      <c r="AA8" s="34"/>
      <c r="AB8" s="34"/>
      <c r="AC8" s="34"/>
      <c r="AD8" s="34"/>
      <c r="AE8" s="34"/>
    </row>
    <row r="9" spans="1:31" s="2" customFormat="1" ht="16.5" customHeight="1">
      <c r="A9" s="34"/>
      <c r="B9" s="39"/>
      <c r="C9" s="34"/>
      <c r="D9" s="34"/>
      <c r="E9" s="292" t="s">
        <v>331</v>
      </c>
      <c r="F9" s="293"/>
      <c r="G9" s="293"/>
      <c r="H9" s="293"/>
      <c r="I9" s="34"/>
      <c r="J9" s="34"/>
      <c r="K9" s="34"/>
      <c r="L9" s="113"/>
      <c r="S9" s="34"/>
      <c r="T9" s="34"/>
      <c r="U9" s="34"/>
      <c r="V9" s="34"/>
      <c r="W9" s="34"/>
      <c r="X9" s="34"/>
      <c r="Y9" s="34"/>
      <c r="Z9" s="34"/>
      <c r="AA9" s="34"/>
      <c r="AB9" s="34"/>
      <c r="AC9" s="34"/>
      <c r="AD9" s="34"/>
      <c r="AE9" s="34"/>
    </row>
    <row r="10" spans="1:31" s="2" customFormat="1" ht="12">
      <c r="A10" s="34"/>
      <c r="B10" s="39"/>
      <c r="C10" s="34"/>
      <c r="D10" s="34"/>
      <c r="E10" s="34"/>
      <c r="F10" s="34"/>
      <c r="G10" s="34"/>
      <c r="H10" s="34"/>
      <c r="I10" s="34"/>
      <c r="J10" s="34"/>
      <c r="K10" s="34"/>
      <c r="L10" s="113"/>
      <c r="S10" s="34"/>
      <c r="T10" s="34"/>
      <c r="U10" s="34"/>
      <c r="V10" s="34"/>
      <c r="W10" s="34"/>
      <c r="X10" s="34"/>
      <c r="Y10" s="34"/>
      <c r="Z10" s="34"/>
      <c r="AA10" s="34"/>
      <c r="AB10" s="34"/>
      <c r="AC10" s="34"/>
      <c r="AD10" s="34"/>
      <c r="AE10" s="34"/>
    </row>
    <row r="11" spans="1:31" s="2" customFormat="1" ht="12" customHeight="1">
      <c r="A11" s="34"/>
      <c r="B11" s="39"/>
      <c r="C11" s="34"/>
      <c r="D11" s="112" t="s">
        <v>18</v>
      </c>
      <c r="E11" s="34"/>
      <c r="F11" s="103" t="s">
        <v>19</v>
      </c>
      <c r="G11" s="34"/>
      <c r="H11" s="34"/>
      <c r="I11" s="112" t="s">
        <v>20</v>
      </c>
      <c r="J11" s="103" t="s">
        <v>19</v>
      </c>
      <c r="K11" s="34"/>
      <c r="L11" s="113"/>
      <c r="S11" s="34"/>
      <c r="T11" s="34"/>
      <c r="U11" s="34"/>
      <c r="V11" s="34"/>
      <c r="W11" s="34"/>
      <c r="X11" s="34"/>
      <c r="Y11" s="34"/>
      <c r="Z11" s="34"/>
      <c r="AA11" s="34"/>
      <c r="AB11" s="34"/>
      <c r="AC11" s="34"/>
      <c r="AD11" s="34"/>
      <c r="AE11" s="34"/>
    </row>
    <row r="12" spans="1:31" s="2" customFormat="1" ht="12" customHeight="1">
      <c r="A12" s="34"/>
      <c r="B12" s="39"/>
      <c r="C12" s="34"/>
      <c r="D12" s="112" t="s">
        <v>21</v>
      </c>
      <c r="E12" s="34"/>
      <c r="F12" s="103" t="s">
        <v>22</v>
      </c>
      <c r="G12" s="34"/>
      <c r="H12" s="34"/>
      <c r="I12" s="112" t="s">
        <v>23</v>
      </c>
      <c r="J12" s="114" t="str">
        <f>'Rekapitulace stavby'!AN8</f>
        <v>24. 2. 2023</v>
      </c>
      <c r="K12" s="34"/>
      <c r="L12" s="113"/>
      <c r="S12" s="34"/>
      <c r="T12" s="34"/>
      <c r="U12" s="34"/>
      <c r="V12" s="34"/>
      <c r="W12" s="34"/>
      <c r="X12" s="34"/>
      <c r="Y12" s="34"/>
      <c r="Z12" s="34"/>
      <c r="AA12" s="34"/>
      <c r="AB12" s="34"/>
      <c r="AC12" s="34"/>
      <c r="AD12" s="34"/>
      <c r="AE12" s="34"/>
    </row>
    <row r="13" spans="1:31" s="2" customFormat="1" ht="10.8" customHeight="1">
      <c r="A13" s="34"/>
      <c r="B13" s="39"/>
      <c r="C13" s="34"/>
      <c r="D13" s="34"/>
      <c r="E13" s="34"/>
      <c r="F13" s="34"/>
      <c r="G13" s="34"/>
      <c r="H13" s="34"/>
      <c r="I13" s="34"/>
      <c r="J13" s="34"/>
      <c r="K13" s="34"/>
      <c r="L13" s="113"/>
      <c r="S13" s="34"/>
      <c r="T13" s="34"/>
      <c r="U13" s="34"/>
      <c r="V13" s="34"/>
      <c r="W13" s="34"/>
      <c r="X13" s="34"/>
      <c r="Y13" s="34"/>
      <c r="Z13" s="34"/>
      <c r="AA13" s="34"/>
      <c r="AB13" s="34"/>
      <c r="AC13" s="34"/>
      <c r="AD13" s="34"/>
      <c r="AE13" s="34"/>
    </row>
    <row r="14" spans="1:31" s="2" customFormat="1" ht="12" customHeight="1">
      <c r="A14" s="34"/>
      <c r="B14" s="39"/>
      <c r="C14" s="34"/>
      <c r="D14" s="112" t="s">
        <v>25</v>
      </c>
      <c r="E14" s="34"/>
      <c r="F14" s="34"/>
      <c r="G14" s="34"/>
      <c r="H14" s="34"/>
      <c r="I14" s="112" t="s">
        <v>26</v>
      </c>
      <c r="J14" s="103" t="s">
        <v>19</v>
      </c>
      <c r="K14" s="34"/>
      <c r="L14" s="113"/>
      <c r="S14" s="34"/>
      <c r="T14" s="34"/>
      <c r="U14" s="34"/>
      <c r="V14" s="34"/>
      <c r="W14" s="34"/>
      <c r="X14" s="34"/>
      <c r="Y14" s="34"/>
      <c r="Z14" s="34"/>
      <c r="AA14" s="34"/>
      <c r="AB14" s="34"/>
      <c r="AC14" s="34"/>
      <c r="AD14" s="34"/>
      <c r="AE14" s="34"/>
    </row>
    <row r="15" spans="1:31" s="2" customFormat="1" ht="18" customHeight="1">
      <c r="A15" s="34"/>
      <c r="B15" s="39"/>
      <c r="C15" s="34"/>
      <c r="D15" s="34"/>
      <c r="E15" s="103" t="s">
        <v>27</v>
      </c>
      <c r="F15" s="34"/>
      <c r="G15" s="34"/>
      <c r="H15" s="34"/>
      <c r="I15" s="112" t="s">
        <v>28</v>
      </c>
      <c r="J15" s="103" t="s">
        <v>19</v>
      </c>
      <c r="K15" s="34"/>
      <c r="L15" s="113"/>
      <c r="S15" s="34"/>
      <c r="T15" s="34"/>
      <c r="U15" s="34"/>
      <c r="V15" s="34"/>
      <c r="W15" s="34"/>
      <c r="X15" s="34"/>
      <c r="Y15" s="34"/>
      <c r="Z15" s="34"/>
      <c r="AA15" s="34"/>
      <c r="AB15" s="34"/>
      <c r="AC15" s="34"/>
      <c r="AD15" s="34"/>
      <c r="AE15" s="34"/>
    </row>
    <row r="16" spans="1:31" s="2" customFormat="1" ht="6.9" customHeight="1">
      <c r="A16" s="34"/>
      <c r="B16" s="39"/>
      <c r="C16" s="34"/>
      <c r="D16" s="34"/>
      <c r="E16" s="34"/>
      <c r="F16" s="34"/>
      <c r="G16" s="34"/>
      <c r="H16" s="34"/>
      <c r="I16" s="34"/>
      <c r="J16" s="34"/>
      <c r="K16" s="34"/>
      <c r="L16" s="113"/>
      <c r="S16" s="34"/>
      <c r="T16" s="34"/>
      <c r="U16" s="34"/>
      <c r="V16" s="34"/>
      <c r="W16" s="34"/>
      <c r="X16" s="34"/>
      <c r="Y16" s="34"/>
      <c r="Z16" s="34"/>
      <c r="AA16" s="34"/>
      <c r="AB16" s="34"/>
      <c r="AC16" s="34"/>
      <c r="AD16" s="34"/>
      <c r="AE16" s="34"/>
    </row>
    <row r="17" spans="1:31" s="2" customFormat="1" ht="12" customHeight="1">
      <c r="A17" s="34"/>
      <c r="B17" s="39"/>
      <c r="C17" s="34"/>
      <c r="D17" s="112" t="s">
        <v>29</v>
      </c>
      <c r="E17" s="34"/>
      <c r="F17" s="34"/>
      <c r="G17" s="34"/>
      <c r="H17" s="34"/>
      <c r="I17" s="112" t="s">
        <v>26</v>
      </c>
      <c r="J17" s="30" t="str">
        <f>'Rekapitulace stavby'!AN13</f>
        <v>Vyplň údaj</v>
      </c>
      <c r="K17" s="34"/>
      <c r="L17" s="113"/>
      <c r="S17" s="34"/>
      <c r="T17" s="34"/>
      <c r="U17" s="34"/>
      <c r="V17" s="34"/>
      <c r="W17" s="34"/>
      <c r="X17" s="34"/>
      <c r="Y17" s="34"/>
      <c r="Z17" s="34"/>
      <c r="AA17" s="34"/>
      <c r="AB17" s="34"/>
      <c r="AC17" s="34"/>
      <c r="AD17" s="34"/>
      <c r="AE17" s="34"/>
    </row>
    <row r="18" spans="1:31" s="2" customFormat="1" ht="18" customHeight="1">
      <c r="A18" s="34"/>
      <c r="B18" s="39"/>
      <c r="C18" s="34"/>
      <c r="D18" s="34"/>
      <c r="E18" s="294" t="str">
        <f>'Rekapitulace stavby'!E14</f>
        <v>Vyplň údaj</v>
      </c>
      <c r="F18" s="295"/>
      <c r="G18" s="295"/>
      <c r="H18" s="295"/>
      <c r="I18" s="112" t="s">
        <v>28</v>
      </c>
      <c r="J18" s="30" t="str">
        <f>'Rekapitulace stavby'!AN14</f>
        <v>Vyplň údaj</v>
      </c>
      <c r="K18" s="34"/>
      <c r="L18" s="113"/>
      <c r="S18" s="34"/>
      <c r="T18" s="34"/>
      <c r="U18" s="34"/>
      <c r="V18" s="34"/>
      <c r="W18" s="34"/>
      <c r="X18" s="34"/>
      <c r="Y18" s="34"/>
      <c r="Z18" s="34"/>
      <c r="AA18" s="34"/>
      <c r="AB18" s="34"/>
      <c r="AC18" s="34"/>
      <c r="AD18" s="34"/>
      <c r="AE18" s="34"/>
    </row>
    <row r="19" spans="1:31" s="2" customFormat="1" ht="6.9" customHeight="1">
      <c r="A19" s="34"/>
      <c r="B19" s="39"/>
      <c r="C19" s="34"/>
      <c r="D19" s="34"/>
      <c r="E19" s="34"/>
      <c r="F19" s="34"/>
      <c r="G19" s="34"/>
      <c r="H19" s="34"/>
      <c r="I19" s="34"/>
      <c r="J19" s="34"/>
      <c r="K19" s="34"/>
      <c r="L19" s="113"/>
      <c r="S19" s="34"/>
      <c r="T19" s="34"/>
      <c r="U19" s="34"/>
      <c r="V19" s="34"/>
      <c r="W19" s="34"/>
      <c r="X19" s="34"/>
      <c r="Y19" s="34"/>
      <c r="Z19" s="34"/>
      <c r="AA19" s="34"/>
      <c r="AB19" s="34"/>
      <c r="AC19" s="34"/>
      <c r="AD19" s="34"/>
      <c r="AE19" s="34"/>
    </row>
    <row r="20" spans="1:31" s="2" customFormat="1" ht="12" customHeight="1">
      <c r="A20" s="34"/>
      <c r="B20" s="39"/>
      <c r="C20" s="34"/>
      <c r="D20" s="112" t="s">
        <v>31</v>
      </c>
      <c r="E20" s="34"/>
      <c r="F20" s="34"/>
      <c r="G20" s="34"/>
      <c r="H20" s="34"/>
      <c r="I20" s="112" t="s">
        <v>26</v>
      </c>
      <c r="J20" s="103" t="str">
        <f>IF('Rekapitulace stavby'!AN16="","",'Rekapitulace stavby'!AN16)</f>
        <v/>
      </c>
      <c r="K20" s="34"/>
      <c r="L20" s="113"/>
      <c r="S20" s="34"/>
      <c r="T20" s="34"/>
      <c r="U20" s="34"/>
      <c r="V20" s="34"/>
      <c r="W20" s="34"/>
      <c r="X20" s="34"/>
      <c r="Y20" s="34"/>
      <c r="Z20" s="34"/>
      <c r="AA20" s="34"/>
      <c r="AB20" s="34"/>
      <c r="AC20" s="34"/>
      <c r="AD20" s="34"/>
      <c r="AE20" s="34"/>
    </row>
    <row r="21" spans="1:31" s="2" customFormat="1" ht="18" customHeight="1">
      <c r="A21" s="34"/>
      <c r="B21" s="39"/>
      <c r="C21" s="34"/>
      <c r="D21" s="34"/>
      <c r="E21" s="103" t="str">
        <f>IF('Rekapitulace stavby'!E17="","",'Rekapitulace stavby'!E17)</f>
        <v xml:space="preserve"> </v>
      </c>
      <c r="F21" s="34"/>
      <c r="G21" s="34"/>
      <c r="H21" s="34"/>
      <c r="I21" s="112" t="s">
        <v>28</v>
      </c>
      <c r="J21" s="103" t="str">
        <f>IF('Rekapitulace stavby'!AN17="","",'Rekapitulace stavby'!AN17)</f>
        <v/>
      </c>
      <c r="K21" s="34"/>
      <c r="L21" s="113"/>
      <c r="S21" s="34"/>
      <c r="T21" s="34"/>
      <c r="U21" s="34"/>
      <c r="V21" s="34"/>
      <c r="W21" s="34"/>
      <c r="X21" s="34"/>
      <c r="Y21" s="34"/>
      <c r="Z21" s="34"/>
      <c r="AA21" s="34"/>
      <c r="AB21" s="34"/>
      <c r="AC21" s="34"/>
      <c r="AD21" s="34"/>
      <c r="AE21" s="34"/>
    </row>
    <row r="22" spans="1:31" s="2" customFormat="1" ht="6.9" customHeight="1">
      <c r="A22" s="34"/>
      <c r="B22" s="39"/>
      <c r="C22" s="34"/>
      <c r="D22" s="34"/>
      <c r="E22" s="34"/>
      <c r="F22" s="34"/>
      <c r="G22" s="34"/>
      <c r="H22" s="34"/>
      <c r="I22" s="34"/>
      <c r="J22" s="34"/>
      <c r="K22" s="34"/>
      <c r="L22" s="113"/>
      <c r="S22" s="34"/>
      <c r="T22" s="34"/>
      <c r="U22" s="34"/>
      <c r="V22" s="34"/>
      <c r="W22" s="34"/>
      <c r="X22" s="34"/>
      <c r="Y22" s="34"/>
      <c r="Z22" s="34"/>
      <c r="AA22" s="34"/>
      <c r="AB22" s="34"/>
      <c r="AC22" s="34"/>
      <c r="AD22" s="34"/>
      <c r="AE22" s="34"/>
    </row>
    <row r="23" spans="1:31" s="2" customFormat="1" ht="12" customHeight="1">
      <c r="A23" s="34"/>
      <c r="B23" s="39"/>
      <c r="C23" s="34"/>
      <c r="D23" s="112" t="s">
        <v>33</v>
      </c>
      <c r="E23" s="34"/>
      <c r="F23" s="34"/>
      <c r="G23" s="34"/>
      <c r="H23" s="34"/>
      <c r="I23" s="112" t="s">
        <v>26</v>
      </c>
      <c r="J23" s="103" t="s">
        <v>19</v>
      </c>
      <c r="K23" s="34"/>
      <c r="L23" s="113"/>
      <c r="S23" s="34"/>
      <c r="T23" s="34"/>
      <c r="U23" s="34"/>
      <c r="V23" s="34"/>
      <c r="W23" s="34"/>
      <c r="X23" s="34"/>
      <c r="Y23" s="34"/>
      <c r="Z23" s="34"/>
      <c r="AA23" s="34"/>
      <c r="AB23" s="34"/>
      <c r="AC23" s="34"/>
      <c r="AD23" s="34"/>
      <c r="AE23" s="34"/>
    </row>
    <row r="24" spans="1:31" s="2" customFormat="1" ht="18" customHeight="1">
      <c r="A24" s="34"/>
      <c r="B24" s="39"/>
      <c r="C24" s="34"/>
      <c r="D24" s="34"/>
      <c r="E24" s="103" t="s">
        <v>34</v>
      </c>
      <c r="F24" s="34"/>
      <c r="G24" s="34"/>
      <c r="H24" s="34"/>
      <c r="I24" s="112" t="s">
        <v>28</v>
      </c>
      <c r="J24" s="103" t="s">
        <v>19</v>
      </c>
      <c r="K24" s="34"/>
      <c r="L24" s="113"/>
      <c r="S24" s="34"/>
      <c r="T24" s="34"/>
      <c r="U24" s="34"/>
      <c r="V24" s="34"/>
      <c r="W24" s="34"/>
      <c r="X24" s="34"/>
      <c r="Y24" s="34"/>
      <c r="Z24" s="34"/>
      <c r="AA24" s="34"/>
      <c r="AB24" s="34"/>
      <c r="AC24" s="34"/>
      <c r="AD24" s="34"/>
      <c r="AE24" s="34"/>
    </row>
    <row r="25" spans="1:31" s="2" customFormat="1" ht="6.9" customHeight="1">
      <c r="A25" s="34"/>
      <c r="B25" s="39"/>
      <c r="C25" s="34"/>
      <c r="D25" s="34"/>
      <c r="E25" s="34"/>
      <c r="F25" s="34"/>
      <c r="G25" s="34"/>
      <c r="H25" s="34"/>
      <c r="I25" s="34"/>
      <c r="J25" s="34"/>
      <c r="K25" s="34"/>
      <c r="L25" s="113"/>
      <c r="S25" s="34"/>
      <c r="T25" s="34"/>
      <c r="U25" s="34"/>
      <c r="V25" s="34"/>
      <c r="W25" s="34"/>
      <c r="X25" s="34"/>
      <c r="Y25" s="34"/>
      <c r="Z25" s="34"/>
      <c r="AA25" s="34"/>
      <c r="AB25" s="34"/>
      <c r="AC25" s="34"/>
      <c r="AD25" s="34"/>
      <c r="AE25" s="34"/>
    </row>
    <row r="26" spans="1:31" s="2" customFormat="1" ht="12" customHeight="1">
      <c r="A26" s="34"/>
      <c r="B26" s="39"/>
      <c r="C26" s="34"/>
      <c r="D26" s="112" t="s">
        <v>35</v>
      </c>
      <c r="E26" s="34"/>
      <c r="F26" s="34"/>
      <c r="G26" s="34"/>
      <c r="H26" s="34"/>
      <c r="I26" s="34"/>
      <c r="J26" s="34"/>
      <c r="K26" s="34"/>
      <c r="L26" s="113"/>
      <c r="S26" s="34"/>
      <c r="T26" s="34"/>
      <c r="U26" s="34"/>
      <c r="V26" s="34"/>
      <c r="W26" s="34"/>
      <c r="X26" s="34"/>
      <c r="Y26" s="34"/>
      <c r="Z26" s="34"/>
      <c r="AA26" s="34"/>
      <c r="AB26" s="34"/>
      <c r="AC26" s="34"/>
      <c r="AD26" s="34"/>
      <c r="AE26" s="34"/>
    </row>
    <row r="27" spans="1:31" s="8" customFormat="1" ht="59.25" customHeight="1">
      <c r="A27" s="115"/>
      <c r="B27" s="116"/>
      <c r="C27" s="115"/>
      <c r="D27" s="115"/>
      <c r="E27" s="296" t="s">
        <v>36</v>
      </c>
      <c r="F27" s="296"/>
      <c r="G27" s="296"/>
      <c r="H27" s="296"/>
      <c r="I27" s="115"/>
      <c r="J27" s="115"/>
      <c r="K27" s="115"/>
      <c r="L27" s="117"/>
      <c r="S27" s="115"/>
      <c r="T27" s="115"/>
      <c r="U27" s="115"/>
      <c r="V27" s="115"/>
      <c r="W27" s="115"/>
      <c r="X27" s="115"/>
      <c r="Y27" s="115"/>
      <c r="Z27" s="115"/>
      <c r="AA27" s="115"/>
      <c r="AB27" s="115"/>
      <c r="AC27" s="115"/>
      <c r="AD27" s="115"/>
      <c r="AE27" s="115"/>
    </row>
    <row r="28" spans="1:31" s="2" customFormat="1" ht="6.9" customHeight="1">
      <c r="A28" s="34"/>
      <c r="B28" s="39"/>
      <c r="C28" s="34"/>
      <c r="D28" s="34"/>
      <c r="E28" s="34"/>
      <c r="F28" s="34"/>
      <c r="G28" s="34"/>
      <c r="H28" s="34"/>
      <c r="I28" s="34"/>
      <c r="J28" s="34"/>
      <c r="K28" s="34"/>
      <c r="L28" s="113"/>
      <c r="S28" s="34"/>
      <c r="T28" s="34"/>
      <c r="U28" s="34"/>
      <c r="V28" s="34"/>
      <c r="W28" s="34"/>
      <c r="X28" s="34"/>
      <c r="Y28" s="34"/>
      <c r="Z28" s="34"/>
      <c r="AA28" s="34"/>
      <c r="AB28" s="34"/>
      <c r="AC28" s="34"/>
      <c r="AD28" s="34"/>
      <c r="AE28" s="34"/>
    </row>
    <row r="29" spans="1:31" s="2" customFormat="1" ht="6.9" customHeight="1">
      <c r="A29" s="34"/>
      <c r="B29" s="39"/>
      <c r="C29" s="34"/>
      <c r="D29" s="118"/>
      <c r="E29" s="118"/>
      <c r="F29" s="118"/>
      <c r="G29" s="118"/>
      <c r="H29" s="118"/>
      <c r="I29" s="118"/>
      <c r="J29" s="118"/>
      <c r="K29" s="118"/>
      <c r="L29" s="113"/>
      <c r="S29" s="34"/>
      <c r="T29" s="34"/>
      <c r="U29" s="34"/>
      <c r="V29" s="34"/>
      <c r="W29" s="34"/>
      <c r="X29" s="34"/>
      <c r="Y29" s="34"/>
      <c r="Z29" s="34"/>
      <c r="AA29" s="34"/>
      <c r="AB29" s="34"/>
      <c r="AC29" s="34"/>
      <c r="AD29" s="34"/>
      <c r="AE29" s="34"/>
    </row>
    <row r="30" spans="1:31" s="2" customFormat="1" ht="25.35" customHeight="1">
      <c r="A30" s="34"/>
      <c r="B30" s="39"/>
      <c r="C30" s="34"/>
      <c r="D30" s="119" t="s">
        <v>37</v>
      </c>
      <c r="E30" s="34"/>
      <c r="F30" s="34"/>
      <c r="G30" s="34"/>
      <c r="H30" s="34"/>
      <c r="I30" s="34"/>
      <c r="J30" s="120">
        <f>ROUND(J85,2)</f>
        <v>0</v>
      </c>
      <c r="K30" s="34"/>
      <c r="L30" s="113"/>
      <c r="S30" s="34"/>
      <c r="T30" s="34"/>
      <c r="U30" s="34"/>
      <c r="V30" s="34"/>
      <c r="W30" s="34"/>
      <c r="X30" s="34"/>
      <c r="Y30" s="34"/>
      <c r="Z30" s="34"/>
      <c r="AA30" s="34"/>
      <c r="AB30" s="34"/>
      <c r="AC30" s="34"/>
      <c r="AD30" s="34"/>
      <c r="AE30" s="34"/>
    </row>
    <row r="31" spans="1:31" s="2" customFormat="1" ht="6.9" customHeight="1">
      <c r="A31" s="34"/>
      <c r="B31" s="39"/>
      <c r="C31" s="34"/>
      <c r="D31" s="118"/>
      <c r="E31" s="118"/>
      <c r="F31" s="118"/>
      <c r="G31" s="118"/>
      <c r="H31" s="118"/>
      <c r="I31" s="118"/>
      <c r="J31" s="118"/>
      <c r="K31" s="118"/>
      <c r="L31" s="113"/>
      <c r="S31" s="34"/>
      <c r="T31" s="34"/>
      <c r="U31" s="34"/>
      <c r="V31" s="34"/>
      <c r="W31" s="34"/>
      <c r="X31" s="34"/>
      <c r="Y31" s="34"/>
      <c r="Z31" s="34"/>
      <c r="AA31" s="34"/>
      <c r="AB31" s="34"/>
      <c r="AC31" s="34"/>
      <c r="AD31" s="34"/>
      <c r="AE31" s="34"/>
    </row>
    <row r="32" spans="1:31" s="2" customFormat="1" ht="14.4" customHeight="1">
      <c r="A32" s="34"/>
      <c r="B32" s="39"/>
      <c r="C32" s="34"/>
      <c r="D32" s="34"/>
      <c r="E32" s="34"/>
      <c r="F32" s="121" t="s">
        <v>39</v>
      </c>
      <c r="G32" s="34"/>
      <c r="H32" s="34"/>
      <c r="I32" s="121" t="s">
        <v>38</v>
      </c>
      <c r="J32" s="121" t="s">
        <v>40</v>
      </c>
      <c r="K32" s="34"/>
      <c r="L32" s="113"/>
      <c r="S32" s="34"/>
      <c r="T32" s="34"/>
      <c r="U32" s="34"/>
      <c r="V32" s="34"/>
      <c r="W32" s="34"/>
      <c r="X32" s="34"/>
      <c r="Y32" s="34"/>
      <c r="Z32" s="34"/>
      <c r="AA32" s="34"/>
      <c r="AB32" s="34"/>
      <c r="AC32" s="34"/>
      <c r="AD32" s="34"/>
      <c r="AE32" s="34"/>
    </row>
    <row r="33" spans="1:31" s="2" customFormat="1" ht="14.4" customHeight="1">
      <c r="A33" s="34"/>
      <c r="B33" s="39"/>
      <c r="C33" s="34"/>
      <c r="D33" s="122" t="s">
        <v>41</v>
      </c>
      <c r="E33" s="112" t="s">
        <v>42</v>
      </c>
      <c r="F33" s="123">
        <f>ROUND((SUM(BE85:BE256)),2)</f>
        <v>0</v>
      </c>
      <c r="G33" s="34"/>
      <c r="H33" s="34"/>
      <c r="I33" s="124">
        <v>0.21</v>
      </c>
      <c r="J33" s="123">
        <f>ROUND(((SUM(BE85:BE256))*I33),2)</f>
        <v>0</v>
      </c>
      <c r="K33" s="34"/>
      <c r="L33" s="113"/>
      <c r="S33" s="34"/>
      <c r="T33" s="34"/>
      <c r="U33" s="34"/>
      <c r="V33" s="34"/>
      <c r="W33" s="34"/>
      <c r="X33" s="34"/>
      <c r="Y33" s="34"/>
      <c r="Z33" s="34"/>
      <c r="AA33" s="34"/>
      <c r="AB33" s="34"/>
      <c r="AC33" s="34"/>
      <c r="AD33" s="34"/>
      <c r="AE33" s="34"/>
    </row>
    <row r="34" spans="1:31" s="2" customFormat="1" ht="14.4" customHeight="1">
      <c r="A34" s="34"/>
      <c r="B34" s="39"/>
      <c r="C34" s="34"/>
      <c r="D34" s="34"/>
      <c r="E34" s="112" t="s">
        <v>43</v>
      </c>
      <c r="F34" s="123">
        <f>ROUND((SUM(BF85:BF256)),2)</f>
        <v>0</v>
      </c>
      <c r="G34" s="34"/>
      <c r="H34" s="34"/>
      <c r="I34" s="124">
        <v>0.15</v>
      </c>
      <c r="J34" s="123">
        <f>ROUND(((SUM(BF85:BF256))*I34),2)</f>
        <v>0</v>
      </c>
      <c r="K34" s="34"/>
      <c r="L34" s="113"/>
      <c r="S34" s="34"/>
      <c r="T34" s="34"/>
      <c r="U34" s="34"/>
      <c r="V34" s="34"/>
      <c r="W34" s="34"/>
      <c r="X34" s="34"/>
      <c r="Y34" s="34"/>
      <c r="Z34" s="34"/>
      <c r="AA34" s="34"/>
      <c r="AB34" s="34"/>
      <c r="AC34" s="34"/>
      <c r="AD34" s="34"/>
      <c r="AE34" s="34"/>
    </row>
    <row r="35" spans="1:31" s="2" customFormat="1" ht="14.4" customHeight="1" hidden="1">
      <c r="A35" s="34"/>
      <c r="B35" s="39"/>
      <c r="C35" s="34"/>
      <c r="D35" s="34"/>
      <c r="E35" s="112" t="s">
        <v>44</v>
      </c>
      <c r="F35" s="123">
        <f>ROUND((SUM(BG85:BG256)),2)</f>
        <v>0</v>
      </c>
      <c r="G35" s="34"/>
      <c r="H35" s="34"/>
      <c r="I35" s="124">
        <v>0.21</v>
      </c>
      <c r="J35" s="123">
        <f>0</f>
        <v>0</v>
      </c>
      <c r="K35" s="34"/>
      <c r="L35" s="113"/>
      <c r="S35" s="34"/>
      <c r="T35" s="34"/>
      <c r="U35" s="34"/>
      <c r="V35" s="34"/>
      <c r="W35" s="34"/>
      <c r="X35" s="34"/>
      <c r="Y35" s="34"/>
      <c r="Z35" s="34"/>
      <c r="AA35" s="34"/>
      <c r="AB35" s="34"/>
      <c r="AC35" s="34"/>
      <c r="AD35" s="34"/>
      <c r="AE35" s="34"/>
    </row>
    <row r="36" spans="1:31" s="2" customFormat="1" ht="14.4" customHeight="1" hidden="1">
      <c r="A36" s="34"/>
      <c r="B36" s="39"/>
      <c r="C36" s="34"/>
      <c r="D36" s="34"/>
      <c r="E36" s="112" t="s">
        <v>45</v>
      </c>
      <c r="F36" s="123">
        <f>ROUND((SUM(BH85:BH256)),2)</f>
        <v>0</v>
      </c>
      <c r="G36" s="34"/>
      <c r="H36" s="34"/>
      <c r="I36" s="124">
        <v>0.15</v>
      </c>
      <c r="J36" s="123">
        <f>0</f>
        <v>0</v>
      </c>
      <c r="K36" s="34"/>
      <c r="L36" s="113"/>
      <c r="S36" s="34"/>
      <c r="T36" s="34"/>
      <c r="U36" s="34"/>
      <c r="V36" s="34"/>
      <c r="W36" s="34"/>
      <c r="X36" s="34"/>
      <c r="Y36" s="34"/>
      <c r="Z36" s="34"/>
      <c r="AA36" s="34"/>
      <c r="AB36" s="34"/>
      <c r="AC36" s="34"/>
      <c r="AD36" s="34"/>
      <c r="AE36" s="34"/>
    </row>
    <row r="37" spans="1:31" s="2" customFormat="1" ht="14.4" customHeight="1" hidden="1">
      <c r="A37" s="34"/>
      <c r="B37" s="39"/>
      <c r="C37" s="34"/>
      <c r="D37" s="34"/>
      <c r="E37" s="112" t="s">
        <v>46</v>
      </c>
      <c r="F37" s="123">
        <f>ROUND((SUM(BI85:BI256)),2)</f>
        <v>0</v>
      </c>
      <c r="G37" s="34"/>
      <c r="H37" s="34"/>
      <c r="I37" s="124">
        <v>0</v>
      </c>
      <c r="J37" s="123">
        <f>0</f>
        <v>0</v>
      </c>
      <c r="K37" s="34"/>
      <c r="L37" s="113"/>
      <c r="S37" s="34"/>
      <c r="T37" s="34"/>
      <c r="U37" s="34"/>
      <c r="V37" s="34"/>
      <c r="W37" s="34"/>
      <c r="X37" s="34"/>
      <c r="Y37" s="34"/>
      <c r="Z37" s="34"/>
      <c r="AA37" s="34"/>
      <c r="AB37" s="34"/>
      <c r="AC37" s="34"/>
      <c r="AD37" s="34"/>
      <c r="AE37" s="34"/>
    </row>
    <row r="38" spans="1:31" s="2" customFormat="1" ht="6.9" customHeight="1">
      <c r="A38" s="34"/>
      <c r="B38" s="39"/>
      <c r="C38" s="34"/>
      <c r="D38" s="34"/>
      <c r="E38" s="34"/>
      <c r="F38" s="34"/>
      <c r="G38" s="34"/>
      <c r="H38" s="34"/>
      <c r="I38" s="34"/>
      <c r="J38" s="34"/>
      <c r="K38" s="34"/>
      <c r="L38" s="113"/>
      <c r="S38" s="34"/>
      <c r="T38" s="34"/>
      <c r="U38" s="34"/>
      <c r="V38" s="34"/>
      <c r="W38" s="34"/>
      <c r="X38" s="34"/>
      <c r="Y38" s="34"/>
      <c r="Z38" s="34"/>
      <c r="AA38" s="34"/>
      <c r="AB38" s="34"/>
      <c r="AC38" s="34"/>
      <c r="AD38" s="34"/>
      <c r="AE38" s="34"/>
    </row>
    <row r="39" spans="1:31" s="2" customFormat="1" ht="25.35" customHeight="1">
      <c r="A39" s="34"/>
      <c r="B39" s="39"/>
      <c r="C39" s="125"/>
      <c r="D39" s="126" t="s">
        <v>47</v>
      </c>
      <c r="E39" s="127"/>
      <c r="F39" s="127"/>
      <c r="G39" s="128" t="s">
        <v>48</v>
      </c>
      <c r="H39" s="129" t="s">
        <v>49</v>
      </c>
      <c r="I39" s="127"/>
      <c r="J39" s="130">
        <f>SUM(J30:J37)</f>
        <v>0</v>
      </c>
      <c r="K39" s="131"/>
      <c r="L39" s="113"/>
      <c r="S39" s="34"/>
      <c r="T39" s="34"/>
      <c r="U39" s="34"/>
      <c r="V39" s="34"/>
      <c r="W39" s="34"/>
      <c r="X39" s="34"/>
      <c r="Y39" s="34"/>
      <c r="Z39" s="34"/>
      <c r="AA39" s="34"/>
      <c r="AB39" s="34"/>
      <c r="AC39" s="34"/>
      <c r="AD39" s="34"/>
      <c r="AE39" s="34"/>
    </row>
    <row r="40" spans="1:31" s="2" customFormat="1" ht="14.4" customHeight="1">
      <c r="A40" s="34"/>
      <c r="B40" s="132"/>
      <c r="C40" s="133"/>
      <c r="D40" s="133"/>
      <c r="E40" s="133"/>
      <c r="F40" s="133"/>
      <c r="G40" s="133"/>
      <c r="H40" s="133"/>
      <c r="I40" s="133"/>
      <c r="J40" s="133"/>
      <c r="K40" s="133"/>
      <c r="L40" s="113"/>
      <c r="S40" s="34"/>
      <c r="T40" s="34"/>
      <c r="U40" s="34"/>
      <c r="V40" s="34"/>
      <c r="W40" s="34"/>
      <c r="X40" s="34"/>
      <c r="Y40" s="34"/>
      <c r="Z40" s="34"/>
      <c r="AA40" s="34"/>
      <c r="AB40" s="34"/>
      <c r="AC40" s="34"/>
      <c r="AD40" s="34"/>
      <c r="AE40" s="34"/>
    </row>
    <row r="44" spans="1:31" s="2" customFormat="1" ht="6.9" customHeight="1" hidden="1">
      <c r="A44" s="34"/>
      <c r="B44" s="134"/>
      <c r="C44" s="135"/>
      <c r="D44" s="135"/>
      <c r="E44" s="135"/>
      <c r="F44" s="135"/>
      <c r="G44" s="135"/>
      <c r="H44" s="135"/>
      <c r="I44" s="135"/>
      <c r="J44" s="135"/>
      <c r="K44" s="135"/>
      <c r="L44" s="113"/>
      <c r="S44" s="34"/>
      <c r="T44" s="34"/>
      <c r="U44" s="34"/>
      <c r="V44" s="34"/>
      <c r="W44" s="34"/>
      <c r="X44" s="34"/>
      <c r="Y44" s="34"/>
      <c r="Z44" s="34"/>
      <c r="AA44" s="34"/>
      <c r="AB44" s="34"/>
      <c r="AC44" s="34"/>
      <c r="AD44" s="34"/>
      <c r="AE44" s="34"/>
    </row>
    <row r="45" spans="1:31" s="2" customFormat="1" ht="24.9" customHeight="1" hidden="1">
      <c r="A45" s="34"/>
      <c r="B45" s="35"/>
      <c r="C45" s="23" t="s">
        <v>158</v>
      </c>
      <c r="D45" s="36"/>
      <c r="E45" s="36"/>
      <c r="F45" s="36"/>
      <c r="G45" s="36"/>
      <c r="H45" s="36"/>
      <c r="I45" s="36"/>
      <c r="J45" s="36"/>
      <c r="K45" s="36"/>
      <c r="L45" s="113"/>
      <c r="S45" s="34"/>
      <c r="T45" s="34"/>
      <c r="U45" s="34"/>
      <c r="V45" s="34"/>
      <c r="W45" s="34"/>
      <c r="X45" s="34"/>
      <c r="Y45" s="34"/>
      <c r="Z45" s="34"/>
      <c r="AA45" s="34"/>
      <c r="AB45" s="34"/>
      <c r="AC45" s="34"/>
      <c r="AD45" s="34"/>
      <c r="AE45" s="34"/>
    </row>
    <row r="46" spans="1:31" s="2" customFormat="1" ht="6.9" customHeight="1" hidden="1">
      <c r="A46" s="34"/>
      <c r="B46" s="35"/>
      <c r="C46" s="36"/>
      <c r="D46" s="36"/>
      <c r="E46" s="36"/>
      <c r="F46" s="36"/>
      <c r="G46" s="36"/>
      <c r="H46" s="36"/>
      <c r="I46" s="36"/>
      <c r="J46" s="36"/>
      <c r="K46" s="36"/>
      <c r="L46" s="113"/>
      <c r="S46" s="34"/>
      <c r="T46" s="34"/>
      <c r="U46" s="34"/>
      <c r="V46" s="34"/>
      <c r="W46" s="34"/>
      <c r="X46" s="34"/>
      <c r="Y46" s="34"/>
      <c r="Z46" s="34"/>
      <c r="AA46" s="34"/>
      <c r="AB46" s="34"/>
      <c r="AC46" s="34"/>
      <c r="AD46" s="34"/>
      <c r="AE46" s="34"/>
    </row>
    <row r="47" spans="1:31" s="2" customFormat="1" ht="12" customHeight="1" hidden="1">
      <c r="A47" s="34"/>
      <c r="B47" s="35"/>
      <c r="C47" s="29" t="s">
        <v>16</v>
      </c>
      <c r="D47" s="36"/>
      <c r="E47" s="36"/>
      <c r="F47" s="36"/>
      <c r="G47" s="36"/>
      <c r="H47" s="36"/>
      <c r="I47" s="36"/>
      <c r="J47" s="36"/>
      <c r="K47" s="36"/>
      <c r="L47" s="113"/>
      <c r="S47" s="34"/>
      <c r="T47" s="34"/>
      <c r="U47" s="34"/>
      <c r="V47" s="34"/>
      <c r="W47" s="34"/>
      <c r="X47" s="34"/>
      <c r="Y47" s="34"/>
      <c r="Z47" s="34"/>
      <c r="AA47" s="34"/>
      <c r="AB47" s="34"/>
      <c r="AC47" s="34"/>
      <c r="AD47" s="34"/>
      <c r="AE47" s="34"/>
    </row>
    <row r="48" spans="1:31" s="2" customFormat="1" ht="16.5" customHeight="1" hidden="1">
      <c r="A48" s="34"/>
      <c r="B48" s="35"/>
      <c r="C48" s="36"/>
      <c r="D48" s="36"/>
      <c r="E48" s="288" t="str">
        <f>E7</f>
        <v>Cyklická údržba trati v úseku Praha-Holešovice - Vraňany</v>
      </c>
      <c r="F48" s="289"/>
      <c r="G48" s="289"/>
      <c r="H48" s="289"/>
      <c r="I48" s="36"/>
      <c r="J48" s="36"/>
      <c r="K48" s="36"/>
      <c r="L48" s="113"/>
      <c r="S48" s="34"/>
      <c r="T48" s="34"/>
      <c r="U48" s="34"/>
      <c r="V48" s="34"/>
      <c r="W48" s="34"/>
      <c r="X48" s="34"/>
      <c r="Y48" s="34"/>
      <c r="Z48" s="34"/>
      <c r="AA48" s="34"/>
      <c r="AB48" s="34"/>
      <c r="AC48" s="34"/>
      <c r="AD48" s="34"/>
      <c r="AE48" s="34"/>
    </row>
    <row r="49" spans="1:31" s="2" customFormat="1" ht="12" customHeight="1" hidden="1">
      <c r="A49" s="34"/>
      <c r="B49" s="35"/>
      <c r="C49" s="29" t="s">
        <v>156</v>
      </c>
      <c r="D49" s="36"/>
      <c r="E49" s="36"/>
      <c r="F49" s="36"/>
      <c r="G49" s="36"/>
      <c r="H49" s="36"/>
      <c r="I49" s="36"/>
      <c r="J49" s="36"/>
      <c r="K49" s="36"/>
      <c r="L49" s="113"/>
      <c r="S49" s="34"/>
      <c r="T49" s="34"/>
      <c r="U49" s="34"/>
      <c r="V49" s="34"/>
      <c r="W49" s="34"/>
      <c r="X49" s="34"/>
      <c r="Y49" s="34"/>
      <c r="Z49" s="34"/>
      <c r="AA49" s="34"/>
      <c r="AB49" s="34"/>
      <c r="AC49" s="34"/>
      <c r="AD49" s="34"/>
      <c r="AE49" s="34"/>
    </row>
    <row r="50" spans="1:31" s="2" customFormat="1" ht="16.5" customHeight="1" hidden="1">
      <c r="A50" s="34"/>
      <c r="B50" s="35"/>
      <c r="C50" s="36"/>
      <c r="D50" s="36"/>
      <c r="E50" s="280" t="str">
        <f>E9</f>
        <v>SO 03 - Praha Bubeneč - Roztoky u Prahy</v>
      </c>
      <c r="F50" s="287"/>
      <c r="G50" s="287"/>
      <c r="H50" s="287"/>
      <c r="I50" s="36"/>
      <c r="J50" s="36"/>
      <c r="K50" s="36"/>
      <c r="L50" s="113"/>
      <c r="S50" s="34"/>
      <c r="T50" s="34"/>
      <c r="U50" s="34"/>
      <c r="V50" s="34"/>
      <c r="W50" s="34"/>
      <c r="X50" s="34"/>
      <c r="Y50" s="34"/>
      <c r="Z50" s="34"/>
      <c r="AA50" s="34"/>
      <c r="AB50" s="34"/>
      <c r="AC50" s="34"/>
      <c r="AD50" s="34"/>
      <c r="AE50" s="34"/>
    </row>
    <row r="51" spans="1:31" s="2" customFormat="1" ht="6.9" customHeight="1" hidden="1">
      <c r="A51" s="34"/>
      <c r="B51" s="35"/>
      <c r="C51" s="36"/>
      <c r="D51" s="36"/>
      <c r="E51" s="36"/>
      <c r="F51" s="36"/>
      <c r="G51" s="36"/>
      <c r="H51" s="36"/>
      <c r="I51" s="36"/>
      <c r="J51" s="36"/>
      <c r="K51" s="36"/>
      <c r="L51" s="113"/>
      <c r="S51" s="34"/>
      <c r="T51" s="34"/>
      <c r="U51" s="34"/>
      <c r="V51" s="34"/>
      <c r="W51" s="34"/>
      <c r="X51" s="34"/>
      <c r="Y51" s="34"/>
      <c r="Z51" s="34"/>
      <c r="AA51" s="34"/>
      <c r="AB51" s="34"/>
      <c r="AC51" s="34"/>
      <c r="AD51" s="34"/>
      <c r="AE51" s="34"/>
    </row>
    <row r="52" spans="1:31" s="2" customFormat="1" ht="12" customHeight="1" hidden="1">
      <c r="A52" s="34"/>
      <c r="B52" s="35"/>
      <c r="C52" s="29" t="s">
        <v>21</v>
      </c>
      <c r="D52" s="36"/>
      <c r="E52" s="36"/>
      <c r="F52" s="27" t="str">
        <f>F12</f>
        <v xml:space="preserve"> </v>
      </c>
      <c r="G52" s="36"/>
      <c r="H52" s="36"/>
      <c r="I52" s="29" t="s">
        <v>23</v>
      </c>
      <c r="J52" s="59" t="str">
        <f>IF(J12="","",J12)</f>
        <v>24. 2. 2023</v>
      </c>
      <c r="K52" s="36"/>
      <c r="L52" s="113"/>
      <c r="S52" s="34"/>
      <c r="T52" s="34"/>
      <c r="U52" s="34"/>
      <c r="V52" s="34"/>
      <c r="W52" s="34"/>
      <c r="X52" s="34"/>
      <c r="Y52" s="34"/>
      <c r="Z52" s="34"/>
      <c r="AA52" s="34"/>
      <c r="AB52" s="34"/>
      <c r="AC52" s="34"/>
      <c r="AD52" s="34"/>
      <c r="AE52" s="34"/>
    </row>
    <row r="53" spans="1:31" s="2" customFormat="1" ht="6.9" customHeight="1" hidden="1">
      <c r="A53" s="34"/>
      <c r="B53" s="35"/>
      <c r="C53" s="36"/>
      <c r="D53" s="36"/>
      <c r="E53" s="36"/>
      <c r="F53" s="36"/>
      <c r="G53" s="36"/>
      <c r="H53" s="36"/>
      <c r="I53" s="36"/>
      <c r="J53" s="36"/>
      <c r="K53" s="36"/>
      <c r="L53" s="113"/>
      <c r="S53" s="34"/>
      <c r="T53" s="34"/>
      <c r="U53" s="34"/>
      <c r="V53" s="34"/>
      <c r="W53" s="34"/>
      <c r="X53" s="34"/>
      <c r="Y53" s="34"/>
      <c r="Z53" s="34"/>
      <c r="AA53" s="34"/>
      <c r="AB53" s="34"/>
      <c r="AC53" s="34"/>
      <c r="AD53" s="34"/>
      <c r="AE53" s="34"/>
    </row>
    <row r="54" spans="1:31" s="2" customFormat="1" ht="15.15" customHeight="1" hidden="1">
      <c r="A54" s="34"/>
      <c r="B54" s="35"/>
      <c r="C54" s="29" t="s">
        <v>25</v>
      </c>
      <c r="D54" s="36"/>
      <c r="E54" s="36"/>
      <c r="F54" s="27" t="str">
        <f>E15</f>
        <v>Ing. Aleš Bednář</v>
      </c>
      <c r="G54" s="36"/>
      <c r="H54" s="36"/>
      <c r="I54" s="29" t="s">
        <v>31</v>
      </c>
      <c r="J54" s="32" t="str">
        <f>E21</f>
        <v xml:space="preserve"> </v>
      </c>
      <c r="K54" s="36"/>
      <c r="L54" s="113"/>
      <c r="S54" s="34"/>
      <c r="T54" s="34"/>
      <c r="U54" s="34"/>
      <c r="V54" s="34"/>
      <c r="W54" s="34"/>
      <c r="X54" s="34"/>
      <c r="Y54" s="34"/>
      <c r="Z54" s="34"/>
      <c r="AA54" s="34"/>
      <c r="AB54" s="34"/>
      <c r="AC54" s="34"/>
      <c r="AD54" s="34"/>
      <c r="AE54" s="34"/>
    </row>
    <row r="55" spans="1:31" s="2" customFormat="1" ht="15.15" customHeight="1" hidden="1">
      <c r="A55" s="34"/>
      <c r="B55" s="35"/>
      <c r="C55" s="29" t="s">
        <v>29</v>
      </c>
      <c r="D55" s="36"/>
      <c r="E55" s="36"/>
      <c r="F55" s="27" t="str">
        <f>IF(E18="","",E18)</f>
        <v>Vyplň údaj</v>
      </c>
      <c r="G55" s="36"/>
      <c r="H55" s="36"/>
      <c r="I55" s="29" t="s">
        <v>33</v>
      </c>
      <c r="J55" s="32" t="str">
        <f>E24</f>
        <v>Lukáš Kot</v>
      </c>
      <c r="K55" s="36"/>
      <c r="L55" s="113"/>
      <c r="S55" s="34"/>
      <c r="T55" s="34"/>
      <c r="U55" s="34"/>
      <c r="V55" s="34"/>
      <c r="W55" s="34"/>
      <c r="X55" s="34"/>
      <c r="Y55" s="34"/>
      <c r="Z55" s="34"/>
      <c r="AA55" s="34"/>
      <c r="AB55" s="34"/>
      <c r="AC55" s="34"/>
      <c r="AD55" s="34"/>
      <c r="AE55" s="34"/>
    </row>
    <row r="56" spans="1:31" s="2" customFormat="1" ht="10.35" customHeight="1" hidden="1">
      <c r="A56" s="34"/>
      <c r="B56" s="35"/>
      <c r="C56" s="36"/>
      <c r="D56" s="36"/>
      <c r="E56" s="36"/>
      <c r="F56" s="36"/>
      <c r="G56" s="36"/>
      <c r="H56" s="36"/>
      <c r="I56" s="36"/>
      <c r="J56" s="36"/>
      <c r="K56" s="36"/>
      <c r="L56" s="113"/>
      <c r="S56" s="34"/>
      <c r="T56" s="34"/>
      <c r="U56" s="34"/>
      <c r="V56" s="34"/>
      <c r="W56" s="34"/>
      <c r="X56" s="34"/>
      <c r="Y56" s="34"/>
      <c r="Z56" s="34"/>
      <c r="AA56" s="34"/>
      <c r="AB56" s="34"/>
      <c r="AC56" s="34"/>
      <c r="AD56" s="34"/>
      <c r="AE56" s="34"/>
    </row>
    <row r="57" spans="1:31" s="2" customFormat="1" ht="29.25" customHeight="1" hidden="1">
      <c r="A57" s="34"/>
      <c r="B57" s="35"/>
      <c r="C57" s="136" t="s">
        <v>159</v>
      </c>
      <c r="D57" s="137"/>
      <c r="E57" s="137"/>
      <c r="F57" s="137"/>
      <c r="G57" s="137"/>
      <c r="H57" s="137"/>
      <c r="I57" s="137"/>
      <c r="J57" s="138" t="s">
        <v>160</v>
      </c>
      <c r="K57" s="137"/>
      <c r="L57" s="113"/>
      <c r="S57" s="34"/>
      <c r="T57" s="34"/>
      <c r="U57" s="34"/>
      <c r="V57" s="34"/>
      <c r="W57" s="34"/>
      <c r="X57" s="34"/>
      <c r="Y57" s="34"/>
      <c r="Z57" s="34"/>
      <c r="AA57" s="34"/>
      <c r="AB57" s="34"/>
      <c r="AC57" s="34"/>
      <c r="AD57" s="34"/>
      <c r="AE57" s="34"/>
    </row>
    <row r="58" spans="1:31" s="2" customFormat="1" ht="10.35" customHeight="1" hidden="1">
      <c r="A58" s="34"/>
      <c r="B58" s="35"/>
      <c r="C58" s="36"/>
      <c r="D58" s="36"/>
      <c r="E58" s="36"/>
      <c r="F58" s="36"/>
      <c r="G58" s="36"/>
      <c r="H58" s="36"/>
      <c r="I58" s="36"/>
      <c r="J58" s="36"/>
      <c r="K58" s="36"/>
      <c r="L58" s="113"/>
      <c r="S58" s="34"/>
      <c r="T58" s="34"/>
      <c r="U58" s="34"/>
      <c r="V58" s="34"/>
      <c r="W58" s="34"/>
      <c r="X58" s="34"/>
      <c r="Y58" s="34"/>
      <c r="Z58" s="34"/>
      <c r="AA58" s="34"/>
      <c r="AB58" s="34"/>
      <c r="AC58" s="34"/>
      <c r="AD58" s="34"/>
      <c r="AE58" s="34"/>
    </row>
    <row r="59" spans="1:47" s="2" customFormat="1" ht="22.8" customHeight="1" hidden="1">
      <c r="A59" s="34"/>
      <c r="B59" s="35"/>
      <c r="C59" s="139" t="s">
        <v>69</v>
      </c>
      <c r="D59" s="36"/>
      <c r="E59" s="36"/>
      <c r="F59" s="36"/>
      <c r="G59" s="36"/>
      <c r="H59" s="36"/>
      <c r="I59" s="36"/>
      <c r="J59" s="77">
        <f>J85</f>
        <v>0</v>
      </c>
      <c r="K59" s="36"/>
      <c r="L59" s="113"/>
      <c r="S59" s="34"/>
      <c r="T59" s="34"/>
      <c r="U59" s="34"/>
      <c r="V59" s="34"/>
      <c r="W59" s="34"/>
      <c r="X59" s="34"/>
      <c r="Y59" s="34"/>
      <c r="Z59" s="34"/>
      <c r="AA59" s="34"/>
      <c r="AB59" s="34"/>
      <c r="AC59" s="34"/>
      <c r="AD59" s="34"/>
      <c r="AE59" s="34"/>
      <c r="AU59" s="17" t="s">
        <v>161</v>
      </c>
    </row>
    <row r="60" spans="2:12" s="9" customFormat="1" ht="24.9" customHeight="1" hidden="1">
      <c r="B60" s="140"/>
      <c r="C60" s="141"/>
      <c r="D60" s="142" t="s">
        <v>162</v>
      </c>
      <c r="E60" s="143"/>
      <c r="F60" s="143"/>
      <c r="G60" s="143"/>
      <c r="H60" s="143"/>
      <c r="I60" s="143"/>
      <c r="J60" s="144">
        <f>J86</f>
        <v>0</v>
      </c>
      <c r="K60" s="141"/>
      <c r="L60" s="145"/>
    </row>
    <row r="61" spans="2:12" s="10" customFormat="1" ht="19.95" customHeight="1" hidden="1">
      <c r="B61" s="146"/>
      <c r="C61" s="97"/>
      <c r="D61" s="147" t="s">
        <v>332</v>
      </c>
      <c r="E61" s="148"/>
      <c r="F61" s="148"/>
      <c r="G61" s="148"/>
      <c r="H61" s="148"/>
      <c r="I61" s="148"/>
      <c r="J61" s="149">
        <f>J87</f>
        <v>0</v>
      </c>
      <c r="K61" s="97"/>
      <c r="L61" s="150"/>
    </row>
    <row r="62" spans="2:12" s="10" customFormat="1" ht="19.95" customHeight="1" hidden="1">
      <c r="B62" s="146"/>
      <c r="C62" s="97"/>
      <c r="D62" s="147" t="s">
        <v>248</v>
      </c>
      <c r="E62" s="148"/>
      <c r="F62" s="148"/>
      <c r="G62" s="148"/>
      <c r="H62" s="148"/>
      <c r="I62" s="148"/>
      <c r="J62" s="149">
        <f>J93</f>
        <v>0</v>
      </c>
      <c r="K62" s="97"/>
      <c r="L62" s="150"/>
    </row>
    <row r="63" spans="2:12" s="10" customFormat="1" ht="19.95" customHeight="1" hidden="1">
      <c r="B63" s="146"/>
      <c r="C63" s="97"/>
      <c r="D63" s="147" t="s">
        <v>333</v>
      </c>
      <c r="E63" s="148"/>
      <c r="F63" s="148"/>
      <c r="G63" s="148"/>
      <c r="H63" s="148"/>
      <c r="I63" s="148"/>
      <c r="J63" s="149">
        <f>J134</f>
        <v>0</v>
      </c>
      <c r="K63" s="97"/>
      <c r="L63" s="150"/>
    </row>
    <row r="64" spans="2:12" s="10" customFormat="1" ht="19.95" customHeight="1" hidden="1">
      <c r="B64" s="146"/>
      <c r="C64" s="97"/>
      <c r="D64" s="147" t="s">
        <v>164</v>
      </c>
      <c r="E64" s="148"/>
      <c r="F64" s="148"/>
      <c r="G64" s="148"/>
      <c r="H64" s="148"/>
      <c r="I64" s="148"/>
      <c r="J64" s="149">
        <f>J141</f>
        <v>0</v>
      </c>
      <c r="K64" s="97"/>
      <c r="L64" s="150"/>
    </row>
    <row r="65" spans="2:12" s="10" customFormat="1" ht="19.95" customHeight="1" hidden="1">
      <c r="B65" s="146"/>
      <c r="C65" s="97"/>
      <c r="D65" s="147" t="s">
        <v>165</v>
      </c>
      <c r="E65" s="148"/>
      <c r="F65" s="148"/>
      <c r="G65" s="148"/>
      <c r="H65" s="148"/>
      <c r="I65" s="148"/>
      <c r="J65" s="149">
        <f>J221</f>
        <v>0</v>
      </c>
      <c r="K65" s="97"/>
      <c r="L65" s="150"/>
    </row>
    <row r="66" spans="1:31" s="2" customFormat="1" ht="21.75" customHeight="1" hidden="1">
      <c r="A66" s="34"/>
      <c r="B66" s="35"/>
      <c r="C66" s="36"/>
      <c r="D66" s="36"/>
      <c r="E66" s="36"/>
      <c r="F66" s="36"/>
      <c r="G66" s="36"/>
      <c r="H66" s="36"/>
      <c r="I66" s="36"/>
      <c r="J66" s="36"/>
      <c r="K66" s="36"/>
      <c r="L66" s="113"/>
      <c r="S66" s="34"/>
      <c r="T66" s="34"/>
      <c r="U66" s="34"/>
      <c r="V66" s="34"/>
      <c r="W66" s="34"/>
      <c r="X66" s="34"/>
      <c r="Y66" s="34"/>
      <c r="Z66" s="34"/>
      <c r="AA66" s="34"/>
      <c r="AB66" s="34"/>
      <c r="AC66" s="34"/>
      <c r="AD66" s="34"/>
      <c r="AE66" s="34"/>
    </row>
    <row r="67" spans="1:31" s="2" customFormat="1" ht="6.9" customHeight="1" hidden="1">
      <c r="A67" s="34"/>
      <c r="B67" s="47"/>
      <c r="C67" s="48"/>
      <c r="D67" s="48"/>
      <c r="E67" s="48"/>
      <c r="F67" s="48"/>
      <c r="G67" s="48"/>
      <c r="H67" s="48"/>
      <c r="I67" s="48"/>
      <c r="J67" s="48"/>
      <c r="K67" s="48"/>
      <c r="L67" s="113"/>
      <c r="S67" s="34"/>
      <c r="T67" s="34"/>
      <c r="U67" s="34"/>
      <c r="V67" s="34"/>
      <c r="W67" s="34"/>
      <c r="X67" s="34"/>
      <c r="Y67" s="34"/>
      <c r="Z67" s="34"/>
      <c r="AA67" s="34"/>
      <c r="AB67" s="34"/>
      <c r="AC67" s="34"/>
      <c r="AD67" s="34"/>
      <c r="AE67" s="34"/>
    </row>
    <row r="68" ht="12" hidden="1"/>
    <row r="69" ht="12" hidden="1"/>
    <row r="70" ht="12" hidden="1"/>
    <row r="71" spans="1:31" s="2" customFormat="1" ht="6.9" customHeight="1">
      <c r="A71" s="34"/>
      <c r="B71" s="49"/>
      <c r="C71" s="50"/>
      <c r="D71" s="50"/>
      <c r="E71" s="50"/>
      <c r="F71" s="50"/>
      <c r="G71" s="50"/>
      <c r="H71" s="50"/>
      <c r="I71" s="50"/>
      <c r="J71" s="50"/>
      <c r="K71" s="50"/>
      <c r="L71" s="113"/>
      <c r="S71" s="34"/>
      <c r="T71" s="34"/>
      <c r="U71" s="34"/>
      <c r="V71" s="34"/>
      <c r="W71" s="34"/>
      <c r="X71" s="34"/>
      <c r="Y71" s="34"/>
      <c r="Z71" s="34"/>
      <c r="AA71" s="34"/>
      <c r="AB71" s="34"/>
      <c r="AC71" s="34"/>
      <c r="AD71" s="34"/>
      <c r="AE71" s="34"/>
    </row>
    <row r="72" spans="1:31" s="2" customFormat="1" ht="24.9" customHeight="1">
      <c r="A72" s="34"/>
      <c r="B72" s="35"/>
      <c r="C72" s="23" t="s">
        <v>166</v>
      </c>
      <c r="D72" s="36"/>
      <c r="E72" s="36"/>
      <c r="F72" s="36"/>
      <c r="G72" s="36"/>
      <c r="H72" s="36"/>
      <c r="I72" s="36"/>
      <c r="J72" s="36"/>
      <c r="K72" s="36"/>
      <c r="L72" s="113"/>
      <c r="S72" s="34"/>
      <c r="T72" s="34"/>
      <c r="U72" s="34"/>
      <c r="V72" s="34"/>
      <c r="W72" s="34"/>
      <c r="X72" s="34"/>
      <c r="Y72" s="34"/>
      <c r="Z72" s="34"/>
      <c r="AA72" s="34"/>
      <c r="AB72" s="34"/>
      <c r="AC72" s="34"/>
      <c r="AD72" s="34"/>
      <c r="AE72" s="34"/>
    </row>
    <row r="73" spans="1:31" s="2" customFormat="1" ht="6.9" customHeight="1">
      <c r="A73" s="34"/>
      <c r="B73" s="35"/>
      <c r="C73" s="36"/>
      <c r="D73" s="36"/>
      <c r="E73" s="36"/>
      <c r="F73" s="36"/>
      <c r="G73" s="36"/>
      <c r="H73" s="36"/>
      <c r="I73" s="36"/>
      <c r="J73" s="36"/>
      <c r="K73" s="36"/>
      <c r="L73" s="113"/>
      <c r="S73" s="34"/>
      <c r="T73" s="34"/>
      <c r="U73" s="34"/>
      <c r="V73" s="34"/>
      <c r="W73" s="34"/>
      <c r="X73" s="34"/>
      <c r="Y73" s="34"/>
      <c r="Z73" s="34"/>
      <c r="AA73" s="34"/>
      <c r="AB73" s="34"/>
      <c r="AC73" s="34"/>
      <c r="AD73" s="34"/>
      <c r="AE73" s="34"/>
    </row>
    <row r="74" spans="1:31" s="2" customFormat="1" ht="12" customHeight="1">
      <c r="A74" s="34"/>
      <c r="B74" s="35"/>
      <c r="C74" s="29" t="s">
        <v>16</v>
      </c>
      <c r="D74" s="36"/>
      <c r="E74" s="36"/>
      <c r="F74" s="36"/>
      <c r="G74" s="36"/>
      <c r="H74" s="36"/>
      <c r="I74" s="36"/>
      <c r="J74" s="36"/>
      <c r="K74" s="36"/>
      <c r="L74" s="113"/>
      <c r="S74" s="34"/>
      <c r="T74" s="34"/>
      <c r="U74" s="34"/>
      <c r="V74" s="34"/>
      <c r="W74" s="34"/>
      <c r="X74" s="34"/>
      <c r="Y74" s="34"/>
      <c r="Z74" s="34"/>
      <c r="AA74" s="34"/>
      <c r="AB74" s="34"/>
      <c r="AC74" s="34"/>
      <c r="AD74" s="34"/>
      <c r="AE74" s="34"/>
    </row>
    <row r="75" spans="1:31" s="2" customFormat="1" ht="16.5" customHeight="1">
      <c r="A75" s="34"/>
      <c r="B75" s="35"/>
      <c r="C75" s="36"/>
      <c r="D75" s="36"/>
      <c r="E75" s="288" t="str">
        <f>E7</f>
        <v>Cyklická údržba trati v úseku Praha-Holešovice - Vraňany</v>
      </c>
      <c r="F75" s="289"/>
      <c r="G75" s="289"/>
      <c r="H75" s="289"/>
      <c r="I75" s="36"/>
      <c r="J75" s="36"/>
      <c r="K75" s="36"/>
      <c r="L75" s="113"/>
      <c r="S75" s="34"/>
      <c r="T75" s="34"/>
      <c r="U75" s="34"/>
      <c r="V75" s="34"/>
      <c r="W75" s="34"/>
      <c r="X75" s="34"/>
      <c r="Y75" s="34"/>
      <c r="Z75" s="34"/>
      <c r="AA75" s="34"/>
      <c r="AB75" s="34"/>
      <c r="AC75" s="34"/>
      <c r="AD75" s="34"/>
      <c r="AE75" s="34"/>
    </row>
    <row r="76" spans="1:31" s="2" customFormat="1" ht="12" customHeight="1">
      <c r="A76" s="34"/>
      <c r="B76" s="35"/>
      <c r="C76" s="29" t="s">
        <v>156</v>
      </c>
      <c r="D76" s="36"/>
      <c r="E76" s="36"/>
      <c r="F76" s="36"/>
      <c r="G76" s="36"/>
      <c r="H76" s="36"/>
      <c r="I76" s="36"/>
      <c r="J76" s="36"/>
      <c r="K76" s="36"/>
      <c r="L76" s="113"/>
      <c r="S76" s="34"/>
      <c r="T76" s="34"/>
      <c r="U76" s="34"/>
      <c r="V76" s="34"/>
      <c r="W76" s="34"/>
      <c r="X76" s="34"/>
      <c r="Y76" s="34"/>
      <c r="Z76" s="34"/>
      <c r="AA76" s="34"/>
      <c r="AB76" s="34"/>
      <c r="AC76" s="34"/>
      <c r="AD76" s="34"/>
      <c r="AE76" s="34"/>
    </row>
    <row r="77" spans="1:31" s="2" customFormat="1" ht="16.5" customHeight="1">
      <c r="A77" s="34"/>
      <c r="B77" s="35"/>
      <c r="C77" s="36"/>
      <c r="D77" s="36"/>
      <c r="E77" s="280" t="str">
        <f>E9</f>
        <v>SO 03 - Praha Bubeneč - Roztoky u Prahy</v>
      </c>
      <c r="F77" s="287"/>
      <c r="G77" s="287"/>
      <c r="H77" s="287"/>
      <c r="I77" s="36"/>
      <c r="J77" s="36"/>
      <c r="K77" s="36"/>
      <c r="L77" s="113"/>
      <c r="S77" s="34"/>
      <c r="T77" s="34"/>
      <c r="U77" s="34"/>
      <c r="V77" s="34"/>
      <c r="W77" s="34"/>
      <c r="X77" s="34"/>
      <c r="Y77" s="34"/>
      <c r="Z77" s="34"/>
      <c r="AA77" s="34"/>
      <c r="AB77" s="34"/>
      <c r="AC77" s="34"/>
      <c r="AD77" s="34"/>
      <c r="AE77" s="34"/>
    </row>
    <row r="78" spans="1:31" s="2" customFormat="1" ht="6.9" customHeight="1">
      <c r="A78" s="34"/>
      <c r="B78" s="35"/>
      <c r="C78" s="36"/>
      <c r="D78" s="36"/>
      <c r="E78" s="36"/>
      <c r="F78" s="36"/>
      <c r="G78" s="36"/>
      <c r="H78" s="36"/>
      <c r="I78" s="36"/>
      <c r="J78" s="36"/>
      <c r="K78" s="36"/>
      <c r="L78" s="113"/>
      <c r="S78" s="34"/>
      <c r="T78" s="34"/>
      <c r="U78" s="34"/>
      <c r="V78" s="34"/>
      <c r="W78" s="34"/>
      <c r="X78" s="34"/>
      <c r="Y78" s="34"/>
      <c r="Z78" s="34"/>
      <c r="AA78" s="34"/>
      <c r="AB78" s="34"/>
      <c r="AC78" s="34"/>
      <c r="AD78" s="34"/>
      <c r="AE78" s="34"/>
    </row>
    <row r="79" spans="1:31" s="2" customFormat="1" ht="12" customHeight="1">
      <c r="A79" s="34"/>
      <c r="B79" s="35"/>
      <c r="C79" s="29" t="s">
        <v>21</v>
      </c>
      <c r="D79" s="36"/>
      <c r="E79" s="36"/>
      <c r="F79" s="27" t="str">
        <f>F12</f>
        <v xml:space="preserve"> </v>
      </c>
      <c r="G79" s="36"/>
      <c r="H79" s="36"/>
      <c r="I79" s="29" t="s">
        <v>23</v>
      </c>
      <c r="J79" s="59" t="str">
        <f>IF(J12="","",J12)</f>
        <v>24. 2. 2023</v>
      </c>
      <c r="K79" s="36"/>
      <c r="L79" s="113"/>
      <c r="S79" s="34"/>
      <c r="T79" s="34"/>
      <c r="U79" s="34"/>
      <c r="V79" s="34"/>
      <c r="W79" s="34"/>
      <c r="X79" s="34"/>
      <c r="Y79" s="34"/>
      <c r="Z79" s="34"/>
      <c r="AA79" s="34"/>
      <c r="AB79" s="34"/>
      <c r="AC79" s="34"/>
      <c r="AD79" s="34"/>
      <c r="AE79" s="34"/>
    </row>
    <row r="80" spans="1:31" s="2" customFormat="1" ht="6.9" customHeight="1">
      <c r="A80" s="34"/>
      <c r="B80" s="35"/>
      <c r="C80" s="36"/>
      <c r="D80" s="36"/>
      <c r="E80" s="36"/>
      <c r="F80" s="36"/>
      <c r="G80" s="36"/>
      <c r="H80" s="36"/>
      <c r="I80" s="36"/>
      <c r="J80" s="36"/>
      <c r="K80" s="36"/>
      <c r="L80" s="113"/>
      <c r="S80" s="34"/>
      <c r="T80" s="34"/>
      <c r="U80" s="34"/>
      <c r="V80" s="34"/>
      <c r="W80" s="34"/>
      <c r="X80" s="34"/>
      <c r="Y80" s="34"/>
      <c r="Z80" s="34"/>
      <c r="AA80" s="34"/>
      <c r="AB80" s="34"/>
      <c r="AC80" s="34"/>
      <c r="AD80" s="34"/>
      <c r="AE80" s="34"/>
    </row>
    <row r="81" spans="1:31" s="2" customFormat="1" ht="15.15" customHeight="1">
      <c r="A81" s="34"/>
      <c r="B81" s="35"/>
      <c r="C81" s="29" t="s">
        <v>25</v>
      </c>
      <c r="D81" s="36"/>
      <c r="E81" s="36"/>
      <c r="F81" s="27" t="str">
        <f>E15</f>
        <v>Ing. Aleš Bednář</v>
      </c>
      <c r="G81" s="36"/>
      <c r="H81" s="36"/>
      <c r="I81" s="29" t="s">
        <v>31</v>
      </c>
      <c r="J81" s="32" t="str">
        <f>E21</f>
        <v xml:space="preserve"> </v>
      </c>
      <c r="K81" s="36"/>
      <c r="L81" s="113"/>
      <c r="S81" s="34"/>
      <c r="T81" s="34"/>
      <c r="U81" s="34"/>
      <c r="V81" s="34"/>
      <c r="W81" s="34"/>
      <c r="X81" s="34"/>
      <c r="Y81" s="34"/>
      <c r="Z81" s="34"/>
      <c r="AA81" s="34"/>
      <c r="AB81" s="34"/>
      <c r="AC81" s="34"/>
      <c r="AD81" s="34"/>
      <c r="AE81" s="34"/>
    </row>
    <row r="82" spans="1:31" s="2" customFormat="1" ht="15.15" customHeight="1">
      <c r="A82" s="34"/>
      <c r="B82" s="35"/>
      <c r="C82" s="29" t="s">
        <v>29</v>
      </c>
      <c r="D82" s="36"/>
      <c r="E82" s="36"/>
      <c r="F82" s="27" t="str">
        <f>IF(E18="","",E18)</f>
        <v>Vyplň údaj</v>
      </c>
      <c r="G82" s="36"/>
      <c r="H82" s="36"/>
      <c r="I82" s="29" t="s">
        <v>33</v>
      </c>
      <c r="J82" s="32" t="str">
        <f>E24</f>
        <v>Lukáš Kot</v>
      </c>
      <c r="K82" s="36"/>
      <c r="L82" s="113"/>
      <c r="S82" s="34"/>
      <c r="T82" s="34"/>
      <c r="U82" s="34"/>
      <c r="V82" s="34"/>
      <c r="W82" s="34"/>
      <c r="X82" s="34"/>
      <c r="Y82" s="34"/>
      <c r="Z82" s="34"/>
      <c r="AA82" s="34"/>
      <c r="AB82" s="34"/>
      <c r="AC82" s="34"/>
      <c r="AD82" s="34"/>
      <c r="AE82" s="34"/>
    </row>
    <row r="83" spans="1:31" s="2" customFormat="1" ht="10.35" customHeight="1">
      <c r="A83" s="34"/>
      <c r="B83" s="35"/>
      <c r="C83" s="36"/>
      <c r="D83" s="36"/>
      <c r="E83" s="36"/>
      <c r="F83" s="36"/>
      <c r="G83" s="36"/>
      <c r="H83" s="36"/>
      <c r="I83" s="36"/>
      <c r="J83" s="36"/>
      <c r="K83" s="36"/>
      <c r="L83" s="113"/>
      <c r="S83" s="34"/>
      <c r="T83" s="34"/>
      <c r="U83" s="34"/>
      <c r="V83" s="34"/>
      <c r="W83" s="34"/>
      <c r="X83" s="34"/>
      <c r="Y83" s="34"/>
      <c r="Z83" s="34"/>
      <c r="AA83" s="34"/>
      <c r="AB83" s="34"/>
      <c r="AC83" s="34"/>
      <c r="AD83" s="34"/>
      <c r="AE83" s="34"/>
    </row>
    <row r="84" spans="1:31" s="11" customFormat="1" ht="29.25" customHeight="1">
      <c r="A84" s="151"/>
      <c r="B84" s="152"/>
      <c r="C84" s="153" t="s">
        <v>167</v>
      </c>
      <c r="D84" s="154" t="s">
        <v>56</v>
      </c>
      <c r="E84" s="154" t="s">
        <v>52</v>
      </c>
      <c r="F84" s="154" t="s">
        <v>53</v>
      </c>
      <c r="G84" s="154" t="s">
        <v>168</v>
      </c>
      <c r="H84" s="154" t="s">
        <v>169</v>
      </c>
      <c r="I84" s="154" t="s">
        <v>170</v>
      </c>
      <c r="J84" s="154" t="s">
        <v>160</v>
      </c>
      <c r="K84" s="155" t="s">
        <v>171</v>
      </c>
      <c r="L84" s="156"/>
      <c r="M84" s="68" t="s">
        <v>19</v>
      </c>
      <c r="N84" s="69" t="s">
        <v>41</v>
      </c>
      <c r="O84" s="69" t="s">
        <v>172</v>
      </c>
      <c r="P84" s="69" t="s">
        <v>173</v>
      </c>
      <c r="Q84" s="69" t="s">
        <v>174</v>
      </c>
      <c r="R84" s="69" t="s">
        <v>175</v>
      </c>
      <c r="S84" s="69" t="s">
        <v>176</v>
      </c>
      <c r="T84" s="70" t="s">
        <v>177</v>
      </c>
      <c r="U84" s="151"/>
      <c r="V84" s="151"/>
      <c r="W84" s="151"/>
      <c r="X84" s="151"/>
      <c r="Y84" s="151"/>
      <c r="Z84" s="151"/>
      <c r="AA84" s="151"/>
      <c r="AB84" s="151"/>
      <c r="AC84" s="151"/>
      <c r="AD84" s="151"/>
      <c r="AE84" s="151"/>
    </row>
    <row r="85" spans="1:63" s="2" customFormat="1" ht="22.8" customHeight="1">
      <c r="A85" s="34"/>
      <c r="B85" s="35"/>
      <c r="C85" s="75" t="s">
        <v>178</v>
      </c>
      <c r="D85" s="36"/>
      <c r="E85" s="36"/>
      <c r="F85" s="36"/>
      <c r="G85" s="36"/>
      <c r="H85" s="36"/>
      <c r="I85" s="36"/>
      <c r="J85" s="157">
        <f>BK85</f>
        <v>0</v>
      </c>
      <c r="K85" s="36"/>
      <c r="L85" s="39"/>
      <c r="M85" s="71"/>
      <c r="N85" s="158"/>
      <c r="O85" s="72"/>
      <c r="P85" s="159">
        <f>P86</f>
        <v>0</v>
      </c>
      <c r="Q85" s="72"/>
      <c r="R85" s="159">
        <f>R86</f>
        <v>2995.1790800000003</v>
      </c>
      <c r="S85" s="72"/>
      <c r="T85" s="160">
        <f>T86</f>
        <v>0</v>
      </c>
      <c r="U85" s="34"/>
      <c r="V85" s="34"/>
      <c r="W85" s="34"/>
      <c r="X85" s="34"/>
      <c r="Y85" s="34"/>
      <c r="Z85" s="34"/>
      <c r="AA85" s="34"/>
      <c r="AB85" s="34"/>
      <c r="AC85" s="34"/>
      <c r="AD85" s="34"/>
      <c r="AE85" s="34"/>
      <c r="AT85" s="17" t="s">
        <v>70</v>
      </c>
      <c r="AU85" s="17" t="s">
        <v>161</v>
      </c>
      <c r="BK85" s="161">
        <f>BK86</f>
        <v>0</v>
      </c>
    </row>
    <row r="86" spans="2:63" s="12" customFormat="1" ht="25.95" customHeight="1">
      <c r="B86" s="162"/>
      <c r="C86" s="163"/>
      <c r="D86" s="164" t="s">
        <v>70</v>
      </c>
      <c r="E86" s="165" t="s">
        <v>179</v>
      </c>
      <c r="F86" s="165" t="s">
        <v>180</v>
      </c>
      <c r="G86" s="163"/>
      <c r="H86" s="163"/>
      <c r="I86" s="166"/>
      <c r="J86" s="167">
        <f>BK86</f>
        <v>0</v>
      </c>
      <c r="K86" s="163"/>
      <c r="L86" s="168"/>
      <c r="M86" s="169"/>
      <c r="N86" s="170"/>
      <c r="O86" s="170"/>
      <c r="P86" s="171">
        <f>P87+P93+P134+P141+P221</f>
        <v>0</v>
      </c>
      <c r="Q86" s="170"/>
      <c r="R86" s="171">
        <f>R87+R93+R134+R141+R221</f>
        <v>2995.1790800000003</v>
      </c>
      <c r="S86" s="170"/>
      <c r="T86" s="172">
        <f>T87+T93+T134+T141+T221</f>
        <v>0</v>
      </c>
      <c r="AR86" s="173" t="s">
        <v>79</v>
      </c>
      <c r="AT86" s="174" t="s">
        <v>70</v>
      </c>
      <c r="AU86" s="174" t="s">
        <v>71</v>
      </c>
      <c r="AY86" s="173" t="s">
        <v>181</v>
      </c>
      <c r="BK86" s="175">
        <f>BK87+BK93+BK134+BK141+BK221</f>
        <v>0</v>
      </c>
    </row>
    <row r="87" spans="2:63" s="12" customFormat="1" ht="22.8" customHeight="1">
      <c r="B87" s="162"/>
      <c r="C87" s="163"/>
      <c r="D87" s="164" t="s">
        <v>70</v>
      </c>
      <c r="E87" s="176" t="s">
        <v>71</v>
      </c>
      <c r="F87" s="176" t="s">
        <v>334</v>
      </c>
      <c r="G87" s="163"/>
      <c r="H87" s="163"/>
      <c r="I87" s="166"/>
      <c r="J87" s="177">
        <f>BK87</f>
        <v>0</v>
      </c>
      <c r="K87" s="163"/>
      <c r="L87" s="168"/>
      <c r="M87" s="169"/>
      <c r="N87" s="170"/>
      <c r="O87" s="170"/>
      <c r="P87" s="171">
        <f>SUM(P88:P92)</f>
        <v>0</v>
      </c>
      <c r="Q87" s="170"/>
      <c r="R87" s="171">
        <f>SUM(R88:R92)</f>
        <v>0</v>
      </c>
      <c r="S87" s="170"/>
      <c r="T87" s="172">
        <f>SUM(T88:T92)</f>
        <v>0</v>
      </c>
      <c r="AR87" s="173" t="s">
        <v>79</v>
      </c>
      <c r="AT87" s="174" t="s">
        <v>70</v>
      </c>
      <c r="AU87" s="174" t="s">
        <v>79</v>
      </c>
      <c r="AY87" s="173" t="s">
        <v>181</v>
      </c>
      <c r="BK87" s="175">
        <f>SUM(BK88:BK92)</f>
        <v>0</v>
      </c>
    </row>
    <row r="88" spans="1:65" s="2" customFormat="1" ht="180.75" customHeight="1">
      <c r="A88" s="34"/>
      <c r="B88" s="35"/>
      <c r="C88" s="225" t="s">
        <v>79</v>
      </c>
      <c r="D88" s="225" t="s">
        <v>199</v>
      </c>
      <c r="E88" s="226" t="s">
        <v>335</v>
      </c>
      <c r="F88" s="227" t="s">
        <v>336</v>
      </c>
      <c r="G88" s="228" t="s">
        <v>262</v>
      </c>
      <c r="H88" s="229">
        <v>1260</v>
      </c>
      <c r="I88" s="242"/>
      <c r="J88" s="231">
        <f>ROUND(I88*H88,2)</f>
        <v>0</v>
      </c>
      <c r="K88" s="227" t="s">
        <v>187</v>
      </c>
      <c r="L88" s="39"/>
      <c r="M88" s="232" t="s">
        <v>19</v>
      </c>
      <c r="N88" s="233" t="s">
        <v>42</v>
      </c>
      <c r="O88" s="64"/>
      <c r="P88" s="188">
        <f>O88*H88</f>
        <v>0</v>
      </c>
      <c r="Q88" s="188">
        <v>0</v>
      </c>
      <c r="R88" s="188">
        <f>Q88*H88</f>
        <v>0</v>
      </c>
      <c r="S88" s="188">
        <v>0</v>
      </c>
      <c r="T88" s="189">
        <f>S88*H88</f>
        <v>0</v>
      </c>
      <c r="U88" s="34"/>
      <c r="V88" s="34"/>
      <c r="W88" s="34"/>
      <c r="X88" s="34"/>
      <c r="Y88" s="34"/>
      <c r="Z88" s="34"/>
      <c r="AA88" s="34"/>
      <c r="AB88" s="34"/>
      <c r="AC88" s="34"/>
      <c r="AD88" s="34"/>
      <c r="AE88" s="34"/>
      <c r="AR88" s="190" t="s">
        <v>189</v>
      </c>
      <c r="AT88" s="190" t="s">
        <v>199</v>
      </c>
      <c r="AU88" s="190" t="s">
        <v>81</v>
      </c>
      <c r="AY88" s="17" t="s">
        <v>181</v>
      </c>
      <c r="BE88" s="191">
        <f>IF(N88="základní",J88,0)</f>
        <v>0</v>
      </c>
      <c r="BF88" s="191">
        <f>IF(N88="snížená",J88,0)</f>
        <v>0</v>
      </c>
      <c r="BG88" s="191">
        <f>IF(N88="zákl. přenesená",J88,0)</f>
        <v>0</v>
      </c>
      <c r="BH88" s="191">
        <f>IF(N88="sníž. přenesená",J88,0)</f>
        <v>0</v>
      </c>
      <c r="BI88" s="191">
        <f>IF(N88="nulová",J88,0)</f>
        <v>0</v>
      </c>
      <c r="BJ88" s="17" t="s">
        <v>79</v>
      </c>
      <c r="BK88" s="191">
        <f>ROUND(I88*H88,2)</f>
        <v>0</v>
      </c>
      <c r="BL88" s="17" t="s">
        <v>189</v>
      </c>
      <c r="BM88" s="190" t="s">
        <v>337</v>
      </c>
    </row>
    <row r="89" spans="2:51" s="14" customFormat="1" ht="12">
      <c r="B89" s="203"/>
      <c r="C89" s="204"/>
      <c r="D89" s="194" t="s">
        <v>191</v>
      </c>
      <c r="E89" s="205" t="s">
        <v>19</v>
      </c>
      <c r="F89" s="206" t="s">
        <v>338</v>
      </c>
      <c r="G89" s="204"/>
      <c r="H89" s="207">
        <v>1080</v>
      </c>
      <c r="I89" s="204"/>
      <c r="J89" s="204"/>
      <c r="K89" s="204"/>
      <c r="L89" s="209"/>
      <c r="M89" s="210"/>
      <c r="N89" s="211"/>
      <c r="O89" s="211"/>
      <c r="P89" s="211"/>
      <c r="Q89" s="211"/>
      <c r="R89" s="211"/>
      <c r="S89" s="211"/>
      <c r="T89" s="212"/>
      <c r="AT89" s="213" t="s">
        <v>191</v>
      </c>
      <c r="AU89" s="213" t="s">
        <v>81</v>
      </c>
      <c r="AV89" s="14" t="s">
        <v>81</v>
      </c>
      <c r="AW89" s="14" t="s">
        <v>32</v>
      </c>
      <c r="AX89" s="14" t="s">
        <v>71</v>
      </c>
      <c r="AY89" s="213" t="s">
        <v>181</v>
      </c>
    </row>
    <row r="90" spans="2:51" s="14" customFormat="1" ht="12">
      <c r="B90" s="203"/>
      <c r="C90" s="204"/>
      <c r="D90" s="194" t="s">
        <v>191</v>
      </c>
      <c r="E90" s="205" t="s">
        <v>19</v>
      </c>
      <c r="F90" s="206" t="s">
        <v>339</v>
      </c>
      <c r="G90" s="204"/>
      <c r="H90" s="207">
        <v>180</v>
      </c>
      <c r="I90" s="204"/>
      <c r="J90" s="204"/>
      <c r="K90" s="204"/>
      <c r="L90" s="209"/>
      <c r="M90" s="210"/>
      <c r="N90" s="211"/>
      <c r="O90" s="211"/>
      <c r="P90" s="211"/>
      <c r="Q90" s="211"/>
      <c r="R90" s="211"/>
      <c r="S90" s="211"/>
      <c r="T90" s="212"/>
      <c r="AT90" s="213" t="s">
        <v>191</v>
      </c>
      <c r="AU90" s="213" t="s">
        <v>81</v>
      </c>
      <c r="AV90" s="14" t="s">
        <v>81</v>
      </c>
      <c r="AW90" s="14" t="s">
        <v>32</v>
      </c>
      <c r="AX90" s="14" t="s">
        <v>71</v>
      </c>
      <c r="AY90" s="213" t="s">
        <v>181</v>
      </c>
    </row>
    <row r="91" spans="2:51" s="15" customFormat="1" ht="12">
      <c r="B91" s="214"/>
      <c r="C91" s="215"/>
      <c r="D91" s="194" t="s">
        <v>191</v>
      </c>
      <c r="E91" s="216" t="s">
        <v>19</v>
      </c>
      <c r="F91" s="217" t="s">
        <v>196</v>
      </c>
      <c r="G91" s="215"/>
      <c r="H91" s="218">
        <v>1260</v>
      </c>
      <c r="I91" s="215"/>
      <c r="J91" s="215"/>
      <c r="K91" s="215"/>
      <c r="L91" s="220"/>
      <c r="M91" s="221"/>
      <c r="N91" s="222"/>
      <c r="O91" s="222"/>
      <c r="P91" s="222"/>
      <c r="Q91" s="222"/>
      <c r="R91" s="222"/>
      <c r="S91" s="222"/>
      <c r="T91" s="223"/>
      <c r="AT91" s="224" t="s">
        <v>191</v>
      </c>
      <c r="AU91" s="224" t="s">
        <v>81</v>
      </c>
      <c r="AV91" s="15" t="s">
        <v>189</v>
      </c>
      <c r="AW91" s="15" t="s">
        <v>32</v>
      </c>
      <c r="AX91" s="15" t="s">
        <v>79</v>
      </c>
      <c r="AY91" s="224" t="s">
        <v>181</v>
      </c>
    </row>
    <row r="92" spans="2:51" s="13" customFormat="1" ht="12">
      <c r="B92" s="192"/>
      <c r="C92" s="193"/>
      <c r="D92" s="194" t="s">
        <v>191</v>
      </c>
      <c r="E92" s="195" t="s">
        <v>19</v>
      </c>
      <c r="F92" s="196" t="s">
        <v>340</v>
      </c>
      <c r="G92" s="193"/>
      <c r="H92" s="195" t="s">
        <v>19</v>
      </c>
      <c r="I92" s="193"/>
      <c r="J92" s="193"/>
      <c r="K92" s="193"/>
      <c r="L92" s="198"/>
      <c r="M92" s="199"/>
      <c r="N92" s="200"/>
      <c r="O92" s="200"/>
      <c r="P92" s="200"/>
      <c r="Q92" s="200"/>
      <c r="R92" s="200"/>
      <c r="S92" s="200"/>
      <c r="T92" s="201"/>
      <c r="AT92" s="202" t="s">
        <v>191</v>
      </c>
      <c r="AU92" s="202" t="s">
        <v>81</v>
      </c>
      <c r="AV92" s="13" t="s">
        <v>79</v>
      </c>
      <c r="AW92" s="13" t="s">
        <v>32</v>
      </c>
      <c r="AX92" s="13" t="s">
        <v>71</v>
      </c>
      <c r="AY92" s="202" t="s">
        <v>181</v>
      </c>
    </row>
    <row r="93" spans="2:63" s="12" customFormat="1" ht="22.8" customHeight="1">
      <c r="B93" s="162"/>
      <c r="C93" s="163"/>
      <c r="D93" s="164" t="s">
        <v>70</v>
      </c>
      <c r="E93" s="176" t="s">
        <v>79</v>
      </c>
      <c r="F93" s="176" t="s">
        <v>249</v>
      </c>
      <c r="G93" s="163"/>
      <c r="H93" s="163"/>
      <c r="I93" s="163"/>
      <c r="J93" s="177">
        <f>BK93</f>
        <v>0</v>
      </c>
      <c r="K93" s="163"/>
      <c r="L93" s="168"/>
      <c r="M93" s="169"/>
      <c r="N93" s="170"/>
      <c r="O93" s="170"/>
      <c r="P93" s="171">
        <f>SUM(P94:P133)</f>
        <v>0</v>
      </c>
      <c r="Q93" s="170"/>
      <c r="R93" s="171">
        <f>SUM(R94:R133)</f>
        <v>117.02408</v>
      </c>
      <c r="S93" s="170"/>
      <c r="T93" s="172">
        <f>SUM(T94:T133)</f>
        <v>0</v>
      </c>
      <c r="AR93" s="173" t="s">
        <v>79</v>
      </c>
      <c r="AT93" s="174" t="s">
        <v>70</v>
      </c>
      <c r="AU93" s="174" t="s">
        <v>79</v>
      </c>
      <c r="AY93" s="173" t="s">
        <v>181</v>
      </c>
      <c r="BK93" s="175">
        <f>SUM(BK94:BK133)</f>
        <v>0</v>
      </c>
    </row>
    <row r="94" spans="1:65" s="2" customFormat="1" ht="21.75" customHeight="1">
      <c r="A94" s="34"/>
      <c r="B94" s="35"/>
      <c r="C94" s="178" t="s">
        <v>81</v>
      </c>
      <c r="D94" s="178" t="s">
        <v>183</v>
      </c>
      <c r="E94" s="179" t="s">
        <v>341</v>
      </c>
      <c r="F94" s="180" t="s">
        <v>342</v>
      </c>
      <c r="G94" s="181" t="s">
        <v>223</v>
      </c>
      <c r="H94" s="182">
        <v>15</v>
      </c>
      <c r="I94" s="241"/>
      <c r="J94" s="184">
        <f>ROUND(I94*H94,2)</f>
        <v>0</v>
      </c>
      <c r="K94" s="180" t="s">
        <v>187</v>
      </c>
      <c r="L94" s="185"/>
      <c r="M94" s="186" t="s">
        <v>19</v>
      </c>
      <c r="N94" s="187" t="s">
        <v>42</v>
      </c>
      <c r="O94" s="64"/>
      <c r="P94" s="188">
        <f>O94*H94</f>
        <v>0</v>
      </c>
      <c r="Q94" s="188">
        <v>7.2036</v>
      </c>
      <c r="R94" s="188">
        <f>Q94*H94</f>
        <v>108.054</v>
      </c>
      <c r="S94" s="188">
        <v>0</v>
      </c>
      <c r="T94" s="189">
        <f>S94*H94</f>
        <v>0</v>
      </c>
      <c r="U94" s="34"/>
      <c r="V94" s="34"/>
      <c r="W94" s="34"/>
      <c r="X94" s="34"/>
      <c r="Y94" s="34"/>
      <c r="Z94" s="34"/>
      <c r="AA94" s="34"/>
      <c r="AB94" s="34"/>
      <c r="AC94" s="34"/>
      <c r="AD94" s="34"/>
      <c r="AE94" s="34"/>
      <c r="AR94" s="190" t="s">
        <v>188</v>
      </c>
      <c r="AT94" s="190" t="s">
        <v>183</v>
      </c>
      <c r="AU94" s="190" t="s">
        <v>81</v>
      </c>
      <c r="AY94" s="17" t="s">
        <v>181</v>
      </c>
      <c r="BE94" s="191">
        <f>IF(N94="základní",J94,0)</f>
        <v>0</v>
      </c>
      <c r="BF94" s="191">
        <f>IF(N94="snížená",J94,0)</f>
        <v>0</v>
      </c>
      <c r="BG94" s="191">
        <f>IF(N94="zákl. přenesená",J94,0)</f>
        <v>0</v>
      </c>
      <c r="BH94" s="191">
        <f>IF(N94="sníž. přenesená",J94,0)</f>
        <v>0</v>
      </c>
      <c r="BI94" s="191">
        <f>IF(N94="nulová",J94,0)</f>
        <v>0</v>
      </c>
      <c r="BJ94" s="17" t="s">
        <v>79</v>
      </c>
      <c r="BK94" s="191">
        <f>ROUND(I94*H94,2)</f>
        <v>0</v>
      </c>
      <c r="BL94" s="17" t="s">
        <v>189</v>
      </c>
      <c r="BM94" s="190" t="s">
        <v>343</v>
      </c>
    </row>
    <row r="95" spans="2:51" s="14" customFormat="1" ht="12">
      <c r="B95" s="203"/>
      <c r="C95" s="204"/>
      <c r="D95" s="194" t="s">
        <v>191</v>
      </c>
      <c r="E95" s="205" t="s">
        <v>19</v>
      </c>
      <c r="F95" s="206" t="s">
        <v>344</v>
      </c>
      <c r="G95" s="204"/>
      <c r="H95" s="207">
        <v>6</v>
      </c>
      <c r="I95" s="204"/>
      <c r="J95" s="204"/>
      <c r="K95" s="204"/>
      <c r="L95" s="209"/>
      <c r="M95" s="210"/>
      <c r="N95" s="211"/>
      <c r="O95" s="211"/>
      <c r="P95" s="211"/>
      <c r="Q95" s="211"/>
      <c r="R95" s="211"/>
      <c r="S95" s="211"/>
      <c r="T95" s="212"/>
      <c r="AT95" s="213" t="s">
        <v>191</v>
      </c>
      <c r="AU95" s="213" t="s">
        <v>81</v>
      </c>
      <c r="AV95" s="14" t="s">
        <v>81</v>
      </c>
      <c r="AW95" s="14" t="s">
        <v>32</v>
      </c>
      <c r="AX95" s="14" t="s">
        <v>71</v>
      </c>
      <c r="AY95" s="213" t="s">
        <v>181</v>
      </c>
    </row>
    <row r="96" spans="2:51" s="14" customFormat="1" ht="12">
      <c r="B96" s="203"/>
      <c r="C96" s="204"/>
      <c r="D96" s="194" t="s">
        <v>191</v>
      </c>
      <c r="E96" s="205" t="s">
        <v>19</v>
      </c>
      <c r="F96" s="206" t="s">
        <v>345</v>
      </c>
      <c r="G96" s="204"/>
      <c r="H96" s="207">
        <v>9</v>
      </c>
      <c r="I96" s="204"/>
      <c r="J96" s="204"/>
      <c r="K96" s="204"/>
      <c r="L96" s="209"/>
      <c r="M96" s="210"/>
      <c r="N96" s="211"/>
      <c r="O96" s="211"/>
      <c r="P96" s="211"/>
      <c r="Q96" s="211"/>
      <c r="R96" s="211"/>
      <c r="S96" s="211"/>
      <c r="T96" s="212"/>
      <c r="AT96" s="213" t="s">
        <v>191</v>
      </c>
      <c r="AU96" s="213" t="s">
        <v>81</v>
      </c>
      <c r="AV96" s="14" t="s">
        <v>81</v>
      </c>
      <c r="AW96" s="14" t="s">
        <v>32</v>
      </c>
      <c r="AX96" s="14" t="s">
        <v>71</v>
      </c>
      <c r="AY96" s="213" t="s">
        <v>181</v>
      </c>
    </row>
    <row r="97" spans="2:51" s="15" customFormat="1" ht="12">
      <c r="B97" s="214"/>
      <c r="C97" s="215"/>
      <c r="D97" s="194" t="s">
        <v>191</v>
      </c>
      <c r="E97" s="216" t="s">
        <v>19</v>
      </c>
      <c r="F97" s="217" t="s">
        <v>196</v>
      </c>
      <c r="G97" s="215"/>
      <c r="H97" s="218">
        <v>15</v>
      </c>
      <c r="I97" s="215"/>
      <c r="J97" s="215"/>
      <c r="K97" s="215"/>
      <c r="L97" s="220"/>
      <c r="M97" s="221"/>
      <c r="N97" s="222"/>
      <c r="O97" s="222"/>
      <c r="P97" s="222"/>
      <c r="Q97" s="222"/>
      <c r="R97" s="222"/>
      <c r="S97" s="222"/>
      <c r="T97" s="223"/>
      <c r="AT97" s="224" t="s">
        <v>191</v>
      </c>
      <c r="AU97" s="224" t="s">
        <v>81</v>
      </c>
      <c r="AV97" s="15" t="s">
        <v>189</v>
      </c>
      <c r="AW97" s="15" t="s">
        <v>32</v>
      </c>
      <c r="AX97" s="15" t="s">
        <v>79</v>
      </c>
      <c r="AY97" s="224" t="s">
        <v>181</v>
      </c>
    </row>
    <row r="98" spans="2:51" s="13" customFormat="1" ht="12">
      <c r="B98" s="192"/>
      <c r="C98" s="193"/>
      <c r="D98" s="194" t="s">
        <v>191</v>
      </c>
      <c r="E98" s="195" t="s">
        <v>19</v>
      </c>
      <c r="F98" s="196" t="s">
        <v>254</v>
      </c>
      <c r="G98" s="193"/>
      <c r="H98" s="195" t="s">
        <v>19</v>
      </c>
      <c r="I98" s="193"/>
      <c r="J98" s="193"/>
      <c r="K98" s="193"/>
      <c r="L98" s="198"/>
      <c r="M98" s="199"/>
      <c r="N98" s="200"/>
      <c r="O98" s="200"/>
      <c r="P98" s="200"/>
      <c r="Q98" s="200"/>
      <c r="R98" s="200"/>
      <c r="S98" s="200"/>
      <c r="T98" s="201"/>
      <c r="AT98" s="202" t="s">
        <v>191</v>
      </c>
      <c r="AU98" s="202" t="s">
        <v>81</v>
      </c>
      <c r="AV98" s="13" t="s">
        <v>79</v>
      </c>
      <c r="AW98" s="13" t="s">
        <v>32</v>
      </c>
      <c r="AX98" s="13" t="s">
        <v>71</v>
      </c>
      <c r="AY98" s="202" t="s">
        <v>181</v>
      </c>
    </row>
    <row r="99" spans="1:65" s="2" customFormat="1" ht="24.15" customHeight="1">
      <c r="A99" s="34"/>
      <c r="B99" s="35"/>
      <c r="C99" s="178" t="s">
        <v>208</v>
      </c>
      <c r="D99" s="178" t="s">
        <v>183</v>
      </c>
      <c r="E99" s="179" t="s">
        <v>346</v>
      </c>
      <c r="F99" s="180" t="s">
        <v>347</v>
      </c>
      <c r="G99" s="181" t="s">
        <v>223</v>
      </c>
      <c r="H99" s="182">
        <v>4838</v>
      </c>
      <c r="I99" s="241"/>
      <c r="J99" s="184">
        <f>ROUND(I99*H99,2)</f>
        <v>0</v>
      </c>
      <c r="K99" s="180" t="s">
        <v>187</v>
      </c>
      <c r="L99" s="185"/>
      <c r="M99" s="186" t="s">
        <v>19</v>
      </c>
      <c r="N99" s="187" t="s">
        <v>42</v>
      </c>
      <c r="O99" s="64"/>
      <c r="P99" s="188">
        <f>O99*H99</f>
        <v>0</v>
      </c>
      <c r="Q99" s="188">
        <v>0.00018</v>
      </c>
      <c r="R99" s="188">
        <f>Q99*H99</f>
        <v>0.8708400000000001</v>
      </c>
      <c r="S99" s="188">
        <v>0</v>
      </c>
      <c r="T99" s="189">
        <f>S99*H99</f>
        <v>0</v>
      </c>
      <c r="U99" s="34"/>
      <c r="V99" s="34"/>
      <c r="W99" s="34"/>
      <c r="X99" s="34"/>
      <c r="Y99" s="34"/>
      <c r="Z99" s="34"/>
      <c r="AA99" s="34"/>
      <c r="AB99" s="34"/>
      <c r="AC99" s="34"/>
      <c r="AD99" s="34"/>
      <c r="AE99" s="34"/>
      <c r="AR99" s="190" t="s">
        <v>188</v>
      </c>
      <c r="AT99" s="190" t="s">
        <v>183</v>
      </c>
      <c r="AU99" s="190" t="s">
        <v>81</v>
      </c>
      <c r="AY99" s="17" t="s">
        <v>181</v>
      </c>
      <c r="BE99" s="191">
        <f>IF(N99="základní",J99,0)</f>
        <v>0</v>
      </c>
      <c r="BF99" s="191">
        <f>IF(N99="snížená",J99,0)</f>
        <v>0</v>
      </c>
      <c r="BG99" s="191">
        <f>IF(N99="zákl. přenesená",J99,0)</f>
        <v>0</v>
      </c>
      <c r="BH99" s="191">
        <f>IF(N99="sníž. přenesená",J99,0)</f>
        <v>0</v>
      </c>
      <c r="BI99" s="191">
        <f>IF(N99="nulová",J99,0)</f>
        <v>0</v>
      </c>
      <c r="BJ99" s="17" t="s">
        <v>79</v>
      </c>
      <c r="BK99" s="191">
        <f>ROUND(I99*H99,2)</f>
        <v>0</v>
      </c>
      <c r="BL99" s="17" t="s">
        <v>189</v>
      </c>
      <c r="BM99" s="190" t="s">
        <v>348</v>
      </c>
    </row>
    <row r="100" spans="2:51" s="14" customFormat="1" ht="12">
      <c r="B100" s="203"/>
      <c r="C100" s="204"/>
      <c r="D100" s="194" t="s">
        <v>191</v>
      </c>
      <c r="E100" s="205" t="s">
        <v>19</v>
      </c>
      <c r="F100" s="206" t="s">
        <v>349</v>
      </c>
      <c r="G100" s="204"/>
      <c r="H100" s="207">
        <v>1209.6</v>
      </c>
      <c r="I100" s="204"/>
      <c r="J100" s="204"/>
      <c r="K100" s="204"/>
      <c r="L100" s="209"/>
      <c r="M100" s="210"/>
      <c r="N100" s="211"/>
      <c r="O100" s="211"/>
      <c r="P100" s="211"/>
      <c r="Q100" s="211"/>
      <c r="R100" s="211"/>
      <c r="S100" s="211"/>
      <c r="T100" s="212"/>
      <c r="AT100" s="213" t="s">
        <v>191</v>
      </c>
      <c r="AU100" s="213" t="s">
        <v>81</v>
      </c>
      <c r="AV100" s="14" t="s">
        <v>81</v>
      </c>
      <c r="AW100" s="14" t="s">
        <v>32</v>
      </c>
      <c r="AX100" s="14" t="s">
        <v>71</v>
      </c>
      <c r="AY100" s="213" t="s">
        <v>181</v>
      </c>
    </row>
    <row r="101" spans="2:51" s="14" customFormat="1" ht="12">
      <c r="B101" s="203"/>
      <c r="C101" s="204"/>
      <c r="D101" s="194" t="s">
        <v>191</v>
      </c>
      <c r="E101" s="205" t="s">
        <v>19</v>
      </c>
      <c r="F101" s="206" t="s">
        <v>350</v>
      </c>
      <c r="G101" s="204"/>
      <c r="H101" s="207">
        <v>3628.8</v>
      </c>
      <c r="I101" s="204"/>
      <c r="J101" s="204"/>
      <c r="K101" s="204"/>
      <c r="L101" s="209"/>
      <c r="M101" s="210"/>
      <c r="N101" s="211"/>
      <c r="O101" s="211"/>
      <c r="P101" s="211"/>
      <c r="Q101" s="211"/>
      <c r="R101" s="211"/>
      <c r="S101" s="211"/>
      <c r="T101" s="212"/>
      <c r="AT101" s="213" t="s">
        <v>191</v>
      </c>
      <c r="AU101" s="213" t="s">
        <v>81</v>
      </c>
      <c r="AV101" s="14" t="s">
        <v>81</v>
      </c>
      <c r="AW101" s="14" t="s">
        <v>32</v>
      </c>
      <c r="AX101" s="14" t="s">
        <v>71</v>
      </c>
      <c r="AY101" s="213" t="s">
        <v>181</v>
      </c>
    </row>
    <row r="102" spans="2:51" s="14" customFormat="1" ht="12">
      <c r="B102" s="203"/>
      <c r="C102" s="204"/>
      <c r="D102" s="194" t="s">
        <v>191</v>
      </c>
      <c r="E102" s="205" t="s">
        <v>19</v>
      </c>
      <c r="F102" s="206" t="s">
        <v>351</v>
      </c>
      <c r="G102" s="204"/>
      <c r="H102" s="207">
        <v>-0.4</v>
      </c>
      <c r="I102" s="204"/>
      <c r="J102" s="204"/>
      <c r="K102" s="204"/>
      <c r="L102" s="209"/>
      <c r="M102" s="210"/>
      <c r="N102" s="211"/>
      <c r="O102" s="211"/>
      <c r="P102" s="211"/>
      <c r="Q102" s="211"/>
      <c r="R102" s="211"/>
      <c r="S102" s="211"/>
      <c r="T102" s="212"/>
      <c r="AT102" s="213" t="s">
        <v>191</v>
      </c>
      <c r="AU102" s="213" t="s">
        <v>81</v>
      </c>
      <c r="AV102" s="14" t="s">
        <v>81</v>
      </c>
      <c r="AW102" s="14" t="s">
        <v>32</v>
      </c>
      <c r="AX102" s="14" t="s">
        <v>71</v>
      </c>
      <c r="AY102" s="213" t="s">
        <v>181</v>
      </c>
    </row>
    <row r="103" spans="2:51" s="15" customFormat="1" ht="12">
      <c r="B103" s="214"/>
      <c r="C103" s="215"/>
      <c r="D103" s="194" t="s">
        <v>191</v>
      </c>
      <c r="E103" s="216" t="s">
        <v>19</v>
      </c>
      <c r="F103" s="217" t="s">
        <v>196</v>
      </c>
      <c r="G103" s="215"/>
      <c r="H103" s="218">
        <v>4838</v>
      </c>
      <c r="I103" s="215"/>
      <c r="J103" s="215"/>
      <c r="K103" s="215"/>
      <c r="L103" s="220"/>
      <c r="M103" s="221"/>
      <c r="N103" s="222"/>
      <c r="O103" s="222"/>
      <c r="P103" s="222"/>
      <c r="Q103" s="222"/>
      <c r="R103" s="222"/>
      <c r="S103" s="222"/>
      <c r="T103" s="223"/>
      <c r="AT103" s="224" t="s">
        <v>191</v>
      </c>
      <c r="AU103" s="224" t="s">
        <v>81</v>
      </c>
      <c r="AV103" s="15" t="s">
        <v>189</v>
      </c>
      <c r="AW103" s="15" t="s">
        <v>32</v>
      </c>
      <c r="AX103" s="15" t="s">
        <v>79</v>
      </c>
      <c r="AY103" s="224" t="s">
        <v>181</v>
      </c>
    </row>
    <row r="104" spans="2:51" s="13" customFormat="1" ht="12">
      <c r="B104" s="192"/>
      <c r="C104" s="193"/>
      <c r="D104" s="194" t="s">
        <v>191</v>
      </c>
      <c r="E104" s="195" t="s">
        <v>19</v>
      </c>
      <c r="F104" s="196" t="s">
        <v>254</v>
      </c>
      <c r="G104" s="193"/>
      <c r="H104" s="195" t="s">
        <v>19</v>
      </c>
      <c r="I104" s="193"/>
      <c r="J104" s="193"/>
      <c r="K104" s="193"/>
      <c r="L104" s="198"/>
      <c r="M104" s="199"/>
      <c r="N104" s="200"/>
      <c r="O104" s="200"/>
      <c r="P104" s="200"/>
      <c r="Q104" s="200"/>
      <c r="R104" s="200"/>
      <c r="S104" s="200"/>
      <c r="T104" s="201"/>
      <c r="AT104" s="202" t="s">
        <v>191</v>
      </c>
      <c r="AU104" s="202" t="s">
        <v>81</v>
      </c>
      <c r="AV104" s="13" t="s">
        <v>79</v>
      </c>
      <c r="AW104" s="13" t="s">
        <v>32</v>
      </c>
      <c r="AX104" s="13" t="s">
        <v>71</v>
      </c>
      <c r="AY104" s="202" t="s">
        <v>181</v>
      </c>
    </row>
    <row r="105" spans="1:65" s="2" customFormat="1" ht="24.15" customHeight="1">
      <c r="A105" s="34"/>
      <c r="B105" s="35"/>
      <c r="C105" s="178" t="s">
        <v>189</v>
      </c>
      <c r="D105" s="178" t="s">
        <v>183</v>
      </c>
      <c r="E105" s="179" t="s">
        <v>352</v>
      </c>
      <c r="F105" s="180" t="s">
        <v>353</v>
      </c>
      <c r="G105" s="181" t="s">
        <v>223</v>
      </c>
      <c r="H105" s="182">
        <v>2</v>
      </c>
      <c r="I105" s="241"/>
      <c r="J105" s="184">
        <f>ROUND(I105*H105,2)</f>
        <v>0</v>
      </c>
      <c r="K105" s="180" t="s">
        <v>187</v>
      </c>
      <c r="L105" s="185"/>
      <c r="M105" s="186" t="s">
        <v>19</v>
      </c>
      <c r="N105" s="187" t="s">
        <v>42</v>
      </c>
      <c r="O105" s="64"/>
      <c r="P105" s="188">
        <f>O105*H105</f>
        <v>0</v>
      </c>
      <c r="Q105" s="188">
        <v>0.25684</v>
      </c>
      <c r="R105" s="188">
        <f>Q105*H105</f>
        <v>0.51368</v>
      </c>
      <c r="S105" s="188">
        <v>0</v>
      </c>
      <c r="T105" s="189">
        <f>S105*H105</f>
        <v>0</v>
      </c>
      <c r="U105" s="34"/>
      <c r="V105" s="34"/>
      <c r="W105" s="34"/>
      <c r="X105" s="34"/>
      <c r="Y105" s="34"/>
      <c r="Z105" s="34"/>
      <c r="AA105" s="34"/>
      <c r="AB105" s="34"/>
      <c r="AC105" s="34"/>
      <c r="AD105" s="34"/>
      <c r="AE105" s="34"/>
      <c r="AR105" s="190" t="s">
        <v>188</v>
      </c>
      <c r="AT105" s="190" t="s">
        <v>183</v>
      </c>
      <c r="AU105" s="190" t="s">
        <v>81</v>
      </c>
      <c r="AY105" s="17" t="s">
        <v>181</v>
      </c>
      <c r="BE105" s="191">
        <f>IF(N105="základní",J105,0)</f>
        <v>0</v>
      </c>
      <c r="BF105" s="191">
        <f>IF(N105="snížená",J105,0)</f>
        <v>0</v>
      </c>
      <c r="BG105" s="191">
        <f>IF(N105="zákl. přenesená",J105,0)</f>
        <v>0</v>
      </c>
      <c r="BH105" s="191">
        <f>IF(N105="sníž. přenesená",J105,0)</f>
        <v>0</v>
      </c>
      <c r="BI105" s="191">
        <f>IF(N105="nulová",J105,0)</f>
        <v>0</v>
      </c>
      <c r="BJ105" s="17" t="s">
        <v>79</v>
      </c>
      <c r="BK105" s="191">
        <f>ROUND(I105*H105,2)</f>
        <v>0</v>
      </c>
      <c r="BL105" s="17" t="s">
        <v>189</v>
      </c>
      <c r="BM105" s="190" t="s">
        <v>354</v>
      </c>
    </row>
    <row r="106" spans="2:51" s="14" customFormat="1" ht="12">
      <c r="B106" s="203"/>
      <c r="C106" s="204"/>
      <c r="D106" s="194" t="s">
        <v>191</v>
      </c>
      <c r="E106" s="205" t="s">
        <v>19</v>
      </c>
      <c r="F106" s="206" t="s">
        <v>355</v>
      </c>
      <c r="G106" s="204"/>
      <c r="H106" s="207">
        <v>2</v>
      </c>
      <c r="I106" s="204"/>
      <c r="J106" s="204"/>
      <c r="K106" s="204"/>
      <c r="L106" s="209"/>
      <c r="M106" s="210"/>
      <c r="N106" s="211"/>
      <c r="O106" s="211"/>
      <c r="P106" s="211"/>
      <c r="Q106" s="211"/>
      <c r="R106" s="211"/>
      <c r="S106" s="211"/>
      <c r="T106" s="212"/>
      <c r="AT106" s="213" t="s">
        <v>191</v>
      </c>
      <c r="AU106" s="213" t="s">
        <v>81</v>
      </c>
      <c r="AV106" s="14" t="s">
        <v>81</v>
      </c>
      <c r="AW106" s="14" t="s">
        <v>32</v>
      </c>
      <c r="AX106" s="14" t="s">
        <v>71</v>
      </c>
      <c r="AY106" s="213" t="s">
        <v>181</v>
      </c>
    </row>
    <row r="107" spans="2:51" s="15" customFormat="1" ht="12">
      <c r="B107" s="214"/>
      <c r="C107" s="215"/>
      <c r="D107" s="194" t="s">
        <v>191</v>
      </c>
      <c r="E107" s="216" t="s">
        <v>19</v>
      </c>
      <c r="F107" s="217" t="s">
        <v>196</v>
      </c>
      <c r="G107" s="215"/>
      <c r="H107" s="218">
        <v>2</v>
      </c>
      <c r="I107" s="215"/>
      <c r="J107" s="215"/>
      <c r="K107" s="215"/>
      <c r="L107" s="220"/>
      <c r="M107" s="221"/>
      <c r="N107" s="222"/>
      <c r="O107" s="222"/>
      <c r="P107" s="222"/>
      <c r="Q107" s="222"/>
      <c r="R107" s="222"/>
      <c r="S107" s="222"/>
      <c r="T107" s="223"/>
      <c r="AT107" s="224" t="s">
        <v>191</v>
      </c>
      <c r="AU107" s="224" t="s">
        <v>81</v>
      </c>
      <c r="AV107" s="15" t="s">
        <v>189</v>
      </c>
      <c r="AW107" s="15" t="s">
        <v>32</v>
      </c>
      <c r="AX107" s="15" t="s">
        <v>79</v>
      </c>
      <c r="AY107" s="224" t="s">
        <v>181</v>
      </c>
    </row>
    <row r="108" spans="2:51" s="13" customFormat="1" ht="12">
      <c r="B108" s="192"/>
      <c r="C108" s="193"/>
      <c r="D108" s="194" t="s">
        <v>191</v>
      </c>
      <c r="E108" s="195" t="s">
        <v>19</v>
      </c>
      <c r="F108" s="196" t="s">
        <v>254</v>
      </c>
      <c r="G108" s="193"/>
      <c r="H108" s="195" t="s">
        <v>19</v>
      </c>
      <c r="I108" s="193"/>
      <c r="J108" s="193"/>
      <c r="K108" s="193"/>
      <c r="L108" s="198"/>
      <c r="M108" s="199"/>
      <c r="N108" s="200"/>
      <c r="O108" s="200"/>
      <c r="P108" s="200"/>
      <c r="Q108" s="200"/>
      <c r="R108" s="200"/>
      <c r="S108" s="200"/>
      <c r="T108" s="201"/>
      <c r="AT108" s="202" t="s">
        <v>191</v>
      </c>
      <c r="AU108" s="202" t="s">
        <v>81</v>
      </c>
      <c r="AV108" s="13" t="s">
        <v>79</v>
      </c>
      <c r="AW108" s="13" t="s">
        <v>32</v>
      </c>
      <c r="AX108" s="13" t="s">
        <v>71</v>
      </c>
      <c r="AY108" s="202" t="s">
        <v>181</v>
      </c>
    </row>
    <row r="109" spans="1:65" s="2" customFormat="1" ht="24.15" customHeight="1">
      <c r="A109" s="34"/>
      <c r="B109" s="35"/>
      <c r="C109" s="178" t="s">
        <v>197</v>
      </c>
      <c r="D109" s="178" t="s">
        <v>183</v>
      </c>
      <c r="E109" s="179" t="s">
        <v>356</v>
      </c>
      <c r="F109" s="180" t="s">
        <v>357</v>
      </c>
      <c r="G109" s="181" t="s">
        <v>223</v>
      </c>
      <c r="H109" s="182">
        <v>4</v>
      </c>
      <c r="I109" s="241"/>
      <c r="J109" s="184">
        <f>ROUND(I109*H109,2)</f>
        <v>0</v>
      </c>
      <c r="K109" s="180" t="s">
        <v>187</v>
      </c>
      <c r="L109" s="185"/>
      <c r="M109" s="186" t="s">
        <v>19</v>
      </c>
      <c r="N109" s="187" t="s">
        <v>42</v>
      </c>
      <c r="O109" s="64"/>
      <c r="P109" s="188">
        <f>O109*H109</f>
        <v>0</v>
      </c>
      <c r="Q109" s="188">
        <v>0.34114</v>
      </c>
      <c r="R109" s="188">
        <f>Q109*H109</f>
        <v>1.36456</v>
      </c>
      <c r="S109" s="188">
        <v>0</v>
      </c>
      <c r="T109" s="189">
        <f>S109*H109</f>
        <v>0</v>
      </c>
      <c r="U109" s="34"/>
      <c r="V109" s="34"/>
      <c r="W109" s="34"/>
      <c r="X109" s="34"/>
      <c r="Y109" s="34"/>
      <c r="Z109" s="34"/>
      <c r="AA109" s="34"/>
      <c r="AB109" s="34"/>
      <c r="AC109" s="34"/>
      <c r="AD109" s="34"/>
      <c r="AE109" s="34"/>
      <c r="AR109" s="190" t="s">
        <v>188</v>
      </c>
      <c r="AT109" s="190" t="s">
        <v>183</v>
      </c>
      <c r="AU109" s="190" t="s">
        <v>81</v>
      </c>
      <c r="AY109" s="17" t="s">
        <v>181</v>
      </c>
      <c r="BE109" s="191">
        <f>IF(N109="základní",J109,0)</f>
        <v>0</v>
      </c>
      <c r="BF109" s="191">
        <f>IF(N109="snížená",J109,0)</f>
        <v>0</v>
      </c>
      <c r="BG109" s="191">
        <f>IF(N109="zákl. přenesená",J109,0)</f>
        <v>0</v>
      </c>
      <c r="BH109" s="191">
        <f>IF(N109="sníž. přenesená",J109,0)</f>
        <v>0</v>
      </c>
      <c r="BI109" s="191">
        <f>IF(N109="nulová",J109,0)</f>
        <v>0</v>
      </c>
      <c r="BJ109" s="17" t="s">
        <v>79</v>
      </c>
      <c r="BK109" s="191">
        <f>ROUND(I109*H109,2)</f>
        <v>0</v>
      </c>
      <c r="BL109" s="17" t="s">
        <v>189</v>
      </c>
      <c r="BM109" s="190" t="s">
        <v>358</v>
      </c>
    </row>
    <row r="110" spans="2:51" s="14" customFormat="1" ht="12">
      <c r="B110" s="203"/>
      <c r="C110" s="204"/>
      <c r="D110" s="194" t="s">
        <v>191</v>
      </c>
      <c r="E110" s="205" t="s">
        <v>19</v>
      </c>
      <c r="F110" s="206" t="s">
        <v>359</v>
      </c>
      <c r="G110" s="204"/>
      <c r="H110" s="207">
        <v>2</v>
      </c>
      <c r="I110" s="204"/>
      <c r="J110" s="204"/>
      <c r="K110" s="204"/>
      <c r="L110" s="209"/>
      <c r="M110" s="210"/>
      <c r="N110" s="211"/>
      <c r="O110" s="211"/>
      <c r="P110" s="211"/>
      <c r="Q110" s="211"/>
      <c r="R110" s="211"/>
      <c r="S110" s="211"/>
      <c r="T110" s="212"/>
      <c r="AT110" s="213" t="s">
        <v>191</v>
      </c>
      <c r="AU110" s="213" t="s">
        <v>81</v>
      </c>
      <c r="AV110" s="14" t="s">
        <v>81</v>
      </c>
      <c r="AW110" s="14" t="s">
        <v>32</v>
      </c>
      <c r="AX110" s="14" t="s">
        <v>71</v>
      </c>
      <c r="AY110" s="213" t="s">
        <v>181</v>
      </c>
    </row>
    <row r="111" spans="2:51" s="14" customFormat="1" ht="12">
      <c r="B111" s="203"/>
      <c r="C111" s="204"/>
      <c r="D111" s="194" t="s">
        <v>191</v>
      </c>
      <c r="E111" s="205" t="s">
        <v>19</v>
      </c>
      <c r="F111" s="206" t="s">
        <v>360</v>
      </c>
      <c r="G111" s="204"/>
      <c r="H111" s="207">
        <v>2</v>
      </c>
      <c r="I111" s="204"/>
      <c r="J111" s="204"/>
      <c r="K111" s="204"/>
      <c r="L111" s="209"/>
      <c r="M111" s="210"/>
      <c r="N111" s="211"/>
      <c r="O111" s="211"/>
      <c r="P111" s="211"/>
      <c r="Q111" s="211"/>
      <c r="R111" s="211"/>
      <c r="S111" s="211"/>
      <c r="T111" s="212"/>
      <c r="AT111" s="213" t="s">
        <v>191</v>
      </c>
      <c r="AU111" s="213" t="s">
        <v>81</v>
      </c>
      <c r="AV111" s="14" t="s">
        <v>81</v>
      </c>
      <c r="AW111" s="14" t="s">
        <v>32</v>
      </c>
      <c r="AX111" s="14" t="s">
        <v>71</v>
      </c>
      <c r="AY111" s="213" t="s">
        <v>181</v>
      </c>
    </row>
    <row r="112" spans="2:51" s="15" customFormat="1" ht="12">
      <c r="B112" s="214"/>
      <c r="C112" s="215"/>
      <c r="D112" s="194" t="s">
        <v>191</v>
      </c>
      <c r="E112" s="216" t="s">
        <v>19</v>
      </c>
      <c r="F112" s="217" t="s">
        <v>196</v>
      </c>
      <c r="G112" s="215"/>
      <c r="H112" s="218">
        <v>4</v>
      </c>
      <c r="I112" s="215"/>
      <c r="J112" s="215"/>
      <c r="K112" s="215"/>
      <c r="L112" s="220"/>
      <c r="M112" s="221"/>
      <c r="N112" s="222"/>
      <c r="O112" s="222"/>
      <c r="P112" s="222"/>
      <c r="Q112" s="222"/>
      <c r="R112" s="222"/>
      <c r="S112" s="222"/>
      <c r="T112" s="223"/>
      <c r="AT112" s="224" t="s">
        <v>191</v>
      </c>
      <c r="AU112" s="224" t="s">
        <v>81</v>
      </c>
      <c r="AV112" s="15" t="s">
        <v>189</v>
      </c>
      <c r="AW112" s="15" t="s">
        <v>32</v>
      </c>
      <c r="AX112" s="15" t="s">
        <v>79</v>
      </c>
      <c r="AY112" s="224" t="s">
        <v>181</v>
      </c>
    </row>
    <row r="113" spans="2:51" s="13" customFormat="1" ht="12">
      <c r="B113" s="192"/>
      <c r="C113" s="193"/>
      <c r="D113" s="194" t="s">
        <v>191</v>
      </c>
      <c r="E113" s="195" t="s">
        <v>19</v>
      </c>
      <c r="F113" s="196" t="s">
        <v>254</v>
      </c>
      <c r="G113" s="193"/>
      <c r="H113" s="195" t="s">
        <v>19</v>
      </c>
      <c r="I113" s="193"/>
      <c r="J113" s="193"/>
      <c r="K113" s="193"/>
      <c r="L113" s="198"/>
      <c r="M113" s="199"/>
      <c r="N113" s="200"/>
      <c r="O113" s="200"/>
      <c r="P113" s="200"/>
      <c r="Q113" s="200"/>
      <c r="R113" s="200"/>
      <c r="S113" s="200"/>
      <c r="T113" s="201"/>
      <c r="AT113" s="202" t="s">
        <v>191</v>
      </c>
      <c r="AU113" s="202" t="s">
        <v>81</v>
      </c>
      <c r="AV113" s="13" t="s">
        <v>79</v>
      </c>
      <c r="AW113" s="13" t="s">
        <v>32</v>
      </c>
      <c r="AX113" s="13" t="s">
        <v>71</v>
      </c>
      <c r="AY113" s="202" t="s">
        <v>181</v>
      </c>
    </row>
    <row r="114" spans="1:65" s="2" customFormat="1" ht="24.15" customHeight="1">
      <c r="A114" s="34"/>
      <c r="B114" s="35"/>
      <c r="C114" s="178" t="s">
        <v>225</v>
      </c>
      <c r="D114" s="178" t="s">
        <v>183</v>
      </c>
      <c r="E114" s="179" t="s">
        <v>250</v>
      </c>
      <c r="F114" s="180" t="s">
        <v>251</v>
      </c>
      <c r="G114" s="181" t="s">
        <v>223</v>
      </c>
      <c r="H114" s="182">
        <v>14</v>
      </c>
      <c r="I114" s="241"/>
      <c r="J114" s="184">
        <f>ROUND(I114*H114,2)</f>
        <v>0</v>
      </c>
      <c r="K114" s="180" t="s">
        <v>187</v>
      </c>
      <c r="L114" s="185"/>
      <c r="M114" s="186" t="s">
        <v>19</v>
      </c>
      <c r="N114" s="187" t="s">
        <v>42</v>
      </c>
      <c r="O114" s="64"/>
      <c r="P114" s="188">
        <f>O114*H114</f>
        <v>0</v>
      </c>
      <c r="Q114" s="188">
        <v>0.34114</v>
      </c>
      <c r="R114" s="188">
        <f>Q114*H114</f>
        <v>4.7759599999999995</v>
      </c>
      <c r="S114" s="188">
        <v>0</v>
      </c>
      <c r="T114" s="189">
        <f>S114*H114</f>
        <v>0</v>
      </c>
      <c r="U114" s="34"/>
      <c r="V114" s="34"/>
      <c r="W114" s="34"/>
      <c r="X114" s="34"/>
      <c r="Y114" s="34"/>
      <c r="Z114" s="34"/>
      <c r="AA114" s="34"/>
      <c r="AB114" s="34"/>
      <c r="AC114" s="34"/>
      <c r="AD114" s="34"/>
      <c r="AE114" s="34"/>
      <c r="AR114" s="190" t="s">
        <v>188</v>
      </c>
      <c r="AT114" s="190" t="s">
        <v>183</v>
      </c>
      <c r="AU114" s="190" t="s">
        <v>81</v>
      </c>
      <c r="AY114" s="17" t="s">
        <v>181</v>
      </c>
      <c r="BE114" s="191">
        <f>IF(N114="základní",J114,0)</f>
        <v>0</v>
      </c>
      <c r="BF114" s="191">
        <f>IF(N114="snížená",J114,0)</f>
        <v>0</v>
      </c>
      <c r="BG114" s="191">
        <f>IF(N114="zákl. přenesená",J114,0)</f>
        <v>0</v>
      </c>
      <c r="BH114" s="191">
        <f>IF(N114="sníž. přenesená",J114,0)</f>
        <v>0</v>
      </c>
      <c r="BI114" s="191">
        <f>IF(N114="nulová",J114,0)</f>
        <v>0</v>
      </c>
      <c r="BJ114" s="17" t="s">
        <v>79</v>
      </c>
      <c r="BK114" s="191">
        <f>ROUND(I114*H114,2)</f>
        <v>0</v>
      </c>
      <c r="BL114" s="17" t="s">
        <v>189</v>
      </c>
      <c r="BM114" s="190" t="s">
        <v>361</v>
      </c>
    </row>
    <row r="115" spans="2:51" s="14" customFormat="1" ht="12">
      <c r="B115" s="203"/>
      <c r="C115" s="204"/>
      <c r="D115" s="194" t="s">
        <v>191</v>
      </c>
      <c r="E115" s="205" t="s">
        <v>19</v>
      </c>
      <c r="F115" s="206" t="s">
        <v>362</v>
      </c>
      <c r="G115" s="204"/>
      <c r="H115" s="207">
        <v>2</v>
      </c>
      <c r="I115" s="204"/>
      <c r="J115" s="204"/>
      <c r="K115" s="204"/>
      <c r="L115" s="209"/>
      <c r="M115" s="210"/>
      <c r="N115" s="211"/>
      <c r="O115" s="211"/>
      <c r="P115" s="211"/>
      <c r="Q115" s="211"/>
      <c r="R115" s="211"/>
      <c r="S115" s="211"/>
      <c r="T115" s="212"/>
      <c r="AT115" s="213" t="s">
        <v>191</v>
      </c>
      <c r="AU115" s="213" t="s">
        <v>81</v>
      </c>
      <c r="AV115" s="14" t="s">
        <v>81</v>
      </c>
      <c r="AW115" s="14" t="s">
        <v>32</v>
      </c>
      <c r="AX115" s="14" t="s">
        <v>71</v>
      </c>
      <c r="AY115" s="213" t="s">
        <v>181</v>
      </c>
    </row>
    <row r="116" spans="2:51" s="14" customFormat="1" ht="12">
      <c r="B116" s="203"/>
      <c r="C116" s="204"/>
      <c r="D116" s="194" t="s">
        <v>191</v>
      </c>
      <c r="E116" s="205" t="s">
        <v>19</v>
      </c>
      <c r="F116" s="206" t="s">
        <v>363</v>
      </c>
      <c r="G116" s="204"/>
      <c r="H116" s="207">
        <v>2</v>
      </c>
      <c r="I116" s="204"/>
      <c r="J116" s="204"/>
      <c r="K116" s="204"/>
      <c r="L116" s="209"/>
      <c r="M116" s="210"/>
      <c r="N116" s="211"/>
      <c r="O116" s="211"/>
      <c r="P116" s="211"/>
      <c r="Q116" s="211"/>
      <c r="R116" s="211"/>
      <c r="S116" s="211"/>
      <c r="T116" s="212"/>
      <c r="AT116" s="213" t="s">
        <v>191</v>
      </c>
      <c r="AU116" s="213" t="s">
        <v>81</v>
      </c>
      <c r="AV116" s="14" t="s">
        <v>81</v>
      </c>
      <c r="AW116" s="14" t="s">
        <v>32</v>
      </c>
      <c r="AX116" s="14" t="s">
        <v>71</v>
      </c>
      <c r="AY116" s="213" t="s">
        <v>181</v>
      </c>
    </row>
    <row r="117" spans="2:51" s="14" customFormat="1" ht="12">
      <c r="B117" s="203"/>
      <c r="C117" s="204"/>
      <c r="D117" s="194" t="s">
        <v>191</v>
      </c>
      <c r="E117" s="205" t="s">
        <v>19</v>
      </c>
      <c r="F117" s="206" t="s">
        <v>364</v>
      </c>
      <c r="G117" s="204"/>
      <c r="H117" s="207">
        <v>4</v>
      </c>
      <c r="I117" s="204"/>
      <c r="J117" s="204"/>
      <c r="K117" s="204"/>
      <c r="L117" s="209"/>
      <c r="M117" s="210"/>
      <c r="N117" s="211"/>
      <c r="O117" s="211"/>
      <c r="P117" s="211"/>
      <c r="Q117" s="211"/>
      <c r="R117" s="211"/>
      <c r="S117" s="211"/>
      <c r="T117" s="212"/>
      <c r="AT117" s="213" t="s">
        <v>191</v>
      </c>
      <c r="AU117" s="213" t="s">
        <v>81</v>
      </c>
      <c r="AV117" s="14" t="s">
        <v>81</v>
      </c>
      <c r="AW117" s="14" t="s">
        <v>32</v>
      </c>
      <c r="AX117" s="14" t="s">
        <v>71</v>
      </c>
      <c r="AY117" s="213" t="s">
        <v>181</v>
      </c>
    </row>
    <row r="118" spans="2:51" s="14" customFormat="1" ht="12">
      <c r="B118" s="203"/>
      <c r="C118" s="204"/>
      <c r="D118" s="194" t="s">
        <v>191</v>
      </c>
      <c r="E118" s="205" t="s">
        <v>19</v>
      </c>
      <c r="F118" s="206" t="s">
        <v>365</v>
      </c>
      <c r="G118" s="204"/>
      <c r="H118" s="207">
        <v>4</v>
      </c>
      <c r="I118" s="204"/>
      <c r="J118" s="204"/>
      <c r="K118" s="204"/>
      <c r="L118" s="209"/>
      <c r="M118" s="210"/>
      <c r="N118" s="211"/>
      <c r="O118" s="211"/>
      <c r="P118" s="211"/>
      <c r="Q118" s="211"/>
      <c r="R118" s="211"/>
      <c r="S118" s="211"/>
      <c r="T118" s="212"/>
      <c r="AT118" s="213" t="s">
        <v>191</v>
      </c>
      <c r="AU118" s="213" t="s">
        <v>81</v>
      </c>
      <c r="AV118" s="14" t="s">
        <v>81</v>
      </c>
      <c r="AW118" s="14" t="s">
        <v>32</v>
      </c>
      <c r="AX118" s="14" t="s">
        <v>71</v>
      </c>
      <c r="AY118" s="213" t="s">
        <v>181</v>
      </c>
    </row>
    <row r="119" spans="2:51" s="14" customFormat="1" ht="12">
      <c r="B119" s="203"/>
      <c r="C119" s="204"/>
      <c r="D119" s="194" t="s">
        <v>191</v>
      </c>
      <c r="E119" s="205" t="s">
        <v>19</v>
      </c>
      <c r="F119" s="206" t="s">
        <v>366</v>
      </c>
      <c r="G119" s="204"/>
      <c r="H119" s="207">
        <v>2</v>
      </c>
      <c r="I119" s="204"/>
      <c r="J119" s="204"/>
      <c r="K119" s="204"/>
      <c r="L119" s="209"/>
      <c r="M119" s="210"/>
      <c r="N119" s="211"/>
      <c r="O119" s="211"/>
      <c r="P119" s="211"/>
      <c r="Q119" s="211"/>
      <c r="R119" s="211"/>
      <c r="S119" s="211"/>
      <c r="T119" s="212"/>
      <c r="AT119" s="213" t="s">
        <v>191</v>
      </c>
      <c r="AU119" s="213" t="s">
        <v>81</v>
      </c>
      <c r="AV119" s="14" t="s">
        <v>81</v>
      </c>
      <c r="AW119" s="14" t="s">
        <v>32</v>
      </c>
      <c r="AX119" s="14" t="s">
        <v>71</v>
      </c>
      <c r="AY119" s="213" t="s">
        <v>181</v>
      </c>
    </row>
    <row r="120" spans="2:51" s="15" customFormat="1" ht="12">
      <c r="B120" s="214"/>
      <c r="C120" s="215"/>
      <c r="D120" s="194" t="s">
        <v>191</v>
      </c>
      <c r="E120" s="216" t="s">
        <v>19</v>
      </c>
      <c r="F120" s="217" t="s">
        <v>196</v>
      </c>
      <c r="G120" s="215"/>
      <c r="H120" s="218">
        <v>14</v>
      </c>
      <c r="I120" s="215"/>
      <c r="J120" s="215"/>
      <c r="K120" s="215"/>
      <c r="L120" s="220"/>
      <c r="M120" s="221"/>
      <c r="N120" s="222"/>
      <c r="O120" s="222"/>
      <c r="P120" s="222"/>
      <c r="Q120" s="222"/>
      <c r="R120" s="222"/>
      <c r="S120" s="222"/>
      <c r="T120" s="223"/>
      <c r="AT120" s="224" t="s">
        <v>191</v>
      </c>
      <c r="AU120" s="224" t="s">
        <v>81</v>
      </c>
      <c r="AV120" s="15" t="s">
        <v>189</v>
      </c>
      <c r="AW120" s="15" t="s">
        <v>32</v>
      </c>
      <c r="AX120" s="15" t="s">
        <v>79</v>
      </c>
      <c r="AY120" s="224" t="s">
        <v>181</v>
      </c>
    </row>
    <row r="121" spans="2:51" s="13" customFormat="1" ht="12">
      <c r="B121" s="192"/>
      <c r="C121" s="193"/>
      <c r="D121" s="194" t="s">
        <v>191</v>
      </c>
      <c r="E121" s="195" t="s">
        <v>19</v>
      </c>
      <c r="F121" s="196" t="s">
        <v>254</v>
      </c>
      <c r="G121" s="193"/>
      <c r="H121" s="195" t="s">
        <v>19</v>
      </c>
      <c r="I121" s="193"/>
      <c r="J121" s="193"/>
      <c r="K121" s="193"/>
      <c r="L121" s="198"/>
      <c r="M121" s="199"/>
      <c r="N121" s="200"/>
      <c r="O121" s="200"/>
      <c r="P121" s="200"/>
      <c r="Q121" s="200"/>
      <c r="R121" s="200"/>
      <c r="S121" s="200"/>
      <c r="T121" s="201"/>
      <c r="AT121" s="202" t="s">
        <v>191</v>
      </c>
      <c r="AU121" s="202" t="s">
        <v>81</v>
      </c>
      <c r="AV121" s="13" t="s">
        <v>79</v>
      </c>
      <c r="AW121" s="13" t="s">
        <v>32</v>
      </c>
      <c r="AX121" s="13" t="s">
        <v>71</v>
      </c>
      <c r="AY121" s="202" t="s">
        <v>181</v>
      </c>
    </row>
    <row r="122" spans="1:65" s="2" customFormat="1" ht="24.15" customHeight="1">
      <c r="A122" s="34"/>
      <c r="B122" s="35"/>
      <c r="C122" s="178" t="s">
        <v>230</v>
      </c>
      <c r="D122" s="178" t="s">
        <v>183</v>
      </c>
      <c r="E122" s="179" t="s">
        <v>367</v>
      </c>
      <c r="F122" s="180" t="s">
        <v>368</v>
      </c>
      <c r="G122" s="181" t="s">
        <v>262</v>
      </c>
      <c r="H122" s="182">
        <v>12</v>
      </c>
      <c r="I122" s="241"/>
      <c r="J122" s="184">
        <f>ROUND(I122*H122,2)</f>
        <v>0</v>
      </c>
      <c r="K122" s="180" t="s">
        <v>187</v>
      </c>
      <c r="L122" s="185"/>
      <c r="M122" s="186" t="s">
        <v>19</v>
      </c>
      <c r="N122" s="187" t="s">
        <v>42</v>
      </c>
      <c r="O122" s="64"/>
      <c r="P122" s="188">
        <f>O122*H122</f>
        <v>0</v>
      </c>
      <c r="Q122" s="188">
        <v>0.06021</v>
      </c>
      <c r="R122" s="188">
        <f>Q122*H122</f>
        <v>0.72252</v>
      </c>
      <c r="S122" s="188">
        <v>0</v>
      </c>
      <c r="T122" s="189">
        <f>S122*H122</f>
        <v>0</v>
      </c>
      <c r="U122" s="34"/>
      <c r="V122" s="34"/>
      <c r="W122" s="34"/>
      <c r="X122" s="34"/>
      <c r="Y122" s="34"/>
      <c r="Z122" s="34"/>
      <c r="AA122" s="34"/>
      <c r="AB122" s="34"/>
      <c r="AC122" s="34"/>
      <c r="AD122" s="34"/>
      <c r="AE122" s="34"/>
      <c r="AR122" s="190" t="s">
        <v>188</v>
      </c>
      <c r="AT122" s="190" t="s">
        <v>183</v>
      </c>
      <c r="AU122" s="190" t="s">
        <v>81</v>
      </c>
      <c r="AY122" s="17" t="s">
        <v>181</v>
      </c>
      <c r="BE122" s="191">
        <f>IF(N122="základní",J122,0)</f>
        <v>0</v>
      </c>
      <c r="BF122" s="191">
        <f>IF(N122="snížená",J122,0)</f>
        <v>0</v>
      </c>
      <c r="BG122" s="191">
        <f>IF(N122="zákl. přenesená",J122,0)</f>
        <v>0</v>
      </c>
      <c r="BH122" s="191">
        <f>IF(N122="sníž. přenesená",J122,0)</f>
        <v>0</v>
      </c>
      <c r="BI122" s="191">
        <f>IF(N122="nulová",J122,0)</f>
        <v>0</v>
      </c>
      <c r="BJ122" s="17" t="s">
        <v>79</v>
      </c>
      <c r="BK122" s="191">
        <f>ROUND(I122*H122,2)</f>
        <v>0</v>
      </c>
      <c r="BL122" s="17" t="s">
        <v>189</v>
      </c>
      <c r="BM122" s="190" t="s">
        <v>369</v>
      </c>
    </row>
    <row r="123" spans="2:51" s="13" customFormat="1" ht="12">
      <c r="B123" s="192"/>
      <c r="C123" s="193"/>
      <c r="D123" s="194" t="s">
        <v>191</v>
      </c>
      <c r="E123" s="195" t="s">
        <v>19</v>
      </c>
      <c r="F123" s="196" t="s">
        <v>370</v>
      </c>
      <c r="G123" s="193"/>
      <c r="H123" s="195" t="s">
        <v>19</v>
      </c>
      <c r="I123" s="193"/>
      <c r="J123" s="193"/>
      <c r="K123" s="193"/>
      <c r="L123" s="198"/>
      <c r="M123" s="199"/>
      <c r="N123" s="200"/>
      <c r="O123" s="200"/>
      <c r="P123" s="200"/>
      <c r="Q123" s="200"/>
      <c r="R123" s="200"/>
      <c r="S123" s="200"/>
      <c r="T123" s="201"/>
      <c r="AT123" s="202" t="s">
        <v>191</v>
      </c>
      <c r="AU123" s="202" t="s">
        <v>81</v>
      </c>
      <c r="AV123" s="13" t="s">
        <v>79</v>
      </c>
      <c r="AW123" s="13" t="s">
        <v>32</v>
      </c>
      <c r="AX123" s="13" t="s">
        <v>71</v>
      </c>
      <c r="AY123" s="202" t="s">
        <v>181</v>
      </c>
    </row>
    <row r="124" spans="2:51" s="14" customFormat="1" ht="12">
      <c r="B124" s="203"/>
      <c r="C124" s="204"/>
      <c r="D124" s="194" t="s">
        <v>191</v>
      </c>
      <c r="E124" s="205" t="s">
        <v>19</v>
      </c>
      <c r="F124" s="206" t="s">
        <v>371</v>
      </c>
      <c r="G124" s="204"/>
      <c r="H124" s="207">
        <v>6</v>
      </c>
      <c r="I124" s="204"/>
      <c r="J124" s="204"/>
      <c r="K124" s="204"/>
      <c r="L124" s="209"/>
      <c r="M124" s="210"/>
      <c r="N124" s="211"/>
      <c r="O124" s="211"/>
      <c r="P124" s="211"/>
      <c r="Q124" s="211"/>
      <c r="R124" s="211"/>
      <c r="S124" s="211"/>
      <c r="T124" s="212"/>
      <c r="AT124" s="213" t="s">
        <v>191</v>
      </c>
      <c r="AU124" s="213" t="s">
        <v>81</v>
      </c>
      <c r="AV124" s="14" t="s">
        <v>81</v>
      </c>
      <c r="AW124" s="14" t="s">
        <v>32</v>
      </c>
      <c r="AX124" s="14" t="s">
        <v>71</v>
      </c>
      <c r="AY124" s="213" t="s">
        <v>181</v>
      </c>
    </row>
    <row r="125" spans="2:51" s="14" customFormat="1" ht="12">
      <c r="B125" s="203"/>
      <c r="C125" s="204"/>
      <c r="D125" s="194" t="s">
        <v>191</v>
      </c>
      <c r="E125" s="205" t="s">
        <v>19</v>
      </c>
      <c r="F125" s="206" t="s">
        <v>372</v>
      </c>
      <c r="G125" s="204"/>
      <c r="H125" s="207">
        <v>6</v>
      </c>
      <c r="I125" s="204"/>
      <c r="J125" s="204"/>
      <c r="K125" s="204"/>
      <c r="L125" s="209"/>
      <c r="M125" s="210"/>
      <c r="N125" s="211"/>
      <c r="O125" s="211"/>
      <c r="P125" s="211"/>
      <c r="Q125" s="211"/>
      <c r="R125" s="211"/>
      <c r="S125" s="211"/>
      <c r="T125" s="212"/>
      <c r="AT125" s="213" t="s">
        <v>191</v>
      </c>
      <c r="AU125" s="213" t="s">
        <v>81</v>
      </c>
      <c r="AV125" s="14" t="s">
        <v>81</v>
      </c>
      <c r="AW125" s="14" t="s">
        <v>32</v>
      </c>
      <c r="AX125" s="14" t="s">
        <v>71</v>
      </c>
      <c r="AY125" s="213" t="s">
        <v>181</v>
      </c>
    </row>
    <row r="126" spans="2:51" s="15" customFormat="1" ht="12">
      <c r="B126" s="214"/>
      <c r="C126" s="215"/>
      <c r="D126" s="194" t="s">
        <v>191</v>
      </c>
      <c r="E126" s="216" t="s">
        <v>19</v>
      </c>
      <c r="F126" s="217" t="s">
        <v>196</v>
      </c>
      <c r="G126" s="215"/>
      <c r="H126" s="218">
        <v>12</v>
      </c>
      <c r="I126" s="215"/>
      <c r="J126" s="215"/>
      <c r="K126" s="215"/>
      <c r="L126" s="220"/>
      <c r="M126" s="221"/>
      <c r="N126" s="222"/>
      <c r="O126" s="222"/>
      <c r="P126" s="222"/>
      <c r="Q126" s="222"/>
      <c r="R126" s="222"/>
      <c r="S126" s="222"/>
      <c r="T126" s="223"/>
      <c r="AT126" s="224" t="s">
        <v>191</v>
      </c>
      <c r="AU126" s="224" t="s">
        <v>81</v>
      </c>
      <c r="AV126" s="15" t="s">
        <v>189</v>
      </c>
      <c r="AW126" s="15" t="s">
        <v>32</v>
      </c>
      <c r="AX126" s="15" t="s">
        <v>79</v>
      </c>
      <c r="AY126" s="224" t="s">
        <v>181</v>
      </c>
    </row>
    <row r="127" spans="2:51" s="13" customFormat="1" ht="12">
      <c r="B127" s="192"/>
      <c r="C127" s="193"/>
      <c r="D127" s="194" t="s">
        <v>191</v>
      </c>
      <c r="E127" s="195" t="s">
        <v>19</v>
      </c>
      <c r="F127" s="196" t="s">
        <v>254</v>
      </c>
      <c r="G127" s="193"/>
      <c r="H127" s="195" t="s">
        <v>19</v>
      </c>
      <c r="I127" s="193"/>
      <c r="J127" s="193"/>
      <c r="K127" s="193"/>
      <c r="L127" s="198"/>
      <c r="M127" s="199"/>
      <c r="N127" s="200"/>
      <c r="O127" s="200"/>
      <c r="P127" s="200"/>
      <c r="Q127" s="200"/>
      <c r="R127" s="200"/>
      <c r="S127" s="200"/>
      <c r="T127" s="201"/>
      <c r="AT127" s="202" t="s">
        <v>191</v>
      </c>
      <c r="AU127" s="202" t="s">
        <v>81</v>
      </c>
      <c r="AV127" s="13" t="s">
        <v>79</v>
      </c>
      <c r="AW127" s="13" t="s">
        <v>32</v>
      </c>
      <c r="AX127" s="13" t="s">
        <v>71</v>
      </c>
      <c r="AY127" s="202" t="s">
        <v>181</v>
      </c>
    </row>
    <row r="128" spans="1:65" s="2" customFormat="1" ht="24.15" customHeight="1">
      <c r="A128" s="34"/>
      <c r="B128" s="35"/>
      <c r="C128" s="178" t="s">
        <v>188</v>
      </c>
      <c r="D128" s="178" t="s">
        <v>183</v>
      </c>
      <c r="E128" s="179" t="s">
        <v>373</v>
      </c>
      <c r="F128" s="180" t="s">
        <v>374</v>
      </c>
      <c r="G128" s="181" t="s">
        <v>262</v>
      </c>
      <c r="H128" s="182">
        <v>12</v>
      </c>
      <c r="I128" s="241"/>
      <c r="J128" s="184">
        <f>ROUND(I128*H128,2)</f>
        <v>0</v>
      </c>
      <c r="K128" s="180" t="s">
        <v>187</v>
      </c>
      <c r="L128" s="185"/>
      <c r="M128" s="186" t="s">
        <v>19</v>
      </c>
      <c r="N128" s="187" t="s">
        <v>42</v>
      </c>
      <c r="O128" s="64"/>
      <c r="P128" s="188">
        <f>O128*H128</f>
        <v>0</v>
      </c>
      <c r="Q128" s="188">
        <v>0.06021</v>
      </c>
      <c r="R128" s="188">
        <f>Q128*H128</f>
        <v>0.72252</v>
      </c>
      <c r="S128" s="188">
        <v>0</v>
      </c>
      <c r="T128" s="189">
        <f>S128*H128</f>
        <v>0</v>
      </c>
      <c r="U128" s="34"/>
      <c r="V128" s="34"/>
      <c r="W128" s="34"/>
      <c r="X128" s="34"/>
      <c r="Y128" s="34"/>
      <c r="Z128" s="34"/>
      <c r="AA128" s="34"/>
      <c r="AB128" s="34"/>
      <c r="AC128" s="34"/>
      <c r="AD128" s="34"/>
      <c r="AE128" s="34"/>
      <c r="AR128" s="190" t="s">
        <v>188</v>
      </c>
      <c r="AT128" s="190" t="s">
        <v>183</v>
      </c>
      <c r="AU128" s="190" t="s">
        <v>81</v>
      </c>
      <c r="AY128" s="17" t="s">
        <v>181</v>
      </c>
      <c r="BE128" s="191">
        <f>IF(N128="základní",J128,0)</f>
        <v>0</v>
      </c>
      <c r="BF128" s="191">
        <f>IF(N128="snížená",J128,0)</f>
        <v>0</v>
      </c>
      <c r="BG128" s="191">
        <f>IF(N128="zákl. přenesená",J128,0)</f>
        <v>0</v>
      </c>
      <c r="BH128" s="191">
        <f>IF(N128="sníž. přenesená",J128,0)</f>
        <v>0</v>
      </c>
      <c r="BI128" s="191">
        <f>IF(N128="nulová",J128,0)</f>
        <v>0</v>
      </c>
      <c r="BJ128" s="17" t="s">
        <v>79</v>
      </c>
      <c r="BK128" s="191">
        <f>ROUND(I128*H128,2)</f>
        <v>0</v>
      </c>
      <c r="BL128" s="17" t="s">
        <v>189</v>
      </c>
      <c r="BM128" s="190" t="s">
        <v>375</v>
      </c>
    </row>
    <row r="129" spans="2:51" s="13" customFormat="1" ht="12">
      <c r="B129" s="192"/>
      <c r="C129" s="193"/>
      <c r="D129" s="194" t="s">
        <v>191</v>
      </c>
      <c r="E129" s="195" t="s">
        <v>19</v>
      </c>
      <c r="F129" s="196" t="s">
        <v>370</v>
      </c>
      <c r="G129" s="193"/>
      <c r="H129" s="195" t="s">
        <v>19</v>
      </c>
      <c r="I129" s="193"/>
      <c r="J129" s="193"/>
      <c r="K129" s="193"/>
      <c r="L129" s="198"/>
      <c r="M129" s="199"/>
      <c r="N129" s="200"/>
      <c r="O129" s="200"/>
      <c r="P129" s="200"/>
      <c r="Q129" s="200"/>
      <c r="R129" s="200"/>
      <c r="S129" s="200"/>
      <c r="T129" s="201"/>
      <c r="AT129" s="202" t="s">
        <v>191</v>
      </c>
      <c r="AU129" s="202" t="s">
        <v>81</v>
      </c>
      <c r="AV129" s="13" t="s">
        <v>79</v>
      </c>
      <c r="AW129" s="13" t="s">
        <v>32</v>
      </c>
      <c r="AX129" s="13" t="s">
        <v>71</v>
      </c>
      <c r="AY129" s="202" t="s">
        <v>181</v>
      </c>
    </row>
    <row r="130" spans="2:51" s="14" customFormat="1" ht="12">
      <c r="B130" s="203"/>
      <c r="C130" s="204"/>
      <c r="D130" s="194" t="s">
        <v>191</v>
      </c>
      <c r="E130" s="205" t="s">
        <v>19</v>
      </c>
      <c r="F130" s="206" t="s">
        <v>371</v>
      </c>
      <c r="G130" s="204"/>
      <c r="H130" s="207">
        <v>6</v>
      </c>
      <c r="I130" s="204"/>
      <c r="J130" s="204"/>
      <c r="K130" s="204"/>
      <c r="L130" s="209"/>
      <c r="M130" s="210"/>
      <c r="N130" s="211"/>
      <c r="O130" s="211"/>
      <c r="P130" s="211"/>
      <c r="Q130" s="211"/>
      <c r="R130" s="211"/>
      <c r="S130" s="211"/>
      <c r="T130" s="212"/>
      <c r="AT130" s="213" t="s">
        <v>191</v>
      </c>
      <c r="AU130" s="213" t="s">
        <v>81</v>
      </c>
      <c r="AV130" s="14" t="s">
        <v>81</v>
      </c>
      <c r="AW130" s="14" t="s">
        <v>32</v>
      </c>
      <c r="AX130" s="14" t="s">
        <v>71</v>
      </c>
      <c r="AY130" s="213" t="s">
        <v>181</v>
      </c>
    </row>
    <row r="131" spans="2:51" s="14" customFormat="1" ht="12">
      <c r="B131" s="203"/>
      <c r="C131" s="204"/>
      <c r="D131" s="194" t="s">
        <v>191</v>
      </c>
      <c r="E131" s="205" t="s">
        <v>19</v>
      </c>
      <c r="F131" s="206" t="s">
        <v>372</v>
      </c>
      <c r="G131" s="204"/>
      <c r="H131" s="207">
        <v>6</v>
      </c>
      <c r="I131" s="204"/>
      <c r="J131" s="204"/>
      <c r="K131" s="204"/>
      <c r="L131" s="209"/>
      <c r="M131" s="210"/>
      <c r="N131" s="211"/>
      <c r="O131" s="211"/>
      <c r="P131" s="211"/>
      <c r="Q131" s="211"/>
      <c r="R131" s="211"/>
      <c r="S131" s="211"/>
      <c r="T131" s="212"/>
      <c r="AT131" s="213" t="s">
        <v>191</v>
      </c>
      <c r="AU131" s="213" t="s">
        <v>81</v>
      </c>
      <c r="AV131" s="14" t="s">
        <v>81</v>
      </c>
      <c r="AW131" s="14" t="s">
        <v>32</v>
      </c>
      <c r="AX131" s="14" t="s">
        <v>71</v>
      </c>
      <c r="AY131" s="213" t="s">
        <v>181</v>
      </c>
    </row>
    <row r="132" spans="2:51" s="15" customFormat="1" ht="12">
      <c r="B132" s="214"/>
      <c r="C132" s="215"/>
      <c r="D132" s="194" t="s">
        <v>191</v>
      </c>
      <c r="E132" s="216" t="s">
        <v>19</v>
      </c>
      <c r="F132" s="217" t="s">
        <v>196</v>
      </c>
      <c r="G132" s="215"/>
      <c r="H132" s="218">
        <v>12</v>
      </c>
      <c r="I132" s="215"/>
      <c r="J132" s="215"/>
      <c r="K132" s="215"/>
      <c r="L132" s="220"/>
      <c r="M132" s="221"/>
      <c r="N132" s="222"/>
      <c r="O132" s="222"/>
      <c r="P132" s="222"/>
      <c r="Q132" s="222"/>
      <c r="R132" s="222"/>
      <c r="S132" s="222"/>
      <c r="T132" s="223"/>
      <c r="AT132" s="224" t="s">
        <v>191</v>
      </c>
      <c r="AU132" s="224" t="s">
        <v>81</v>
      </c>
      <c r="AV132" s="15" t="s">
        <v>189</v>
      </c>
      <c r="AW132" s="15" t="s">
        <v>32</v>
      </c>
      <c r="AX132" s="15" t="s">
        <v>79</v>
      </c>
      <c r="AY132" s="224" t="s">
        <v>181</v>
      </c>
    </row>
    <row r="133" spans="2:51" s="13" customFormat="1" ht="12">
      <c r="B133" s="192"/>
      <c r="C133" s="193"/>
      <c r="D133" s="194" t="s">
        <v>191</v>
      </c>
      <c r="E133" s="195" t="s">
        <v>19</v>
      </c>
      <c r="F133" s="196" t="s">
        <v>254</v>
      </c>
      <c r="G133" s="193"/>
      <c r="H133" s="195" t="s">
        <v>19</v>
      </c>
      <c r="I133" s="193"/>
      <c r="J133" s="193"/>
      <c r="K133" s="193"/>
      <c r="L133" s="198"/>
      <c r="M133" s="199"/>
      <c r="N133" s="200"/>
      <c r="O133" s="200"/>
      <c r="P133" s="200"/>
      <c r="Q133" s="200"/>
      <c r="R133" s="200"/>
      <c r="S133" s="200"/>
      <c r="T133" s="201"/>
      <c r="AT133" s="202" t="s">
        <v>191</v>
      </c>
      <c r="AU133" s="202" t="s">
        <v>81</v>
      </c>
      <c r="AV133" s="13" t="s">
        <v>79</v>
      </c>
      <c r="AW133" s="13" t="s">
        <v>32</v>
      </c>
      <c r="AX133" s="13" t="s">
        <v>71</v>
      </c>
      <c r="AY133" s="202" t="s">
        <v>181</v>
      </c>
    </row>
    <row r="134" spans="2:63" s="12" customFormat="1" ht="22.8" customHeight="1">
      <c r="B134" s="162"/>
      <c r="C134" s="163"/>
      <c r="D134" s="164" t="s">
        <v>70</v>
      </c>
      <c r="E134" s="176" t="s">
        <v>81</v>
      </c>
      <c r="F134" s="176" t="s">
        <v>376</v>
      </c>
      <c r="G134" s="163"/>
      <c r="H134" s="163"/>
      <c r="I134" s="166"/>
      <c r="J134" s="177">
        <f>BK134</f>
        <v>0</v>
      </c>
      <c r="K134" s="163"/>
      <c r="L134" s="168"/>
      <c r="M134" s="169"/>
      <c r="N134" s="170"/>
      <c r="O134" s="170"/>
      <c r="P134" s="171">
        <f>SUM(P135:P140)</f>
        <v>0</v>
      </c>
      <c r="Q134" s="170"/>
      <c r="R134" s="171">
        <f>SUM(R135:R140)</f>
        <v>2878.155</v>
      </c>
      <c r="S134" s="170"/>
      <c r="T134" s="172">
        <f>SUM(T135:T140)</f>
        <v>0</v>
      </c>
      <c r="AR134" s="173" t="s">
        <v>79</v>
      </c>
      <c r="AT134" s="174" t="s">
        <v>70</v>
      </c>
      <c r="AU134" s="174" t="s">
        <v>79</v>
      </c>
      <c r="AY134" s="173" t="s">
        <v>181</v>
      </c>
      <c r="BK134" s="175">
        <f>SUM(BK135:BK140)</f>
        <v>0</v>
      </c>
    </row>
    <row r="135" spans="1:65" s="2" customFormat="1" ht="16.5" customHeight="1">
      <c r="A135" s="34"/>
      <c r="B135" s="35"/>
      <c r="C135" s="178" t="s">
        <v>240</v>
      </c>
      <c r="D135" s="178" t="s">
        <v>183</v>
      </c>
      <c r="E135" s="179" t="s">
        <v>184</v>
      </c>
      <c r="F135" s="180" t="s">
        <v>185</v>
      </c>
      <c r="G135" s="181" t="s">
        <v>186</v>
      </c>
      <c r="H135" s="182">
        <v>2878.155</v>
      </c>
      <c r="I135" s="183"/>
      <c r="J135" s="184">
        <f>ROUND(I135*H135,2)</f>
        <v>0</v>
      </c>
      <c r="K135" s="180" t="s">
        <v>187</v>
      </c>
      <c r="L135" s="185"/>
      <c r="M135" s="186" t="s">
        <v>19</v>
      </c>
      <c r="N135" s="187" t="s">
        <v>42</v>
      </c>
      <c r="O135" s="64"/>
      <c r="P135" s="188">
        <f>O135*H135</f>
        <v>0</v>
      </c>
      <c r="Q135" s="188">
        <v>1</v>
      </c>
      <c r="R135" s="188">
        <f>Q135*H135</f>
        <v>2878.155</v>
      </c>
      <c r="S135" s="188">
        <v>0</v>
      </c>
      <c r="T135" s="189">
        <f>S135*H135</f>
        <v>0</v>
      </c>
      <c r="U135" s="34"/>
      <c r="V135" s="34"/>
      <c r="W135" s="34"/>
      <c r="X135" s="34"/>
      <c r="Y135" s="34"/>
      <c r="Z135" s="34"/>
      <c r="AA135" s="34"/>
      <c r="AB135" s="34"/>
      <c r="AC135" s="34"/>
      <c r="AD135" s="34"/>
      <c r="AE135" s="34"/>
      <c r="AR135" s="190" t="s">
        <v>188</v>
      </c>
      <c r="AT135" s="190" t="s">
        <v>183</v>
      </c>
      <c r="AU135" s="190" t="s">
        <v>81</v>
      </c>
      <c r="AY135" s="17" t="s">
        <v>181</v>
      </c>
      <c r="BE135" s="191">
        <f>IF(N135="základní",J135,0)</f>
        <v>0</v>
      </c>
      <c r="BF135" s="191">
        <f>IF(N135="snížená",J135,0)</f>
        <v>0</v>
      </c>
      <c r="BG135" s="191">
        <f>IF(N135="zákl. přenesená",J135,0)</f>
        <v>0</v>
      </c>
      <c r="BH135" s="191">
        <f>IF(N135="sníž. přenesená",J135,0)</f>
        <v>0</v>
      </c>
      <c r="BI135" s="191">
        <f>IF(N135="nulová",J135,0)</f>
        <v>0</v>
      </c>
      <c r="BJ135" s="17" t="s">
        <v>79</v>
      </c>
      <c r="BK135" s="191">
        <f>ROUND(I135*H135,2)</f>
        <v>0</v>
      </c>
      <c r="BL135" s="17" t="s">
        <v>189</v>
      </c>
      <c r="BM135" s="190" t="s">
        <v>377</v>
      </c>
    </row>
    <row r="136" spans="2:51" s="13" customFormat="1" ht="12">
      <c r="B136" s="192"/>
      <c r="C136" s="193"/>
      <c r="D136" s="194" t="s">
        <v>191</v>
      </c>
      <c r="E136" s="195" t="s">
        <v>19</v>
      </c>
      <c r="F136" s="196" t="s">
        <v>192</v>
      </c>
      <c r="G136" s="193"/>
      <c r="H136" s="195" t="s">
        <v>19</v>
      </c>
      <c r="I136" s="197"/>
      <c r="J136" s="193"/>
      <c r="K136" s="193"/>
      <c r="L136" s="198"/>
      <c r="M136" s="199"/>
      <c r="N136" s="200"/>
      <c r="O136" s="200"/>
      <c r="P136" s="200"/>
      <c r="Q136" s="200"/>
      <c r="R136" s="200"/>
      <c r="S136" s="200"/>
      <c r="T136" s="201"/>
      <c r="AT136" s="202" t="s">
        <v>191</v>
      </c>
      <c r="AU136" s="202" t="s">
        <v>81</v>
      </c>
      <c r="AV136" s="13" t="s">
        <v>79</v>
      </c>
      <c r="AW136" s="13" t="s">
        <v>32</v>
      </c>
      <c r="AX136" s="13" t="s">
        <v>71</v>
      </c>
      <c r="AY136" s="202" t="s">
        <v>181</v>
      </c>
    </row>
    <row r="137" spans="2:51" s="14" customFormat="1" ht="12">
      <c r="B137" s="203"/>
      <c r="C137" s="204"/>
      <c r="D137" s="194" t="s">
        <v>191</v>
      </c>
      <c r="E137" s="205" t="s">
        <v>19</v>
      </c>
      <c r="F137" s="206" t="s">
        <v>378</v>
      </c>
      <c r="G137" s="204"/>
      <c r="H137" s="207">
        <v>1417.5</v>
      </c>
      <c r="I137" s="208"/>
      <c r="J137" s="204"/>
      <c r="K137" s="204"/>
      <c r="L137" s="209"/>
      <c r="M137" s="210"/>
      <c r="N137" s="211"/>
      <c r="O137" s="211"/>
      <c r="P137" s="211"/>
      <c r="Q137" s="211"/>
      <c r="R137" s="211"/>
      <c r="S137" s="211"/>
      <c r="T137" s="212"/>
      <c r="AT137" s="213" t="s">
        <v>191</v>
      </c>
      <c r="AU137" s="213" t="s">
        <v>81</v>
      </c>
      <c r="AV137" s="14" t="s">
        <v>81</v>
      </c>
      <c r="AW137" s="14" t="s">
        <v>32</v>
      </c>
      <c r="AX137" s="14" t="s">
        <v>71</v>
      </c>
      <c r="AY137" s="213" t="s">
        <v>181</v>
      </c>
    </row>
    <row r="138" spans="2:51" s="13" customFormat="1" ht="12">
      <c r="B138" s="192"/>
      <c r="C138" s="193"/>
      <c r="D138" s="194" t="s">
        <v>191</v>
      </c>
      <c r="E138" s="195" t="s">
        <v>19</v>
      </c>
      <c r="F138" s="196" t="s">
        <v>194</v>
      </c>
      <c r="G138" s="193"/>
      <c r="H138" s="195" t="s">
        <v>19</v>
      </c>
      <c r="I138" s="197"/>
      <c r="J138" s="193"/>
      <c r="K138" s="193"/>
      <c r="L138" s="198"/>
      <c r="M138" s="199"/>
      <c r="N138" s="200"/>
      <c r="O138" s="200"/>
      <c r="P138" s="200"/>
      <c r="Q138" s="200"/>
      <c r="R138" s="200"/>
      <c r="S138" s="200"/>
      <c r="T138" s="201"/>
      <c r="AT138" s="202" t="s">
        <v>191</v>
      </c>
      <c r="AU138" s="202" t="s">
        <v>81</v>
      </c>
      <c r="AV138" s="13" t="s">
        <v>79</v>
      </c>
      <c r="AW138" s="13" t="s">
        <v>32</v>
      </c>
      <c r="AX138" s="13" t="s">
        <v>71</v>
      </c>
      <c r="AY138" s="202" t="s">
        <v>181</v>
      </c>
    </row>
    <row r="139" spans="2:51" s="14" customFormat="1" ht="12">
      <c r="B139" s="203"/>
      <c r="C139" s="204"/>
      <c r="D139" s="194" t="s">
        <v>191</v>
      </c>
      <c r="E139" s="205" t="s">
        <v>19</v>
      </c>
      <c r="F139" s="206" t="s">
        <v>379</v>
      </c>
      <c r="G139" s="204"/>
      <c r="H139" s="207">
        <v>1460.655</v>
      </c>
      <c r="I139" s="208"/>
      <c r="J139" s="204"/>
      <c r="K139" s="204"/>
      <c r="L139" s="209"/>
      <c r="M139" s="210"/>
      <c r="N139" s="211"/>
      <c r="O139" s="211"/>
      <c r="P139" s="211"/>
      <c r="Q139" s="211"/>
      <c r="R139" s="211"/>
      <c r="S139" s="211"/>
      <c r="T139" s="212"/>
      <c r="AT139" s="213" t="s">
        <v>191</v>
      </c>
      <c r="AU139" s="213" t="s">
        <v>81</v>
      </c>
      <c r="AV139" s="14" t="s">
        <v>81</v>
      </c>
      <c r="AW139" s="14" t="s">
        <v>32</v>
      </c>
      <c r="AX139" s="14" t="s">
        <v>71</v>
      </c>
      <c r="AY139" s="213" t="s">
        <v>181</v>
      </c>
    </row>
    <row r="140" spans="2:51" s="15" customFormat="1" ht="12">
      <c r="B140" s="214"/>
      <c r="C140" s="215"/>
      <c r="D140" s="194" t="s">
        <v>191</v>
      </c>
      <c r="E140" s="216" t="s">
        <v>19</v>
      </c>
      <c r="F140" s="217" t="s">
        <v>196</v>
      </c>
      <c r="G140" s="215"/>
      <c r="H140" s="218">
        <v>2878.155</v>
      </c>
      <c r="I140" s="219"/>
      <c r="J140" s="215"/>
      <c r="K140" s="215"/>
      <c r="L140" s="220"/>
      <c r="M140" s="221"/>
      <c r="N140" s="222"/>
      <c r="O140" s="222"/>
      <c r="P140" s="222"/>
      <c r="Q140" s="222"/>
      <c r="R140" s="222"/>
      <c r="S140" s="222"/>
      <c r="T140" s="223"/>
      <c r="AT140" s="224" t="s">
        <v>191</v>
      </c>
      <c r="AU140" s="224" t="s">
        <v>81</v>
      </c>
      <c r="AV140" s="15" t="s">
        <v>189</v>
      </c>
      <c r="AW140" s="15" t="s">
        <v>32</v>
      </c>
      <c r="AX140" s="15" t="s">
        <v>79</v>
      </c>
      <c r="AY140" s="224" t="s">
        <v>181</v>
      </c>
    </row>
    <row r="141" spans="2:63" s="12" customFormat="1" ht="22.8" customHeight="1">
      <c r="B141" s="162"/>
      <c r="C141" s="163"/>
      <c r="D141" s="164" t="s">
        <v>70</v>
      </c>
      <c r="E141" s="176" t="s">
        <v>197</v>
      </c>
      <c r="F141" s="176" t="s">
        <v>198</v>
      </c>
      <c r="G141" s="163"/>
      <c r="H141" s="163"/>
      <c r="I141" s="166"/>
      <c r="J141" s="177">
        <f>BK141</f>
        <v>0</v>
      </c>
      <c r="K141" s="163"/>
      <c r="L141" s="168"/>
      <c r="M141" s="169"/>
      <c r="N141" s="170"/>
      <c r="O141" s="170"/>
      <c r="P141" s="171">
        <f>SUM(P142:P220)</f>
        <v>0</v>
      </c>
      <c r="Q141" s="170"/>
      <c r="R141" s="171">
        <f>SUM(R142:R220)</f>
        <v>0</v>
      </c>
      <c r="S141" s="170"/>
      <c r="T141" s="172">
        <f>SUM(T142:T220)</f>
        <v>0</v>
      </c>
      <c r="AR141" s="173" t="s">
        <v>79</v>
      </c>
      <c r="AT141" s="174" t="s">
        <v>70</v>
      </c>
      <c r="AU141" s="174" t="s">
        <v>79</v>
      </c>
      <c r="AY141" s="173" t="s">
        <v>181</v>
      </c>
      <c r="BK141" s="175">
        <f>SUM(BK142:BK220)</f>
        <v>0</v>
      </c>
    </row>
    <row r="142" spans="1:65" s="2" customFormat="1" ht="101.25" customHeight="1">
      <c r="A142" s="34"/>
      <c r="B142" s="35"/>
      <c r="C142" s="225" t="s">
        <v>284</v>
      </c>
      <c r="D142" s="225" t="s">
        <v>199</v>
      </c>
      <c r="E142" s="226" t="s">
        <v>260</v>
      </c>
      <c r="F142" s="227" t="s">
        <v>261</v>
      </c>
      <c r="G142" s="228" t="s">
        <v>262</v>
      </c>
      <c r="H142" s="229">
        <v>121.2</v>
      </c>
      <c r="I142" s="230"/>
      <c r="J142" s="231">
        <f>ROUND(I142*H142,2)</f>
        <v>0</v>
      </c>
      <c r="K142" s="227" t="s">
        <v>187</v>
      </c>
      <c r="L142" s="39"/>
      <c r="M142" s="232" t="s">
        <v>19</v>
      </c>
      <c r="N142" s="233" t="s">
        <v>42</v>
      </c>
      <c r="O142" s="64"/>
      <c r="P142" s="188">
        <f>O142*H142</f>
        <v>0</v>
      </c>
      <c r="Q142" s="188">
        <v>0</v>
      </c>
      <c r="R142" s="188">
        <f>Q142*H142</f>
        <v>0</v>
      </c>
      <c r="S142" s="188">
        <v>0</v>
      </c>
      <c r="T142" s="189">
        <f>S142*H142</f>
        <v>0</v>
      </c>
      <c r="U142" s="34"/>
      <c r="V142" s="34"/>
      <c r="W142" s="34"/>
      <c r="X142" s="34"/>
      <c r="Y142" s="34"/>
      <c r="Z142" s="34"/>
      <c r="AA142" s="34"/>
      <c r="AB142" s="34"/>
      <c r="AC142" s="34"/>
      <c r="AD142" s="34"/>
      <c r="AE142" s="34"/>
      <c r="AR142" s="190" t="s">
        <v>189</v>
      </c>
      <c r="AT142" s="190" t="s">
        <v>199</v>
      </c>
      <c r="AU142" s="190" t="s">
        <v>81</v>
      </c>
      <c r="AY142" s="17" t="s">
        <v>181</v>
      </c>
      <c r="BE142" s="191">
        <f>IF(N142="základní",J142,0)</f>
        <v>0</v>
      </c>
      <c r="BF142" s="191">
        <f>IF(N142="snížená",J142,0)</f>
        <v>0</v>
      </c>
      <c r="BG142" s="191">
        <f>IF(N142="zákl. přenesená",J142,0)</f>
        <v>0</v>
      </c>
      <c r="BH142" s="191">
        <f>IF(N142="sníž. přenesená",J142,0)</f>
        <v>0</v>
      </c>
      <c r="BI142" s="191">
        <f>IF(N142="nulová",J142,0)</f>
        <v>0</v>
      </c>
      <c r="BJ142" s="17" t="s">
        <v>79</v>
      </c>
      <c r="BK142" s="191">
        <f>ROUND(I142*H142,2)</f>
        <v>0</v>
      </c>
      <c r="BL142" s="17" t="s">
        <v>189</v>
      </c>
      <c r="BM142" s="190" t="s">
        <v>380</v>
      </c>
    </row>
    <row r="143" spans="2:51" s="14" customFormat="1" ht="12">
      <c r="B143" s="203"/>
      <c r="C143" s="204"/>
      <c r="D143" s="194" t="s">
        <v>191</v>
      </c>
      <c r="E143" s="205" t="s">
        <v>19</v>
      </c>
      <c r="F143" s="206" t="s">
        <v>381</v>
      </c>
      <c r="G143" s="204"/>
      <c r="H143" s="207">
        <v>7.2</v>
      </c>
      <c r="I143" s="208"/>
      <c r="J143" s="204"/>
      <c r="K143" s="204"/>
      <c r="L143" s="209"/>
      <c r="M143" s="210"/>
      <c r="N143" s="211"/>
      <c r="O143" s="211"/>
      <c r="P143" s="211"/>
      <c r="Q143" s="211"/>
      <c r="R143" s="211"/>
      <c r="S143" s="211"/>
      <c r="T143" s="212"/>
      <c r="AT143" s="213" t="s">
        <v>191</v>
      </c>
      <c r="AU143" s="213" t="s">
        <v>81</v>
      </c>
      <c r="AV143" s="14" t="s">
        <v>81</v>
      </c>
      <c r="AW143" s="14" t="s">
        <v>32</v>
      </c>
      <c r="AX143" s="14" t="s">
        <v>71</v>
      </c>
      <c r="AY143" s="213" t="s">
        <v>181</v>
      </c>
    </row>
    <row r="144" spans="2:51" s="14" customFormat="1" ht="12">
      <c r="B144" s="203"/>
      <c r="C144" s="204"/>
      <c r="D144" s="194" t="s">
        <v>191</v>
      </c>
      <c r="E144" s="205" t="s">
        <v>19</v>
      </c>
      <c r="F144" s="206" t="s">
        <v>382</v>
      </c>
      <c r="G144" s="204"/>
      <c r="H144" s="207">
        <v>10</v>
      </c>
      <c r="I144" s="208"/>
      <c r="J144" s="204"/>
      <c r="K144" s="204"/>
      <c r="L144" s="209"/>
      <c r="M144" s="210"/>
      <c r="N144" s="211"/>
      <c r="O144" s="211"/>
      <c r="P144" s="211"/>
      <c r="Q144" s="211"/>
      <c r="R144" s="211"/>
      <c r="S144" s="211"/>
      <c r="T144" s="212"/>
      <c r="AT144" s="213" t="s">
        <v>191</v>
      </c>
      <c r="AU144" s="213" t="s">
        <v>81</v>
      </c>
      <c r="AV144" s="14" t="s">
        <v>81</v>
      </c>
      <c r="AW144" s="14" t="s">
        <v>32</v>
      </c>
      <c r="AX144" s="14" t="s">
        <v>71</v>
      </c>
      <c r="AY144" s="213" t="s">
        <v>181</v>
      </c>
    </row>
    <row r="145" spans="2:51" s="14" customFormat="1" ht="12">
      <c r="B145" s="203"/>
      <c r="C145" s="204"/>
      <c r="D145" s="194" t="s">
        <v>191</v>
      </c>
      <c r="E145" s="205" t="s">
        <v>19</v>
      </c>
      <c r="F145" s="206" t="s">
        <v>383</v>
      </c>
      <c r="G145" s="204"/>
      <c r="H145" s="207">
        <v>10</v>
      </c>
      <c r="I145" s="208"/>
      <c r="J145" s="204"/>
      <c r="K145" s="204"/>
      <c r="L145" s="209"/>
      <c r="M145" s="210"/>
      <c r="N145" s="211"/>
      <c r="O145" s="211"/>
      <c r="P145" s="211"/>
      <c r="Q145" s="211"/>
      <c r="R145" s="211"/>
      <c r="S145" s="211"/>
      <c r="T145" s="212"/>
      <c r="AT145" s="213" t="s">
        <v>191</v>
      </c>
      <c r="AU145" s="213" t="s">
        <v>81</v>
      </c>
      <c r="AV145" s="14" t="s">
        <v>81</v>
      </c>
      <c r="AW145" s="14" t="s">
        <v>32</v>
      </c>
      <c r="AX145" s="14" t="s">
        <v>71</v>
      </c>
      <c r="AY145" s="213" t="s">
        <v>181</v>
      </c>
    </row>
    <row r="146" spans="2:51" s="14" customFormat="1" ht="12">
      <c r="B146" s="203"/>
      <c r="C146" s="204"/>
      <c r="D146" s="194" t="s">
        <v>191</v>
      </c>
      <c r="E146" s="205" t="s">
        <v>19</v>
      </c>
      <c r="F146" s="206" t="s">
        <v>384</v>
      </c>
      <c r="G146" s="204"/>
      <c r="H146" s="207">
        <v>10</v>
      </c>
      <c r="I146" s="208"/>
      <c r="J146" s="204"/>
      <c r="K146" s="204"/>
      <c r="L146" s="209"/>
      <c r="M146" s="210"/>
      <c r="N146" s="211"/>
      <c r="O146" s="211"/>
      <c r="P146" s="211"/>
      <c r="Q146" s="211"/>
      <c r="R146" s="211"/>
      <c r="S146" s="211"/>
      <c r="T146" s="212"/>
      <c r="AT146" s="213" t="s">
        <v>191</v>
      </c>
      <c r="AU146" s="213" t="s">
        <v>81</v>
      </c>
      <c r="AV146" s="14" t="s">
        <v>81</v>
      </c>
      <c r="AW146" s="14" t="s">
        <v>32</v>
      </c>
      <c r="AX146" s="14" t="s">
        <v>71</v>
      </c>
      <c r="AY146" s="213" t="s">
        <v>181</v>
      </c>
    </row>
    <row r="147" spans="2:51" s="14" customFormat="1" ht="12">
      <c r="B147" s="203"/>
      <c r="C147" s="204"/>
      <c r="D147" s="194" t="s">
        <v>191</v>
      </c>
      <c r="E147" s="205" t="s">
        <v>19</v>
      </c>
      <c r="F147" s="206" t="s">
        <v>385</v>
      </c>
      <c r="G147" s="204"/>
      <c r="H147" s="207">
        <v>10</v>
      </c>
      <c r="I147" s="208"/>
      <c r="J147" s="204"/>
      <c r="K147" s="204"/>
      <c r="L147" s="209"/>
      <c r="M147" s="210"/>
      <c r="N147" s="211"/>
      <c r="O147" s="211"/>
      <c r="P147" s="211"/>
      <c r="Q147" s="211"/>
      <c r="R147" s="211"/>
      <c r="S147" s="211"/>
      <c r="T147" s="212"/>
      <c r="AT147" s="213" t="s">
        <v>191</v>
      </c>
      <c r="AU147" s="213" t="s">
        <v>81</v>
      </c>
      <c r="AV147" s="14" t="s">
        <v>81</v>
      </c>
      <c r="AW147" s="14" t="s">
        <v>32</v>
      </c>
      <c r="AX147" s="14" t="s">
        <v>71</v>
      </c>
      <c r="AY147" s="213" t="s">
        <v>181</v>
      </c>
    </row>
    <row r="148" spans="2:51" s="14" customFormat="1" ht="12">
      <c r="B148" s="203"/>
      <c r="C148" s="204"/>
      <c r="D148" s="194" t="s">
        <v>191</v>
      </c>
      <c r="E148" s="205" t="s">
        <v>19</v>
      </c>
      <c r="F148" s="206" t="s">
        <v>386</v>
      </c>
      <c r="G148" s="204"/>
      <c r="H148" s="207">
        <v>20</v>
      </c>
      <c r="I148" s="208"/>
      <c r="J148" s="204"/>
      <c r="K148" s="204"/>
      <c r="L148" s="209"/>
      <c r="M148" s="210"/>
      <c r="N148" s="211"/>
      <c r="O148" s="211"/>
      <c r="P148" s="211"/>
      <c r="Q148" s="211"/>
      <c r="R148" s="211"/>
      <c r="S148" s="211"/>
      <c r="T148" s="212"/>
      <c r="AT148" s="213" t="s">
        <v>191</v>
      </c>
      <c r="AU148" s="213" t="s">
        <v>81</v>
      </c>
      <c r="AV148" s="14" t="s">
        <v>81</v>
      </c>
      <c r="AW148" s="14" t="s">
        <v>32</v>
      </c>
      <c r="AX148" s="14" t="s">
        <v>71</v>
      </c>
      <c r="AY148" s="213" t="s">
        <v>181</v>
      </c>
    </row>
    <row r="149" spans="2:51" s="14" customFormat="1" ht="12">
      <c r="B149" s="203"/>
      <c r="C149" s="204"/>
      <c r="D149" s="194" t="s">
        <v>191</v>
      </c>
      <c r="E149" s="205" t="s">
        <v>19</v>
      </c>
      <c r="F149" s="206" t="s">
        <v>387</v>
      </c>
      <c r="G149" s="204"/>
      <c r="H149" s="207">
        <v>20</v>
      </c>
      <c r="I149" s="208"/>
      <c r="J149" s="204"/>
      <c r="K149" s="204"/>
      <c r="L149" s="209"/>
      <c r="M149" s="210"/>
      <c r="N149" s="211"/>
      <c r="O149" s="211"/>
      <c r="P149" s="211"/>
      <c r="Q149" s="211"/>
      <c r="R149" s="211"/>
      <c r="S149" s="211"/>
      <c r="T149" s="212"/>
      <c r="AT149" s="213" t="s">
        <v>191</v>
      </c>
      <c r="AU149" s="213" t="s">
        <v>81</v>
      </c>
      <c r="AV149" s="14" t="s">
        <v>81</v>
      </c>
      <c r="AW149" s="14" t="s">
        <v>32</v>
      </c>
      <c r="AX149" s="14" t="s">
        <v>71</v>
      </c>
      <c r="AY149" s="213" t="s">
        <v>181</v>
      </c>
    </row>
    <row r="150" spans="2:51" s="14" customFormat="1" ht="12">
      <c r="B150" s="203"/>
      <c r="C150" s="204"/>
      <c r="D150" s="194" t="s">
        <v>191</v>
      </c>
      <c r="E150" s="205" t="s">
        <v>19</v>
      </c>
      <c r="F150" s="206" t="s">
        <v>388</v>
      </c>
      <c r="G150" s="204"/>
      <c r="H150" s="207">
        <v>10</v>
      </c>
      <c r="I150" s="208"/>
      <c r="J150" s="204"/>
      <c r="K150" s="204"/>
      <c r="L150" s="209"/>
      <c r="M150" s="210"/>
      <c r="N150" s="211"/>
      <c r="O150" s="211"/>
      <c r="P150" s="211"/>
      <c r="Q150" s="211"/>
      <c r="R150" s="211"/>
      <c r="S150" s="211"/>
      <c r="T150" s="212"/>
      <c r="AT150" s="213" t="s">
        <v>191</v>
      </c>
      <c r="AU150" s="213" t="s">
        <v>81</v>
      </c>
      <c r="AV150" s="14" t="s">
        <v>81</v>
      </c>
      <c r="AW150" s="14" t="s">
        <v>32</v>
      </c>
      <c r="AX150" s="14" t="s">
        <v>71</v>
      </c>
      <c r="AY150" s="213" t="s">
        <v>181</v>
      </c>
    </row>
    <row r="151" spans="2:51" s="14" customFormat="1" ht="12">
      <c r="B151" s="203"/>
      <c r="C151" s="204"/>
      <c r="D151" s="194" t="s">
        <v>191</v>
      </c>
      <c r="E151" s="205" t="s">
        <v>19</v>
      </c>
      <c r="F151" s="206" t="s">
        <v>389</v>
      </c>
      <c r="G151" s="204"/>
      <c r="H151" s="207">
        <v>12</v>
      </c>
      <c r="I151" s="208"/>
      <c r="J151" s="204"/>
      <c r="K151" s="204"/>
      <c r="L151" s="209"/>
      <c r="M151" s="210"/>
      <c r="N151" s="211"/>
      <c r="O151" s="211"/>
      <c r="P151" s="211"/>
      <c r="Q151" s="211"/>
      <c r="R151" s="211"/>
      <c r="S151" s="211"/>
      <c r="T151" s="212"/>
      <c r="AT151" s="213" t="s">
        <v>191</v>
      </c>
      <c r="AU151" s="213" t="s">
        <v>81</v>
      </c>
      <c r="AV151" s="14" t="s">
        <v>81</v>
      </c>
      <c r="AW151" s="14" t="s">
        <v>32</v>
      </c>
      <c r="AX151" s="14" t="s">
        <v>71</v>
      </c>
      <c r="AY151" s="213" t="s">
        <v>181</v>
      </c>
    </row>
    <row r="152" spans="2:51" s="14" customFormat="1" ht="12">
      <c r="B152" s="203"/>
      <c r="C152" s="204"/>
      <c r="D152" s="194" t="s">
        <v>191</v>
      </c>
      <c r="E152" s="205" t="s">
        <v>19</v>
      </c>
      <c r="F152" s="206" t="s">
        <v>390</v>
      </c>
      <c r="G152" s="204"/>
      <c r="H152" s="207">
        <v>12</v>
      </c>
      <c r="I152" s="208"/>
      <c r="J152" s="204"/>
      <c r="K152" s="204"/>
      <c r="L152" s="209"/>
      <c r="M152" s="210"/>
      <c r="N152" s="211"/>
      <c r="O152" s="211"/>
      <c r="P152" s="211"/>
      <c r="Q152" s="211"/>
      <c r="R152" s="211"/>
      <c r="S152" s="211"/>
      <c r="T152" s="212"/>
      <c r="AT152" s="213" t="s">
        <v>191</v>
      </c>
      <c r="AU152" s="213" t="s">
        <v>81</v>
      </c>
      <c r="AV152" s="14" t="s">
        <v>81</v>
      </c>
      <c r="AW152" s="14" t="s">
        <v>32</v>
      </c>
      <c r="AX152" s="14" t="s">
        <v>71</v>
      </c>
      <c r="AY152" s="213" t="s">
        <v>181</v>
      </c>
    </row>
    <row r="153" spans="2:51" s="15" customFormat="1" ht="12">
      <c r="B153" s="214"/>
      <c r="C153" s="215"/>
      <c r="D153" s="194" t="s">
        <v>191</v>
      </c>
      <c r="E153" s="216" t="s">
        <v>19</v>
      </c>
      <c r="F153" s="217" t="s">
        <v>196</v>
      </c>
      <c r="G153" s="215"/>
      <c r="H153" s="218">
        <v>121.2</v>
      </c>
      <c r="I153" s="219"/>
      <c r="J153" s="215"/>
      <c r="K153" s="215"/>
      <c r="L153" s="220"/>
      <c r="M153" s="221"/>
      <c r="N153" s="222"/>
      <c r="O153" s="222"/>
      <c r="P153" s="222"/>
      <c r="Q153" s="222"/>
      <c r="R153" s="222"/>
      <c r="S153" s="222"/>
      <c r="T153" s="223"/>
      <c r="AT153" s="224" t="s">
        <v>191</v>
      </c>
      <c r="AU153" s="224" t="s">
        <v>81</v>
      </c>
      <c r="AV153" s="15" t="s">
        <v>189</v>
      </c>
      <c r="AW153" s="15" t="s">
        <v>32</v>
      </c>
      <c r="AX153" s="15" t="s">
        <v>79</v>
      </c>
      <c r="AY153" s="224" t="s">
        <v>181</v>
      </c>
    </row>
    <row r="154" spans="1:65" s="2" customFormat="1" ht="114.9" customHeight="1">
      <c r="A154" s="34"/>
      <c r="B154" s="35"/>
      <c r="C154" s="225" t="s">
        <v>289</v>
      </c>
      <c r="D154" s="225" t="s">
        <v>199</v>
      </c>
      <c r="E154" s="226" t="s">
        <v>391</v>
      </c>
      <c r="F154" s="227" t="s">
        <v>392</v>
      </c>
      <c r="G154" s="228" t="s">
        <v>262</v>
      </c>
      <c r="H154" s="229">
        <v>1800</v>
      </c>
      <c r="I154" s="230"/>
      <c r="J154" s="231">
        <f>ROUND(I154*H154,2)</f>
        <v>0</v>
      </c>
      <c r="K154" s="227" t="s">
        <v>187</v>
      </c>
      <c r="L154" s="39"/>
      <c r="M154" s="232" t="s">
        <v>19</v>
      </c>
      <c r="N154" s="233" t="s">
        <v>42</v>
      </c>
      <c r="O154" s="64"/>
      <c r="P154" s="188">
        <f>O154*H154</f>
        <v>0</v>
      </c>
      <c r="Q154" s="188">
        <v>0</v>
      </c>
      <c r="R154" s="188">
        <f>Q154*H154</f>
        <v>0</v>
      </c>
      <c r="S154" s="188">
        <v>0</v>
      </c>
      <c r="T154" s="189">
        <f>S154*H154</f>
        <v>0</v>
      </c>
      <c r="U154" s="34"/>
      <c r="V154" s="34"/>
      <c r="W154" s="34"/>
      <c r="X154" s="34"/>
      <c r="Y154" s="34"/>
      <c r="Z154" s="34"/>
      <c r="AA154" s="34"/>
      <c r="AB154" s="34"/>
      <c r="AC154" s="34"/>
      <c r="AD154" s="34"/>
      <c r="AE154" s="34"/>
      <c r="AR154" s="190" t="s">
        <v>189</v>
      </c>
      <c r="AT154" s="190" t="s">
        <v>199</v>
      </c>
      <c r="AU154" s="190" t="s">
        <v>81</v>
      </c>
      <c r="AY154" s="17" t="s">
        <v>181</v>
      </c>
      <c r="BE154" s="191">
        <f>IF(N154="základní",J154,0)</f>
        <v>0</v>
      </c>
      <c r="BF154" s="191">
        <f>IF(N154="snížená",J154,0)</f>
        <v>0</v>
      </c>
      <c r="BG154" s="191">
        <f>IF(N154="zákl. přenesená",J154,0)</f>
        <v>0</v>
      </c>
      <c r="BH154" s="191">
        <f>IF(N154="sníž. přenesená",J154,0)</f>
        <v>0</v>
      </c>
      <c r="BI154" s="191">
        <f>IF(N154="nulová",J154,0)</f>
        <v>0</v>
      </c>
      <c r="BJ154" s="17" t="s">
        <v>79</v>
      </c>
      <c r="BK154" s="191">
        <f>ROUND(I154*H154,2)</f>
        <v>0</v>
      </c>
      <c r="BL154" s="17" t="s">
        <v>189</v>
      </c>
      <c r="BM154" s="190" t="s">
        <v>393</v>
      </c>
    </row>
    <row r="155" spans="2:51" s="14" customFormat="1" ht="12">
      <c r="B155" s="203"/>
      <c r="C155" s="204"/>
      <c r="D155" s="194" t="s">
        <v>191</v>
      </c>
      <c r="E155" s="205" t="s">
        <v>19</v>
      </c>
      <c r="F155" s="206" t="s">
        <v>394</v>
      </c>
      <c r="G155" s="204"/>
      <c r="H155" s="207">
        <v>720</v>
      </c>
      <c r="I155" s="208"/>
      <c r="J155" s="204"/>
      <c r="K155" s="204"/>
      <c r="L155" s="209"/>
      <c r="M155" s="210"/>
      <c r="N155" s="211"/>
      <c r="O155" s="211"/>
      <c r="P155" s="211"/>
      <c r="Q155" s="211"/>
      <c r="R155" s="211"/>
      <c r="S155" s="211"/>
      <c r="T155" s="212"/>
      <c r="AT155" s="213" t="s">
        <v>191</v>
      </c>
      <c r="AU155" s="213" t="s">
        <v>81</v>
      </c>
      <c r="AV155" s="14" t="s">
        <v>81</v>
      </c>
      <c r="AW155" s="14" t="s">
        <v>32</v>
      </c>
      <c r="AX155" s="14" t="s">
        <v>71</v>
      </c>
      <c r="AY155" s="213" t="s">
        <v>181</v>
      </c>
    </row>
    <row r="156" spans="2:51" s="14" customFormat="1" ht="12">
      <c r="B156" s="203"/>
      <c r="C156" s="204"/>
      <c r="D156" s="194" t="s">
        <v>191</v>
      </c>
      <c r="E156" s="205" t="s">
        <v>19</v>
      </c>
      <c r="F156" s="206" t="s">
        <v>395</v>
      </c>
      <c r="G156" s="204"/>
      <c r="H156" s="207">
        <v>1080</v>
      </c>
      <c r="I156" s="208"/>
      <c r="J156" s="204"/>
      <c r="K156" s="204"/>
      <c r="L156" s="209"/>
      <c r="M156" s="210"/>
      <c r="N156" s="211"/>
      <c r="O156" s="211"/>
      <c r="P156" s="211"/>
      <c r="Q156" s="211"/>
      <c r="R156" s="211"/>
      <c r="S156" s="211"/>
      <c r="T156" s="212"/>
      <c r="AT156" s="213" t="s">
        <v>191</v>
      </c>
      <c r="AU156" s="213" t="s">
        <v>81</v>
      </c>
      <c r="AV156" s="14" t="s">
        <v>81</v>
      </c>
      <c r="AW156" s="14" t="s">
        <v>32</v>
      </c>
      <c r="AX156" s="14" t="s">
        <v>71</v>
      </c>
      <c r="AY156" s="213" t="s">
        <v>181</v>
      </c>
    </row>
    <row r="157" spans="2:51" s="15" customFormat="1" ht="12">
      <c r="B157" s="214"/>
      <c r="C157" s="215"/>
      <c r="D157" s="194" t="s">
        <v>191</v>
      </c>
      <c r="E157" s="216" t="s">
        <v>19</v>
      </c>
      <c r="F157" s="217" t="s">
        <v>196</v>
      </c>
      <c r="G157" s="215"/>
      <c r="H157" s="218">
        <v>1800</v>
      </c>
      <c r="I157" s="219"/>
      <c r="J157" s="215"/>
      <c r="K157" s="215"/>
      <c r="L157" s="220"/>
      <c r="M157" s="221"/>
      <c r="N157" s="222"/>
      <c r="O157" s="222"/>
      <c r="P157" s="222"/>
      <c r="Q157" s="222"/>
      <c r="R157" s="222"/>
      <c r="S157" s="222"/>
      <c r="T157" s="223"/>
      <c r="AT157" s="224" t="s">
        <v>191</v>
      </c>
      <c r="AU157" s="224" t="s">
        <v>81</v>
      </c>
      <c r="AV157" s="15" t="s">
        <v>189</v>
      </c>
      <c r="AW157" s="15" t="s">
        <v>32</v>
      </c>
      <c r="AX157" s="15" t="s">
        <v>79</v>
      </c>
      <c r="AY157" s="224" t="s">
        <v>181</v>
      </c>
    </row>
    <row r="158" spans="1:65" s="2" customFormat="1" ht="49.05" customHeight="1">
      <c r="A158" s="34"/>
      <c r="B158" s="35"/>
      <c r="C158" s="225" t="s">
        <v>294</v>
      </c>
      <c r="D158" s="225" t="s">
        <v>199</v>
      </c>
      <c r="E158" s="226" t="s">
        <v>265</v>
      </c>
      <c r="F158" s="227" t="s">
        <v>266</v>
      </c>
      <c r="G158" s="228" t="s">
        <v>223</v>
      </c>
      <c r="H158" s="229">
        <v>54</v>
      </c>
      <c r="I158" s="230"/>
      <c r="J158" s="231">
        <f>ROUND(I158*H158,2)</f>
        <v>0</v>
      </c>
      <c r="K158" s="227" t="s">
        <v>187</v>
      </c>
      <c r="L158" s="39"/>
      <c r="M158" s="232" t="s">
        <v>19</v>
      </c>
      <c r="N158" s="233" t="s">
        <v>42</v>
      </c>
      <c r="O158" s="64"/>
      <c r="P158" s="188">
        <f>O158*H158</f>
        <v>0</v>
      </c>
      <c r="Q158" s="188">
        <v>0</v>
      </c>
      <c r="R158" s="188">
        <f>Q158*H158</f>
        <v>0</v>
      </c>
      <c r="S158" s="188">
        <v>0</v>
      </c>
      <c r="T158" s="189">
        <f>S158*H158</f>
        <v>0</v>
      </c>
      <c r="U158" s="34"/>
      <c r="V158" s="34"/>
      <c r="W158" s="34"/>
      <c r="X158" s="34"/>
      <c r="Y158" s="34"/>
      <c r="Z158" s="34"/>
      <c r="AA158" s="34"/>
      <c r="AB158" s="34"/>
      <c r="AC158" s="34"/>
      <c r="AD158" s="34"/>
      <c r="AE158" s="34"/>
      <c r="AR158" s="190" t="s">
        <v>189</v>
      </c>
      <c r="AT158" s="190" t="s">
        <v>199</v>
      </c>
      <c r="AU158" s="190" t="s">
        <v>81</v>
      </c>
      <c r="AY158" s="17" t="s">
        <v>181</v>
      </c>
      <c r="BE158" s="191">
        <f>IF(N158="základní",J158,0)</f>
        <v>0</v>
      </c>
      <c r="BF158" s="191">
        <f>IF(N158="snížená",J158,0)</f>
        <v>0</v>
      </c>
      <c r="BG158" s="191">
        <f>IF(N158="zákl. přenesená",J158,0)</f>
        <v>0</v>
      </c>
      <c r="BH158" s="191">
        <f>IF(N158="sníž. přenesená",J158,0)</f>
        <v>0</v>
      </c>
      <c r="BI158" s="191">
        <f>IF(N158="nulová",J158,0)</f>
        <v>0</v>
      </c>
      <c r="BJ158" s="17" t="s">
        <v>79</v>
      </c>
      <c r="BK158" s="191">
        <f>ROUND(I158*H158,2)</f>
        <v>0</v>
      </c>
      <c r="BL158" s="17" t="s">
        <v>189</v>
      </c>
      <c r="BM158" s="190" t="s">
        <v>396</v>
      </c>
    </row>
    <row r="159" spans="2:51" s="14" customFormat="1" ht="12">
      <c r="B159" s="203"/>
      <c r="C159" s="204"/>
      <c r="D159" s="194" t="s">
        <v>191</v>
      </c>
      <c r="E159" s="205" t="s">
        <v>19</v>
      </c>
      <c r="F159" s="206" t="s">
        <v>397</v>
      </c>
      <c r="G159" s="204"/>
      <c r="H159" s="207">
        <v>54</v>
      </c>
      <c r="I159" s="208"/>
      <c r="J159" s="204"/>
      <c r="K159" s="204"/>
      <c r="L159" s="209"/>
      <c r="M159" s="210"/>
      <c r="N159" s="211"/>
      <c r="O159" s="211"/>
      <c r="P159" s="211"/>
      <c r="Q159" s="211"/>
      <c r="R159" s="211"/>
      <c r="S159" s="211"/>
      <c r="T159" s="212"/>
      <c r="AT159" s="213" t="s">
        <v>191</v>
      </c>
      <c r="AU159" s="213" t="s">
        <v>81</v>
      </c>
      <c r="AV159" s="14" t="s">
        <v>81</v>
      </c>
      <c r="AW159" s="14" t="s">
        <v>32</v>
      </c>
      <c r="AX159" s="14" t="s">
        <v>71</v>
      </c>
      <c r="AY159" s="213" t="s">
        <v>181</v>
      </c>
    </row>
    <row r="160" spans="2:51" s="15" customFormat="1" ht="12">
      <c r="B160" s="214"/>
      <c r="C160" s="215"/>
      <c r="D160" s="194" t="s">
        <v>191</v>
      </c>
      <c r="E160" s="216" t="s">
        <v>19</v>
      </c>
      <c r="F160" s="217" t="s">
        <v>196</v>
      </c>
      <c r="G160" s="215"/>
      <c r="H160" s="218">
        <v>54</v>
      </c>
      <c r="I160" s="219"/>
      <c r="J160" s="215"/>
      <c r="K160" s="215"/>
      <c r="L160" s="220"/>
      <c r="M160" s="221"/>
      <c r="N160" s="222"/>
      <c r="O160" s="222"/>
      <c r="P160" s="222"/>
      <c r="Q160" s="222"/>
      <c r="R160" s="222"/>
      <c r="S160" s="222"/>
      <c r="T160" s="223"/>
      <c r="AT160" s="224" t="s">
        <v>191</v>
      </c>
      <c r="AU160" s="224" t="s">
        <v>81</v>
      </c>
      <c r="AV160" s="15" t="s">
        <v>189</v>
      </c>
      <c r="AW160" s="15" t="s">
        <v>32</v>
      </c>
      <c r="AX160" s="15" t="s">
        <v>79</v>
      </c>
      <c r="AY160" s="224" t="s">
        <v>181</v>
      </c>
    </row>
    <row r="161" spans="1:65" s="2" customFormat="1" ht="49.05" customHeight="1">
      <c r="A161" s="34"/>
      <c r="B161" s="35"/>
      <c r="C161" s="225" t="s">
        <v>300</v>
      </c>
      <c r="D161" s="225" t="s">
        <v>199</v>
      </c>
      <c r="E161" s="226" t="s">
        <v>398</v>
      </c>
      <c r="F161" s="227" t="s">
        <v>399</v>
      </c>
      <c r="G161" s="228" t="s">
        <v>223</v>
      </c>
      <c r="H161" s="229">
        <v>82</v>
      </c>
      <c r="I161" s="230"/>
      <c r="J161" s="231">
        <f>ROUND(I161*H161,2)</f>
        <v>0</v>
      </c>
      <c r="K161" s="227" t="s">
        <v>187</v>
      </c>
      <c r="L161" s="39"/>
      <c r="M161" s="232" t="s">
        <v>19</v>
      </c>
      <c r="N161" s="233" t="s">
        <v>42</v>
      </c>
      <c r="O161" s="64"/>
      <c r="P161" s="188">
        <f>O161*H161</f>
        <v>0</v>
      </c>
      <c r="Q161" s="188">
        <v>0</v>
      </c>
      <c r="R161" s="188">
        <f>Q161*H161</f>
        <v>0</v>
      </c>
      <c r="S161" s="188">
        <v>0</v>
      </c>
      <c r="T161" s="189">
        <f>S161*H161</f>
        <v>0</v>
      </c>
      <c r="U161" s="34"/>
      <c r="V161" s="34"/>
      <c r="W161" s="34"/>
      <c r="X161" s="34"/>
      <c r="Y161" s="34"/>
      <c r="Z161" s="34"/>
      <c r="AA161" s="34"/>
      <c r="AB161" s="34"/>
      <c r="AC161" s="34"/>
      <c r="AD161" s="34"/>
      <c r="AE161" s="34"/>
      <c r="AR161" s="190" t="s">
        <v>189</v>
      </c>
      <c r="AT161" s="190" t="s">
        <v>199</v>
      </c>
      <c r="AU161" s="190" t="s">
        <v>81</v>
      </c>
      <c r="AY161" s="17" t="s">
        <v>181</v>
      </c>
      <c r="BE161" s="191">
        <f>IF(N161="základní",J161,0)</f>
        <v>0</v>
      </c>
      <c r="BF161" s="191">
        <f>IF(N161="snížená",J161,0)</f>
        <v>0</v>
      </c>
      <c r="BG161" s="191">
        <f>IF(N161="zákl. přenesená",J161,0)</f>
        <v>0</v>
      </c>
      <c r="BH161" s="191">
        <f>IF(N161="sníž. přenesená",J161,0)</f>
        <v>0</v>
      </c>
      <c r="BI161" s="191">
        <f>IF(N161="nulová",J161,0)</f>
        <v>0</v>
      </c>
      <c r="BJ161" s="17" t="s">
        <v>79</v>
      </c>
      <c r="BK161" s="191">
        <f>ROUND(I161*H161,2)</f>
        <v>0</v>
      </c>
      <c r="BL161" s="17" t="s">
        <v>189</v>
      </c>
      <c r="BM161" s="190" t="s">
        <v>400</v>
      </c>
    </row>
    <row r="162" spans="2:51" s="14" customFormat="1" ht="12">
      <c r="B162" s="203"/>
      <c r="C162" s="204"/>
      <c r="D162" s="194" t="s">
        <v>191</v>
      </c>
      <c r="E162" s="205" t="s">
        <v>19</v>
      </c>
      <c r="F162" s="206" t="s">
        <v>401</v>
      </c>
      <c r="G162" s="204"/>
      <c r="H162" s="207">
        <v>82</v>
      </c>
      <c r="I162" s="208"/>
      <c r="J162" s="204"/>
      <c r="K162" s="204"/>
      <c r="L162" s="209"/>
      <c r="M162" s="210"/>
      <c r="N162" s="211"/>
      <c r="O162" s="211"/>
      <c r="P162" s="211"/>
      <c r="Q162" s="211"/>
      <c r="R162" s="211"/>
      <c r="S162" s="211"/>
      <c r="T162" s="212"/>
      <c r="AT162" s="213" t="s">
        <v>191</v>
      </c>
      <c r="AU162" s="213" t="s">
        <v>81</v>
      </c>
      <c r="AV162" s="14" t="s">
        <v>81</v>
      </c>
      <c r="AW162" s="14" t="s">
        <v>32</v>
      </c>
      <c r="AX162" s="14" t="s">
        <v>71</v>
      </c>
      <c r="AY162" s="213" t="s">
        <v>181</v>
      </c>
    </row>
    <row r="163" spans="2:51" s="15" customFormat="1" ht="12">
      <c r="B163" s="214"/>
      <c r="C163" s="215"/>
      <c r="D163" s="194" t="s">
        <v>191</v>
      </c>
      <c r="E163" s="216" t="s">
        <v>19</v>
      </c>
      <c r="F163" s="217" t="s">
        <v>196</v>
      </c>
      <c r="G163" s="215"/>
      <c r="H163" s="218">
        <v>82</v>
      </c>
      <c r="I163" s="219"/>
      <c r="J163" s="215"/>
      <c r="K163" s="215"/>
      <c r="L163" s="220"/>
      <c r="M163" s="221"/>
      <c r="N163" s="222"/>
      <c r="O163" s="222"/>
      <c r="P163" s="222"/>
      <c r="Q163" s="222"/>
      <c r="R163" s="222"/>
      <c r="S163" s="222"/>
      <c r="T163" s="223"/>
      <c r="AT163" s="224" t="s">
        <v>191</v>
      </c>
      <c r="AU163" s="224" t="s">
        <v>81</v>
      </c>
      <c r="AV163" s="15" t="s">
        <v>189</v>
      </c>
      <c r="AW163" s="15" t="s">
        <v>32</v>
      </c>
      <c r="AX163" s="15" t="s">
        <v>79</v>
      </c>
      <c r="AY163" s="224" t="s">
        <v>181</v>
      </c>
    </row>
    <row r="164" spans="1:65" s="2" customFormat="1" ht="66.75" customHeight="1">
      <c r="A164" s="34"/>
      <c r="B164" s="35"/>
      <c r="C164" s="225" t="s">
        <v>304</v>
      </c>
      <c r="D164" s="225" t="s">
        <v>199</v>
      </c>
      <c r="E164" s="226" t="s">
        <v>402</v>
      </c>
      <c r="F164" s="227" t="s">
        <v>403</v>
      </c>
      <c r="G164" s="228" t="s">
        <v>223</v>
      </c>
      <c r="H164" s="229">
        <v>1814</v>
      </c>
      <c r="I164" s="230"/>
      <c r="J164" s="231">
        <f>ROUND(I164*H164,2)</f>
        <v>0</v>
      </c>
      <c r="K164" s="227" t="s">
        <v>187</v>
      </c>
      <c r="L164" s="39"/>
      <c r="M164" s="232" t="s">
        <v>19</v>
      </c>
      <c r="N164" s="233" t="s">
        <v>42</v>
      </c>
      <c r="O164" s="64"/>
      <c r="P164" s="188">
        <f>O164*H164</f>
        <v>0</v>
      </c>
      <c r="Q164" s="188">
        <v>0</v>
      </c>
      <c r="R164" s="188">
        <f>Q164*H164</f>
        <v>0</v>
      </c>
      <c r="S164" s="188">
        <v>0</v>
      </c>
      <c r="T164" s="189">
        <f>S164*H164</f>
        <v>0</v>
      </c>
      <c r="U164" s="34"/>
      <c r="V164" s="34"/>
      <c r="W164" s="34"/>
      <c r="X164" s="34"/>
      <c r="Y164" s="34"/>
      <c r="Z164" s="34"/>
      <c r="AA164" s="34"/>
      <c r="AB164" s="34"/>
      <c r="AC164" s="34"/>
      <c r="AD164" s="34"/>
      <c r="AE164" s="34"/>
      <c r="AR164" s="190" t="s">
        <v>189</v>
      </c>
      <c r="AT164" s="190" t="s">
        <v>199</v>
      </c>
      <c r="AU164" s="190" t="s">
        <v>81</v>
      </c>
      <c r="AY164" s="17" t="s">
        <v>181</v>
      </c>
      <c r="BE164" s="191">
        <f>IF(N164="základní",J164,0)</f>
        <v>0</v>
      </c>
      <c r="BF164" s="191">
        <f>IF(N164="snížená",J164,0)</f>
        <v>0</v>
      </c>
      <c r="BG164" s="191">
        <f>IF(N164="zákl. přenesená",J164,0)</f>
        <v>0</v>
      </c>
      <c r="BH164" s="191">
        <f>IF(N164="sníž. přenesená",J164,0)</f>
        <v>0</v>
      </c>
      <c r="BI164" s="191">
        <f>IF(N164="nulová",J164,0)</f>
        <v>0</v>
      </c>
      <c r="BJ164" s="17" t="s">
        <v>79</v>
      </c>
      <c r="BK164" s="191">
        <f>ROUND(I164*H164,2)</f>
        <v>0</v>
      </c>
      <c r="BL164" s="17" t="s">
        <v>189</v>
      </c>
      <c r="BM164" s="190" t="s">
        <v>404</v>
      </c>
    </row>
    <row r="165" spans="2:51" s="14" customFormat="1" ht="12">
      <c r="B165" s="203"/>
      <c r="C165" s="204"/>
      <c r="D165" s="194" t="s">
        <v>191</v>
      </c>
      <c r="E165" s="205" t="s">
        <v>19</v>
      </c>
      <c r="F165" s="206" t="s">
        <v>405</v>
      </c>
      <c r="G165" s="204"/>
      <c r="H165" s="207">
        <v>1814.4</v>
      </c>
      <c r="I165" s="208"/>
      <c r="J165" s="204"/>
      <c r="K165" s="204"/>
      <c r="L165" s="209"/>
      <c r="M165" s="210"/>
      <c r="N165" s="211"/>
      <c r="O165" s="211"/>
      <c r="P165" s="211"/>
      <c r="Q165" s="211"/>
      <c r="R165" s="211"/>
      <c r="S165" s="211"/>
      <c r="T165" s="212"/>
      <c r="AT165" s="213" t="s">
        <v>191</v>
      </c>
      <c r="AU165" s="213" t="s">
        <v>81</v>
      </c>
      <c r="AV165" s="14" t="s">
        <v>81</v>
      </c>
      <c r="AW165" s="14" t="s">
        <v>32</v>
      </c>
      <c r="AX165" s="14" t="s">
        <v>71</v>
      </c>
      <c r="AY165" s="213" t="s">
        <v>181</v>
      </c>
    </row>
    <row r="166" spans="2:51" s="14" customFormat="1" ht="12">
      <c r="B166" s="203"/>
      <c r="C166" s="204"/>
      <c r="D166" s="194" t="s">
        <v>191</v>
      </c>
      <c r="E166" s="205" t="s">
        <v>19</v>
      </c>
      <c r="F166" s="206" t="s">
        <v>351</v>
      </c>
      <c r="G166" s="204"/>
      <c r="H166" s="207">
        <v>-0.4</v>
      </c>
      <c r="I166" s="208"/>
      <c r="J166" s="204"/>
      <c r="K166" s="204"/>
      <c r="L166" s="209"/>
      <c r="M166" s="210"/>
      <c r="N166" s="211"/>
      <c r="O166" s="211"/>
      <c r="P166" s="211"/>
      <c r="Q166" s="211"/>
      <c r="R166" s="211"/>
      <c r="S166" s="211"/>
      <c r="T166" s="212"/>
      <c r="AT166" s="213" t="s">
        <v>191</v>
      </c>
      <c r="AU166" s="213" t="s">
        <v>81</v>
      </c>
      <c r="AV166" s="14" t="s">
        <v>81</v>
      </c>
      <c r="AW166" s="14" t="s">
        <v>32</v>
      </c>
      <c r="AX166" s="14" t="s">
        <v>71</v>
      </c>
      <c r="AY166" s="213" t="s">
        <v>181</v>
      </c>
    </row>
    <row r="167" spans="2:51" s="15" customFormat="1" ht="12">
      <c r="B167" s="214"/>
      <c r="C167" s="215"/>
      <c r="D167" s="194" t="s">
        <v>191</v>
      </c>
      <c r="E167" s="216" t="s">
        <v>19</v>
      </c>
      <c r="F167" s="217" t="s">
        <v>196</v>
      </c>
      <c r="G167" s="215"/>
      <c r="H167" s="218">
        <v>1814</v>
      </c>
      <c r="I167" s="219"/>
      <c r="J167" s="215"/>
      <c r="K167" s="215"/>
      <c r="L167" s="220"/>
      <c r="M167" s="221"/>
      <c r="N167" s="222"/>
      <c r="O167" s="222"/>
      <c r="P167" s="222"/>
      <c r="Q167" s="222"/>
      <c r="R167" s="222"/>
      <c r="S167" s="222"/>
      <c r="T167" s="223"/>
      <c r="AT167" s="224" t="s">
        <v>191</v>
      </c>
      <c r="AU167" s="224" t="s">
        <v>81</v>
      </c>
      <c r="AV167" s="15" t="s">
        <v>189</v>
      </c>
      <c r="AW167" s="15" t="s">
        <v>32</v>
      </c>
      <c r="AX167" s="15" t="s">
        <v>79</v>
      </c>
      <c r="AY167" s="224" t="s">
        <v>181</v>
      </c>
    </row>
    <row r="168" spans="1:65" s="2" customFormat="1" ht="142.2" customHeight="1">
      <c r="A168" s="34"/>
      <c r="B168" s="35"/>
      <c r="C168" s="225" t="s">
        <v>8</v>
      </c>
      <c r="D168" s="225" t="s">
        <v>199</v>
      </c>
      <c r="E168" s="226" t="s">
        <v>200</v>
      </c>
      <c r="F168" s="227" t="s">
        <v>201</v>
      </c>
      <c r="G168" s="228" t="s">
        <v>202</v>
      </c>
      <c r="H168" s="229">
        <v>10.887</v>
      </c>
      <c r="I168" s="230"/>
      <c r="J168" s="231">
        <f>ROUND(I168*H168,2)</f>
        <v>0</v>
      </c>
      <c r="K168" s="227" t="s">
        <v>187</v>
      </c>
      <c r="L168" s="39"/>
      <c r="M168" s="232" t="s">
        <v>19</v>
      </c>
      <c r="N168" s="233" t="s">
        <v>42</v>
      </c>
      <c r="O168" s="64"/>
      <c r="P168" s="188">
        <f>O168*H168</f>
        <v>0</v>
      </c>
      <c r="Q168" s="188">
        <v>0</v>
      </c>
      <c r="R168" s="188">
        <f>Q168*H168</f>
        <v>0</v>
      </c>
      <c r="S168" s="188">
        <v>0</v>
      </c>
      <c r="T168" s="189">
        <f>S168*H168</f>
        <v>0</v>
      </c>
      <c r="U168" s="34"/>
      <c r="V168" s="34"/>
      <c r="W168" s="34"/>
      <c r="X168" s="34"/>
      <c r="Y168" s="34"/>
      <c r="Z168" s="34"/>
      <c r="AA168" s="34"/>
      <c r="AB168" s="34"/>
      <c r="AC168" s="34"/>
      <c r="AD168" s="34"/>
      <c r="AE168" s="34"/>
      <c r="AR168" s="190" t="s">
        <v>189</v>
      </c>
      <c r="AT168" s="190" t="s">
        <v>199</v>
      </c>
      <c r="AU168" s="190" t="s">
        <v>81</v>
      </c>
      <c r="AY168" s="17" t="s">
        <v>181</v>
      </c>
      <c r="BE168" s="191">
        <f>IF(N168="základní",J168,0)</f>
        <v>0</v>
      </c>
      <c r="BF168" s="191">
        <f>IF(N168="snížená",J168,0)</f>
        <v>0</v>
      </c>
      <c r="BG168" s="191">
        <f>IF(N168="zákl. přenesená",J168,0)</f>
        <v>0</v>
      </c>
      <c r="BH168" s="191">
        <f>IF(N168="sníž. přenesená",J168,0)</f>
        <v>0</v>
      </c>
      <c r="BI168" s="191">
        <f>IF(N168="nulová",J168,0)</f>
        <v>0</v>
      </c>
      <c r="BJ168" s="17" t="s">
        <v>79</v>
      </c>
      <c r="BK168" s="191">
        <f>ROUND(I168*H168,2)</f>
        <v>0</v>
      </c>
      <c r="BL168" s="17" t="s">
        <v>189</v>
      </c>
      <c r="BM168" s="190" t="s">
        <v>406</v>
      </c>
    </row>
    <row r="169" spans="1:47" s="2" customFormat="1" ht="19.2">
      <c r="A169" s="34"/>
      <c r="B169" s="35"/>
      <c r="C169" s="36"/>
      <c r="D169" s="194" t="s">
        <v>204</v>
      </c>
      <c r="E169" s="36"/>
      <c r="F169" s="234" t="s">
        <v>205</v>
      </c>
      <c r="G169" s="36"/>
      <c r="H169" s="36"/>
      <c r="I169" s="235"/>
      <c r="J169" s="36"/>
      <c r="K169" s="36"/>
      <c r="L169" s="39"/>
      <c r="M169" s="236"/>
      <c r="N169" s="237"/>
      <c r="O169" s="64"/>
      <c r="P169" s="64"/>
      <c r="Q169" s="64"/>
      <c r="R169" s="64"/>
      <c r="S169" s="64"/>
      <c r="T169" s="65"/>
      <c r="U169" s="34"/>
      <c r="V169" s="34"/>
      <c r="W169" s="34"/>
      <c r="X169" s="34"/>
      <c r="Y169" s="34"/>
      <c r="Z169" s="34"/>
      <c r="AA169" s="34"/>
      <c r="AB169" s="34"/>
      <c r="AC169" s="34"/>
      <c r="AD169" s="34"/>
      <c r="AE169" s="34"/>
      <c r="AT169" s="17" t="s">
        <v>204</v>
      </c>
      <c r="AU169" s="17" t="s">
        <v>81</v>
      </c>
    </row>
    <row r="170" spans="2:51" s="13" customFormat="1" ht="12">
      <c r="B170" s="192"/>
      <c r="C170" s="193"/>
      <c r="D170" s="194" t="s">
        <v>191</v>
      </c>
      <c r="E170" s="195" t="s">
        <v>19</v>
      </c>
      <c r="F170" s="196" t="s">
        <v>192</v>
      </c>
      <c r="G170" s="193"/>
      <c r="H170" s="195" t="s">
        <v>19</v>
      </c>
      <c r="I170" s="197"/>
      <c r="J170" s="193"/>
      <c r="K170" s="193"/>
      <c r="L170" s="198"/>
      <c r="M170" s="199"/>
      <c r="N170" s="200"/>
      <c r="O170" s="200"/>
      <c r="P170" s="200"/>
      <c r="Q170" s="200"/>
      <c r="R170" s="200"/>
      <c r="S170" s="200"/>
      <c r="T170" s="201"/>
      <c r="AT170" s="202" t="s">
        <v>191</v>
      </c>
      <c r="AU170" s="202" t="s">
        <v>81</v>
      </c>
      <c r="AV170" s="13" t="s">
        <v>79</v>
      </c>
      <c r="AW170" s="13" t="s">
        <v>32</v>
      </c>
      <c r="AX170" s="13" t="s">
        <v>71</v>
      </c>
      <c r="AY170" s="202" t="s">
        <v>181</v>
      </c>
    </row>
    <row r="171" spans="2:51" s="14" customFormat="1" ht="12">
      <c r="B171" s="203"/>
      <c r="C171" s="204"/>
      <c r="D171" s="194" t="s">
        <v>191</v>
      </c>
      <c r="E171" s="205" t="s">
        <v>19</v>
      </c>
      <c r="F171" s="206" t="s">
        <v>407</v>
      </c>
      <c r="G171" s="204"/>
      <c r="H171" s="207">
        <v>4.5</v>
      </c>
      <c r="I171" s="208"/>
      <c r="J171" s="204"/>
      <c r="K171" s="204"/>
      <c r="L171" s="209"/>
      <c r="M171" s="210"/>
      <c r="N171" s="211"/>
      <c r="O171" s="211"/>
      <c r="P171" s="211"/>
      <c r="Q171" s="211"/>
      <c r="R171" s="211"/>
      <c r="S171" s="211"/>
      <c r="T171" s="212"/>
      <c r="AT171" s="213" t="s">
        <v>191</v>
      </c>
      <c r="AU171" s="213" t="s">
        <v>81</v>
      </c>
      <c r="AV171" s="14" t="s">
        <v>81</v>
      </c>
      <c r="AW171" s="14" t="s">
        <v>32</v>
      </c>
      <c r="AX171" s="14" t="s">
        <v>71</v>
      </c>
      <c r="AY171" s="213" t="s">
        <v>181</v>
      </c>
    </row>
    <row r="172" spans="2:51" s="13" customFormat="1" ht="12">
      <c r="B172" s="192"/>
      <c r="C172" s="193"/>
      <c r="D172" s="194" t="s">
        <v>191</v>
      </c>
      <c r="E172" s="195" t="s">
        <v>19</v>
      </c>
      <c r="F172" s="196" t="s">
        <v>194</v>
      </c>
      <c r="G172" s="193"/>
      <c r="H172" s="195" t="s">
        <v>19</v>
      </c>
      <c r="I172" s="197"/>
      <c r="J172" s="193"/>
      <c r="K172" s="193"/>
      <c r="L172" s="198"/>
      <c r="M172" s="199"/>
      <c r="N172" s="200"/>
      <c r="O172" s="200"/>
      <c r="P172" s="200"/>
      <c r="Q172" s="200"/>
      <c r="R172" s="200"/>
      <c r="S172" s="200"/>
      <c r="T172" s="201"/>
      <c r="AT172" s="202" t="s">
        <v>191</v>
      </c>
      <c r="AU172" s="202" t="s">
        <v>81</v>
      </c>
      <c r="AV172" s="13" t="s">
        <v>79</v>
      </c>
      <c r="AW172" s="13" t="s">
        <v>32</v>
      </c>
      <c r="AX172" s="13" t="s">
        <v>71</v>
      </c>
      <c r="AY172" s="202" t="s">
        <v>181</v>
      </c>
    </row>
    <row r="173" spans="2:51" s="14" customFormat="1" ht="12">
      <c r="B173" s="203"/>
      <c r="C173" s="204"/>
      <c r="D173" s="194" t="s">
        <v>191</v>
      </c>
      <c r="E173" s="205" t="s">
        <v>19</v>
      </c>
      <c r="F173" s="206" t="s">
        <v>408</v>
      </c>
      <c r="G173" s="204"/>
      <c r="H173" s="207">
        <v>4.637</v>
      </c>
      <c r="I173" s="208"/>
      <c r="J173" s="204"/>
      <c r="K173" s="204"/>
      <c r="L173" s="209"/>
      <c r="M173" s="210"/>
      <c r="N173" s="211"/>
      <c r="O173" s="211"/>
      <c r="P173" s="211"/>
      <c r="Q173" s="211"/>
      <c r="R173" s="211"/>
      <c r="S173" s="211"/>
      <c r="T173" s="212"/>
      <c r="AT173" s="213" t="s">
        <v>191</v>
      </c>
      <c r="AU173" s="213" t="s">
        <v>81</v>
      </c>
      <c r="AV173" s="14" t="s">
        <v>81</v>
      </c>
      <c r="AW173" s="14" t="s">
        <v>32</v>
      </c>
      <c r="AX173" s="14" t="s">
        <v>71</v>
      </c>
      <c r="AY173" s="213" t="s">
        <v>181</v>
      </c>
    </row>
    <row r="174" spans="2:51" s="13" customFormat="1" ht="12">
      <c r="B174" s="192"/>
      <c r="C174" s="193"/>
      <c r="D174" s="194" t="s">
        <v>191</v>
      </c>
      <c r="E174" s="195" t="s">
        <v>19</v>
      </c>
      <c r="F174" s="196" t="s">
        <v>409</v>
      </c>
      <c r="G174" s="193"/>
      <c r="H174" s="195" t="s">
        <v>19</v>
      </c>
      <c r="I174" s="197"/>
      <c r="J174" s="193"/>
      <c r="K174" s="193"/>
      <c r="L174" s="198"/>
      <c r="M174" s="199"/>
      <c r="N174" s="200"/>
      <c r="O174" s="200"/>
      <c r="P174" s="200"/>
      <c r="Q174" s="200"/>
      <c r="R174" s="200"/>
      <c r="S174" s="200"/>
      <c r="T174" s="201"/>
      <c r="AT174" s="202" t="s">
        <v>191</v>
      </c>
      <c r="AU174" s="202" t="s">
        <v>81</v>
      </c>
      <c r="AV174" s="13" t="s">
        <v>79</v>
      </c>
      <c r="AW174" s="13" t="s">
        <v>32</v>
      </c>
      <c r="AX174" s="13" t="s">
        <v>71</v>
      </c>
      <c r="AY174" s="202" t="s">
        <v>181</v>
      </c>
    </row>
    <row r="175" spans="2:51" s="14" customFormat="1" ht="12">
      <c r="B175" s="203"/>
      <c r="C175" s="204"/>
      <c r="D175" s="194" t="s">
        <v>191</v>
      </c>
      <c r="E175" s="205" t="s">
        <v>19</v>
      </c>
      <c r="F175" s="206" t="s">
        <v>410</v>
      </c>
      <c r="G175" s="204"/>
      <c r="H175" s="207">
        <v>1.75</v>
      </c>
      <c r="I175" s="208"/>
      <c r="J175" s="204"/>
      <c r="K175" s="204"/>
      <c r="L175" s="209"/>
      <c r="M175" s="210"/>
      <c r="N175" s="211"/>
      <c r="O175" s="211"/>
      <c r="P175" s="211"/>
      <c r="Q175" s="211"/>
      <c r="R175" s="211"/>
      <c r="S175" s="211"/>
      <c r="T175" s="212"/>
      <c r="AT175" s="213" t="s">
        <v>191</v>
      </c>
      <c r="AU175" s="213" t="s">
        <v>81</v>
      </c>
      <c r="AV175" s="14" t="s">
        <v>81</v>
      </c>
      <c r="AW175" s="14" t="s">
        <v>32</v>
      </c>
      <c r="AX175" s="14" t="s">
        <v>71</v>
      </c>
      <c r="AY175" s="213" t="s">
        <v>181</v>
      </c>
    </row>
    <row r="176" spans="2:51" s="15" customFormat="1" ht="12">
      <c r="B176" s="214"/>
      <c r="C176" s="215"/>
      <c r="D176" s="194" t="s">
        <v>191</v>
      </c>
      <c r="E176" s="216" t="s">
        <v>19</v>
      </c>
      <c r="F176" s="217" t="s">
        <v>196</v>
      </c>
      <c r="G176" s="215"/>
      <c r="H176" s="218">
        <v>10.887</v>
      </c>
      <c r="I176" s="219"/>
      <c r="J176" s="215"/>
      <c r="K176" s="215"/>
      <c r="L176" s="220"/>
      <c r="M176" s="221"/>
      <c r="N176" s="222"/>
      <c r="O176" s="222"/>
      <c r="P176" s="222"/>
      <c r="Q176" s="222"/>
      <c r="R176" s="222"/>
      <c r="S176" s="222"/>
      <c r="T176" s="223"/>
      <c r="AT176" s="224" t="s">
        <v>191</v>
      </c>
      <c r="AU176" s="224" t="s">
        <v>81</v>
      </c>
      <c r="AV176" s="15" t="s">
        <v>189</v>
      </c>
      <c r="AW176" s="15" t="s">
        <v>32</v>
      </c>
      <c r="AX176" s="15" t="s">
        <v>79</v>
      </c>
      <c r="AY176" s="224" t="s">
        <v>181</v>
      </c>
    </row>
    <row r="177" spans="1:65" s="2" customFormat="1" ht="76.35" customHeight="1">
      <c r="A177" s="34"/>
      <c r="B177" s="35"/>
      <c r="C177" s="225" t="s">
        <v>310</v>
      </c>
      <c r="D177" s="225" t="s">
        <v>199</v>
      </c>
      <c r="E177" s="226" t="s">
        <v>209</v>
      </c>
      <c r="F177" s="227" t="s">
        <v>210</v>
      </c>
      <c r="G177" s="228" t="s">
        <v>211</v>
      </c>
      <c r="H177" s="229">
        <v>1598.975</v>
      </c>
      <c r="I177" s="230"/>
      <c r="J177" s="231">
        <f>ROUND(I177*H177,2)</f>
        <v>0</v>
      </c>
      <c r="K177" s="227" t="s">
        <v>187</v>
      </c>
      <c r="L177" s="39"/>
      <c r="M177" s="232" t="s">
        <v>19</v>
      </c>
      <c r="N177" s="233" t="s">
        <v>42</v>
      </c>
      <c r="O177" s="64"/>
      <c r="P177" s="188">
        <f>O177*H177</f>
        <v>0</v>
      </c>
      <c r="Q177" s="188">
        <v>0</v>
      </c>
      <c r="R177" s="188">
        <f>Q177*H177</f>
        <v>0</v>
      </c>
      <c r="S177" s="188">
        <v>0</v>
      </c>
      <c r="T177" s="189">
        <f>S177*H177</f>
        <v>0</v>
      </c>
      <c r="U177" s="34"/>
      <c r="V177" s="34"/>
      <c r="W177" s="34"/>
      <c r="X177" s="34"/>
      <c r="Y177" s="34"/>
      <c r="Z177" s="34"/>
      <c r="AA177" s="34"/>
      <c r="AB177" s="34"/>
      <c r="AC177" s="34"/>
      <c r="AD177" s="34"/>
      <c r="AE177" s="34"/>
      <c r="AR177" s="190" t="s">
        <v>189</v>
      </c>
      <c r="AT177" s="190" t="s">
        <v>199</v>
      </c>
      <c r="AU177" s="190" t="s">
        <v>81</v>
      </c>
      <c r="AY177" s="17" t="s">
        <v>181</v>
      </c>
      <c r="BE177" s="191">
        <f>IF(N177="základní",J177,0)</f>
        <v>0</v>
      </c>
      <c r="BF177" s="191">
        <f>IF(N177="snížená",J177,0)</f>
        <v>0</v>
      </c>
      <c r="BG177" s="191">
        <f>IF(N177="zákl. přenesená",J177,0)</f>
        <v>0</v>
      </c>
      <c r="BH177" s="191">
        <f>IF(N177="sníž. přenesená",J177,0)</f>
        <v>0</v>
      </c>
      <c r="BI177" s="191">
        <f>IF(N177="nulová",J177,0)</f>
        <v>0</v>
      </c>
      <c r="BJ177" s="17" t="s">
        <v>79</v>
      </c>
      <c r="BK177" s="191">
        <f>ROUND(I177*H177,2)</f>
        <v>0</v>
      </c>
      <c r="BL177" s="17" t="s">
        <v>189</v>
      </c>
      <c r="BM177" s="190" t="s">
        <v>411</v>
      </c>
    </row>
    <row r="178" spans="2:51" s="13" customFormat="1" ht="12">
      <c r="B178" s="192"/>
      <c r="C178" s="193"/>
      <c r="D178" s="194" t="s">
        <v>191</v>
      </c>
      <c r="E178" s="195" t="s">
        <v>19</v>
      </c>
      <c r="F178" s="196" t="s">
        <v>192</v>
      </c>
      <c r="G178" s="193"/>
      <c r="H178" s="195" t="s">
        <v>19</v>
      </c>
      <c r="I178" s="197"/>
      <c r="J178" s="193"/>
      <c r="K178" s="193"/>
      <c r="L178" s="198"/>
      <c r="M178" s="199"/>
      <c r="N178" s="200"/>
      <c r="O178" s="200"/>
      <c r="P178" s="200"/>
      <c r="Q178" s="200"/>
      <c r="R178" s="200"/>
      <c r="S178" s="200"/>
      <c r="T178" s="201"/>
      <c r="AT178" s="202" t="s">
        <v>191</v>
      </c>
      <c r="AU178" s="202" t="s">
        <v>81</v>
      </c>
      <c r="AV178" s="13" t="s">
        <v>79</v>
      </c>
      <c r="AW178" s="13" t="s">
        <v>32</v>
      </c>
      <c r="AX178" s="13" t="s">
        <v>71</v>
      </c>
      <c r="AY178" s="202" t="s">
        <v>181</v>
      </c>
    </row>
    <row r="179" spans="2:51" s="14" customFormat="1" ht="12">
      <c r="B179" s="203"/>
      <c r="C179" s="204"/>
      <c r="D179" s="194" t="s">
        <v>191</v>
      </c>
      <c r="E179" s="205" t="s">
        <v>19</v>
      </c>
      <c r="F179" s="206" t="s">
        <v>412</v>
      </c>
      <c r="G179" s="204"/>
      <c r="H179" s="207">
        <v>787.5</v>
      </c>
      <c r="I179" s="208"/>
      <c r="J179" s="204"/>
      <c r="K179" s="204"/>
      <c r="L179" s="209"/>
      <c r="M179" s="210"/>
      <c r="N179" s="211"/>
      <c r="O179" s="211"/>
      <c r="P179" s="211"/>
      <c r="Q179" s="211"/>
      <c r="R179" s="211"/>
      <c r="S179" s="211"/>
      <c r="T179" s="212"/>
      <c r="AT179" s="213" t="s">
        <v>191</v>
      </c>
      <c r="AU179" s="213" t="s">
        <v>81</v>
      </c>
      <c r="AV179" s="14" t="s">
        <v>81</v>
      </c>
      <c r="AW179" s="14" t="s">
        <v>32</v>
      </c>
      <c r="AX179" s="14" t="s">
        <v>71</v>
      </c>
      <c r="AY179" s="213" t="s">
        <v>181</v>
      </c>
    </row>
    <row r="180" spans="2:51" s="13" customFormat="1" ht="12">
      <c r="B180" s="192"/>
      <c r="C180" s="193"/>
      <c r="D180" s="194" t="s">
        <v>191</v>
      </c>
      <c r="E180" s="195" t="s">
        <v>19</v>
      </c>
      <c r="F180" s="196" t="s">
        <v>194</v>
      </c>
      <c r="G180" s="193"/>
      <c r="H180" s="195" t="s">
        <v>19</v>
      </c>
      <c r="I180" s="197"/>
      <c r="J180" s="193"/>
      <c r="K180" s="193"/>
      <c r="L180" s="198"/>
      <c r="M180" s="199"/>
      <c r="N180" s="200"/>
      <c r="O180" s="200"/>
      <c r="P180" s="200"/>
      <c r="Q180" s="200"/>
      <c r="R180" s="200"/>
      <c r="S180" s="200"/>
      <c r="T180" s="201"/>
      <c r="AT180" s="202" t="s">
        <v>191</v>
      </c>
      <c r="AU180" s="202" t="s">
        <v>81</v>
      </c>
      <c r="AV180" s="13" t="s">
        <v>79</v>
      </c>
      <c r="AW180" s="13" t="s">
        <v>32</v>
      </c>
      <c r="AX180" s="13" t="s">
        <v>71</v>
      </c>
      <c r="AY180" s="202" t="s">
        <v>181</v>
      </c>
    </row>
    <row r="181" spans="2:51" s="14" customFormat="1" ht="12">
      <c r="B181" s="203"/>
      <c r="C181" s="204"/>
      <c r="D181" s="194" t="s">
        <v>191</v>
      </c>
      <c r="E181" s="205" t="s">
        <v>19</v>
      </c>
      <c r="F181" s="206" t="s">
        <v>413</v>
      </c>
      <c r="G181" s="204"/>
      <c r="H181" s="207">
        <v>811.475</v>
      </c>
      <c r="I181" s="208"/>
      <c r="J181" s="204"/>
      <c r="K181" s="204"/>
      <c r="L181" s="209"/>
      <c r="M181" s="210"/>
      <c r="N181" s="211"/>
      <c r="O181" s="211"/>
      <c r="P181" s="211"/>
      <c r="Q181" s="211"/>
      <c r="R181" s="211"/>
      <c r="S181" s="211"/>
      <c r="T181" s="212"/>
      <c r="AT181" s="213" t="s">
        <v>191</v>
      </c>
      <c r="AU181" s="213" t="s">
        <v>81</v>
      </c>
      <c r="AV181" s="14" t="s">
        <v>81</v>
      </c>
      <c r="AW181" s="14" t="s">
        <v>32</v>
      </c>
      <c r="AX181" s="14" t="s">
        <v>71</v>
      </c>
      <c r="AY181" s="213" t="s">
        <v>181</v>
      </c>
    </row>
    <row r="182" spans="2:51" s="15" customFormat="1" ht="12">
      <c r="B182" s="214"/>
      <c r="C182" s="215"/>
      <c r="D182" s="194" t="s">
        <v>191</v>
      </c>
      <c r="E182" s="216" t="s">
        <v>19</v>
      </c>
      <c r="F182" s="217" t="s">
        <v>196</v>
      </c>
      <c r="G182" s="215"/>
      <c r="H182" s="218">
        <v>1598.975</v>
      </c>
      <c r="I182" s="219"/>
      <c r="J182" s="215"/>
      <c r="K182" s="215"/>
      <c r="L182" s="220"/>
      <c r="M182" s="221"/>
      <c r="N182" s="222"/>
      <c r="O182" s="222"/>
      <c r="P182" s="222"/>
      <c r="Q182" s="222"/>
      <c r="R182" s="222"/>
      <c r="S182" s="222"/>
      <c r="T182" s="223"/>
      <c r="AT182" s="224" t="s">
        <v>191</v>
      </c>
      <c r="AU182" s="224" t="s">
        <v>81</v>
      </c>
      <c r="AV182" s="15" t="s">
        <v>189</v>
      </c>
      <c r="AW182" s="15" t="s">
        <v>32</v>
      </c>
      <c r="AX182" s="15" t="s">
        <v>79</v>
      </c>
      <c r="AY182" s="224" t="s">
        <v>181</v>
      </c>
    </row>
    <row r="183" spans="1:65" s="2" customFormat="1" ht="55.5" customHeight="1">
      <c r="A183" s="34"/>
      <c r="B183" s="35"/>
      <c r="C183" s="225" t="s">
        <v>312</v>
      </c>
      <c r="D183" s="225" t="s">
        <v>199</v>
      </c>
      <c r="E183" s="226" t="s">
        <v>215</v>
      </c>
      <c r="F183" s="227" t="s">
        <v>216</v>
      </c>
      <c r="G183" s="228" t="s">
        <v>202</v>
      </c>
      <c r="H183" s="229">
        <v>9.137</v>
      </c>
      <c r="I183" s="230"/>
      <c r="J183" s="231">
        <f>ROUND(I183*H183,2)</f>
        <v>0</v>
      </c>
      <c r="K183" s="227" t="s">
        <v>187</v>
      </c>
      <c r="L183" s="39"/>
      <c r="M183" s="232" t="s">
        <v>19</v>
      </c>
      <c r="N183" s="233" t="s">
        <v>42</v>
      </c>
      <c r="O183" s="64"/>
      <c r="P183" s="188">
        <f>O183*H183</f>
        <v>0</v>
      </c>
      <c r="Q183" s="188">
        <v>0</v>
      </c>
      <c r="R183" s="188">
        <f>Q183*H183</f>
        <v>0</v>
      </c>
      <c r="S183" s="188">
        <v>0</v>
      </c>
      <c r="T183" s="189">
        <f>S183*H183</f>
        <v>0</v>
      </c>
      <c r="U183" s="34"/>
      <c r="V183" s="34"/>
      <c r="W183" s="34"/>
      <c r="X183" s="34"/>
      <c r="Y183" s="34"/>
      <c r="Z183" s="34"/>
      <c r="AA183" s="34"/>
      <c r="AB183" s="34"/>
      <c r="AC183" s="34"/>
      <c r="AD183" s="34"/>
      <c r="AE183" s="34"/>
      <c r="AR183" s="190" t="s">
        <v>189</v>
      </c>
      <c r="AT183" s="190" t="s">
        <v>199</v>
      </c>
      <c r="AU183" s="190" t="s">
        <v>81</v>
      </c>
      <c r="AY183" s="17" t="s">
        <v>181</v>
      </c>
      <c r="BE183" s="191">
        <f>IF(N183="základní",J183,0)</f>
        <v>0</v>
      </c>
      <c r="BF183" s="191">
        <f>IF(N183="snížená",J183,0)</f>
        <v>0</v>
      </c>
      <c r="BG183" s="191">
        <f>IF(N183="zákl. přenesená",J183,0)</f>
        <v>0</v>
      </c>
      <c r="BH183" s="191">
        <f>IF(N183="sníž. přenesená",J183,0)</f>
        <v>0</v>
      </c>
      <c r="BI183" s="191">
        <f>IF(N183="nulová",J183,0)</f>
        <v>0</v>
      </c>
      <c r="BJ183" s="17" t="s">
        <v>79</v>
      </c>
      <c r="BK183" s="191">
        <f>ROUND(I183*H183,2)</f>
        <v>0</v>
      </c>
      <c r="BL183" s="17" t="s">
        <v>189</v>
      </c>
      <c r="BM183" s="190" t="s">
        <v>414</v>
      </c>
    </row>
    <row r="184" spans="1:47" s="2" customFormat="1" ht="19.2">
      <c r="A184" s="34"/>
      <c r="B184" s="35"/>
      <c r="C184" s="36"/>
      <c r="D184" s="194" t="s">
        <v>204</v>
      </c>
      <c r="E184" s="36"/>
      <c r="F184" s="234" t="s">
        <v>218</v>
      </c>
      <c r="G184" s="36"/>
      <c r="H184" s="36"/>
      <c r="I184" s="235"/>
      <c r="J184" s="36"/>
      <c r="K184" s="36"/>
      <c r="L184" s="39"/>
      <c r="M184" s="236"/>
      <c r="N184" s="237"/>
      <c r="O184" s="64"/>
      <c r="P184" s="64"/>
      <c r="Q184" s="64"/>
      <c r="R184" s="64"/>
      <c r="S184" s="64"/>
      <c r="T184" s="65"/>
      <c r="U184" s="34"/>
      <c r="V184" s="34"/>
      <c r="W184" s="34"/>
      <c r="X184" s="34"/>
      <c r="Y184" s="34"/>
      <c r="Z184" s="34"/>
      <c r="AA184" s="34"/>
      <c r="AB184" s="34"/>
      <c r="AC184" s="34"/>
      <c r="AD184" s="34"/>
      <c r="AE184" s="34"/>
      <c r="AT184" s="17" t="s">
        <v>204</v>
      </c>
      <c r="AU184" s="17" t="s">
        <v>81</v>
      </c>
    </row>
    <row r="185" spans="2:51" s="13" customFormat="1" ht="12">
      <c r="B185" s="192"/>
      <c r="C185" s="193"/>
      <c r="D185" s="194" t="s">
        <v>191</v>
      </c>
      <c r="E185" s="195" t="s">
        <v>19</v>
      </c>
      <c r="F185" s="196" t="s">
        <v>192</v>
      </c>
      <c r="G185" s="193"/>
      <c r="H185" s="195" t="s">
        <v>19</v>
      </c>
      <c r="I185" s="197"/>
      <c r="J185" s="193"/>
      <c r="K185" s="193"/>
      <c r="L185" s="198"/>
      <c r="M185" s="199"/>
      <c r="N185" s="200"/>
      <c r="O185" s="200"/>
      <c r="P185" s="200"/>
      <c r="Q185" s="200"/>
      <c r="R185" s="200"/>
      <c r="S185" s="200"/>
      <c r="T185" s="201"/>
      <c r="AT185" s="202" t="s">
        <v>191</v>
      </c>
      <c r="AU185" s="202" t="s">
        <v>81</v>
      </c>
      <c r="AV185" s="13" t="s">
        <v>79</v>
      </c>
      <c r="AW185" s="13" t="s">
        <v>32</v>
      </c>
      <c r="AX185" s="13" t="s">
        <v>71</v>
      </c>
      <c r="AY185" s="202" t="s">
        <v>181</v>
      </c>
    </row>
    <row r="186" spans="2:51" s="14" customFormat="1" ht="12">
      <c r="B186" s="203"/>
      <c r="C186" s="204"/>
      <c r="D186" s="194" t="s">
        <v>191</v>
      </c>
      <c r="E186" s="205" t="s">
        <v>19</v>
      </c>
      <c r="F186" s="206" t="s">
        <v>407</v>
      </c>
      <c r="G186" s="204"/>
      <c r="H186" s="207">
        <v>4.5</v>
      </c>
      <c r="I186" s="208"/>
      <c r="J186" s="204"/>
      <c r="K186" s="204"/>
      <c r="L186" s="209"/>
      <c r="M186" s="210"/>
      <c r="N186" s="211"/>
      <c r="O186" s="211"/>
      <c r="P186" s="211"/>
      <c r="Q186" s="211"/>
      <c r="R186" s="211"/>
      <c r="S186" s="211"/>
      <c r="T186" s="212"/>
      <c r="AT186" s="213" t="s">
        <v>191</v>
      </c>
      <c r="AU186" s="213" t="s">
        <v>81</v>
      </c>
      <c r="AV186" s="14" t="s">
        <v>81</v>
      </c>
      <c r="AW186" s="14" t="s">
        <v>32</v>
      </c>
      <c r="AX186" s="14" t="s">
        <v>71</v>
      </c>
      <c r="AY186" s="213" t="s">
        <v>181</v>
      </c>
    </row>
    <row r="187" spans="2:51" s="13" customFormat="1" ht="12">
      <c r="B187" s="192"/>
      <c r="C187" s="193"/>
      <c r="D187" s="194" t="s">
        <v>191</v>
      </c>
      <c r="E187" s="195" t="s">
        <v>19</v>
      </c>
      <c r="F187" s="196" t="s">
        <v>194</v>
      </c>
      <c r="G187" s="193"/>
      <c r="H187" s="195" t="s">
        <v>19</v>
      </c>
      <c r="I187" s="197"/>
      <c r="J187" s="193"/>
      <c r="K187" s="193"/>
      <c r="L187" s="198"/>
      <c r="M187" s="199"/>
      <c r="N187" s="200"/>
      <c r="O187" s="200"/>
      <c r="P187" s="200"/>
      <c r="Q187" s="200"/>
      <c r="R187" s="200"/>
      <c r="S187" s="200"/>
      <c r="T187" s="201"/>
      <c r="AT187" s="202" t="s">
        <v>191</v>
      </c>
      <c r="AU187" s="202" t="s">
        <v>81</v>
      </c>
      <c r="AV187" s="13" t="s">
        <v>79</v>
      </c>
      <c r="AW187" s="13" t="s">
        <v>32</v>
      </c>
      <c r="AX187" s="13" t="s">
        <v>71</v>
      </c>
      <c r="AY187" s="202" t="s">
        <v>181</v>
      </c>
    </row>
    <row r="188" spans="2:51" s="14" customFormat="1" ht="12">
      <c r="B188" s="203"/>
      <c r="C188" s="204"/>
      <c r="D188" s="194" t="s">
        <v>191</v>
      </c>
      <c r="E188" s="205" t="s">
        <v>19</v>
      </c>
      <c r="F188" s="206" t="s">
        <v>408</v>
      </c>
      <c r="G188" s="204"/>
      <c r="H188" s="207">
        <v>4.637</v>
      </c>
      <c r="I188" s="208"/>
      <c r="J188" s="204"/>
      <c r="K188" s="204"/>
      <c r="L188" s="209"/>
      <c r="M188" s="210"/>
      <c r="N188" s="211"/>
      <c r="O188" s="211"/>
      <c r="P188" s="211"/>
      <c r="Q188" s="211"/>
      <c r="R188" s="211"/>
      <c r="S188" s="211"/>
      <c r="T188" s="212"/>
      <c r="AT188" s="213" t="s">
        <v>191</v>
      </c>
      <c r="AU188" s="213" t="s">
        <v>81</v>
      </c>
      <c r="AV188" s="14" t="s">
        <v>81</v>
      </c>
      <c r="AW188" s="14" t="s">
        <v>32</v>
      </c>
      <c r="AX188" s="14" t="s">
        <v>71</v>
      </c>
      <c r="AY188" s="213" t="s">
        <v>181</v>
      </c>
    </row>
    <row r="189" spans="2:51" s="15" customFormat="1" ht="12">
      <c r="B189" s="214"/>
      <c r="C189" s="215"/>
      <c r="D189" s="194" t="s">
        <v>191</v>
      </c>
      <c r="E189" s="216" t="s">
        <v>19</v>
      </c>
      <c r="F189" s="217" t="s">
        <v>196</v>
      </c>
      <c r="G189" s="215"/>
      <c r="H189" s="218">
        <v>9.137</v>
      </c>
      <c r="I189" s="219"/>
      <c r="J189" s="215"/>
      <c r="K189" s="215"/>
      <c r="L189" s="220"/>
      <c r="M189" s="221"/>
      <c r="N189" s="222"/>
      <c r="O189" s="222"/>
      <c r="P189" s="222"/>
      <c r="Q189" s="222"/>
      <c r="R189" s="222"/>
      <c r="S189" s="222"/>
      <c r="T189" s="223"/>
      <c r="AT189" s="224" t="s">
        <v>191</v>
      </c>
      <c r="AU189" s="224" t="s">
        <v>81</v>
      </c>
      <c r="AV189" s="15" t="s">
        <v>189</v>
      </c>
      <c r="AW189" s="15" t="s">
        <v>32</v>
      </c>
      <c r="AX189" s="15" t="s">
        <v>79</v>
      </c>
      <c r="AY189" s="224" t="s">
        <v>181</v>
      </c>
    </row>
    <row r="190" spans="1:65" s="2" customFormat="1" ht="114.9" customHeight="1">
      <c r="A190" s="34"/>
      <c r="B190" s="35"/>
      <c r="C190" s="225" t="s">
        <v>315</v>
      </c>
      <c r="D190" s="225" t="s">
        <v>199</v>
      </c>
      <c r="E190" s="226" t="s">
        <v>415</v>
      </c>
      <c r="F190" s="227" t="s">
        <v>416</v>
      </c>
      <c r="G190" s="228" t="s">
        <v>292</v>
      </c>
      <c r="H190" s="229">
        <v>60</v>
      </c>
      <c r="I190" s="230"/>
      <c r="J190" s="231">
        <f>ROUND(I190*H190,2)</f>
        <v>0</v>
      </c>
      <c r="K190" s="227" t="s">
        <v>187</v>
      </c>
      <c r="L190" s="39"/>
      <c r="M190" s="232" t="s">
        <v>19</v>
      </c>
      <c r="N190" s="233" t="s">
        <v>42</v>
      </c>
      <c r="O190" s="64"/>
      <c r="P190" s="188">
        <f>O190*H190</f>
        <v>0</v>
      </c>
      <c r="Q190" s="188">
        <v>0</v>
      </c>
      <c r="R190" s="188">
        <f>Q190*H190</f>
        <v>0</v>
      </c>
      <c r="S190" s="188">
        <v>0</v>
      </c>
      <c r="T190" s="189">
        <f>S190*H190</f>
        <v>0</v>
      </c>
      <c r="U190" s="34"/>
      <c r="V190" s="34"/>
      <c r="W190" s="34"/>
      <c r="X190" s="34"/>
      <c r="Y190" s="34"/>
      <c r="Z190" s="34"/>
      <c r="AA190" s="34"/>
      <c r="AB190" s="34"/>
      <c r="AC190" s="34"/>
      <c r="AD190" s="34"/>
      <c r="AE190" s="34"/>
      <c r="AR190" s="190" t="s">
        <v>189</v>
      </c>
      <c r="AT190" s="190" t="s">
        <v>199</v>
      </c>
      <c r="AU190" s="190" t="s">
        <v>81</v>
      </c>
      <c r="AY190" s="17" t="s">
        <v>181</v>
      </c>
      <c r="BE190" s="191">
        <f>IF(N190="základní",J190,0)</f>
        <v>0</v>
      </c>
      <c r="BF190" s="191">
        <f>IF(N190="snížená",J190,0)</f>
        <v>0</v>
      </c>
      <c r="BG190" s="191">
        <f>IF(N190="zákl. přenesená",J190,0)</f>
        <v>0</v>
      </c>
      <c r="BH190" s="191">
        <f>IF(N190="sníž. přenesená",J190,0)</f>
        <v>0</v>
      </c>
      <c r="BI190" s="191">
        <f>IF(N190="nulová",J190,0)</f>
        <v>0</v>
      </c>
      <c r="BJ190" s="17" t="s">
        <v>79</v>
      </c>
      <c r="BK190" s="191">
        <f>ROUND(I190*H190,2)</f>
        <v>0</v>
      </c>
      <c r="BL190" s="17" t="s">
        <v>189</v>
      </c>
      <c r="BM190" s="190" t="s">
        <v>417</v>
      </c>
    </row>
    <row r="191" spans="2:51" s="14" customFormat="1" ht="12">
      <c r="B191" s="203"/>
      <c r="C191" s="204"/>
      <c r="D191" s="194" t="s">
        <v>191</v>
      </c>
      <c r="E191" s="205" t="s">
        <v>19</v>
      </c>
      <c r="F191" s="206" t="s">
        <v>418</v>
      </c>
      <c r="G191" s="204"/>
      <c r="H191" s="207">
        <v>24</v>
      </c>
      <c r="I191" s="208"/>
      <c r="J191" s="204"/>
      <c r="K191" s="204"/>
      <c r="L191" s="209"/>
      <c r="M191" s="210"/>
      <c r="N191" s="211"/>
      <c r="O191" s="211"/>
      <c r="P191" s="211"/>
      <c r="Q191" s="211"/>
      <c r="R191" s="211"/>
      <c r="S191" s="211"/>
      <c r="T191" s="212"/>
      <c r="AT191" s="213" t="s">
        <v>191</v>
      </c>
      <c r="AU191" s="213" t="s">
        <v>81</v>
      </c>
      <c r="AV191" s="14" t="s">
        <v>81</v>
      </c>
      <c r="AW191" s="14" t="s">
        <v>32</v>
      </c>
      <c r="AX191" s="14" t="s">
        <v>71</v>
      </c>
      <c r="AY191" s="213" t="s">
        <v>181</v>
      </c>
    </row>
    <row r="192" spans="2:51" s="14" customFormat="1" ht="12">
      <c r="B192" s="203"/>
      <c r="C192" s="204"/>
      <c r="D192" s="194" t="s">
        <v>191</v>
      </c>
      <c r="E192" s="205" t="s">
        <v>19</v>
      </c>
      <c r="F192" s="206" t="s">
        <v>419</v>
      </c>
      <c r="G192" s="204"/>
      <c r="H192" s="207">
        <v>36</v>
      </c>
      <c r="I192" s="208"/>
      <c r="J192" s="204"/>
      <c r="K192" s="204"/>
      <c r="L192" s="209"/>
      <c r="M192" s="210"/>
      <c r="N192" s="211"/>
      <c r="O192" s="211"/>
      <c r="P192" s="211"/>
      <c r="Q192" s="211"/>
      <c r="R192" s="211"/>
      <c r="S192" s="211"/>
      <c r="T192" s="212"/>
      <c r="AT192" s="213" t="s">
        <v>191</v>
      </c>
      <c r="AU192" s="213" t="s">
        <v>81</v>
      </c>
      <c r="AV192" s="14" t="s">
        <v>81</v>
      </c>
      <c r="AW192" s="14" t="s">
        <v>32</v>
      </c>
      <c r="AX192" s="14" t="s">
        <v>71</v>
      </c>
      <c r="AY192" s="213" t="s">
        <v>181</v>
      </c>
    </row>
    <row r="193" spans="2:51" s="15" customFormat="1" ht="12">
      <c r="B193" s="214"/>
      <c r="C193" s="215"/>
      <c r="D193" s="194" t="s">
        <v>191</v>
      </c>
      <c r="E193" s="216" t="s">
        <v>19</v>
      </c>
      <c r="F193" s="217" t="s">
        <v>196</v>
      </c>
      <c r="G193" s="215"/>
      <c r="H193" s="218">
        <v>60</v>
      </c>
      <c r="I193" s="219"/>
      <c r="J193" s="215"/>
      <c r="K193" s="215"/>
      <c r="L193" s="220"/>
      <c r="M193" s="221"/>
      <c r="N193" s="222"/>
      <c r="O193" s="222"/>
      <c r="P193" s="222"/>
      <c r="Q193" s="222"/>
      <c r="R193" s="222"/>
      <c r="S193" s="222"/>
      <c r="T193" s="223"/>
      <c r="AT193" s="224" t="s">
        <v>191</v>
      </c>
      <c r="AU193" s="224" t="s">
        <v>81</v>
      </c>
      <c r="AV193" s="15" t="s">
        <v>189</v>
      </c>
      <c r="AW193" s="15" t="s">
        <v>32</v>
      </c>
      <c r="AX193" s="15" t="s">
        <v>79</v>
      </c>
      <c r="AY193" s="224" t="s">
        <v>181</v>
      </c>
    </row>
    <row r="194" spans="1:65" s="2" customFormat="1" ht="90" customHeight="1">
      <c r="A194" s="34"/>
      <c r="B194" s="35"/>
      <c r="C194" s="225" t="s">
        <v>317</v>
      </c>
      <c r="D194" s="225" t="s">
        <v>199</v>
      </c>
      <c r="E194" s="226" t="s">
        <v>420</v>
      </c>
      <c r="F194" s="227" t="s">
        <v>421</v>
      </c>
      <c r="G194" s="228" t="s">
        <v>292</v>
      </c>
      <c r="H194" s="229">
        <v>6</v>
      </c>
      <c r="I194" s="230"/>
      <c r="J194" s="231">
        <f>ROUND(I194*H194,2)</f>
        <v>0</v>
      </c>
      <c r="K194" s="227" t="s">
        <v>187</v>
      </c>
      <c r="L194" s="39"/>
      <c r="M194" s="232" t="s">
        <v>19</v>
      </c>
      <c r="N194" s="233" t="s">
        <v>42</v>
      </c>
      <c r="O194" s="64"/>
      <c r="P194" s="188">
        <f>O194*H194</f>
        <v>0</v>
      </c>
      <c r="Q194" s="188">
        <v>0</v>
      </c>
      <c r="R194" s="188">
        <f>Q194*H194</f>
        <v>0</v>
      </c>
      <c r="S194" s="188">
        <v>0</v>
      </c>
      <c r="T194" s="189">
        <f>S194*H194</f>
        <v>0</v>
      </c>
      <c r="U194" s="34"/>
      <c r="V194" s="34"/>
      <c r="W194" s="34"/>
      <c r="X194" s="34"/>
      <c r="Y194" s="34"/>
      <c r="Z194" s="34"/>
      <c r="AA194" s="34"/>
      <c r="AB194" s="34"/>
      <c r="AC194" s="34"/>
      <c r="AD194" s="34"/>
      <c r="AE194" s="34"/>
      <c r="AR194" s="190" t="s">
        <v>189</v>
      </c>
      <c r="AT194" s="190" t="s">
        <v>199</v>
      </c>
      <c r="AU194" s="190" t="s">
        <v>81</v>
      </c>
      <c r="AY194" s="17" t="s">
        <v>181</v>
      </c>
      <c r="BE194" s="191">
        <f>IF(N194="základní",J194,0)</f>
        <v>0</v>
      </c>
      <c r="BF194" s="191">
        <f>IF(N194="snížená",J194,0)</f>
        <v>0</v>
      </c>
      <c r="BG194" s="191">
        <f>IF(N194="zákl. přenesená",J194,0)</f>
        <v>0</v>
      </c>
      <c r="BH194" s="191">
        <f>IF(N194="sníž. přenesená",J194,0)</f>
        <v>0</v>
      </c>
      <c r="BI194" s="191">
        <f>IF(N194="nulová",J194,0)</f>
        <v>0</v>
      </c>
      <c r="BJ194" s="17" t="s">
        <v>79</v>
      </c>
      <c r="BK194" s="191">
        <f>ROUND(I194*H194,2)</f>
        <v>0</v>
      </c>
      <c r="BL194" s="17" t="s">
        <v>189</v>
      </c>
      <c r="BM194" s="190" t="s">
        <v>422</v>
      </c>
    </row>
    <row r="195" spans="2:51" s="14" customFormat="1" ht="12">
      <c r="B195" s="203"/>
      <c r="C195" s="204"/>
      <c r="D195" s="194" t="s">
        <v>191</v>
      </c>
      <c r="E195" s="205" t="s">
        <v>19</v>
      </c>
      <c r="F195" s="206" t="s">
        <v>225</v>
      </c>
      <c r="G195" s="204"/>
      <c r="H195" s="207">
        <v>6</v>
      </c>
      <c r="I195" s="208"/>
      <c r="J195" s="204"/>
      <c r="K195" s="204"/>
      <c r="L195" s="209"/>
      <c r="M195" s="210"/>
      <c r="N195" s="211"/>
      <c r="O195" s="211"/>
      <c r="P195" s="211"/>
      <c r="Q195" s="211"/>
      <c r="R195" s="211"/>
      <c r="S195" s="211"/>
      <c r="T195" s="212"/>
      <c r="AT195" s="213" t="s">
        <v>191</v>
      </c>
      <c r="AU195" s="213" t="s">
        <v>81</v>
      </c>
      <c r="AV195" s="14" t="s">
        <v>81</v>
      </c>
      <c r="AW195" s="14" t="s">
        <v>32</v>
      </c>
      <c r="AX195" s="14" t="s">
        <v>71</v>
      </c>
      <c r="AY195" s="213" t="s">
        <v>181</v>
      </c>
    </row>
    <row r="196" spans="2:51" s="15" customFormat="1" ht="12">
      <c r="B196" s="214"/>
      <c r="C196" s="215"/>
      <c r="D196" s="194" t="s">
        <v>191</v>
      </c>
      <c r="E196" s="216" t="s">
        <v>19</v>
      </c>
      <c r="F196" s="217" t="s">
        <v>196</v>
      </c>
      <c r="G196" s="215"/>
      <c r="H196" s="218">
        <v>6</v>
      </c>
      <c r="I196" s="219"/>
      <c r="J196" s="215"/>
      <c r="K196" s="215"/>
      <c r="L196" s="220"/>
      <c r="M196" s="221"/>
      <c r="N196" s="222"/>
      <c r="O196" s="222"/>
      <c r="P196" s="222"/>
      <c r="Q196" s="222"/>
      <c r="R196" s="222"/>
      <c r="S196" s="222"/>
      <c r="T196" s="223"/>
      <c r="AT196" s="224" t="s">
        <v>191</v>
      </c>
      <c r="AU196" s="224" t="s">
        <v>81</v>
      </c>
      <c r="AV196" s="15" t="s">
        <v>189</v>
      </c>
      <c r="AW196" s="15" t="s">
        <v>32</v>
      </c>
      <c r="AX196" s="15" t="s">
        <v>79</v>
      </c>
      <c r="AY196" s="224" t="s">
        <v>181</v>
      </c>
    </row>
    <row r="197" spans="1:65" s="2" customFormat="1" ht="90" customHeight="1">
      <c r="A197" s="34"/>
      <c r="B197" s="35"/>
      <c r="C197" s="225" t="s">
        <v>320</v>
      </c>
      <c r="D197" s="225" t="s">
        <v>199</v>
      </c>
      <c r="E197" s="226" t="s">
        <v>295</v>
      </c>
      <c r="F197" s="227" t="s">
        <v>296</v>
      </c>
      <c r="G197" s="228" t="s">
        <v>262</v>
      </c>
      <c r="H197" s="229">
        <v>4780</v>
      </c>
      <c r="I197" s="230"/>
      <c r="J197" s="231">
        <f>ROUND(I197*H197,2)</f>
        <v>0</v>
      </c>
      <c r="K197" s="227" t="s">
        <v>187</v>
      </c>
      <c r="L197" s="39"/>
      <c r="M197" s="232" t="s">
        <v>19</v>
      </c>
      <c r="N197" s="233" t="s">
        <v>42</v>
      </c>
      <c r="O197" s="64"/>
      <c r="P197" s="188">
        <f>O197*H197</f>
        <v>0</v>
      </c>
      <c r="Q197" s="188">
        <v>0</v>
      </c>
      <c r="R197" s="188">
        <f>Q197*H197</f>
        <v>0</v>
      </c>
      <c r="S197" s="188">
        <v>0</v>
      </c>
      <c r="T197" s="189">
        <f>S197*H197</f>
        <v>0</v>
      </c>
      <c r="U197" s="34"/>
      <c r="V197" s="34"/>
      <c r="W197" s="34"/>
      <c r="X197" s="34"/>
      <c r="Y197" s="34"/>
      <c r="Z197" s="34"/>
      <c r="AA197" s="34"/>
      <c r="AB197" s="34"/>
      <c r="AC197" s="34"/>
      <c r="AD197" s="34"/>
      <c r="AE197" s="34"/>
      <c r="AR197" s="190" t="s">
        <v>189</v>
      </c>
      <c r="AT197" s="190" t="s">
        <v>199</v>
      </c>
      <c r="AU197" s="190" t="s">
        <v>81</v>
      </c>
      <c r="AY197" s="17" t="s">
        <v>181</v>
      </c>
      <c r="BE197" s="191">
        <f>IF(N197="základní",J197,0)</f>
        <v>0</v>
      </c>
      <c r="BF197" s="191">
        <f>IF(N197="snížená",J197,0)</f>
        <v>0</v>
      </c>
      <c r="BG197" s="191">
        <f>IF(N197="zákl. přenesená",J197,0)</f>
        <v>0</v>
      </c>
      <c r="BH197" s="191">
        <f>IF(N197="sníž. přenesená",J197,0)</f>
        <v>0</v>
      </c>
      <c r="BI197" s="191">
        <f>IF(N197="nulová",J197,0)</f>
        <v>0</v>
      </c>
      <c r="BJ197" s="17" t="s">
        <v>79</v>
      </c>
      <c r="BK197" s="191">
        <f>ROUND(I197*H197,2)</f>
        <v>0</v>
      </c>
      <c r="BL197" s="17" t="s">
        <v>189</v>
      </c>
      <c r="BM197" s="190" t="s">
        <v>423</v>
      </c>
    </row>
    <row r="198" spans="2:51" s="14" customFormat="1" ht="12">
      <c r="B198" s="203"/>
      <c r="C198" s="204"/>
      <c r="D198" s="194" t="s">
        <v>191</v>
      </c>
      <c r="E198" s="205" t="s">
        <v>19</v>
      </c>
      <c r="F198" s="206" t="s">
        <v>424</v>
      </c>
      <c r="G198" s="204"/>
      <c r="H198" s="207">
        <v>820</v>
      </c>
      <c r="I198" s="208"/>
      <c r="J198" s="204"/>
      <c r="K198" s="204"/>
      <c r="L198" s="209"/>
      <c r="M198" s="210"/>
      <c r="N198" s="211"/>
      <c r="O198" s="211"/>
      <c r="P198" s="211"/>
      <c r="Q198" s="211"/>
      <c r="R198" s="211"/>
      <c r="S198" s="211"/>
      <c r="T198" s="212"/>
      <c r="AT198" s="213" t="s">
        <v>191</v>
      </c>
      <c r="AU198" s="213" t="s">
        <v>81</v>
      </c>
      <c r="AV198" s="14" t="s">
        <v>81</v>
      </c>
      <c r="AW198" s="14" t="s">
        <v>32</v>
      </c>
      <c r="AX198" s="14" t="s">
        <v>71</v>
      </c>
      <c r="AY198" s="213" t="s">
        <v>181</v>
      </c>
    </row>
    <row r="199" spans="2:51" s="14" customFormat="1" ht="12">
      <c r="B199" s="203"/>
      <c r="C199" s="204"/>
      <c r="D199" s="194" t="s">
        <v>191</v>
      </c>
      <c r="E199" s="205" t="s">
        <v>19</v>
      </c>
      <c r="F199" s="206" t="s">
        <v>425</v>
      </c>
      <c r="G199" s="204"/>
      <c r="H199" s="207">
        <v>2360</v>
      </c>
      <c r="I199" s="208"/>
      <c r="J199" s="204"/>
      <c r="K199" s="204"/>
      <c r="L199" s="209"/>
      <c r="M199" s="210"/>
      <c r="N199" s="211"/>
      <c r="O199" s="211"/>
      <c r="P199" s="211"/>
      <c r="Q199" s="211"/>
      <c r="R199" s="211"/>
      <c r="S199" s="211"/>
      <c r="T199" s="212"/>
      <c r="AT199" s="213" t="s">
        <v>191</v>
      </c>
      <c r="AU199" s="213" t="s">
        <v>81</v>
      </c>
      <c r="AV199" s="14" t="s">
        <v>81</v>
      </c>
      <c r="AW199" s="14" t="s">
        <v>32</v>
      </c>
      <c r="AX199" s="14" t="s">
        <v>71</v>
      </c>
      <c r="AY199" s="213" t="s">
        <v>181</v>
      </c>
    </row>
    <row r="200" spans="2:51" s="14" customFormat="1" ht="12">
      <c r="B200" s="203"/>
      <c r="C200" s="204"/>
      <c r="D200" s="194" t="s">
        <v>191</v>
      </c>
      <c r="E200" s="205" t="s">
        <v>19</v>
      </c>
      <c r="F200" s="206" t="s">
        <v>426</v>
      </c>
      <c r="G200" s="204"/>
      <c r="H200" s="207">
        <v>1400</v>
      </c>
      <c r="I200" s="208"/>
      <c r="J200" s="204"/>
      <c r="K200" s="204"/>
      <c r="L200" s="209"/>
      <c r="M200" s="210"/>
      <c r="N200" s="211"/>
      <c r="O200" s="211"/>
      <c r="P200" s="211"/>
      <c r="Q200" s="211"/>
      <c r="R200" s="211"/>
      <c r="S200" s="211"/>
      <c r="T200" s="212"/>
      <c r="AT200" s="213" t="s">
        <v>191</v>
      </c>
      <c r="AU200" s="213" t="s">
        <v>81</v>
      </c>
      <c r="AV200" s="14" t="s">
        <v>81</v>
      </c>
      <c r="AW200" s="14" t="s">
        <v>32</v>
      </c>
      <c r="AX200" s="14" t="s">
        <v>71</v>
      </c>
      <c r="AY200" s="213" t="s">
        <v>181</v>
      </c>
    </row>
    <row r="201" spans="2:51" s="14" customFormat="1" ht="12">
      <c r="B201" s="203"/>
      <c r="C201" s="204"/>
      <c r="D201" s="194" t="s">
        <v>191</v>
      </c>
      <c r="E201" s="205" t="s">
        <v>19</v>
      </c>
      <c r="F201" s="206" t="s">
        <v>427</v>
      </c>
      <c r="G201" s="204"/>
      <c r="H201" s="207">
        <v>200</v>
      </c>
      <c r="I201" s="208"/>
      <c r="J201" s="204"/>
      <c r="K201" s="204"/>
      <c r="L201" s="209"/>
      <c r="M201" s="210"/>
      <c r="N201" s="211"/>
      <c r="O201" s="211"/>
      <c r="P201" s="211"/>
      <c r="Q201" s="211"/>
      <c r="R201" s="211"/>
      <c r="S201" s="211"/>
      <c r="T201" s="212"/>
      <c r="AT201" s="213" t="s">
        <v>191</v>
      </c>
      <c r="AU201" s="213" t="s">
        <v>81</v>
      </c>
      <c r="AV201" s="14" t="s">
        <v>81</v>
      </c>
      <c r="AW201" s="14" t="s">
        <v>32</v>
      </c>
      <c r="AX201" s="14" t="s">
        <v>71</v>
      </c>
      <c r="AY201" s="213" t="s">
        <v>181</v>
      </c>
    </row>
    <row r="202" spans="2:51" s="15" customFormat="1" ht="12">
      <c r="B202" s="214"/>
      <c r="C202" s="215"/>
      <c r="D202" s="194" t="s">
        <v>191</v>
      </c>
      <c r="E202" s="216" t="s">
        <v>19</v>
      </c>
      <c r="F202" s="217" t="s">
        <v>196</v>
      </c>
      <c r="G202" s="215"/>
      <c r="H202" s="218">
        <v>4780</v>
      </c>
      <c r="I202" s="219"/>
      <c r="J202" s="215"/>
      <c r="K202" s="215"/>
      <c r="L202" s="220"/>
      <c r="M202" s="221"/>
      <c r="N202" s="222"/>
      <c r="O202" s="222"/>
      <c r="P202" s="222"/>
      <c r="Q202" s="222"/>
      <c r="R202" s="222"/>
      <c r="S202" s="222"/>
      <c r="T202" s="223"/>
      <c r="AT202" s="224" t="s">
        <v>191</v>
      </c>
      <c r="AU202" s="224" t="s">
        <v>81</v>
      </c>
      <c r="AV202" s="15" t="s">
        <v>189</v>
      </c>
      <c r="AW202" s="15" t="s">
        <v>32</v>
      </c>
      <c r="AX202" s="15" t="s">
        <v>79</v>
      </c>
      <c r="AY202" s="224" t="s">
        <v>181</v>
      </c>
    </row>
    <row r="203" spans="1:65" s="2" customFormat="1" ht="90" customHeight="1">
      <c r="A203" s="34"/>
      <c r="B203" s="35"/>
      <c r="C203" s="225" t="s">
        <v>7</v>
      </c>
      <c r="D203" s="225" t="s">
        <v>199</v>
      </c>
      <c r="E203" s="226" t="s">
        <v>301</v>
      </c>
      <c r="F203" s="227" t="s">
        <v>302</v>
      </c>
      <c r="G203" s="228" t="s">
        <v>262</v>
      </c>
      <c r="H203" s="229">
        <v>4780</v>
      </c>
      <c r="I203" s="230"/>
      <c r="J203" s="231">
        <f>ROUND(I203*H203,2)</f>
        <v>0</v>
      </c>
      <c r="K203" s="227" t="s">
        <v>187</v>
      </c>
      <c r="L203" s="39"/>
      <c r="M203" s="232" t="s">
        <v>19</v>
      </c>
      <c r="N203" s="233" t="s">
        <v>42</v>
      </c>
      <c r="O203" s="64"/>
      <c r="P203" s="188">
        <f>O203*H203</f>
        <v>0</v>
      </c>
      <c r="Q203" s="188">
        <v>0</v>
      </c>
      <c r="R203" s="188">
        <f>Q203*H203</f>
        <v>0</v>
      </c>
      <c r="S203" s="188">
        <v>0</v>
      </c>
      <c r="T203" s="189">
        <f>S203*H203</f>
        <v>0</v>
      </c>
      <c r="U203" s="34"/>
      <c r="V203" s="34"/>
      <c r="W203" s="34"/>
      <c r="X203" s="34"/>
      <c r="Y203" s="34"/>
      <c r="Z203" s="34"/>
      <c r="AA203" s="34"/>
      <c r="AB203" s="34"/>
      <c r="AC203" s="34"/>
      <c r="AD203" s="34"/>
      <c r="AE203" s="34"/>
      <c r="AR203" s="190" t="s">
        <v>189</v>
      </c>
      <c r="AT203" s="190" t="s">
        <v>199</v>
      </c>
      <c r="AU203" s="190" t="s">
        <v>81</v>
      </c>
      <c r="AY203" s="17" t="s">
        <v>181</v>
      </c>
      <c r="BE203" s="191">
        <f>IF(N203="základní",J203,0)</f>
        <v>0</v>
      </c>
      <c r="BF203" s="191">
        <f>IF(N203="snížená",J203,0)</f>
        <v>0</v>
      </c>
      <c r="BG203" s="191">
        <f>IF(N203="zákl. přenesená",J203,0)</f>
        <v>0</v>
      </c>
      <c r="BH203" s="191">
        <f>IF(N203="sníž. přenesená",J203,0)</f>
        <v>0</v>
      </c>
      <c r="BI203" s="191">
        <f>IF(N203="nulová",J203,0)</f>
        <v>0</v>
      </c>
      <c r="BJ203" s="17" t="s">
        <v>79</v>
      </c>
      <c r="BK203" s="191">
        <f>ROUND(I203*H203,2)</f>
        <v>0</v>
      </c>
      <c r="BL203" s="17" t="s">
        <v>189</v>
      </c>
      <c r="BM203" s="190" t="s">
        <v>428</v>
      </c>
    </row>
    <row r="204" spans="2:51" s="14" customFormat="1" ht="12">
      <c r="B204" s="203"/>
      <c r="C204" s="204"/>
      <c r="D204" s="194" t="s">
        <v>191</v>
      </c>
      <c r="E204" s="205" t="s">
        <v>19</v>
      </c>
      <c r="F204" s="206" t="s">
        <v>424</v>
      </c>
      <c r="G204" s="204"/>
      <c r="H204" s="207">
        <v>820</v>
      </c>
      <c r="I204" s="208"/>
      <c r="J204" s="204"/>
      <c r="K204" s="204"/>
      <c r="L204" s="209"/>
      <c r="M204" s="210"/>
      <c r="N204" s="211"/>
      <c r="O204" s="211"/>
      <c r="P204" s="211"/>
      <c r="Q204" s="211"/>
      <c r="R204" s="211"/>
      <c r="S204" s="211"/>
      <c r="T204" s="212"/>
      <c r="AT204" s="213" t="s">
        <v>191</v>
      </c>
      <c r="AU204" s="213" t="s">
        <v>81</v>
      </c>
      <c r="AV204" s="14" t="s">
        <v>81</v>
      </c>
      <c r="AW204" s="14" t="s">
        <v>32</v>
      </c>
      <c r="AX204" s="14" t="s">
        <v>71</v>
      </c>
      <c r="AY204" s="213" t="s">
        <v>181</v>
      </c>
    </row>
    <row r="205" spans="2:51" s="14" customFormat="1" ht="12">
      <c r="B205" s="203"/>
      <c r="C205" s="204"/>
      <c r="D205" s="194" t="s">
        <v>191</v>
      </c>
      <c r="E205" s="205" t="s">
        <v>19</v>
      </c>
      <c r="F205" s="206" t="s">
        <v>425</v>
      </c>
      <c r="G205" s="204"/>
      <c r="H205" s="207">
        <v>2360</v>
      </c>
      <c r="I205" s="208"/>
      <c r="J205" s="204"/>
      <c r="K205" s="204"/>
      <c r="L205" s="209"/>
      <c r="M205" s="210"/>
      <c r="N205" s="211"/>
      <c r="O205" s="211"/>
      <c r="P205" s="211"/>
      <c r="Q205" s="211"/>
      <c r="R205" s="211"/>
      <c r="S205" s="211"/>
      <c r="T205" s="212"/>
      <c r="AT205" s="213" t="s">
        <v>191</v>
      </c>
      <c r="AU205" s="213" t="s">
        <v>81</v>
      </c>
      <c r="AV205" s="14" t="s">
        <v>81</v>
      </c>
      <c r="AW205" s="14" t="s">
        <v>32</v>
      </c>
      <c r="AX205" s="14" t="s">
        <v>71</v>
      </c>
      <c r="AY205" s="213" t="s">
        <v>181</v>
      </c>
    </row>
    <row r="206" spans="2:51" s="14" customFormat="1" ht="12">
      <c r="B206" s="203"/>
      <c r="C206" s="204"/>
      <c r="D206" s="194" t="s">
        <v>191</v>
      </c>
      <c r="E206" s="205" t="s">
        <v>19</v>
      </c>
      <c r="F206" s="206" t="s">
        <v>426</v>
      </c>
      <c r="G206" s="204"/>
      <c r="H206" s="207">
        <v>1400</v>
      </c>
      <c r="I206" s="208"/>
      <c r="J206" s="204"/>
      <c r="K206" s="204"/>
      <c r="L206" s="209"/>
      <c r="M206" s="210"/>
      <c r="N206" s="211"/>
      <c r="O206" s="211"/>
      <c r="P206" s="211"/>
      <c r="Q206" s="211"/>
      <c r="R206" s="211"/>
      <c r="S206" s="211"/>
      <c r="T206" s="212"/>
      <c r="AT206" s="213" t="s">
        <v>191</v>
      </c>
      <c r="AU206" s="213" t="s">
        <v>81</v>
      </c>
      <c r="AV206" s="14" t="s">
        <v>81</v>
      </c>
      <c r="AW206" s="14" t="s">
        <v>32</v>
      </c>
      <c r="AX206" s="14" t="s">
        <v>71</v>
      </c>
      <c r="AY206" s="213" t="s">
        <v>181</v>
      </c>
    </row>
    <row r="207" spans="2:51" s="14" customFormat="1" ht="12">
      <c r="B207" s="203"/>
      <c r="C207" s="204"/>
      <c r="D207" s="194" t="s">
        <v>191</v>
      </c>
      <c r="E207" s="205" t="s">
        <v>19</v>
      </c>
      <c r="F207" s="206" t="s">
        <v>427</v>
      </c>
      <c r="G207" s="204"/>
      <c r="H207" s="207">
        <v>200</v>
      </c>
      <c r="I207" s="208"/>
      <c r="J207" s="204"/>
      <c r="K207" s="204"/>
      <c r="L207" s="209"/>
      <c r="M207" s="210"/>
      <c r="N207" s="211"/>
      <c r="O207" s="211"/>
      <c r="P207" s="211"/>
      <c r="Q207" s="211"/>
      <c r="R207" s="211"/>
      <c r="S207" s="211"/>
      <c r="T207" s="212"/>
      <c r="AT207" s="213" t="s">
        <v>191</v>
      </c>
      <c r="AU207" s="213" t="s">
        <v>81</v>
      </c>
      <c r="AV207" s="14" t="s">
        <v>81</v>
      </c>
      <c r="AW207" s="14" t="s">
        <v>32</v>
      </c>
      <c r="AX207" s="14" t="s">
        <v>71</v>
      </c>
      <c r="AY207" s="213" t="s">
        <v>181</v>
      </c>
    </row>
    <row r="208" spans="2:51" s="15" customFormat="1" ht="12">
      <c r="B208" s="214"/>
      <c r="C208" s="215"/>
      <c r="D208" s="194" t="s">
        <v>191</v>
      </c>
      <c r="E208" s="216" t="s">
        <v>19</v>
      </c>
      <c r="F208" s="217" t="s">
        <v>196</v>
      </c>
      <c r="G208" s="215"/>
      <c r="H208" s="218">
        <v>4780</v>
      </c>
      <c r="I208" s="219"/>
      <c r="J208" s="215"/>
      <c r="K208" s="215"/>
      <c r="L208" s="220"/>
      <c r="M208" s="221"/>
      <c r="N208" s="222"/>
      <c r="O208" s="222"/>
      <c r="P208" s="222"/>
      <c r="Q208" s="222"/>
      <c r="R208" s="222"/>
      <c r="S208" s="222"/>
      <c r="T208" s="223"/>
      <c r="AT208" s="224" t="s">
        <v>191</v>
      </c>
      <c r="AU208" s="224" t="s">
        <v>81</v>
      </c>
      <c r="AV208" s="15" t="s">
        <v>189</v>
      </c>
      <c r="AW208" s="15" t="s">
        <v>32</v>
      </c>
      <c r="AX208" s="15" t="s">
        <v>79</v>
      </c>
      <c r="AY208" s="224" t="s">
        <v>181</v>
      </c>
    </row>
    <row r="209" spans="1:65" s="2" customFormat="1" ht="78" customHeight="1">
      <c r="A209" s="34"/>
      <c r="B209" s="35"/>
      <c r="C209" s="225" t="s">
        <v>429</v>
      </c>
      <c r="D209" s="225" t="s">
        <v>199</v>
      </c>
      <c r="E209" s="226" t="s">
        <v>430</v>
      </c>
      <c r="F209" s="227" t="s">
        <v>431</v>
      </c>
      <c r="G209" s="228" t="s">
        <v>223</v>
      </c>
      <c r="H209" s="229">
        <v>2</v>
      </c>
      <c r="I209" s="230"/>
      <c r="J209" s="231">
        <f>ROUND(I209*H209,2)</f>
        <v>0</v>
      </c>
      <c r="K209" s="227" t="s">
        <v>187</v>
      </c>
      <c r="L209" s="39"/>
      <c r="M209" s="232" t="s">
        <v>19</v>
      </c>
      <c r="N209" s="233" t="s">
        <v>42</v>
      </c>
      <c r="O209" s="64"/>
      <c r="P209" s="188">
        <f>O209*H209</f>
        <v>0</v>
      </c>
      <c r="Q209" s="188">
        <v>0</v>
      </c>
      <c r="R209" s="188">
        <f>Q209*H209</f>
        <v>0</v>
      </c>
      <c r="S209" s="188">
        <v>0</v>
      </c>
      <c r="T209" s="189">
        <f>S209*H209</f>
        <v>0</v>
      </c>
      <c r="U209" s="34"/>
      <c r="V209" s="34"/>
      <c r="W209" s="34"/>
      <c r="X209" s="34"/>
      <c r="Y209" s="34"/>
      <c r="Z209" s="34"/>
      <c r="AA209" s="34"/>
      <c r="AB209" s="34"/>
      <c r="AC209" s="34"/>
      <c r="AD209" s="34"/>
      <c r="AE209" s="34"/>
      <c r="AR209" s="190" t="s">
        <v>189</v>
      </c>
      <c r="AT209" s="190" t="s">
        <v>199</v>
      </c>
      <c r="AU209" s="190" t="s">
        <v>81</v>
      </c>
      <c r="AY209" s="17" t="s">
        <v>181</v>
      </c>
      <c r="BE209" s="191">
        <f>IF(N209="základní",J209,0)</f>
        <v>0</v>
      </c>
      <c r="BF209" s="191">
        <f>IF(N209="snížená",J209,0)</f>
        <v>0</v>
      </c>
      <c r="BG209" s="191">
        <f>IF(N209="zákl. přenesená",J209,0)</f>
        <v>0</v>
      </c>
      <c r="BH209" s="191">
        <f>IF(N209="sníž. přenesená",J209,0)</f>
        <v>0</v>
      </c>
      <c r="BI209" s="191">
        <f>IF(N209="nulová",J209,0)</f>
        <v>0</v>
      </c>
      <c r="BJ209" s="17" t="s">
        <v>79</v>
      </c>
      <c r="BK209" s="191">
        <f>ROUND(I209*H209,2)</f>
        <v>0</v>
      </c>
      <c r="BL209" s="17" t="s">
        <v>189</v>
      </c>
      <c r="BM209" s="190" t="s">
        <v>432</v>
      </c>
    </row>
    <row r="210" spans="2:51" s="13" customFormat="1" ht="12">
      <c r="B210" s="192"/>
      <c r="C210" s="193"/>
      <c r="D210" s="194" t="s">
        <v>191</v>
      </c>
      <c r="E210" s="195" t="s">
        <v>19</v>
      </c>
      <c r="F210" s="196" t="s">
        <v>192</v>
      </c>
      <c r="G210" s="193"/>
      <c r="H210" s="195" t="s">
        <v>19</v>
      </c>
      <c r="I210" s="197"/>
      <c r="J210" s="193"/>
      <c r="K210" s="193"/>
      <c r="L210" s="198"/>
      <c r="M210" s="199"/>
      <c r="N210" s="200"/>
      <c r="O210" s="200"/>
      <c r="P210" s="200"/>
      <c r="Q210" s="200"/>
      <c r="R210" s="200"/>
      <c r="S210" s="200"/>
      <c r="T210" s="201"/>
      <c r="AT210" s="202" t="s">
        <v>191</v>
      </c>
      <c r="AU210" s="202" t="s">
        <v>81</v>
      </c>
      <c r="AV210" s="13" t="s">
        <v>79</v>
      </c>
      <c r="AW210" s="13" t="s">
        <v>32</v>
      </c>
      <c r="AX210" s="13" t="s">
        <v>71</v>
      </c>
      <c r="AY210" s="202" t="s">
        <v>181</v>
      </c>
    </row>
    <row r="211" spans="2:51" s="14" customFormat="1" ht="12">
      <c r="B211" s="203"/>
      <c r="C211" s="204"/>
      <c r="D211" s="194" t="s">
        <v>191</v>
      </c>
      <c r="E211" s="205" t="s">
        <v>19</v>
      </c>
      <c r="F211" s="206" t="s">
        <v>79</v>
      </c>
      <c r="G211" s="204"/>
      <c r="H211" s="207">
        <v>1</v>
      </c>
      <c r="I211" s="208"/>
      <c r="J211" s="204"/>
      <c r="K211" s="204"/>
      <c r="L211" s="209"/>
      <c r="M211" s="210"/>
      <c r="N211" s="211"/>
      <c r="O211" s="211"/>
      <c r="P211" s="211"/>
      <c r="Q211" s="211"/>
      <c r="R211" s="211"/>
      <c r="S211" s="211"/>
      <c r="T211" s="212"/>
      <c r="AT211" s="213" t="s">
        <v>191</v>
      </c>
      <c r="AU211" s="213" t="s">
        <v>81</v>
      </c>
      <c r="AV211" s="14" t="s">
        <v>81</v>
      </c>
      <c r="AW211" s="14" t="s">
        <v>32</v>
      </c>
      <c r="AX211" s="14" t="s">
        <v>71</v>
      </c>
      <c r="AY211" s="213" t="s">
        <v>181</v>
      </c>
    </row>
    <row r="212" spans="2:51" s="13" customFormat="1" ht="12">
      <c r="B212" s="192"/>
      <c r="C212" s="193"/>
      <c r="D212" s="194" t="s">
        <v>191</v>
      </c>
      <c r="E212" s="195" t="s">
        <v>19</v>
      </c>
      <c r="F212" s="196" t="s">
        <v>194</v>
      </c>
      <c r="G212" s="193"/>
      <c r="H212" s="195" t="s">
        <v>19</v>
      </c>
      <c r="I212" s="197"/>
      <c r="J212" s="193"/>
      <c r="K212" s="193"/>
      <c r="L212" s="198"/>
      <c r="M212" s="199"/>
      <c r="N212" s="200"/>
      <c r="O212" s="200"/>
      <c r="P212" s="200"/>
      <c r="Q212" s="200"/>
      <c r="R212" s="200"/>
      <c r="S212" s="200"/>
      <c r="T212" s="201"/>
      <c r="AT212" s="202" t="s">
        <v>191</v>
      </c>
      <c r="AU212" s="202" t="s">
        <v>81</v>
      </c>
      <c r="AV212" s="13" t="s">
        <v>79</v>
      </c>
      <c r="AW212" s="13" t="s">
        <v>32</v>
      </c>
      <c r="AX212" s="13" t="s">
        <v>71</v>
      </c>
      <c r="AY212" s="202" t="s">
        <v>181</v>
      </c>
    </row>
    <row r="213" spans="2:51" s="14" customFormat="1" ht="12">
      <c r="B213" s="203"/>
      <c r="C213" s="204"/>
      <c r="D213" s="194" t="s">
        <v>191</v>
      </c>
      <c r="E213" s="205" t="s">
        <v>19</v>
      </c>
      <c r="F213" s="206" t="s">
        <v>79</v>
      </c>
      <c r="G213" s="204"/>
      <c r="H213" s="207">
        <v>1</v>
      </c>
      <c r="I213" s="208"/>
      <c r="J213" s="204"/>
      <c r="K213" s="204"/>
      <c r="L213" s="209"/>
      <c r="M213" s="210"/>
      <c r="N213" s="211"/>
      <c r="O213" s="211"/>
      <c r="P213" s="211"/>
      <c r="Q213" s="211"/>
      <c r="R213" s="211"/>
      <c r="S213" s="211"/>
      <c r="T213" s="212"/>
      <c r="AT213" s="213" t="s">
        <v>191</v>
      </c>
      <c r="AU213" s="213" t="s">
        <v>81</v>
      </c>
      <c r="AV213" s="14" t="s">
        <v>81</v>
      </c>
      <c r="AW213" s="14" t="s">
        <v>32</v>
      </c>
      <c r="AX213" s="14" t="s">
        <v>71</v>
      </c>
      <c r="AY213" s="213" t="s">
        <v>181</v>
      </c>
    </row>
    <row r="214" spans="2:51" s="15" customFormat="1" ht="12">
      <c r="B214" s="214"/>
      <c r="C214" s="215"/>
      <c r="D214" s="194" t="s">
        <v>191</v>
      </c>
      <c r="E214" s="216" t="s">
        <v>19</v>
      </c>
      <c r="F214" s="217" t="s">
        <v>196</v>
      </c>
      <c r="G214" s="215"/>
      <c r="H214" s="218">
        <v>2</v>
      </c>
      <c r="I214" s="219"/>
      <c r="J214" s="215"/>
      <c r="K214" s="215"/>
      <c r="L214" s="220"/>
      <c r="M214" s="221"/>
      <c r="N214" s="222"/>
      <c r="O214" s="222"/>
      <c r="P214" s="222"/>
      <c r="Q214" s="222"/>
      <c r="R214" s="222"/>
      <c r="S214" s="222"/>
      <c r="T214" s="223"/>
      <c r="AT214" s="224" t="s">
        <v>191</v>
      </c>
      <c r="AU214" s="224" t="s">
        <v>81</v>
      </c>
      <c r="AV214" s="15" t="s">
        <v>189</v>
      </c>
      <c r="AW214" s="15" t="s">
        <v>32</v>
      </c>
      <c r="AX214" s="15" t="s">
        <v>79</v>
      </c>
      <c r="AY214" s="224" t="s">
        <v>181</v>
      </c>
    </row>
    <row r="215" spans="1:65" s="2" customFormat="1" ht="78" customHeight="1">
      <c r="A215" s="34"/>
      <c r="B215" s="35"/>
      <c r="C215" s="225" t="s">
        <v>433</v>
      </c>
      <c r="D215" s="225" t="s">
        <v>199</v>
      </c>
      <c r="E215" s="226" t="s">
        <v>434</v>
      </c>
      <c r="F215" s="227" t="s">
        <v>435</v>
      </c>
      <c r="G215" s="228" t="s">
        <v>223</v>
      </c>
      <c r="H215" s="229">
        <v>2</v>
      </c>
      <c r="I215" s="230"/>
      <c r="J215" s="231">
        <f>ROUND(I215*H215,2)</f>
        <v>0</v>
      </c>
      <c r="K215" s="227" t="s">
        <v>187</v>
      </c>
      <c r="L215" s="39"/>
      <c r="M215" s="232" t="s">
        <v>19</v>
      </c>
      <c r="N215" s="233" t="s">
        <v>42</v>
      </c>
      <c r="O215" s="64"/>
      <c r="P215" s="188">
        <f>O215*H215</f>
        <v>0</v>
      </c>
      <c r="Q215" s="188">
        <v>0</v>
      </c>
      <c r="R215" s="188">
        <f>Q215*H215</f>
        <v>0</v>
      </c>
      <c r="S215" s="188">
        <v>0</v>
      </c>
      <c r="T215" s="189">
        <f>S215*H215</f>
        <v>0</v>
      </c>
      <c r="U215" s="34"/>
      <c r="V215" s="34"/>
      <c r="W215" s="34"/>
      <c r="X215" s="34"/>
      <c r="Y215" s="34"/>
      <c r="Z215" s="34"/>
      <c r="AA215" s="34"/>
      <c r="AB215" s="34"/>
      <c r="AC215" s="34"/>
      <c r="AD215" s="34"/>
      <c r="AE215" s="34"/>
      <c r="AR215" s="190" t="s">
        <v>189</v>
      </c>
      <c r="AT215" s="190" t="s">
        <v>199</v>
      </c>
      <c r="AU215" s="190" t="s">
        <v>81</v>
      </c>
      <c r="AY215" s="17" t="s">
        <v>181</v>
      </c>
      <c r="BE215" s="191">
        <f>IF(N215="základní",J215,0)</f>
        <v>0</v>
      </c>
      <c r="BF215" s="191">
        <f>IF(N215="snížená",J215,0)</f>
        <v>0</v>
      </c>
      <c r="BG215" s="191">
        <f>IF(N215="zákl. přenesená",J215,0)</f>
        <v>0</v>
      </c>
      <c r="BH215" s="191">
        <f>IF(N215="sníž. přenesená",J215,0)</f>
        <v>0</v>
      </c>
      <c r="BI215" s="191">
        <f>IF(N215="nulová",J215,0)</f>
        <v>0</v>
      </c>
      <c r="BJ215" s="17" t="s">
        <v>79</v>
      </c>
      <c r="BK215" s="191">
        <f>ROUND(I215*H215,2)</f>
        <v>0</v>
      </c>
      <c r="BL215" s="17" t="s">
        <v>189</v>
      </c>
      <c r="BM215" s="190" t="s">
        <v>436</v>
      </c>
    </row>
    <row r="216" spans="2:51" s="13" customFormat="1" ht="12">
      <c r="B216" s="192"/>
      <c r="C216" s="193"/>
      <c r="D216" s="194" t="s">
        <v>191</v>
      </c>
      <c r="E216" s="195" t="s">
        <v>19</v>
      </c>
      <c r="F216" s="196" t="s">
        <v>192</v>
      </c>
      <c r="G216" s="193"/>
      <c r="H216" s="195" t="s">
        <v>19</v>
      </c>
      <c r="I216" s="197"/>
      <c r="J216" s="193"/>
      <c r="K216" s="193"/>
      <c r="L216" s="198"/>
      <c r="M216" s="199"/>
      <c r="N216" s="200"/>
      <c r="O216" s="200"/>
      <c r="P216" s="200"/>
      <c r="Q216" s="200"/>
      <c r="R216" s="200"/>
      <c r="S216" s="200"/>
      <c r="T216" s="201"/>
      <c r="AT216" s="202" t="s">
        <v>191</v>
      </c>
      <c r="AU216" s="202" t="s">
        <v>81</v>
      </c>
      <c r="AV216" s="13" t="s">
        <v>79</v>
      </c>
      <c r="AW216" s="13" t="s">
        <v>32</v>
      </c>
      <c r="AX216" s="13" t="s">
        <v>71</v>
      </c>
      <c r="AY216" s="202" t="s">
        <v>181</v>
      </c>
    </row>
    <row r="217" spans="2:51" s="14" customFormat="1" ht="12">
      <c r="B217" s="203"/>
      <c r="C217" s="204"/>
      <c r="D217" s="194" t="s">
        <v>191</v>
      </c>
      <c r="E217" s="205" t="s">
        <v>19</v>
      </c>
      <c r="F217" s="206" t="s">
        <v>79</v>
      </c>
      <c r="G217" s="204"/>
      <c r="H217" s="207">
        <v>1</v>
      </c>
      <c r="I217" s="208"/>
      <c r="J217" s="204"/>
      <c r="K217" s="204"/>
      <c r="L217" s="209"/>
      <c r="M217" s="210"/>
      <c r="N217" s="211"/>
      <c r="O217" s="211"/>
      <c r="P217" s="211"/>
      <c r="Q217" s="211"/>
      <c r="R217" s="211"/>
      <c r="S217" s="211"/>
      <c r="T217" s="212"/>
      <c r="AT217" s="213" t="s">
        <v>191</v>
      </c>
      <c r="AU217" s="213" t="s">
        <v>81</v>
      </c>
      <c r="AV217" s="14" t="s">
        <v>81</v>
      </c>
      <c r="AW217" s="14" t="s">
        <v>32</v>
      </c>
      <c r="AX217" s="14" t="s">
        <v>71</v>
      </c>
      <c r="AY217" s="213" t="s">
        <v>181</v>
      </c>
    </row>
    <row r="218" spans="2:51" s="13" customFormat="1" ht="12">
      <c r="B218" s="192"/>
      <c r="C218" s="193"/>
      <c r="D218" s="194" t="s">
        <v>191</v>
      </c>
      <c r="E218" s="195" t="s">
        <v>19</v>
      </c>
      <c r="F218" s="196" t="s">
        <v>194</v>
      </c>
      <c r="G218" s="193"/>
      <c r="H218" s="195" t="s">
        <v>19</v>
      </c>
      <c r="I218" s="197"/>
      <c r="J218" s="193"/>
      <c r="K218" s="193"/>
      <c r="L218" s="198"/>
      <c r="M218" s="199"/>
      <c r="N218" s="200"/>
      <c r="O218" s="200"/>
      <c r="P218" s="200"/>
      <c r="Q218" s="200"/>
      <c r="R218" s="200"/>
      <c r="S218" s="200"/>
      <c r="T218" s="201"/>
      <c r="AT218" s="202" t="s">
        <v>191</v>
      </c>
      <c r="AU218" s="202" t="s">
        <v>81</v>
      </c>
      <c r="AV218" s="13" t="s">
        <v>79</v>
      </c>
      <c r="AW218" s="13" t="s">
        <v>32</v>
      </c>
      <c r="AX218" s="13" t="s">
        <v>71</v>
      </c>
      <c r="AY218" s="202" t="s">
        <v>181</v>
      </c>
    </row>
    <row r="219" spans="2:51" s="14" customFormat="1" ht="12">
      <c r="B219" s="203"/>
      <c r="C219" s="204"/>
      <c r="D219" s="194" t="s">
        <v>191</v>
      </c>
      <c r="E219" s="205" t="s">
        <v>19</v>
      </c>
      <c r="F219" s="206" t="s">
        <v>79</v>
      </c>
      <c r="G219" s="204"/>
      <c r="H219" s="207">
        <v>1</v>
      </c>
      <c r="I219" s="208"/>
      <c r="J219" s="204"/>
      <c r="K219" s="204"/>
      <c r="L219" s="209"/>
      <c r="M219" s="210"/>
      <c r="N219" s="211"/>
      <c r="O219" s="211"/>
      <c r="P219" s="211"/>
      <c r="Q219" s="211"/>
      <c r="R219" s="211"/>
      <c r="S219" s="211"/>
      <c r="T219" s="212"/>
      <c r="AT219" s="213" t="s">
        <v>191</v>
      </c>
      <c r="AU219" s="213" t="s">
        <v>81</v>
      </c>
      <c r="AV219" s="14" t="s">
        <v>81</v>
      </c>
      <c r="AW219" s="14" t="s">
        <v>32</v>
      </c>
      <c r="AX219" s="14" t="s">
        <v>71</v>
      </c>
      <c r="AY219" s="213" t="s">
        <v>181</v>
      </c>
    </row>
    <row r="220" spans="2:51" s="15" customFormat="1" ht="12">
      <c r="B220" s="214"/>
      <c r="C220" s="215"/>
      <c r="D220" s="194" t="s">
        <v>191</v>
      </c>
      <c r="E220" s="216" t="s">
        <v>19</v>
      </c>
      <c r="F220" s="217" t="s">
        <v>196</v>
      </c>
      <c r="G220" s="215"/>
      <c r="H220" s="218">
        <v>2</v>
      </c>
      <c r="I220" s="219"/>
      <c r="J220" s="215"/>
      <c r="K220" s="215"/>
      <c r="L220" s="220"/>
      <c r="M220" s="221"/>
      <c r="N220" s="222"/>
      <c r="O220" s="222"/>
      <c r="P220" s="222"/>
      <c r="Q220" s="222"/>
      <c r="R220" s="222"/>
      <c r="S220" s="222"/>
      <c r="T220" s="223"/>
      <c r="AT220" s="224" t="s">
        <v>191</v>
      </c>
      <c r="AU220" s="224" t="s">
        <v>81</v>
      </c>
      <c r="AV220" s="15" t="s">
        <v>189</v>
      </c>
      <c r="AW220" s="15" t="s">
        <v>32</v>
      </c>
      <c r="AX220" s="15" t="s">
        <v>79</v>
      </c>
      <c r="AY220" s="224" t="s">
        <v>181</v>
      </c>
    </row>
    <row r="221" spans="2:63" s="12" customFormat="1" ht="22.8" customHeight="1">
      <c r="B221" s="162"/>
      <c r="C221" s="163"/>
      <c r="D221" s="164" t="s">
        <v>70</v>
      </c>
      <c r="E221" s="176" t="s">
        <v>219</v>
      </c>
      <c r="F221" s="176" t="s">
        <v>220</v>
      </c>
      <c r="G221" s="163"/>
      <c r="H221" s="163"/>
      <c r="I221" s="166"/>
      <c r="J221" s="177">
        <f>BK221</f>
        <v>0</v>
      </c>
      <c r="K221" s="163"/>
      <c r="L221" s="168"/>
      <c r="M221" s="169"/>
      <c r="N221" s="170"/>
      <c r="O221" s="170"/>
      <c r="P221" s="171">
        <f>SUM(P222:P256)</f>
        <v>0</v>
      </c>
      <c r="Q221" s="170"/>
      <c r="R221" s="171">
        <f>SUM(R222:R256)</f>
        <v>0</v>
      </c>
      <c r="S221" s="170"/>
      <c r="T221" s="172">
        <f>SUM(T222:T256)</f>
        <v>0</v>
      </c>
      <c r="AR221" s="173" t="s">
        <v>189</v>
      </c>
      <c r="AT221" s="174" t="s">
        <v>70</v>
      </c>
      <c r="AU221" s="174" t="s">
        <v>79</v>
      </c>
      <c r="AY221" s="173" t="s">
        <v>181</v>
      </c>
      <c r="BK221" s="175">
        <f>SUM(BK222:BK256)</f>
        <v>0</v>
      </c>
    </row>
    <row r="222" spans="1:65" s="2" customFormat="1" ht="55.5" customHeight="1">
      <c r="A222" s="34"/>
      <c r="B222" s="35"/>
      <c r="C222" s="225" t="s">
        <v>437</v>
      </c>
      <c r="D222" s="225" t="s">
        <v>199</v>
      </c>
      <c r="E222" s="226" t="s">
        <v>221</v>
      </c>
      <c r="F222" s="227" t="s">
        <v>222</v>
      </c>
      <c r="G222" s="228" t="s">
        <v>223</v>
      </c>
      <c r="H222" s="229">
        <v>206</v>
      </c>
      <c r="I222" s="230"/>
      <c r="J222" s="231">
        <f>ROUND(I222*H222,2)</f>
        <v>0</v>
      </c>
      <c r="K222" s="227" t="s">
        <v>187</v>
      </c>
      <c r="L222" s="39"/>
      <c r="M222" s="232" t="s">
        <v>19</v>
      </c>
      <c r="N222" s="233" t="s">
        <v>42</v>
      </c>
      <c r="O222" s="64"/>
      <c r="P222" s="188">
        <f>O222*H222</f>
        <v>0</v>
      </c>
      <c r="Q222" s="188">
        <v>0</v>
      </c>
      <c r="R222" s="188">
        <f>Q222*H222</f>
        <v>0</v>
      </c>
      <c r="S222" s="188">
        <v>0</v>
      </c>
      <c r="T222" s="189">
        <f>S222*H222</f>
        <v>0</v>
      </c>
      <c r="U222" s="34"/>
      <c r="V222" s="34"/>
      <c r="W222" s="34"/>
      <c r="X222" s="34"/>
      <c r="Y222" s="34"/>
      <c r="Z222" s="34"/>
      <c r="AA222" s="34"/>
      <c r="AB222" s="34"/>
      <c r="AC222" s="34"/>
      <c r="AD222" s="34"/>
      <c r="AE222" s="34"/>
      <c r="AR222" s="190" t="s">
        <v>189</v>
      </c>
      <c r="AT222" s="190" t="s">
        <v>199</v>
      </c>
      <c r="AU222" s="190" t="s">
        <v>81</v>
      </c>
      <c r="AY222" s="17" t="s">
        <v>181</v>
      </c>
      <c r="BE222" s="191">
        <f>IF(N222="základní",J222,0)</f>
        <v>0</v>
      </c>
      <c r="BF222" s="191">
        <f>IF(N222="snížená",J222,0)</f>
        <v>0</v>
      </c>
      <c r="BG222" s="191">
        <f>IF(N222="zákl. přenesená",J222,0)</f>
        <v>0</v>
      </c>
      <c r="BH222" s="191">
        <f>IF(N222="sníž. přenesená",J222,0)</f>
        <v>0</v>
      </c>
      <c r="BI222" s="191">
        <f>IF(N222="nulová",J222,0)</f>
        <v>0</v>
      </c>
      <c r="BJ222" s="17" t="s">
        <v>79</v>
      </c>
      <c r="BK222" s="191">
        <f>ROUND(I222*H222,2)</f>
        <v>0</v>
      </c>
      <c r="BL222" s="17" t="s">
        <v>189</v>
      </c>
      <c r="BM222" s="190" t="s">
        <v>438</v>
      </c>
    </row>
    <row r="223" spans="2:51" s="14" customFormat="1" ht="12">
      <c r="B223" s="203"/>
      <c r="C223" s="204"/>
      <c r="D223" s="194" t="s">
        <v>191</v>
      </c>
      <c r="E223" s="205" t="s">
        <v>19</v>
      </c>
      <c r="F223" s="206" t="s">
        <v>439</v>
      </c>
      <c r="G223" s="204"/>
      <c r="H223" s="207">
        <v>206</v>
      </c>
      <c r="I223" s="208"/>
      <c r="J223" s="204"/>
      <c r="K223" s="204"/>
      <c r="L223" s="209"/>
      <c r="M223" s="210"/>
      <c r="N223" s="211"/>
      <c r="O223" s="211"/>
      <c r="P223" s="211"/>
      <c r="Q223" s="211"/>
      <c r="R223" s="211"/>
      <c r="S223" s="211"/>
      <c r="T223" s="212"/>
      <c r="AT223" s="213" t="s">
        <v>191</v>
      </c>
      <c r="AU223" s="213" t="s">
        <v>81</v>
      </c>
      <c r="AV223" s="14" t="s">
        <v>81</v>
      </c>
      <c r="AW223" s="14" t="s">
        <v>32</v>
      </c>
      <c r="AX223" s="14" t="s">
        <v>71</v>
      </c>
      <c r="AY223" s="213" t="s">
        <v>181</v>
      </c>
    </row>
    <row r="224" spans="2:51" s="15" customFormat="1" ht="12">
      <c r="B224" s="214"/>
      <c r="C224" s="215"/>
      <c r="D224" s="194" t="s">
        <v>191</v>
      </c>
      <c r="E224" s="216" t="s">
        <v>19</v>
      </c>
      <c r="F224" s="217" t="s">
        <v>196</v>
      </c>
      <c r="G224" s="215"/>
      <c r="H224" s="218">
        <v>206</v>
      </c>
      <c r="I224" s="219"/>
      <c r="J224" s="215"/>
      <c r="K224" s="215"/>
      <c r="L224" s="220"/>
      <c r="M224" s="221"/>
      <c r="N224" s="222"/>
      <c r="O224" s="222"/>
      <c r="P224" s="222"/>
      <c r="Q224" s="222"/>
      <c r="R224" s="222"/>
      <c r="S224" s="222"/>
      <c r="T224" s="223"/>
      <c r="AT224" s="224" t="s">
        <v>191</v>
      </c>
      <c r="AU224" s="224" t="s">
        <v>81</v>
      </c>
      <c r="AV224" s="15" t="s">
        <v>189</v>
      </c>
      <c r="AW224" s="15" t="s">
        <v>32</v>
      </c>
      <c r="AX224" s="15" t="s">
        <v>79</v>
      </c>
      <c r="AY224" s="224" t="s">
        <v>181</v>
      </c>
    </row>
    <row r="225" spans="1:65" s="2" customFormat="1" ht="24.15" customHeight="1">
      <c r="A225" s="34"/>
      <c r="B225" s="35"/>
      <c r="C225" s="225" t="s">
        <v>440</v>
      </c>
      <c r="D225" s="225" t="s">
        <v>199</v>
      </c>
      <c r="E225" s="226" t="s">
        <v>226</v>
      </c>
      <c r="F225" s="227" t="s">
        <v>227</v>
      </c>
      <c r="G225" s="228" t="s">
        <v>223</v>
      </c>
      <c r="H225" s="229">
        <v>206</v>
      </c>
      <c r="I225" s="230"/>
      <c r="J225" s="231">
        <f>ROUND(I225*H225,2)</f>
        <v>0</v>
      </c>
      <c r="K225" s="227" t="s">
        <v>187</v>
      </c>
      <c r="L225" s="39"/>
      <c r="M225" s="232" t="s">
        <v>19</v>
      </c>
      <c r="N225" s="233" t="s">
        <v>42</v>
      </c>
      <c r="O225" s="64"/>
      <c r="P225" s="188">
        <f>O225*H225</f>
        <v>0</v>
      </c>
      <c r="Q225" s="188">
        <v>0</v>
      </c>
      <c r="R225" s="188">
        <f>Q225*H225</f>
        <v>0</v>
      </c>
      <c r="S225" s="188">
        <v>0</v>
      </c>
      <c r="T225" s="189">
        <f>S225*H225</f>
        <v>0</v>
      </c>
      <c r="U225" s="34"/>
      <c r="V225" s="34"/>
      <c r="W225" s="34"/>
      <c r="X225" s="34"/>
      <c r="Y225" s="34"/>
      <c r="Z225" s="34"/>
      <c r="AA225" s="34"/>
      <c r="AB225" s="34"/>
      <c r="AC225" s="34"/>
      <c r="AD225" s="34"/>
      <c r="AE225" s="34"/>
      <c r="AR225" s="190" t="s">
        <v>228</v>
      </c>
      <c r="AT225" s="190" t="s">
        <v>199</v>
      </c>
      <c r="AU225" s="190" t="s">
        <v>81</v>
      </c>
      <c r="AY225" s="17" t="s">
        <v>181</v>
      </c>
      <c r="BE225" s="191">
        <f>IF(N225="základní",J225,0)</f>
        <v>0</v>
      </c>
      <c r="BF225" s="191">
        <f>IF(N225="snížená",J225,0)</f>
        <v>0</v>
      </c>
      <c r="BG225" s="191">
        <f>IF(N225="zákl. přenesená",J225,0)</f>
        <v>0</v>
      </c>
      <c r="BH225" s="191">
        <f>IF(N225="sníž. přenesená",J225,0)</f>
        <v>0</v>
      </c>
      <c r="BI225" s="191">
        <f>IF(N225="nulová",J225,0)</f>
        <v>0</v>
      </c>
      <c r="BJ225" s="17" t="s">
        <v>79</v>
      </c>
      <c r="BK225" s="191">
        <f>ROUND(I225*H225,2)</f>
        <v>0</v>
      </c>
      <c r="BL225" s="17" t="s">
        <v>228</v>
      </c>
      <c r="BM225" s="190" t="s">
        <v>441</v>
      </c>
    </row>
    <row r="226" spans="2:51" s="14" customFormat="1" ht="12">
      <c r="B226" s="203"/>
      <c r="C226" s="204"/>
      <c r="D226" s="194" t="s">
        <v>191</v>
      </c>
      <c r="E226" s="205" t="s">
        <v>19</v>
      </c>
      <c r="F226" s="206" t="s">
        <v>439</v>
      </c>
      <c r="G226" s="204"/>
      <c r="H226" s="207">
        <v>206</v>
      </c>
      <c r="I226" s="208"/>
      <c r="J226" s="204"/>
      <c r="K226" s="204"/>
      <c r="L226" s="209"/>
      <c r="M226" s="210"/>
      <c r="N226" s="211"/>
      <c r="O226" s="211"/>
      <c r="P226" s="211"/>
      <c r="Q226" s="211"/>
      <c r="R226" s="211"/>
      <c r="S226" s="211"/>
      <c r="T226" s="212"/>
      <c r="AT226" s="213" t="s">
        <v>191</v>
      </c>
      <c r="AU226" s="213" t="s">
        <v>81</v>
      </c>
      <c r="AV226" s="14" t="s">
        <v>81</v>
      </c>
      <c r="AW226" s="14" t="s">
        <v>32</v>
      </c>
      <c r="AX226" s="14" t="s">
        <v>71</v>
      </c>
      <c r="AY226" s="213" t="s">
        <v>181</v>
      </c>
    </row>
    <row r="227" spans="2:51" s="15" customFormat="1" ht="12">
      <c r="B227" s="214"/>
      <c r="C227" s="215"/>
      <c r="D227" s="194" t="s">
        <v>191</v>
      </c>
      <c r="E227" s="216" t="s">
        <v>19</v>
      </c>
      <c r="F227" s="217" t="s">
        <v>196</v>
      </c>
      <c r="G227" s="215"/>
      <c r="H227" s="218">
        <v>206</v>
      </c>
      <c r="I227" s="219"/>
      <c r="J227" s="215"/>
      <c r="K227" s="215"/>
      <c r="L227" s="220"/>
      <c r="M227" s="221"/>
      <c r="N227" s="222"/>
      <c r="O227" s="222"/>
      <c r="P227" s="222"/>
      <c r="Q227" s="222"/>
      <c r="R227" s="222"/>
      <c r="S227" s="222"/>
      <c r="T227" s="223"/>
      <c r="AT227" s="224" t="s">
        <v>191</v>
      </c>
      <c r="AU227" s="224" t="s">
        <v>81</v>
      </c>
      <c r="AV227" s="15" t="s">
        <v>189</v>
      </c>
      <c r="AW227" s="15" t="s">
        <v>32</v>
      </c>
      <c r="AX227" s="15" t="s">
        <v>79</v>
      </c>
      <c r="AY227" s="224" t="s">
        <v>181</v>
      </c>
    </row>
    <row r="228" spans="1:65" s="2" customFormat="1" ht="16.5" customHeight="1">
      <c r="A228" s="34"/>
      <c r="B228" s="35"/>
      <c r="C228" s="225" t="s">
        <v>442</v>
      </c>
      <c r="D228" s="225" t="s">
        <v>199</v>
      </c>
      <c r="E228" s="226" t="s">
        <v>231</v>
      </c>
      <c r="F228" s="227" t="s">
        <v>232</v>
      </c>
      <c r="G228" s="228" t="s">
        <v>223</v>
      </c>
      <c r="H228" s="229">
        <v>16</v>
      </c>
      <c r="I228" s="230"/>
      <c r="J228" s="231">
        <f>ROUND(I228*H228,2)</f>
        <v>0</v>
      </c>
      <c r="K228" s="227" t="s">
        <v>187</v>
      </c>
      <c r="L228" s="39"/>
      <c r="M228" s="232" t="s">
        <v>19</v>
      </c>
      <c r="N228" s="233" t="s">
        <v>42</v>
      </c>
      <c r="O228" s="64"/>
      <c r="P228" s="188">
        <f>O228*H228</f>
        <v>0</v>
      </c>
      <c r="Q228" s="188">
        <v>0</v>
      </c>
      <c r="R228" s="188">
        <f>Q228*H228</f>
        <v>0</v>
      </c>
      <c r="S228" s="188">
        <v>0</v>
      </c>
      <c r="T228" s="189">
        <f>S228*H228</f>
        <v>0</v>
      </c>
      <c r="U228" s="34"/>
      <c r="V228" s="34"/>
      <c r="W228" s="34"/>
      <c r="X228" s="34"/>
      <c r="Y228" s="34"/>
      <c r="Z228" s="34"/>
      <c r="AA228" s="34"/>
      <c r="AB228" s="34"/>
      <c r="AC228" s="34"/>
      <c r="AD228" s="34"/>
      <c r="AE228" s="34"/>
      <c r="AR228" s="190" t="s">
        <v>228</v>
      </c>
      <c r="AT228" s="190" t="s">
        <v>199</v>
      </c>
      <c r="AU228" s="190" t="s">
        <v>81</v>
      </c>
      <c r="AY228" s="17" t="s">
        <v>181</v>
      </c>
      <c r="BE228" s="191">
        <f>IF(N228="základní",J228,0)</f>
        <v>0</v>
      </c>
      <c r="BF228" s="191">
        <f>IF(N228="snížená",J228,0)</f>
        <v>0</v>
      </c>
      <c r="BG228" s="191">
        <f>IF(N228="zákl. přenesená",J228,0)</f>
        <v>0</v>
      </c>
      <c r="BH228" s="191">
        <f>IF(N228="sníž. přenesená",J228,0)</f>
        <v>0</v>
      </c>
      <c r="BI228" s="191">
        <f>IF(N228="nulová",J228,0)</f>
        <v>0</v>
      </c>
      <c r="BJ228" s="17" t="s">
        <v>79</v>
      </c>
      <c r="BK228" s="191">
        <f>ROUND(I228*H228,2)</f>
        <v>0</v>
      </c>
      <c r="BL228" s="17" t="s">
        <v>228</v>
      </c>
      <c r="BM228" s="190" t="s">
        <v>443</v>
      </c>
    </row>
    <row r="229" spans="2:51" s="13" customFormat="1" ht="12">
      <c r="B229" s="192"/>
      <c r="C229" s="193"/>
      <c r="D229" s="194" t="s">
        <v>191</v>
      </c>
      <c r="E229" s="195" t="s">
        <v>19</v>
      </c>
      <c r="F229" s="196" t="s">
        <v>444</v>
      </c>
      <c r="G229" s="193"/>
      <c r="H229" s="195" t="s">
        <v>19</v>
      </c>
      <c r="I229" s="197"/>
      <c r="J229" s="193"/>
      <c r="K229" s="193"/>
      <c r="L229" s="198"/>
      <c r="M229" s="199"/>
      <c r="N229" s="200"/>
      <c r="O229" s="200"/>
      <c r="P229" s="200"/>
      <c r="Q229" s="200"/>
      <c r="R229" s="200"/>
      <c r="S229" s="200"/>
      <c r="T229" s="201"/>
      <c r="AT229" s="202" t="s">
        <v>191</v>
      </c>
      <c r="AU229" s="202" t="s">
        <v>81</v>
      </c>
      <c r="AV229" s="13" t="s">
        <v>79</v>
      </c>
      <c r="AW229" s="13" t="s">
        <v>32</v>
      </c>
      <c r="AX229" s="13" t="s">
        <v>71</v>
      </c>
      <c r="AY229" s="202" t="s">
        <v>181</v>
      </c>
    </row>
    <row r="230" spans="2:51" s="14" customFormat="1" ht="12">
      <c r="B230" s="203"/>
      <c r="C230" s="204"/>
      <c r="D230" s="194" t="s">
        <v>191</v>
      </c>
      <c r="E230" s="205" t="s">
        <v>19</v>
      </c>
      <c r="F230" s="206" t="s">
        <v>445</v>
      </c>
      <c r="G230" s="204"/>
      <c r="H230" s="207">
        <v>16</v>
      </c>
      <c r="I230" s="208"/>
      <c r="J230" s="204"/>
      <c r="K230" s="204"/>
      <c r="L230" s="209"/>
      <c r="M230" s="210"/>
      <c r="N230" s="211"/>
      <c r="O230" s="211"/>
      <c r="P230" s="211"/>
      <c r="Q230" s="211"/>
      <c r="R230" s="211"/>
      <c r="S230" s="211"/>
      <c r="T230" s="212"/>
      <c r="AT230" s="213" t="s">
        <v>191</v>
      </c>
      <c r="AU230" s="213" t="s">
        <v>81</v>
      </c>
      <c r="AV230" s="14" t="s">
        <v>81</v>
      </c>
      <c r="AW230" s="14" t="s">
        <v>32</v>
      </c>
      <c r="AX230" s="14" t="s">
        <v>71</v>
      </c>
      <c r="AY230" s="213" t="s">
        <v>181</v>
      </c>
    </row>
    <row r="231" spans="2:51" s="15" customFormat="1" ht="12">
      <c r="B231" s="214"/>
      <c r="C231" s="215"/>
      <c r="D231" s="194" t="s">
        <v>191</v>
      </c>
      <c r="E231" s="216" t="s">
        <v>19</v>
      </c>
      <c r="F231" s="217" t="s">
        <v>196</v>
      </c>
      <c r="G231" s="215"/>
      <c r="H231" s="218">
        <v>16</v>
      </c>
      <c r="I231" s="219"/>
      <c r="J231" s="215"/>
      <c r="K231" s="215"/>
      <c r="L231" s="220"/>
      <c r="M231" s="221"/>
      <c r="N231" s="222"/>
      <c r="O231" s="222"/>
      <c r="P231" s="222"/>
      <c r="Q231" s="222"/>
      <c r="R231" s="222"/>
      <c r="S231" s="222"/>
      <c r="T231" s="223"/>
      <c r="AT231" s="224" t="s">
        <v>191</v>
      </c>
      <c r="AU231" s="224" t="s">
        <v>81</v>
      </c>
      <c r="AV231" s="15" t="s">
        <v>189</v>
      </c>
      <c r="AW231" s="15" t="s">
        <v>32</v>
      </c>
      <c r="AX231" s="15" t="s">
        <v>79</v>
      </c>
      <c r="AY231" s="224" t="s">
        <v>181</v>
      </c>
    </row>
    <row r="232" spans="1:65" s="2" customFormat="1" ht="24.15" customHeight="1">
      <c r="A232" s="34"/>
      <c r="B232" s="35"/>
      <c r="C232" s="225" t="s">
        <v>446</v>
      </c>
      <c r="D232" s="225" t="s">
        <v>199</v>
      </c>
      <c r="E232" s="226" t="s">
        <v>236</v>
      </c>
      <c r="F232" s="227" t="s">
        <v>237</v>
      </c>
      <c r="G232" s="228" t="s">
        <v>223</v>
      </c>
      <c r="H232" s="229">
        <v>16</v>
      </c>
      <c r="I232" s="230"/>
      <c r="J232" s="231">
        <f>ROUND(I232*H232,2)</f>
        <v>0</v>
      </c>
      <c r="K232" s="227" t="s">
        <v>187</v>
      </c>
      <c r="L232" s="39"/>
      <c r="M232" s="232" t="s">
        <v>19</v>
      </c>
      <c r="N232" s="233" t="s">
        <v>42</v>
      </c>
      <c r="O232" s="64"/>
      <c r="P232" s="188">
        <f>O232*H232</f>
        <v>0</v>
      </c>
      <c r="Q232" s="188">
        <v>0</v>
      </c>
      <c r="R232" s="188">
        <f>Q232*H232</f>
        <v>0</v>
      </c>
      <c r="S232" s="188">
        <v>0</v>
      </c>
      <c r="T232" s="189">
        <f>S232*H232</f>
        <v>0</v>
      </c>
      <c r="U232" s="34"/>
      <c r="V232" s="34"/>
      <c r="W232" s="34"/>
      <c r="X232" s="34"/>
      <c r="Y232" s="34"/>
      <c r="Z232" s="34"/>
      <c r="AA232" s="34"/>
      <c r="AB232" s="34"/>
      <c r="AC232" s="34"/>
      <c r="AD232" s="34"/>
      <c r="AE232" s="34"/>
      <c r="AR232" s="190" t="s">
        <v>189</v>
      </c>
      <c r="AT232" s="190" t="s">
        <v>199</v>
      </c>
      <c r="AU232" s="190" t="s">
        <v>81</v>
      </c>
      <c r="AY232" s="17" t="s">
        <v>181</v>
      </c>
      <c r="BE232" s="191">
        <f>IF(N232="základní",J232,0)</f>
        <v>0</v>
      </c>
      <c r="BF232" s="191">
        <f>IF(N232="snížená",J232,0)</f>
        <v>0</v>
      </c>
      <c r="BG232" s="191">
        <f>IF(N232="zákl. přenesená",J232,0)</f>
        <v>0</v>
      </c>
      <c r="BH232" s="191">
        <f>IF(N232="sníž. přenesená",J232,0)</f>
        <v>0</v>
      </c>
      <c r="BI232" s="191">
        <f>IF(N232="nulová",J232,0)</f>
        <v>0</v>
      </c>
      <c r="BJ232" s="17" t="s">
        <v>79</v>
      </c>
      <c r="BK232" s="191">
        <f>ROUND(I232*H232,2)</f>
        <v>0</v>
      </c>
      <c r="BL232" s="17" t="s">
        <v>189</v>
      </c>
      <c r="BM232" s="190" t="s">
        <v>447</v>
      </c>
    </row>
    <row r="233" spans="2:51" s="13" customFormat="1" ht="12">
      <c r="B233" s="192"/>
      <c r="C233" s="193"/>
      <c r="D233" s="194" t="s">
        <v>191</v>
      </c>
      <c r="E233" s="195" t="s">
        <v>19</v>
      </c>
      <c r="F233" s="196" t="s">
        <v>444</v>
      </c>
      <c r="G233" s="193"/>
      <c r="H233" s="195" t="s">
        <v>19</v>
      </c>
      <c r="I233" s="197"/>
      <c r="J233" s="193"/>
      <c r="K233" s="193"/>
      <c r="L233" s="198"/>
      <c r="M233" s="199"/>
      <c r="N233" s="200"/>
      <c r="O233" s="200"/>
      <c r="P233" s="200"/>
      <c r="Q233" s="200"/>
      <c r="R233" s="200"/>
      <c r="S233" s="200"/>
      <c r="T233" s="201"/>
      <c r="AT233" s="202" t="s">
        <v>191</v>
      </c>
      <c r="AU233" s="202" t="s">
        <v>81</v>
      </c>
      <c r="AV233" s="13" t="s">
        <v>79</v>
      </c>
      <c r="AW233" s="13" t="s">
        <v>32</v>
      </c>
      <c r="AX233" s="13" t="s">
        <v>71</v>
      </c>
      <c r="AY233" s="202" t="s">
        <v>181</v>
      </c>
    </row>
    <row r="234" spans="2:51" s="14" customFormat="1" ht="12">
      <c r="B234" s="203"/>
      <c r="C234" s="204"/>
      <c r="D234" s="194" t="s">
        <v>191</v>
      </c>
      <c r="E234" s="205" t="s">
        <v>19</v>
      </c>
      <c r="F234" s="206" t="s">
        <v>445</v>
      </c>
      <c r="G234" s="204"/>
      <c r="H234" s="207">
        <v>16</v>
      </c>
      <c r="I234" s="208"/>
      <c r="J234" s="204"/>
      <c r="K234" s="204"/>
      <c r="L234" s="209"/>
      <c r="M234" s="210"/>
      <c r="N234" s="211"/>
      <c r="O234" s="211"/>
      <c r="P234" s="211"/>
      <c r="Q234" s="211"/>
      <c r="R234" s="211"/>
      <c r="S234" s="211"/>
      <c r="T234" s="212"/>
      <c r="AT234" s="213" t="s">
        <v>191</v>
      </c>
      <c r="AU234" s="213" t="s">
        <v>81</v>
      </c>
      <c r="AV234" s="14" t="s">
        <v>81</v>
      </c>
      <c r="AW234" s="14" t="s">
        <v>32</v>
      </c>
      <c r="AX234" s="14" t="s">
        <v>71</v>
      </c>
      <c r="AY234" s="213" t="s">
        <v>181</v>
      </c>
    </row>
    <row r="235" spans="2:51" s="15" customFormat="1" ht="12">
      <c r="B235" s="214"/>
      <c r="C235" s="215"/>
      <c r="D235" s="194" t="s">
        <v>191</v>
      </c>
      <c r="E235" s="216" t="s">
        <v>19</v>
      </c>
      <c r="F235" s="217" t="s">
        <v>196</v>
      </c>
      <c r="G235" s="215"/>
      <c r="H235" s="218">
        <v>16</v>
      </c>
      <c r="I235" s="219"/>
      <c r="J235" s="215"/>
      <c r="K235" s="215"/>
      <c r="L235" s="220"/>
      <c r="M235" s="221"/>
      <c r="N235" s="222"/>
      <c r="O235" s="222"/>
      <c r="P235" s="222"/>
      <c r="Q235" s="222"/>
      <c r="R235" s="222"/>
      <c r="S235" s="222"/>
      <c r="T235" s="223"/>
      <c r="AT235" s="224" t="s">
        <v>191</v>
      </c>
      <c r="AU235" s="224" t="s">
        <v>81</v>
      </c>
      <c r="AV235" s="15" t="s">
        <v>189</v>
      </c>
      <c r="AW235" s="15" t="s">
        <v>32</v>
      </c>
      <c r="AX235" s="15" t="s">
        <v>79</v>
      </c>
      <c r="AY235" s="224" t="s">
        <v>181</v>
      </c>
    </row>
    <row r="236" spans="1:65" s="2" customFormat="1" ht="114.9" customHeight="1">
      <c r="A236" s="34"/>
      <c r="B236" s="35"/>
      <c r="C236" s="225" t="s">
        <v>448</v>
      </c>
      <c r="D236" s="225" t="s">
        <v>199</v>
      </c>
      <c r="E236" s="226" t="s">
        <v>449</v>
      </c>
      <c r="F236" s="227" t="s">
        <v>450</v>
      </c>
      <c r="G236" s="228" t="s">
        <v>223</v>
      </c>
      <c r="H236" s="229">
        <v>1</v>
      </c>
      <c r="I236" s="230"/>
      <c r="J236" s="231">
        <f>ROUND(I236*H236,2)</f>
        <v>0</v>
      </c>
      <c r="K236" s="227" t="s">
        <v>187</v>
      </c>
      <c r="L236" s="39"/>
      <c r="M236" s="232" t="s">
        <v>19</v>
      </c>
      <c r="N236" s="233" t="s">
        <v>42</v>
      </c>
      <c r="O236" s="64"/>
      <c r="P236" s="188">
        <f>O236*H236</f>
        <v>0</v>
      </c>
      <c r="Q236" s="188">
        <v>0</v>
      </c>
      <c r="R236" s="188">
        <f>Q236*H236</f>
        <v>0</v>
      </c>
      <c r="S236" s="188">
        <v>0</v>
      </c>
      <c r="T236" s="189">
        <f>S236*H236</f>
        <v>0</v>
      </c>
      <c r="U236" s="34"/>
      <c r="V236" s="34"/>
      <c r="W236" s="34"/>
      <c r="X236" s="34"/>
      <c r="Y236" s="34"/>
      <c r="Z236" s="34"/>
      <c r="AA236" s="34"/>
      <c r="AB236" s="34"/>
      <c r="AC236" s="34"/>
      <c r="AD236" s="34"/>
      <c r="AE236" s="34"/>
      <c r="AR236" s="190" t="s">
        <v>228</v>
      </c>
      <c r="AT236" s="190" t="s">
        <v>199</v>
      </c>
      <c r="AU236" s="190" t="s">
        <v>81</v>
      </c>
      <c r="AY236" s="17" t="s">
        <v>181</v>
      </c>
      <c r="BE236" s="191">
        <f>IF(N236="základní",J236,0)</f>
        <v>0</v>
      </c>
      <c r="BF236" s="191">
        <f>IF(N236="snížená",J236,0)</f>
        <v>0</v>
      </c>
      <c r="BG236" s="191">
        <f>IF(N236="zákl. přenesená",J236,0)</f>
        <v>0</v>
      </c>
      <c r="BH236" s="191">
        <f>IF(N236="sníž. přenesená",J236,0)</f>
        <v>0</v>
      </c>
      <c r="BI236" s="191">
        <f>IF(N236="nulová",J236,0)</f>
        <v>0</v>
      </c>
      <c r="BJ236" s="17" t="s">
        <v>79</v>
      </c>
      <c r="BK236" s="191">
        <f>ROUND(I236*H236,2)</f>
        <v>0</v>
      </c>
      <c r="BL236" s="17" t="s">
        <v>228</v>
      </c>
      <c r="BM236" s="190" t="s">
        <v>451</v>
      </c>
    </row>
    <row r="237" spans="2:51" s="13" customFormat="1" ht="12">
      <c r="B237" s="192"/>
      <c r="C237" s="193"/>
      <c r="D237" s="194" t="s">
        <v>191</v>
      </c>
      <c r="E237" s="195" t="s">
        <v>19</v>
      </c>
      <c r="F237" s="196" t="s">
        <v>452</v>
      </c>
      <c r="G237" s="193"/>
      <c r="H237" s="195" t="s">
        <v>19</v>
      </c>
      <c r="I237" s="197"/>
      <c r="J237" s="193"/>
      <c r="K237" s="193"/>
      <c r="L237" s="198"/>
      <c r="M237" s="199"/>
      <c r="N237" s="200"/>
      <c r="O237" s="200"/>
      <c r="P237" s="200"/>
      <c r="Q237" s="200"/>
      <c r="R237" s="200"/>
      <c r="S237" s="200"/>
      <c r="T237" s="201"/>
      <c r="AT237" s="202" t="s">
        <v>191</v>
      </c>
      <c r="AU237" s="202" t="s">
        <v>81</v>
      </c>
      <c r="AV237" s="13" t="s">
        <v>79</v>
      </c>
      <c r="AW237" s="13" t="s">
        <v>32</v>
      </c>
      <c r="AX237" s="13" t="s">
        <v>71</v>
      </c>
      <c r="AY237" s="202" t="s">
        <v>181</v>
      </c>
    </row>
    <row r="238" spans="2:51" s="14" customFormat="1" ht="12">
      <c r="B238" s="203"/>
      <c r="C238" s="204"/>
      <c r="D238" s="194" t="s">
        <v>191</v>
      </c>
      <c r="E238" s="205" t="s">
        <v>19</v>
      </c>
      <c r="F238" s="206" t="s">
        <v>79</v>
      </c>
      <c r="G238" s="204"/>
      <c r="H238" s="207">
        <v>1</v>
      </c>
      <c r="I238" s="208"/>
      <c r="J238" s="204"/>
      <c r="K238" s="204"/>
      <c r="L238" s="209"/>
      <c r="M238" s="210"/>
      <c r="N238" s="211"/>
      <c r="O238" s="211"/>
      <c r="P238" s="211"/>
      <c r="Q238" s="211"/>
      <c r="R238" s="211"/>
      <c r="S238" s="211"/>
      <c r="T238" s="212"/>
      <c r="AT238" s="213" t="s">
        <v>191</v>
      </c>
      <c r="AU238" s="213" t="s">
        <v>81</v>
      </c>
      <c r="AV238" s="14" t="s">
        <v>81</v>
      </c>
      <c r="AW238" s="14" t="s">
        <v>32</v>
      </c>
      <c r="AX238" s="14" t="s">
        <v>71</v>
      </c>
      <c r="AY238" s="213" t="s">
        <v>181</v>
      </c>
    </row>
    <row r="239" spans="2:51" s="15" customFormat="1" ht="12">
      <c r="B239" s="214"/>
      <c r="C239" s="215"/>
      <c r="D239" s="194" t="s">
        <v>191</v>
      </c>
      <c r="E239" s="216" t="s">
        <v>19</v>
      </c>
      <c r="F239" s="217" t="s">
        <v>196</v>
      </c>
      <c r="G239" s="215"/>
      <c r="H239" s="218">
        <v>1</v>
      </c>
      <c r="I239" s="219"/>
      <c r="J239" s="215"/>
      <c r="K239" s="215"/>
      <c r="L239" s="220"/>
      <c r="M239" s="221"/>
      <c r="N239" s="222"/>
      <c r="O239" s="222"/>
      <c r="P239" s="222"/>
      <c r="Q239" s="222"/>
      <c r="R239" s="222"/>
      <c r="S239" s="222"/>
      <c r="T239" s="223"/>
      <c r="AT239" s="224" t="s">
        <v>191</v>
      </c>
      <c r="AU239" s="224" t="s">
        <v>81</v>
      </c>
      <c r="AV239" s="15" t="s">
        <v>189</v>
      </c>
      <c r="AW239" s="15" t="s">
        <v>32</v>
      </c>
      <c r="AX239" s="15" t="s">
        <v>79</v>
      </c>
      <c r="AY239" s="224" t="s">
        <v>181</v>
      </c>
    </row>
    <row r="240" spans="1:65" s="2" customFormat="1" ht="101.25" customHeight="1">
      <c r="A240" s="34"/>
      <c r="B240" s="35"/>
      <c r="C240" s="225" t="s">
        <v>453</v>
      </c>
      <c r="D240" s="225" t="s">
        <v>199</v>
      </c>
      <c r="E240" s="226" t="s">
        <v>241</v>
      </c>
      <c r="F240" s="227" t="s">
        <v>242</v>
      </c>
      <c r="G240" s="228" t="s">
        <v>186</v>
      </c>
      <c r="H240" s="229">
        <v>2878.155</v>
      </c>
      <c r="I240" s="230"/>
      <c r="J240" s="231">
        <f>ROUND(I240*H240,2)</f>
        <v>0</v>
      </c>
      <c r="K240" s="227" t="s">
        <v>187</v>
      </c>
      <c r="L240" s="39"/>
      <c r="M240" s="232" t="s">
        <v>19</v>
      </c>
      <c r="N240" s="233" t="s">
        <v>42</v>
      </c>
      <c r="O240" s="64"/>
      <c r="P240" s="188">
        <f>O240*H240</f>
        <v>0</v>
      </c>
      <c r="Q240" s="188">
        <v>0</v>
      </c>
      <c r="R240" s="188">
        <f>Q240*H240</f>
        <v>0</v>
      </c>
      <c r="S240" s="188">
        <v>0</v>
      </c>
      <c r="T240" s="189">
        <f>S240*H240</f>
        <v>0</v>
      </c>
      <c r="U240" s="34"/>
      <c r="V240" s="34"/>
      <c r="W240" s="34"/>
      <c r="X240" s="34"/>
      <c r="Y240" s="34"/>
      <c r="Z240" s="34"/>
      <c r="AA240" s="34"/>
      <c r="AB240" s="34"/>
      <c r="AC240" s="34"/>
      <c r="AD240" s="34"/>
      <c r="AE240" s="34"/>
      <c r="AR240" s="190" t="s">
        <v>228</v>
      </c>
      <c r="AT240" s="190" t="s">
        <v>199</v>
      </c>
      <c r="AU240" s="190" t="s">
        <v>81</v>
      </c>
      <c r="AY240" s="17" t="s">
        <v>181</v>
      </c>
      <c r="BE240" s="191">
        <f>IF(N240="základní",J240,0)</f>
        <v>0</v>
      </c>
      <c r="BF240" s="191">
        <f>IF(N240="snížená",J240,0)</f>
        <v>0</v>
      </c>
      <c r="BG240" s="191">
        <f>IF(N240="zákl. přenesená",J240,0)</f>
        <v>0</v>
      </c>
      <c r="BH240" s="191">
        <f>IF(N240="sníž. přenesená",J240,0)</f>
        <v>0</v>
      </c>
      <c r="BI240" s="191">
        <f>IF(N240="nulová",J240,0)</f>
        <v>0</v>
      </c>
      <c r="BJ240" s="17" t="s">
        <v>79</v>
      </c>
      <c r="BK240" s="191">
        <f>ROUND(I240*H240,2)</f>
        <v>0</v>
      </c>
      <c r="BL240" s="17" t="s">
        <v>228</v>
      </c>
      <c r="BM240" s="190" t="s">
        <v>454</v>
      </c>
    </row>
    <row r="241" spans="1:47" s="2" customFormat="1" ht="19.2">
      <c r="A241" s="34"/>
      <c r="B241" s="35"/>
      <c r="C241" s="36"/>
      <c r="D241" s="194" t="s">
        <v>204</v>
      </c>
      <c r="E241" s="36"/>
      <c r="F241" s="234" t="s">
        <v>244</v>
      </c>
      <c r="G241" s="36"/>
      <c r="H241" s="36"/>
      <c r="I241" s="235"/>
      <c r="J241" s="36"/>
      <c r="K241" s="36"/>
      <c r="L241" s="39"/>
      <c r="M241" s="236"/>
      <c r="N241" s="237"/>
      <c r="O241" s="64"/>
      <c r="P241" s="64"/>
      <c r="Q241" s="64"/>
      <c r="R241" s="64"/>
      <c r="S241" s="64"/>
      <c r="T241" s="65"/>
      <c r="U241" s="34"/>
      <c r="V241" s="34"/>
      <c r="W241" s="34"/>
      <c r="X241" s="34"/>
      <c r="Y241" s="34"/>
      <c r="Z241" s="34"/>
      <c r="AA241" s="34"/>
      <c r="AB241" s="34"/>
      <c r="AC241" s="34"/>
      <c r="AD241" s="34"/>
      <c r="AE241" s="34"/>
      <c r="AT241" s="17" t="s">
        <v>204</v>
      </c>
      <c r="AU241" s="17" t="s">
        <v>81</v>
      </c>
    </row>
    <row r="242" spans="2:51" s="13" customFormat="1" ht="12">
      <c r="B242" s="192"/>
      <c r="C242" s="193"/>
      <c r="D242" s="194" t="s">
        <v>191</v>
      </c>
      <c r="E242" s="195" t="s">
        <v>19</v>
      </c>
      <c r="F242" s="196" t="s">
        <v>245</v>
      </c>
      <c r="G242" s="193"/>
      <c r="H242" s="195" t="s">
        <v>19</v>
      </c>
      <c r="I242" s="197"/>
      <c r="J242" s="193"/>
      <c r="K242" s="193"/>
      <c r="L242" s="198"/>
      <c r="M242" s="199"/>
      <c r="N242" s="200"/>
      <c r="O242" s="200"/>
      <c r="P242" s="200"/>
      <c r="Q242" s="200"/>
      <c r="R242" s="200"/>
      <c r="S242" s="200"/>
      <c r="T242" s="201"/>
      <c r="AT242" s="202" t="s">
        <v>191</v>
      </c>
      <c r="AU242" s="202" t="s">
        <v>81</v>
      </c>
      <c r="AV242" s="13" t="s">
        <v>79</v>
      </c>
      <c r="AW242" s="13" t="s">
        <v>32</v>
      </c>
      <c r="AX242" s="13" t="s">
        <v>71</v>
      </c>
      <c r="AY242" s="202" t="s">
        <v>181</v>
      </c>
    </row>
    <row r="243" spans="2:51" s="14" customFormat="1" ht="12">
      <c r="B243" s="203"/>
      <c r="C243" s="204"/>
      <c r="D243" s="194" t="s">
        <v>191</v>
      </c>
      <c r="E243" s="205" t="s">
        <v>19</v>
      </c>
      <c r="F243" s="206" t="s">
        <v>455</v>
      </c>
      <c r="G243" s="204"/>
      <c r="H243" s="207">
        <v>2878.155</v>
      </c>
      <c r="I243" s="208"/>
      <c r="J243" s="204"/>
      <c r="K243" s="204"/>
      <c r="L243" s="209"/>
      <c r="M243" s="210"/>
      <c r="N243" s="211"/>
      <c r="O243" s="211"/>
      <c r="P243" s="211"/>
      <c r="Q243" s="211"/>
      <c r="R243" s="211"/>
      <c r="S243" s="211"/>
      <c r="T243" s="212"/>
      <c r="AT243" s="213" t="s">
        <v>191</v>
      </c>
      <c r="AU243" s="213" t="s">
        <v>81</v>
      </c>
      <c r="AV243" s="14" t="s">
        <v>81</v>
      </c>
      <c r="AW243" s="14" t="s">
        <v>32</v>
      </c>
      <c r="AX243" s="14" t="s">
        <v>71</v>
      </c>
      <c r="AY243" s="213" t="s">
        <v>181</v>
      </c>
    </row>
    <row r="244" spans="2:51" s="15" customFormat="1" ht="12">
      <c r="B244" s="214"/>
      <c r="C244" s="215"/>
      <c r="D244" s="194" t="s">
        <v>191</v>
      </c>
      <c r="E244" s="216" t="s">
        <v>19</v>
      </c>
      <c r="F244" s="217" t="s">
        <v>196</v>
      </c>
      <c r="G244" s="215"/>
      <c r="H244" s="218">
        <v>2878.155</v>
      </c>
      <c r="I244" s="219"/>
      <c r="J244" s="215"/>
      <c r="K244" s="215"/>
      <c r="L244" s="220"/>
      <c r="M244" s="221"/>
      <c r="N244" s="222"/>
      <c r="O244" s="222"/>
      <c r="P244" s="222"/>
      <c r="Q244" s="222"/>
      <c r="R244" s="222"/>
      <c r="S244" s="222"/>
      <c r="T244" s="223"/>
      <c r="AT244" s="224" t="s">
        <v>191</v>
      </c>
      <c r="AU244" s="224" t="s">
        <v>81</v>
      </c>
      <c r="AV244" s="15" t="s">
        <v>189</v>
      </c>
      <c r="AW244" s="15" t="s">
        <v>32</v>
      </c>
      <c r="AX244" s="15" t="s">
        <v>79</v>
      </c>
      <c r="AY244" s="224" t="s">
        <v>181</v>
      </c>
    </row>
    <row r="245" spans="1:65" s="2" customFormat="1" ht="114.9" customHeight="1">
      <c r="A245" s="34"/>
      <c r="B245" s="35"/>
      <c r="C245" s="225" t="s">
        <v>456</v>
      </c>
      <c r="D245" s="225" t="s">
        <v>199</v>
      </c>
      <c r="E245" s="226" t="s">
        <v>321</v>
      </c>
      <c r="F245" s="227" t="s">
        <v>322</v>
      </c>
      <c r="G245" s="228" t="s">
        <v>186</v>
      </c>
      <c r="H245" s="229">
        <v>230.3</v>
      </c>
      <c r="I245" s="230"/>
      <c r="J245" s="231">
        <f>ROUND(I245*H245,2)</f>
        <v>0</v>
      </c>
      <c r="K245" s="227" t="s">
        <v>187</v>
      </c>
      <c r="L245" s="39"/>
      <c r="M245" s="232" t="s">
        <v>19</v>
      </c>
      <c r="N245" s="233" t="s">
        <v>42</v>
      </c>
      <c r="O245" s="64"/>
      <c r="P245" s="188">
        <f>O245*H245</f>
        <v>0</v>
      </c>
      <c r="Q245" s="188">
        <v>0</v>
      </c>
      <c r="R245" s="188">
        <f>Q245*H245</f>
        <v>0</v>
      </c>
      <c r="S245" s="188">
        <v>0</v>
      </c>
      <c r="T245" s="189">
        <f>S245*H245</f>
        <v>0</v>
      </c>
      <c r="U245" s="34"/>
      <c r="V245" s="34"/>
      <c r="W245" s="34"/>
      <c r="X245" s="34"/>
      <c r="Y245" s="34"/>
      <c r="Z245" s="34"/>
      <c r="AA245" s="34"/>
      <c r="AB245" s="34"/>
      <c r="AC245" s="34"/>
      <c r="AD245" s="34"/>
      <c r="AE245" s="34"/>
      <c r="AR245" s="190" t="s">
        <v>228</v>
      </c>
      <c r="AT245" s="190" t="s">
        <v>199</v>
      </c>
      <c r="AU245" s="190" t="s">
        <v>81</v>
      </c>
      <c r="AY245" s="17" t="s">
        <v>181</v>
      </c>
      <c r="BE245" s="191">
        <f>IF(N245="základní",J245,0)</f>
        <v>0</v>
      </c>
      <c r="BF245" s="191">
        <f>IF(N245="snížená",J245,0)</f>
        <v>0</v>
      </c>
      <c r="BG245" s="191">
        <f>IF(N245="zákl. přenesená",J245,0)</f>
        <v>0</v>
      </c>
      <c r="BH245" s="191">
        <f>IF(N245="sníž. přenesená",J245,0)</f>
        <v>0</v>
      </c>
      <c r="BI245" s="191">
        <f>IF(N245="nulová",J245,0)</f>
        <v>0</v>
      </c>
      <c r="BJ245" s="17" t="s">
        <v>79</v>
      </c>
      <c r="BK245" s="191">
        <f>ROUND(I245*H245,2)</f>
        <v>0</v>
      </c>
      <c r="BL245" s="17" t="s">
        <v>228</v>
      </c>
      <c r="BM245" s="190" t="s">
        <v>457</v>
      </c>
    </row>
    <row r="246" spans="2:51" s="13" customFormat="1" ht="20.4">
      <c r="B246" s="192"/>
      <c r="C246" s="193"/>
      <c r="D246" s="194" t="s">
        <v>191</v>
      </c>
      <c r="E246" s="195" t="s">
        <v>19</v>
      </c>
      <c r="F246" s="196" t="s">
        <v>458</v>
      </c>
      <c r="G246" s="193"/>
      <c r="H246" s="195" t="s">
        <v>19</v>
      </c>
      <c r="I246" s="197"/>
      <c r="J246" s="193"/>
      <c r="K246" s="193"/>
      <c r="L246" s="198"/>
      <c r="M246" s="199"/>
      <c r="N246" s="200"/>
      <c r="O246" s="200"/>
      <c r="P246" s="200"/>
      <c r="Q246" s="200"/>
      <c r="R246" s="200"/>
      <c r="S246" s="200"/>
      <c r="T246" s="201"/>
      <c r="AT246" s="202" t="s">
        <v>191</v>
      </c>
      <c r="AU246" s="202" t="s">
        <v>81</v>
      </c>
      <c r="AV246" s="13" t="s">
        <v>79</v>
      </c>
      <c r="AW246" s="13" t="s">
        <v>32</v>
      </c>
      <c r="AX246" s="13" t="s">
        <v>71</v>
      </c>
      <c r="AY246" s="202" t="s">
        <v>181</v>
      </c>
    </row>
    <row r="247" spans="2:51" s="14" customFormat="1" ht="12">
      <c r="B247" s="203"/>
      <c r="C247" s="204"/>
      <c r="D247" s="194" t="s">
        <v>191</v>
      </c>
      <c r="E247" s="205" t="s">
        <v>19</v>
      </c>
      <c r="F247" s="206" t="s">
        <v>459</v>
      </c>
      <c r="G247" s="204"/>
      <c r="H247" s="207">
        <v>230.3</v>
      </c>
      <c r="I247" s="208"/>
      <c r="J247" s="204"/>
      <c r="K247" s="204"/>
      <c r="L247" s="209"/>
      <c r="M247" s="210"/>
      <c r="N247" s="211"/>
      <c r="O247" s="211"/>
      <c r="P247" s="211"/>
      <c r="Q247" s="211"/>
      <c r="R247" s="211"/>
      <c r="S247" s="211"/>
      <c r="T247" s="212"/>
      <c r="AT247" s="213" t="s">
        <v>191</v>
      </c>
      <c r="AU247" s="213" t="s">
        <v>81</v>
      </c>
      <c r="AV247" s="14" t="s">
        <v>81</v>
      </c>
      <c r="AW247" s="14" t="s">
        <v>32</v>
      </c>
      <c r="AX247" s="14" t="s">
        <v>71</v>
      </c>
      <c r="AY247" s="213" t="s">
        <v>181</v>
      </c>
    </row>
    <row r="248" spans="2:51" s="15" customFormat="1" ht="12">
      <c r="B248" s="214"/>
      <c r="C248" s="215"/>
      <c r="D248" s="194" t="s">
        <v>191</v>
      </c>
      <c r="E248" s="216" t="s">
        <v>19</v>
      </c>
      <c r="F248" s="217" t="s">
        <v>196</v>
      </c>
      <c r="G248" s="215"/>
      <c r="H248" s="218">
        <v>230.3</v>
      </c>
      <c r="I248" s="219"/>
      <c r="J248" s="215"/>
      <c r="K248" s="215"/>
      <c r="L248" s="220"/>
      <c r="M248" s="221"/>
      <c r="N248" s="222"/>
      <c r="O248" s="222"/>
      <c r="P248" s="222"/>
      <c r="Q248" s="222"/>
      <c r="R248" s="222"/>
      <c r="S248" s="222"/>
      <c r="T248" s="223"/>
      <c r="AT248" s="224" t="s">
        <v>191</v>
      </c>
      <c r="AU248" s="224" t="s">
        <v>81</v>
      </c>
      <c r="AV248" s="15" t="s">
        <v>189</v>
      </c>
      <c r="AW248" s="15" t="s">
        <v>32</v>
      </c>
      <c r="AX248" s="15" t="s">
        <v>79</v>
      </c>
      <c r="AY248" s="224" t="s">
        <v>181</v>
      </c>
    </row>
    <row r="249" spans="1:65" s="2" customFormat="1" ht="90" customHeight="1">
      <c r="A249" s="34"/>
      <c r="B249" s="35"/>
      <c r="C249" s="225" t="s">
        <v>460</v>
      </c>
      <c r="D249" s="225" t="s">
        <v>199</v>
      </c>
      <c r="E249" s="226" t="s">
        <v>326</v>
      </c>
      <c r="F249" s="227" t="s">
        <v>327</v>
      </c>
      <c r="G249" s="228" t="s">
        <v>186</v>
      </c>
      <c r="H249" s="229">
        <v>9.544</v>
      </c>
      <c r="I249" s="230"/>
      <c r="J249" s="231">
        <f>ROUND(I249*H249,2)</f>
        <v>0</v>
      </c>
      <c r="K249" s="227" t="s">
        <v>187</v>
      </c>
      <c r="L249" s="39"/>
      <c r="M249" s="232" t="s">
        <v>19</v>
      </c>
      <c r="N249" s="233" t="s">
        <v>42</v>
      </c>
      <c r="O249" s="64"/>
      <c r="P249" s="188">
        <f>O249*H249</f>
        <v>0</v>
      </c>
      <c r="Q249" s="188">
        <v>0</v>
      </c>
      <c r="R249" s="188">
        <f>Q249*H249</f>
        <v>0</v>
      </c>
      <c r="S249" s="188">
        <v>0</v>
      </c>
      <c r="T249" s="189">
        <f>S249*H249</f>
        <v>0</v>
      </c>
      <c r="U249" s="34"/>
      <c r="V249" s="34"/>
      <c r="W249" s="34"/>
      <c r="X249" s="34"/>
      <c r="Y249" s="34"/>
      <c r="Z249" s="34"/>
      <c r="AA249" s="34"/>
      <c r="AB249" s="34"/>
      <c r="AC249" s="34"/>
      <c r="AD249" s="34"/>
      <c r="AE249" s="34"/>
      <c r="AR249" s="190" t="s">
        <v>228</v>
      </c>
      <c r="AT249" s="190" t="s">
        <v>199</v>
      </c>
      <c r="AU249" s="190" t="s">
        <v>81</v>
      </c>
      <c r="AY249" s="17" t="s">
        <v>181</v>
      </c>
      <c r="BE249" s="191">
        <f>IF(N249="základní",J249,0)</f>
        <v>0</v>
      </c>
      <c r="BF249" s="191">
        <f>IF(N249="snížená",J249,0)</f>
        <v>0</v>
      </c>
      <c r="BG249" s="191">
        <f>IF(N249="zákl. přenesená",J249,0)</f>
        <v>0</v>
      </c>
      <c r="BH249" s="191">
        <f>IF(N249="sníž. přenesená",J249,0)</f>
        <v>0</v>
      </c>
      <c r="BI249" s="191">
        <f>IF(N249="nulová",J249,0)</f>
        <v>0</v>
      </c>
      <c r="BJ249" s="17" t="s">
        <v>79</v>
      </c>
      <c r="BK249" s="191">
        <f>ROUND(I249*H249,2)</f>
        <v>0</v>
      </c>
      <c r="BL249" s="17" t="s">
        <v>228</v>
      </c>
      <c r="BM249" s="190" t="s">
        <v>461</v>
      </c>
    </row>
    <row r="250" spans="2:51" s="13" customFormat="1" ht="12">
      <c r="B250" s="192"/>
      <c r="C250" s="193"/>
      <c r="D250" s="194" t="s">
        <v>191</v>
      </c>
      <c r="E250" s="195" t="s">
        <v>19</v>
      </c>
      <c r="F250" s="196" t="s">
        <v>329</v>
      </c>
      <c r="G250" s="193"/>
      <c r="H250" s="195" t="s">
        <v>19</v>
      </c>
      <c r="I250" s="197"/>
      <c r="J250" s="193"/>
      <c r="K250" s="193"/>
      <c r="L250" s="198"/>
      <c r="M250" s="199"/>
      <c r="N250" s="200"/>
      <c r="O250" s="200"/>
      <c r="P250" s="200"/>
      <c r="Q250" s="200"/>
      <c r="R250" s="200"/>
      <c r="S250" s="200"/>
      <c r="T250" s="201"/>
      <c r="AT250" s="202" t="s">
        <v>191</v>
      </c>
      <c r="AU250" s="202" t="s">
        <v>81</v>
      </c>
      <c r="AV250" s="13" t="s">
        <v>79</v>
      </c>
      <c r="AW250" s="13" t="s">
        <v>32</v>
      </c>
      <c r="AX250" s="13" t="s">
        <v>71</v>
      </c>
      <c r="AY250" s="202" t="s">
        <v>181</v>
      </c>
    </row>
    <row r="251" spans="2:51" s="14" customFormat="1" ht="12">
      <c r="B251" s="203"/>
      <c r="C251" s="204"/>
      <c r="D251" s="194" t="s">
        <v>191</v>
      </c>
      <c r="E251" s="205" t="s">
        <v>19</v>
      </c>
      <c r="F251" s="206" t="s">
        <v>462</v>
      </c>
      <c r="G251" s="204"/>
      <c r="H251" s="207">
        <v>9.544</v>
      </c>
      <c r="I251" s="208"/>
      <c r="J251" s="204"/>
      <c r="K251" s="204"/>
      <c r="L251" s="209"/>
      <c r="M251" s="210"/>
      <c r="N251" s="211"/>
      <c r="O251" s="211"/>
      <c r="P251" s="211"/>
      <c r="Q251" s="211"/>
      <c r="R251" s="211"/>
      <c r="S251" s="211"/>
      <c r="T251" s="212"/>
      <c r="AT251" s="213" t="s">
        <v>191</v>
      </c>
      <c r="AU251" s="213" t="s">
        <v>81</v>
      </c>
      <c r="AV251" s="14" t="s">
        <v>81</v>
      </c>
      <c r="AW251" s="14" t="s">
        <v>32</v>
      </c>
      <c r="AX251" s="14" t="s">
        <v>71</v>
      </c>
      <c r="AY251" s="213" t="s">
        <v>181</v>
      </c>
    </row>
    <row r="252" spans="2:51" s="15" customFormat="1" ht="12">
      <c r="B252" s="214"/>
      <c r="C252" s="215"/>
      <c r="D252" s="194" t="s">
        <v>191</v>
      </c>
      <c r="E252" s="216" t="s">
        <v>19</v>
      </c>
      <c r="F252" s="217" t="s">
        <v>196</v>
      </c>
      <c r="G252" s="215"/>
      <c r="H252" s="218">
        <v>9.544</v>
      </c>
      <c r="I252" s="219"/>
      <c r="J252" s="215"/>
      <c r="K252" s="215"/>
      <c r="L252" s="220"/>
      <c r="M252" s="221"/>
      <c r="N252" s="222"/>
      <c r="O252" s="222"/>
      <c r="P252" s="222"/>
      <c r="Q252" s="222"/>
      <c r="R252" s="222"/>
      <c r="S252" s="222"/>
      <c r="T252" s="223"/>
      <c r="AT252" s="224" t="s">
        <v>191</v>
      </c>
      <c r="AU252" s="224" t="s">
        <v>81</v>
      </c>
      <c r="AV252" s="15" t="s">
        <v>189</v>
      </c>
      <c r="AW252" s="15" t="s">
        <v>32</v>
      </c>
      <c r="AX252" s="15" t="s">
        <v>79</v>
      </c>
      <c r="AY252" s="224" t="s">
        <v>181</v>
      </c>
    </row>
    <row r="253" spans="1:65" s="2" customFormat="1" ht="90" customHeight="1">
      <c r="A253" s="34"/>
      <c r="B253" s="35"/>
      <c r="C253" s="225" t="s">
        <v>463</v>
      </c>
      <c r="D253" s="225" t="s">
        <v>199</v>
      </c>
      <c r="E253" s="226" t="s">
        <v>464</v>
      </c>
      <c r="F253" s="227" t="s">
        <v>465</v>
      </c>
      <c r="G253" s="228" t="s">
        <v>186</v>
      </c>
      <c r="H253" s="229">
        <v>0.871</v>
      </c>
      <c r="I253" s="230"/>
      <c r="J253" s="231">
        <f>ROUND(I253*H253,2)</f>
        <v>0</v>
      </c>
      <c r="K253" s="227" t="s">
        <v>187</v>
      </c>
      <c r="L253" s="39"/>
      <c r="M253" s="232" t="s">
        <v>19</v>
      </c>
      <c r="N253" s="233" t="s">
        <v>42</v>
      </c>
      <c r="O253" s="64"/>
      <c r="P253" s="188">
        <f>O253*H253</f>
        <v>0</v>
      </c>
      <c r="Q253" s="188">
        <v>0</v>
      </c>
      <c r="R253" s="188">
        <f>Q253*H253</f>
        <v>0</v>
      </c>
      <c r="S253" s="188">
        <v>0</v>
      </c>
      <c r="T253" s="189">
        <f>S253*H253</f>
        <v>0</v>
      </c>
      <c r="U253" s="34"/>
      <c r="V253" s="34"/>
      <c r="W253" s="34"/>
      <c r="X253" s="34"/>
      <c r="Y253" s="34"/>
      <c r="Z253" s="34"/>
      <c r="AA253" s="34"/>
      <c r="AB253" s="34"/>
      <c r="AC253" s="34"/>
      <c r="AD253" s="34"/>
      <c r="AE253" s="34"/>
      <c r="AR253" s="190" t="s">
        <v>228</v>
      </c>
      <c r="AT253" s="190" t="s">
        <v>199</v>
      </c>
      <c r="AU253" s="190" t="s">
        <v>81</v>
      </c>
      <c r="AY253" s="17" t="s">
        <v>181</v>
      </c>
      <c r="BE253" s="191">
        <f>IF(N253="základní",J253,0)</f>
        <v>0</v>
      </c>
      <c r="BF253" s="191">
        <f>IF(N253="snížená",J253,0)</f>
        <v>0</v>
      </c>
      <c r="BG253" s="191">
        <f>IF(N253="zákl. přenesená",J253,0)</f>
        <v>0</v>
      </c>
      <c r="BH253" s="191">
        <f>IF(N253="sníž. přenesená",J253,0)</f>
        <v>0</v>
      </c>
      <c r="BI253" s="191">
        <f>IF(N253="nulová",J253,0)</f>
        <v>0</v>
      </c>
      <c r="BJ253" s="17" t="s">
        <v>79</v>
      </c>
      <c r="BK253" s="191">
        <f>ROUND(I253*H253,2)</f>
        <v>0</v>
      </c>
      <c r="BL253" s="17" t="s">
        <v>228</v>
      </c>
      <c r="BM253" s="190" t="s">
        <v>466</v>
      </c>
    </row>
    <row r="254" spans="2:51" s="13" customFormat="1" ht="12">
      <c r="B254" s="192"/>
      <c r="C254" s="193"/>
      <c r="D254" s="194" t="s">
        <v>191</v>
      </c>
      <c r="E254" s="195" t="s">
        <v>19</v>
      </c>
      <c r="F254" s="196" t="s">
        <v>467</v>
      </c>
      <c r="G254" s="193"/>
      <c r="H254" s="195" t="s">
        <v>19</v>
      </c>
      <c r="I254" s="197"/>
      <c r="J254" s="193"/>
      <c r="K254" s="193"/>
      <c r="L254" s="198"/>
      <c r="M254" s="199"/>
      <c r="N254" s="200"/>
      <c r="O254" s="200"/>
      <c r="P254" s="200"/>
      <c r="Q254" s="200"/>
      <c r="R254" s="200"/>
      <c r="S254" s="200"/>
      <c r="T254" s="201"/>
      <c r="AT254" s="202" t="s">
        <v>191</v>
      </c>
      <c r="AU254" s="202" t="s">
        <v>81</v>
      </c>
      <c r="AV254" s="13" t="s">
        <v>79</v>
      </c>
      <c r="AW254" s="13" t="s">
        <v>32</v>
      </c>
      <c r="AX254" s="13" t="s">
        <v>71</v>
      </c>
      <c r="AY254" s="202" t="s">
        <v>181</v>
      </c>
    </row>
    <row r="255" spans="2:51" s="14" customFormat="1" ht="12">
      <c r="B255" s="203"/>
      <c r="C255" s="204"/>
      <c r="D255" s="194" t="s">
        <v>191</v>
      </c>
      <c r="E255" s="205" t="s">
        <v>19</v>
      </c>
      <c r="F255" s="206" t="s">
        <v>468</v>
      </c>
      <c r="G255" s="204"/>
      <c r="H255" s="207">
        <v>0.871</v>
      </c>
      <c r="I255" s="208"/>
      <c r="J255" s="204"/>
      <c r="K255" s="204"/>
      <c r="L255" s="209"/>
      <c r="M255" s="210"/>
      <c r="N255" s="211"/>
      <c r="O255" s="211"/>
      <c r="P255" s="211"/>
      <c r="Q255" s="211"/>
      <c r="R255" s="211"/>
      <c r="S255" s="211"/>
      <c r="T255" s="212"/>
      <c r="AT255" s="213" t="s">
        <v>191</v>
      </c>
      <c r="AU255" s="213" t="s">
        <v>81</v>
      </c>
      <c r="AV255" s="14" t="s">
        <v>81</v>
      </c>
      <c r="AW255" s="14" t="s">
        <v>32</v>
      </c>
      <c r="AX255" s="14" t="s">
        <v>71</v>
      </c>
      <c r="AY255" s="213" t="s">
        <v>181</v>
      </c>
    </row>
    <row r="256" spans="2:51" s="15" customFormat="1" ht="12">
      <c r="B256" s="214"/>
      <c r="C256" s="215"/>
      <c r="D256" s="194" t="s">
        <v>191</v>
      </c>
      <c r="E256" s="216" t="s">
        <v>19</v>
      </c>
      <c r="F256" s="217" t="s">
        <v>196</v>
      </c>
      <c r="G256" s="215"/>
      <c r="H256" s="218">
        <v>0.871</v>
      </c>
      <c r="I256" s="219"/>
      <c r="J256" s="215"/>
      <c r="K256" s="215"/>
      <c r="L256" s="220"/>
      <c r="M256" s="238"/>
      <c r="N256" s="239"/>
      <c r="O256" s="239"/>
      <c r="P256" s="239"/>
      <c r="Q256" s="239"/>
      <c r="R256" s="239"/>
      <c r="S256" s="239"/>
      <c r="T256" s="240"/>
      <c r="AT256" s="224" t="s">
        <v>191</v>
      </c>
      <c r="AU256" s="224" t="s">
        <v>81</v>
      </c>
      <c r="AV256" s="15" t="s">
        <v>189</v>
      </c>
      <c r="AW256" s="15" t="s">
        <v>32</v>
      </c>
      <c r="AX256" s="15" t="s">
        <v>79</v>
      </c>
      <c r="AY256" s="224" t="s">
        <v>181</v>
      </c>
    </row>
    <row r="257" spans="1:31" s="2" customFormat="1" ht="6.9" customHeight="1">
      <c r="A257" s="34"/>
      <c r="B257" s="47"/>
      <c r="C257" s="48"/>
      <c r="D257" s="48"/>
      <c r="E257" s="48"/>
      <c r="F257" s="48"/>
      <c r="G257" s="48"/>
      <c r="H257" s="48"/>
      <c r="I257" s="48"/>
      <c r="J257" s="48"/>
      <c r="K257" s="48"/>
      <c r="L257" s="39"/>
      <c r="M257" s="34"/>
      <c r="O257" s="34"/>
      <c r="P257" s="34"/>
      <c r="Q257" s="34"/>
      <c r="R257" s="34"/>
      <c r="S257" s="34"/>
      <c r="T257" s="34"/>
      <c r="U257" s="34"/>
      <c r="V257" s="34"/>
      <c r="W257" s="34"/>
      <c r="X257" s="34"/>
      <c r="Y257" s="34"/>
      <c r="Z257" s="34"/>
      <c r="AA257" s="34"/>
      <c r="AB257" s="34"/>
      <c r="AC257" s="34"/>
      <c r="AD257" s="34"/>
      <c r="AE257" s="34"/>
    </row>
  </sheetData>
  <sheetProtection password="EC1B" sheet="1" objects="1" scenarios="1" formatColumns="0" formatRows="0" autoFilter="0"/>
  <autoFilter ref="C84:K256"/>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219"/>
  <sheetViews>
    <sheetView showGridLines="0" workbookViewId="0" topLeftCell="A76">
      <selection activeCell="I103" sqref="I103"/>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50"/>
      <c r="M2" s="250"/>
      <c r="N2" s="250"/>
      <c r="O2" s="250"/>
      <c r="P2" s="250"/>
      <c r="Q2" s="250"/>
      <c r="R2" s="250"/>
      <c r="S2" s="250"/>
      <c r="T2" s="250"/>
      <c r="U2" s="250"/>
      <c r="V2" s="250"/>
      <c r="AT2" s="17" t="s">
        <v>90</v>
      </c>
    </row>
    <row r="3" spans="2:46" s="1" customFormat="1" ht="6.9" customHeight="1">
      <c r="B3" s="108"/>
      <c r="C3" s="109"/>
      <c r="D3" s="109"/>
      <c r="E3" s="109"/>
      <c r="F3" s="109"/>
      <c r="G3" s="109"/>
      <c r="H3" s="109"/>
      <c r="I3" s="109"/>
      <c r="J3" s="109"/>
      <c r="K3" s="109"/>
      <c r="L3" s="20"/>
      <c r="AT3" s="17" t="s">
        <v>81</v>
      </c>
    </row>
    <row r="4" spans="2:46" s="1" customFormat="1" ht="24.9" customHeight="1">
      <c r="B4" s="20"/>
      <c r="D4" s="110" t="s">
        <v>155</v>
      </c>
      <c r="L4" s="20"/>
      <c r="M4" s="111" t="s">
        <v>10</v>
      </c>
      <c r="AT4" s="17" t="s">
        <v>4</v>
      </c>
    </row>
    <row r="5" spans="2:12" s="1" customFormat="1" ht="6.9" customHeight="1">
      <c r="B5" s="20"/>
      <c r="L5" s="20"/>
    </row>
    <row r="6" spans="2:12" s="1" customFormat="1" ht="12" customHeight="1">
      <c r="B6" s="20"/>
      <c r="D6" s="112" t="s">
        <v>16</v>
      </c>
      <c r="L6" s="20"/>
    </row>
    <row r="7" spans="2:12" s="1" customFormat="1" ht="16.5" customHeight="1">
      <c r="B7" s="20"/>
      <c r="E7" s="290" t="str">
        <f>'Rekapitulace stavby'!K6</f>
        <v>Cyklická údržba trati v úseku Praha-Holešovice - Vraňany</v>
      </c>
      <c r="F7" s="291"/>
      <c r="G7" s="291"/>
      <c r="H7" s="291"/>
      <c r="L7" s="20"/>
    </row>
    <row r="8" spans="1:31" s="2" customFormat="1" ht="12" customHeight="1">
      <c r="A8" s="34"/>
      <c r="B8" s="39"/>
      <c r="C8" s="34"/>
      <c r="D8" s="112" t="s">
        <v>156</v>
      </c>
      <c r="E8" s="34"/>
      <c r="F8" s="34"/>
      <c r="G8" s="34"/>
      <c r="H8" s="34"/>
      <c r="I8" s="34"/>
      <c r="J8" s="34"/>
      <c r="K8" s="34"/>
      <c r="L8" s="113"/>
      <c r="S8" s="34"/>
      <c r="T8" s="34"/>
      <c r="U8" s="34"/>
      <c r="V8" s="34"/>
      <c r="W8" s="34"/>
      <c r="X8" s="34"/>
      <c r="Y8" s="34"/>
      <c r="Z8" s="34"/>
      <c r="AA8" s="34"/>
      <c r="AB8" s="34"/>
      <c r="AC8" s="34"/>
      <c r="AD8" s="34"/>
      <c r="AE8" s="34"/>
    </row>
    <row r="9" spans="1:31" s="2" customFormat="1" ht="16.5" customHeight="1">
      <c r="A9" s="34"/>
      <c r="B9" s="39"/>
      <c r="C9" s="34"/>
      <c r="D9" s="34"/>
      <c r="E9" s="292" t="s">
        <v>469</v>
      </c>
      <c r="F9" s="293"/>
      <c r="G9" s="293"/>
      <c r="H9" s="293"/>
      <c r="I9" s="34"/>
      <c r="J9" s="34"/>
      <c r="K9" s="34"/>
      <c r="L9" s="113"/>
      <c r="S9" s="34"/>
      <c r="T9" s="34"/>
      <c r="U9" s="34"/>
      <c r="V9" s="34"/>
      <c r="W9" s="34"/>
      <c r="X9" s="34"/>
      <c r="Y9" s="34"/>
      <c r="Z9" s="34"/>
      <c r="AA9" s="34"/>
      <c r="AB9" s="34"/>
      <c r="AC9" s="34"/>
      <c r="AD9" s="34"/>
      <c r="AE9" s="34"/>
    </row>
    <row r="10" spans="1:31" s="2" customFormat="1" ht="12">
      <c r="A10" s="34"/>
      <c r="B10" s="39"/>
      <c r="C10" s="34"/>
      <c r="D10" s="34"/>
      <c r="E10" s="34"/>
      <c r="F10" s="34"/>
      <c r="G10" s="34"/>
      <c r="H10" s="34"/>
      <c r="I10" s="34"/>
      <c r="J10" s="34"/>
      <c r="K10" s="34"/>
      <c r="L10" s="113"/>
      <c r="S10" s="34"/>
      <c r="T10" s="34"/>
      <c r="U10" s="34"/>
      <c r="V10" s="34"/>
      <c r="W10" s="34"/>
      <c r="X10" s="34"/>
      <c r="Y10" s="34"/>
      <c r="Z10" s="34"/>
      <c r="AA10" s="34"/>
      <c r="AB10" s="34"/>
      <c r="AC10" s="34"/>
      <c r="AD10" s="34"/>
      <c r="AE10" s="34"/>
    </row>
    <row r="11" spans="1:31" s="2" customFormat="1" ht="12" customHeight="1">
      <c r="A11" s="34"/>
      <c r="B11" s="39"/>
      <c r="C11" s="34"/>
      <c r="D11" s="112" t="s">
        <v>18</v>
      </c>
      <c r="E11" s="34"/>
      <c r="F11" s="103" t="s">
        <v>19</v>
      </c>
      <c r="G11" s="34"/>
      <c r="H11" s="34"/>
      <c r="I11" s="112" t="s">
        <v>20</v>
      </c>
      <c r="J11" s="103" t="s">
        <v>19</v>
      </c>
      <c r="K11" s="34"/>
      <c r="L11" s="113"/>
      <c r="S11" s="34"/>
      <c r="T11" s="34"/>
      <c r="U11" s="34"/>
      <c r="V11" s="34"/>
      <c r="W11" s="34"/>
      <c r="X11" s="34"/>
      <c r="Y11" s="34"/>
      <c r="Z11" s="34"/>
      <c r="AA11" s="34"/>
      <c r="AB11" s="34"/>
      <c r="AC11" s="34"/>
      <c r="AD11" s="34"/>
      <c r="AE11" s="34"/>
    </row>
    <row r="12" spans="1:31" s="2" customFormat="1" ht="12" customHeight="1">
      <c r="A12" s="34"/>
      <c r="B12" s="39"/>
      <c r="C12" s="34"/>
      <c r="D12" s="112" t="s">
        <v>21</v>
      </c>
      <c r="E12" s="34"/>
      <c r="F12" s="103" t="s">
        <v>22</v>
      </c>
      <c r="G12" s="34"/>
      <c r="H12" s="34"/>
      <c r="I12" s="112" t="s">
        <v>23</v>
      </c>
      <c r="J12" s="114" t="str">
        <f>'Rekapitulace stavby'!AN8</f>
        <v>24. 2. 2023</v>
      </c>
      <c r="K12" s="34"/>
      <c r="L12" s="113"/>
      <c r="S12" s="34"/>
      <c r="T12" s="34"/>
      <c r="U12" s="34"/>
      <c r="V12" s="34"/>
      <c r="W12" s="34"/>
      <c r="X12" s="34"/>
      <c r="Y12" s="34"/>
      <c r="Z12" s="34"/>
      <c r="AA12" s="34"/>
      <c r="AB12" s="34"/>
      <c r="AC12" s="34"/>
      <c r="AD12" s="34"/>
      <c r="AE12" s="34"/>
    </row>
    <row r="13" spans="1:31" s="2" customFormat="1" ht="10.8" customHeight="1">
      <c r="A13" s="34"/>
      <c r="B13" s="39"/>
      <c r="C13" s="34"/>
      <c r="D13" s="34"/>
      <c r="E13" s="34"/>
      <c r="F13" s="34"/>
      <c r="G13" s="34"/>
      <c r="H13" s="34"/>
      <c r="I13" s="34"/>
      <c r="J13" s="34"/>
      <c r="K13" s="34"/>
      <c r="L13" s="113"/>
      <c r="S13" s="34"/>
      <c r="T13" s="34"/>
      <c r="U13" s="34"/>
      <c r="V13" s="34"/>
      <c r="W13" s="34"/>
      <c r="X13" s="34"/>
      <c r="Y13" s="34"/>
      <c r="Z13" s="34"/>
      <c r="AA13" s="34"/>
      <c r="AB13" s="34"/>
      <c r="AC13" s="34"/>
      <c r="AD13" s="34"/>
      <c r="AE13" s="34"/>
    </row>
    <row r="14" spans="1:31" s="2" customFormat="1" ht="12" customHeight="1">
      <c r="A14" s="34"/>
      <c r="B14" s="39"/>
      <c r="C14" s="34"/>
      <c r="D14" s="112" t="s">
        <v>25</v>
      </c>
      <c r="E14" s="34"/>
      <c r="F14" s="34"/>
      <c r="G14" s="34"/>
      <c r="H14" s="34"/>
      <c r="I14" s="112" t="s">
        <v>26</v>
      </c>
      <c r="J14" s="103" t="s">
        <v>19</v>
      </c>
      <c r="K14" s="34"/>
      <c r="L14" s="113"/>
      <c r="S14" s="34"/>
      <c r="T14" s="34"/>
      <c r="U14" s="34"/>
      <c r="V14" s="34"/>
      <c r="W14" s="34"/>
      <c r="X14" s="34"/>
      <c r="Y14" s="34"/>
      <c r="Z14" s="34"/>
      <c r="AA14" s="34"/>
      <c r="AB14" s="34"/>
      <c r="AC14" s="34"/>
      <c r="AD14" s="34"/>
      <c r="AE14" s="34"/>
    </row>
    <row r="15" spans="1:31" s="2" customFormat="1" ht="18" customHeight="1">
      <c r="A15" s="34"/>
      <c r="B15" s="39"/>
      <c r="C15" s="34"/>
      <c r="D15" s="34"/>
      <c r="E15" s="103" t="s">
        <v>27</v>
      </c>
      <c r="F15" s="34"/>
      <c r="G15" s="34"/>
      <c r="H15" s="34"/>
      <c r="I15" s="112" t="s">
        <v>28</v>
      </c>
      <c r="J15" s="103" t="s">
        <v>19</v>
      </c>
      <c r="K15" s="34"/>
      <c r="L15" s="113"/>
      <c r="S15" s="34"/>
      <c r="T15" s="34"/>
      <c r="U15" s="34"/>
      <c r="V15" s="34"/>
      <c r="W15" s="34"/>
      <c r="X15" s="34"/>
      <c r="Y15" s="34"/>
      <c r="Z15" s="34"/>
      <c r="AA15" s="34"/>
      <c r="AB15" s="34"/>
      <c r="AC15" s="34"/>
      <c r="AD15" s="34"/>
      <c r="AE15" s="34"/>
    </row>
    <row r="16" spans="1:31" s="2" customFormat="1" ht="6.9" customHeight="1">
      <c r="A16" s="34"/>
      <c r="B16" s="39"/>
      <c r="C16" s="34"/>
      <c r="D16" s="34"/>
      <c r="E16" s="34"/>
      <c r="F16" s="34"/>
      <c r="G16" s="34"/>
      <c r="H16" s="34"/>
      <c r="I16" s="34"/>
      <c r="J16" s="34"/>
      <c r="K16" s="34"/>
      <c r="L16" s="113"/>
      <c r="S16" s="34"/>
      <c r="T16" s="34"/>
      <c r="U16" s="34"/>
      <c r="V16" s="34"/>
      <c r="W16" s="34"/>
      <c r="X16" s="34"/>
      <c r="Y16" s="34"/>
      <c r="Z16" s="34"/>
      <c r="AA16" s="34"/>
      <c r="AB16" s="34"/>
      <c r="AC16" s="34"/>
      <c r="AD16" s="34"/>
      <c r="AE16" s="34"/>
    </row>
    <row r="17" spans="1:31" s="2" customFormat="1" ht="12" customHeight="1">
      <c r="A17" s="34"/>
      <c r="B17" s="39"/>
      <c r="C17" s="34"/>
      <c r="D17" s="112" t="s">
        <v>29</v>
      </c>
      <c r="E17" s="34"/>
      <c r="F17" s="34"/>
      <c r="G17" s="34"/>
      <c r="H17" s="34"/>
      <c r="I17" s="112" t="s">
        <v>26</v>
      </c>
      <c r="J17" s="30" t="str">
        <f>'Rekapitulace stavby'!AN13</f>
        <v>Vyplň údaj</v>
      </c>
      <c r="K17" s="34"/>
      <c r="L17" s="113"/>
      <c r="S17" s="34"/>
      <c r="T17" s="34"/>
      <c r="U17" s="34"/>
      <c r="V17" s="34"/>
      <c r="W17" s="34"/>
      <c r="X17" s="34"/>
      <c r="Y17" s="34"/>
      <c r="Z17" s="34"/>
      <c r="AA17" s="34"/>
      <c r="AB17" s="34"/>
      <c r="AC17" s="34"/>
      <c r="AD17" s="34"/>
      <c r="AE17" s="34"/>
    </row>
    <row r="18" spans="1:31" s="2" customFormat="1" ht="18" customHeight="1">
      <c r="A18" s="34"/>
      <c r="B18" s="39"/>
      <c r="C18" s="34"/>
      <c r="D18" s="34"/>
      <c r="E18" s="294" t="str">
        <f>'Rekapitulace stavby'!E14</f>
        <v>Vyplň údaj</v>
      </c>
      <c r="F18" s="295"/>
      <c r="G18" s="295"/>
      <c r="H18" s="295"/>
      <c r="I18" s="112" t="s">
        <v>28</v>
      </c>
      <c r="J18" s="30" t="str">
        <f>'Rekapitulace stavby'!AN14</f>
        <v>Vyplň údaj</v>
      </c>
      <c r="K18" s="34"/>
      <c r="L18" s="113"/>
      <c r="S18" s="34"/>
      <c r="T18" s="34"/>
      <c r="U18" s="34"/>
      <c r="V18" s="34"/>
      <c r="W18" s="34"/>
      <c r="X18" s="34"/>
      <c r="Y18" s="34"/>
      <c r="Z18" s="34"/>
      <c r="AA18" s="34"/>
      <c r="AB18" s="34"/>
      <c r="AC18" s="34"/>
      <c r="AD18" s="34"/>
      <c r="AE18" s="34"/>
    </row>
    <row r="19" spans="1:31" s="2" customFormat="1" ht="6.9" customHeight="1">
      <c r="A19" s="34"/>
      <c r="B19" s="39"/>
      <c r="C19" s="34"/>
      <c r="D19" s="34"/>
      <c r="E19" s="34"/>
      <c r="F19" s="34"/>
      <c r="G19" s="34"/>
      <c r="H19" s="34"/>
      <c r="I19" s="34"/>
      <c r="J19" s="34"/>
      <c r="K19" s="34"/>
      <c r="L19" s="113"/>
      <c r="S19" s="34"/>
      <c r="T19" s="34"/>
      <c r="U19" s="34"/>
      <c r="V19" s="34"/>
      <c r="W19" s="34"/>
      <c r="X19" s="34"/>
      <c r="Y19" s="34"/>
      <c r="Z19" s="34"/>
      <c r="AA19" s="34"/>
      <c r="AB19" s="34"/>
      <c r="AC19" s="34"/>
      <c r="AD19" s="34"/>
      <c r="AE19" s="34"/>
    </row>
    <row r="20" spans="1:31" s="2" customFormat="1" ht="12" customHeight="1">
      <c r="A20" s="34"/>
      <c r="B20" s="39"/>
      <c r="C20" s="34"/>
      <c r="D20" s="112" t="s">
        <v>31</v>
      </c>
      <c r="E20" s="34"/>
      <c r="F20" s="34"/>
      <c r="G20" s="34"/>
      <c r="H20" s="34"/>
      <c r="I20" s="112" t="s">
        <v>26</v>
      </c>
      <c r="J20" s="103" t="str">
        <f>IF('Rekapitulace stavby'!AN16="","",'Rekapitulace stavby'!AN16)</f>
        <v/>
      </c>
      <c r="K20" s="34"/>
      <c r="L20" s="113"/>
      <c r="S20" s="34"/>
      <c r="T20" s="34"/>
      <c r="U20" s="34"/>
      <c r="V20" s="34"/>
      <c r="W20" s="34"/>
      <c r="X20" s="34"/>
      <c r="Y20" s="34"/>
      <c r="Z20" s="34"/>
      <c r="AA20" s="34"/>
      <c r="AB20" s="34"/>
      <c r="AC20" s="34"/>
      <c r="AD20" s="34"/>
      <c r="AE20" s="34"/>
    </row>
    <row r="21" spans="1:31" s="2" customFormat="1" ht="18" customHeight="1">
      <c r="A21" s="34"/>
      <c r="B21" s="39"/>
      <c r="C21" s="34"/>
      <c r="D21" s="34"/>
      <c r="E21" s="103" t="str">
        <f>IF('Rekapitulace stavby'!E17="","",'Rekapitulace stavby'!E17)</f>
        <v xml:space="preserve"> </v>
      </c>
      <c r="F21" s="34"/>
      <c r="G21" s="34"/>
      <c r="H21" s="34"/>
      <c r="I21" s="112" t="s">
        <v>28</v>
      </c>
      <c r="J21" s="103" t="str">
        <f>IF('Rekapitulace stavby'!AN17="","",'Rekapitulace stavby'!AN17)</f>
        <v/>
      </c>
      <c r="K21" s="34"/>
      <c r="L21" s="113"/>
      <c r="S21" s="34"/>
      <c r="T21" s="34"/>
      <c r="U21" s="34"/>
      <c r="V21" s="34"/>
      <c r="W21" s="34"/>
      <c r="X21" s="34"/>
      <c r="Y21" s="34"/>
      <c r="Z21" s="34"/>
      <c r="AA21" s="34"/>
      <c r="AB21" s="34"/>
      <c r="AC21" s="34"/>
      <c r="AD21" s="34"/>
      <c r="AE21" s="34"/>
    </row>
    <row r="22" spans="1:31" s="2" customFormat="1" ht="6.9" customHeight="1">
      <c r="A22" s="34"/>
      <c r="B22" s="39"/>
      <c r="C22" s="34"/>
      <c r="D22" s="34"/>
      <c r="E22" s="34"/>
      <c r="F22" s="34"/>
      <c r="G22" s="34"/>
      <c r="H22" s="34"/>
      <c r="I22" s="34"/>
      <c r="J22" s="34"/>
      <c r="K22" s="34"/>
      <c r="L22" s="113"/>
      <c r="S22" s="34"/>
      <c r="T22" s="34"/>
      <c r="U22" s="34"/>
      <c r="V22" s="34"/>
      <c r="W22" s="34"/>
      <c r="X22" s="34"/>
      <c r="Y22" s="34"/>
      <c r="Z22" s="34"/>
      <c r="AA22" s="34"/>
      <c r="AB22" s="34"/>
      <c r="AC22" s="34"/>
      <c r="AD22" s="34"/>
      <c r="AE22" s="34"/>
    </row>
    <row r="23" spans="1:31" s="2" customFormat="1" ht="12" customHeight="1">
      <c r="A23" s="34"/>
      <c r="B23" s="39"/>
      <c r="C23" s="34"/>
      <c r="D23" s="112" t="s">
        <v>33</v>
      </c>
      <c r="E23" s="34"/>
      <c r="F23" s="34"/>
      <c r="G23" s="34"/>
      <c r="H23" s="34"/>
      <c r="I23" s="112" t="s">
        <v>26</v>
      </c>
      <c r="J23" s="103" t="s">
        <v>19</v>
      </c>
      <c r="K23" s="34"/>
      <c r="L23" s="113"/>
      <c r="S23" s="34"/>
      <c r="T23" s="34"/>
      <c r="U23" s="34"/>
      <c r="V23" s="34"/>
      <c r="W23" s="34"/>
      <c r="X23" s="34"/>
      <c r="Y23" s="34"/>
      <c r="Z23" s="34"/>
      <c r="AA23" s="34"/>
      <c r="AB23" s="34"/>
      <c r="AC23" s="34"/>
      <c r="AD23" s="34"/>
      <c r="AE23" s="34"/>
    </row>
    <row r="24" spans="1:31" s="2" customFormat="1" ht="18" customHeight="1">
      <c r="A24" s="34"/>
      <c r="B24" s="39"/>
      <c r="C24" s="34"/>
      <c r="D24" s="34"/>
      <c r="E24" s="103" t="s">
        <v>34</v>
      </c>
      <c r="F24" s="34"/>
      <c r="G24" s="34"/>
      <c r="H24" s="34"/>
      <c r="I24" s="112" t="s">
        <v>28</v>
      </c>
      <c r="J24" s="103" t="s">
        <v>19</v>
      </c>
      <c r="K24" s="34"/>
      <c r="L24" s="113"/>
      <c r="S24" s="34"/>
      <c r="T24" s="34"/>
      <c r="U24" s="34"/>
      <c r="V24" s="34"/>
      <c r="W24" s="34"/>
      <c r="X24" s="34"/>
      <c r="Y24" s="34"/>
      <c r="Z24" s="34"/>
      <c r="AA24" s="34"/>
      <c r="AB24" s="34"/>
      <c r="AC24" s="34"/>
      <c r="AD24" s="34"/>
      <c r="AE24" s="34"/>
    </row>
    <row r="25" spans="1:31" s="2" customFormat="1" ht="6.9" customHeight="1">
      <c r="A25" s="34"/>
      <c r="B25" s="39"/>
      <c r="C25" s="34"/>
      <c r="D25" s="34"/>
      <c r="E25" s="34"/>
      <c r="F25" s="34"/>
      <c r="G25" s="34"/>
      <c r="H25" s="34"/>
      <c r="I25" s="34"/>
      <c r="J25" s="34"/>
      <c r="K25" s="34"/>
      <c r="L25" s="113"/>
      <c r="S25" s="34"/>
      <c r="T25" s="34"/>
      <c r="U25" s="34"/>
      <c r="V25" s="34"/>
      <c r="W25" s="34"/>
      <c r="X25" s="34"/>
      <c r="Y25" s="34"/>
      <c r="Z25" s="34"/>
      <c r="AA25" s="34"/>
      <c r="AB25" s="34"/>
      <c r="AC25" s="34"/>
      <c r="AD25" s="34"/>
      <c r="AE25" s="34"/>
    </row>
    <row r="26" spans="1:31" s="2" customFormat="1" ht="12" customHeight="1">
      <c r="A26" s="34"/>
      <c r="B26" s="39"/>
      <c r="C26" s="34"/>
      <c r="D26" s="112" t="s">
        <v>35</v>
      </c>
      <c r="E26" s="34"/>
      <c r="F26" s="34"/>
      <c r="G26" s="34"/>
      <c r="H26" s="34"/>
      <c r="I26" s="34"/>
      <c r="J26" s="34"/>
      <c r="K26" s="34"/>
      <c r="L26" s="113"/>
      <c r="S26" s="34"/>
      <c r="T26" s="34"/>
      <c r="U26" s="34"/>
      <c r="V26" s="34"/>
      <c r="W26" s="34"/>
      <c r="X26" s="34"/>
      <c r="Y26" s="34"/>
      <c r="Z26" s="34"/>
      <c r="AA26" s="34"/>
      <c r="AB26" s="34"/>
      <c r="AC26" s="34"/>
      <c r="AD26" s="34"/>
      <c r="AE26" s="34"/>
    </row>
    <row r="27" spans="1:31" s="8" customFormat="1" ht="59.25" customHeight="1">
      <c r="A27" s="115"/>
      <c r="B27" s="116"/>
      <c r="C27" s="115"/>
      <c r="D27" s="115"/>
      <c r="E27" s="296" t="s">
        <v>36</v>
      </c>
      <c r="F27" s="296"/>
      <c r="G27" s="296"/>
      <c r="H27" s="296"/>
      <c r="I27" s="115"/>
      <c r="J27" s="115"/>
      <c r="K27" s="115"/>
      <c r="L27" s="117"/>
      <c r="S27" s="115"/>
      <c r="T27" s="115"/>
      <c r="U27" s="115"/>
      <c r="V27" s="115"/>
      <c r="W27" s="115"/>
      <c r="X27" s="115"/>
      <c r="Y27" s="115"/>
      <c r="Z27" s="115"/>
      <c r="AA27" s="115"/>
      <c r="AB27" s="115"/>
      <c r="AC27" s="115"/>
      <c r="AD27" s="115"/>
      <c r="AE27" s="115"/>
    </row>
    <row r="28" spans="1:31" s="2" customFormat="1" ht="6.9" customHeight="1">
      <c r="A28" s="34"/>
      <c r="B28" s="39"/>
      <c r="C28" s="34"/>
      <c r="D28" s="34"/>
      <c r="E28" s="34"/>
      <c r="F28" s="34"/>
      <c r="G28" s="34"/>
      <c r="H28" s="34"/>
      <c r="I28" s="34"/>
      <c r="J28" s="34"/>
      <c r="K28" s="34"/>
      <c r="L28" s="113"/>
      <c r="S28" s="34"/>
      <c r="T28" s="34"/>
      <c r="U28" s="34"/>
      <c r="V28" s="34"/>
      <c r="W28" s="34"/>
      <c r="X28" s="34"/>
      <c r="Y28" s="34"/>
      <c r="Z28" s="34"/>
      <c r="AA28" s="34"/>
      <c r="AB28" s="34"/>
      <c r="AC28" s="34"/>
      <c r="AD28" s="34"/>
      <c r="AE28" s="34"/>
    </row>
    <row r="29" spans="1:31" s="2" customFormat="1" ht="6.9" customHeight="1">
      <c r="A29" s="34"/>
      <c r="B29" s="39"/>
      <c r="C29" s="34"/>
      <c r="D29" s="118"/>
      <c r="E29" s="118"/>
      <c r="F29" s="118"/>
      <c r="G29" s="118"/>
      <c r="H29" s="118"/>
      <c r="I29" s="118"/>
      <c r="J29" s="118"/>
      <c r="K29" s="118"/>
      <c r="L29" s="113"/>
      <c r="S29" s="34"/>
      <c r="T29" s="34"/>
      <c r="U29" s="34"/>
      <c r="V29" s="34"/>
      <c r="W29" s="34"/>
      <c r="X29" s="34"/>
      <c r="Y29" s="34"/>
      <c r="Z29" s="34"/>
      <c r="AA29" s="34"/>
      <c r="AB29" s="34"/>
      <c r="AC29" s="34"/>
      <c r="AD29" s="34"/>
      <c r="AE29" s="34"/>
    </row>
    <row r="30" spans="1:31" s="2" customFormat="1" ht="25.35" customHeight="1">
      <c r="A30" s="34"/>
      <c r="B30" s="39"/>
      <c r="C30" s="34"/>
      <c r="D30" s="119" t="s">
        <v>37</v>
      </c>
      <c r="E30" s="34"/>
      <c r="F30" s="34"/>
      <c r="G30" s="34"/>
      <c r="H30" s="34"/>
      <c r="I30" s="34"/>
      <c r="J30" s="120">
        <f>ROUND(J84,2)</f>
        <v>0</v>
      </c>
      <c r="K30" s="34"/>
      <c r="L30" s="113"/>
      <c r="S30" s="34"/>
      <c r="T30" s="34"/>
      <c r="U30" s="34"/>
      <c r="V30" s="34"/>
      <c r="W30" s="34"/>
      <c r="X30" s="34"/>
      <c r="Y30" s="34"/>
      <c r="Z30" s="34"/>
      <c r="AA30" s="34"/>
      <c r="AB30" s="34"/>
      <c r="AC30" s="34"/>
      <c r="AD30" s="34"/>
      <c r="AE30" s="34"/>
    </row>
    <row r="31" spans="1:31" s="2" customFormat="1" ht="6.9" customHeight="1">
      <c r="A31" s="34"/>
      <c r="B31" s="39"/>
      <c r="C31" s="34"/>
      <c r="D31" s="118"/>
      <c r="E31" s="118"/>
      <c r="F31" s="118"/>
      <c r="G31" s="118"/>
      <c r="H31" s="118"/>
      <c r="I31" s="118"/>
      <c r="J31" s="118"/>
      <c r="K31" s="118"/>
      <c r="L31" s="113"/>
      <c r="S31" s="34"/>
      <c r="T31" s="34"/>
      <c r="U31" s="34"/>
      <c r="V31" s="34"/>
      <c r="W31" s="34"/>
      <c r="X31" s="34"/>
      <c r="Y31" s="34"/>
      <c r="Z31" s="34"/>
      <c r="AA31" s="34"/>
      <c r="AB31" s="34"/>
      <c r="AC31" s="34"/>
      <c r="AD31" s="34"/>
      <c r="AE31" s="34"/>
    </row>
    <row r="32" spans="1:31" s="2" customFormat="1" ht="14.4" customHeight="1">
      <c r="A32" s="34"/>
      <c r="B32" s="39"/>
      <c r="C32" s="34"/>
      <c r="D32" s="34"/>
      <c r="E32" s="34"/>
      <c r="F32" s="121" t="s">
        <v>39</v>
      </c>
      <c r="G32" s="34"/>
      <c r="H32" s="34"/>
      <c r="I32" s="121" t="s">
        <v>38</v>
      </c>
      <c r="J32" s="121" t="s">
        <v>40</v>
      </c>
      <c r="K32" s="34"/>
      <c r="L32" s="113"/>
      <c r="S32" s="34"/>
      <c r="T32" s="34"/>
      <c r="U32" s="34"/>
      <c r="V32" s="34"/>
      <c r="W32" s="34"/>
      <c r="X32" s="34"/>
      <c r="Y32" s="34"/>
      <c r="Z32" s="34"/>
      <c r="AA32" s="34"/>
      <c r="AB32" s="34"/>
      <c r="AC32" s="34"/>
      <c r="AD32" s="34"/>
      <c r="AE32" s="34"/>
    </row>
    <row r="33" spans="1:31" s="2" customFormat="1" ht="14.4" customHeight="1">
      <c r="A33" s="34"/>
      <c r="B33" s="39"/>
      <c r="C33" s="34"/>
      <c r="D33" s="122" t="s">
        <v>41</v>
      </c>
      <c r="E33" s="112" t="s">
        <v>42</v>
      </c>
      <c r="F33" s="123">
        <f>ROUND((SUM(BE84:BE218)),2)</f>
        <v>0</v>
      </c>
      <c r="G33" s="34"/>
      <c r="H33" s="34"/>
      <c r="I33" s="124">
        <v>0.21</v>
      </c>
      <c r="J33" s="123">
        <f>ROUND(((SUM(BE84:BE218))*I33),2)</f>
        <v>0</v>
      </c>
      <c r="K33" s="34"/>
      <c r="L33" s="113"/>
      <c r="S33" s="34"/>
      <c r="T33" s="34"/>
      <c r="U33" s="34"/>
      <c r="V33" s="34"/>
      <c r="W33" s="34"/>
      <c r="X33" s="34"/>
      <c r="Y33" s="34"/>
      <c r="Z33" s="34"/>
      <c r="AA33" s="34"/>
      <c r="AB33" s="34"/>
      <c r="AC33" s="34"/>
      <c r="AD33" s="34"/>
      <c r="AE33" s="34"/>
    </row>
    <row r="34" spans="1:31" s="2" customFormat="1" ht="14.4" customHeight="1">
      <c r="A34" s="34"/>
      <c r="B34" s="39"/>
      <c r="C34" s="34"/>
      <c r="D34" s="34"/>
      <c r="E34" s="112" t="s">
        <v>43</v>
      </c>
      <c r="F34" s="123">
        <f>ROUND((SUM(BF84:BF218)),2)</f>
        <v>0</v>
      </c>
      <c r="G34" s="34"/>
      <c r="H34" s="34"/>
      <c r="I34" s="124">
        <v>0.15</v>
      </c>
      <c r="J34" s="123">
        <f>ROUND(((SUM(BF84:BF218))*I34),2)</f>
        <v>0</v>
      </c>
      <c r="K34" s="34"/>
      <c r="L34" s="113"/>
      <c r="S34" s="34"/>
      <c r="T34" s="34"/>
      <c r="U34" s="34"/>
      <c r="V34" s="34"/>
      <c r="W34" s="34"/>
      <c r="X34" s="34"/>
      <c r="Y34" s="34"/>
      <c r="Z34" s="34"/>
      <c r="AA34" s="34"/>
      <c r="AB34" s="34"/>
      <c r="AC34" s="34"/>
      <c r="AD34" s="34"/>
      <c r="AE34" s="34"/>
    </row>
    <row r="35" spans="1:31" s="2" customFormat="1" ht="14.4" customHeight="1" hidden="1">
      <c r="A35" s="34"/>
      <c r="B35" s="39"/>
      <c r="C35" s="34"/>
      <c r="D35" s="34"/>
      <c r="E35" s="112" t="s">
        <v>44</v>
      </c>
      <c r="F35" s="123">
        <f>ROUND((SUM(BG84:BG218)),2)</f>
        <v>0</v>
      </c>
      <c r="G35" s="34"/>
      <c r="H35" s="34"/>
      <c r="I35" s="124">
        <v>0.21</v>
      </c>
      <c r="J35" s="123">
        <f>0</f>
        <v>0</v>
      </c>
      <c r="K35" s="34"/>
      <c r="L35" s="113"/>
      <c r="S35" s="34"/>
      <c r="T35" s="34"/>
      <c r="U35" s="34"/>
      <c r="V35" s="34"/>
      <c r="W35" s="34"/>
      <c r="X35" s="34"/>
      <c r="Y35" s="34"/>
      <c r="Z35" s="34"/>
      <c r="AA35" s="34"/>
      <c r="AB35" s="34"/>
      <c r="AC35" s="34"/>
      <c r="AD35" s="34"/>
      <c r="AE35" s="34"/>
    </row>
    <row r="36" spans="1:31" s="2" customFormat="1" ht="14.4" customHeight="1" hidden="1">
      <c r="A36" s="34"/>
      <c r="B36" s="39"/>
      <c r="C36" s="34"/>
      <c r="D36" s="34"/>
      <c r="E36" s="112" t="s">
        <v>45</v>
      </c>
      <c r="F36" s="123">
        <f>ROUND((SUM(BH84:BH218)),2)</f>
        <v>0</v>
      </c>
      <c r="G36" s="34"/>
      <c r="H36" s="34"/>
      <c r="I36" s="124">
        <v>0.15</v>
      </c>
      <c r="J36" s="123">
        <f>0</f>
        <v>0</v>
      </c>
      <c r="K36" s="34"/>
      <c r="L36" s="113"/>
      <c r="S36" s="34"/>
      <c r="T36" s="34"/>
      <c r="U36" s="34"/>
      <c r="V36" s="34"/>
      <c r="W36" s="34"/>
      <c r="X36" s="34"/>
      <c r="Y36" s="34"/>
      <c r="Z36" s="34"/>
      <c r="AA36" s="34"/>
      <c r="AB36" s="34"/>
      <c r="AC36" s="34"/>
      <c r="AD36" s="34"/>
      <c r="AE36" s="34"/>
    </row>
    <row r="37" spans="1:31" s="2" customFormat="1" ht="14.4" customHeight="1" hidden="1">
      <c r="A37" s="34"/>
      <c r="B37" s="39"/>
      <c r="C37" s="34"/>
      <c r="D37" s="34"/>
      <c r="E37" s="112" t="s">
        <v>46</v>
      </c>
      <c r="F37" s="123">
        <f>ROUND((SUM(BI84:BI218)),2)</f>
        <v>0</v>
      </c>
      <c r="G37" s="34"/>
      <c r="H37" s="34"/>
      <c r="I37" s="124">
        <v>0</v>
      </c>
      <c r="J37" s="123">
        <f>0</f>
        <v>0</v>
      </c>
      <c r="K37" s="34"/>
      <c r="L37" s="113"/>
      <c r="S37" s="34"/>
      <c r="T37" s="34"/>
      <c r="U37" s="34"/>
      <c r="V37" s="34"/>
      <c r="W37" s="34"/>
      <c r="X37" s="34"/>
      <c r="Y37" s="34"/>
      <c r="Z37" s="34"/>
      <c r="AA37" s="34"/>
      <c r="AB37" s="34"/>
      <c r="AC37" s="34"/>
      <c r="AD37" s="34"/>
      <c r="AE37" s="34"/>
    </row>
    <row r="38" spans="1:31" s="2" customFormat="1" ht="6.9" customHeight="1">
      <c r="A38" s="34"/>
      <c r="B38" s="39"/>
      <c r="C38" s="34"/>
      <c r="D38" s="34"/>
      <c r="E38" s="34"/>
      <c r="F38" s="34"/>
      <c r="G38" s="34"/>
      <c r="H38" s="34"/>
      <c r="I38" s="34"/>
      <c r="J38" s="34"/>
      <c r="K38" s="34"/>
      <c r="L38" s="113"/>
      <c r="S38" s="34"/>
      <c r="T38" s="34"/>
      <c r="U38" s="34"/>
      <c r="V38" s="34"/>
      <c r="W38" s="34"/>
      <c r="X38" s="34"/>
      <c r="Y38" s="34"/>
      <c r="Z38" s="34"/>
      <c r="AA38" s="34"/>
      <c r="AB38" s="34"/>
      <c r="AC38" s="34"/>
      <c r="AD38" s="34"/>
      <c r="AE38" s="34"/>
    </row>
    <row r="39" spans="1:31" s="2" customFormat="1" ht="25.35" customHeight="1">
      <c r="A39" s="34"/>
      <c r="B39" s="39"/>
      <c r="C39" s="125"/>
      <c r="D39" s="126" t="s">
        <v>47</v>
      </c>
      <c r="E39" s="127"/>
      <c r="F39" s="127"/>
      <c r="G39" s="128" t="s">
        <v>48</v>
      </c>
      <c r="H39" s="129" t="s">
        <v>49</v>
      </c>
      <c r="I39" s="127"/>
      <c r="J39" s="130">
        <f>SUM(J30:J37)</f>
        <v>0</v>
      </c>
      <c r="K39" s="131"/>
      <c r="L39" s="113"/>
      <c r="S39" s="34"/>
      <c r="T39" s="34"/>
      <c r="U39" s="34"/>
      <c r="V39" s="34"/>
      <c r="W39" s="34"/>
      <c r="X39" s="34"/>
      <c r="Y39" s="34"/>
      <c r="Z39" s="34"/>
      <c r="AA39" s="34"/>
      <c r="AB39" s="34"/>
      <c r="AC39" s="34"/>
      <c r="AD39" s="34"/>
      <c r="AE39" s="34"/>
    </row>
    <row r="40" spans="1:31" s="2" customFormat="1" ht="14.4" customHeight="1">
      <c r="A40" s="34"/>
      <c r="B40" s="132"/>
      <c r="C40" s="133"/>
      <c r="D40" s="133"/>
      <c r="E40" s="133"/>
      <c r="F40" s="133"/>
      <c r="G40" s="133"/>
      <c r="H40" s="133"/>
      <c r="I40" s="133"/>
      <c r="J40" s="133"/>
      <c r="K40" s="133"/>
      <c r="L40" s="113"/>
      <c r="S40" s="34"/>
      <c r="T40" s="34"/>
      <c r="U40" s="34"/>
      <c r="V40" s="34"/>
      <c r="W40" s="34"/>
      <c r="X40" s="34"/>
      <c r="Y40" s="34"/>
      <c r="Z40" s="34"/>
      <c r="AA40" s="34"/>
      <c r="AB40" s="34"/>
      <c r="AC40" s="34"/>
      <c r="AD40" s="34"/>
      <c r="AE40" s="34"/>
    </row>
    <row r="44" spans="1:31" s="2" customFormat="1" ht="6.9" customHeight="1" hidden="1">
      <c r="A44" s="34"/>
      <c r="B44" s="134"/>
      <c r="C44" s="135"/>
      <c r="D44" s="135"/>
      <c r="E44" s="135"/>
      <c r="F44" s="135"/>
      <c r="G44" s="135"/>
      <c r="H44" s="135"/>
      <c r="I44" s="135"/>
      <c r="J44" s="135"/>
      <c r="K44" s="135"/>
      <c r="L44" s="113"/>
      <c r="S44" s="34"/>
      <c r="T44" s="34"/>
      <c r="U44" s="34"/>
      <c r="V44" s="34"/>
      <c r="W44" s="34"/>
      <c r="X44" s="34"/>
      <c r="Y44" s="34"/>
      <c r="Z44" s="34"/>
      <c r="AA44" s="34"/>
      <c r="AB44" s="34"/>
      <c r="AC44" s="34"/>
      <c r="AD44" s="34"/>
      <c r="AE44" s="34"/>
    </row>
    <row r="45" spans="1:31" s="2" customFormat="1" ht="24.9" customHeight="1" hidden="1">
      <c r="A45" s="34"/>
      <c r="B45" s="35"/>
      <c r="C45" s="23" t="s">
        <v>158</v>
      </c>
      <c r="D45" s="36"/>
      <c r="E45" s="36"/>
      <c r="F45" s="36"/>
      <c r="G45" s="36"/>
      <c r="H45" s="36"/>
      <c r="I45" s="36"/>
      <c r="J45" s="36"/>
      <c r="K45" s="36"/>
      <c r="L45" s="113"/>
      <c r="S45" s="34"/>
      <c r="T45" s="34"/>
      <c r="U45" s="34"/>
      <c r="V45" s="34"/>
      <c r="W45" s="34"/>
      <c r="X45" s="34"/>
      <c r="Y45" s="34"/>
      <c r="Z45" s="34"/>
      <c r="AA45" s="34"/>
      <c r="AB45" s="34"/>
      <c r="AC45" s="34"/>
      <c r="AD45" s="34"/>
      <c r="AE45" s="34"/>
    </row>
    <row r="46" spans="1:31" s="2" customFormat="1" ht="6.9" customHeight="1" hidden="1">
      <c r="A46" s="34"/>
      <c r="B46" s="35"/>
      <c r="C46" s="36"/>
      <c r="D46" s="36"/>
      <c r="E46" s="36"/>
      <c r="F46" s="36"/>
      <c r="G46" s="36"/>
      <c r="H46" s="36"/>
      <c r="I46" s="36"/>
      <c r="J46" s="36"/>
      <c r="K46" s="36"/>
      <c r="L46" s="113"/>
      <c r="S46" s="34"/>
      <c r="T46" s="34"/>
      <c r="U46" s="34"/>
      <c r="V46" s="34"/>
      <c r="W46" s="34"/>
      <c r="X46" s="34"/>
      <c r="Y46" s="34"/>
      <c r="Z46" s="34"/>
      <c r="AA46" s="34"/>
      <c r="AB46" s="34"/>
      <c r="AC46" s="34"/>
      <c r="AD46" s="34"/>
      <c r="AE46" s="34"/>
    </row>
    <row r="47" spans="1:31" s="2" customFormat="1" ht="12" customHeight="1" hidden="1">
      <c r="A47" s="34"/>
      <c r="B47" s="35"/>
      <c r="C47" s="29" t="s">
        <v>16</v>
      </c>
      <c r="D47" s="36"/>
      <c r="E47" s="36"/>
      <c r="F47" s="36"/>
      <c r="G47" s="36"/>
      <c r="H47" s="36"/>
      <c r="I47" s="36"/>
      <c r="J47" s="36"/>
      <c r="K47" s="36"/>
      <c r="L47" s="113"/>
      <c r="S47" s="34"/>
      <c r="T47" s="34"/>
      <c r="U47" s="34"/>
      <c r="V47" s="34"/>
      <c r="W47" s="34"/>
      <c r="X47" s="34"/>
      <c r="Y47" s="34"/>
      <c r="Z47" s="34"/>
      <c r="AA47" s="34"/>
      <c r="AB47" s="34"/>
      <c r="AC47" s="34"/>
      <c r="AD47" s="34"/>
      <c r="AE47" s="34"/>
    </row>
    <row r="48" spans="1:31" s="2" customFormat="1" ht="16.5" customHeight="1" hidden="1">
      <c r="A48" s="34"/>
      <c r="B48" s="35"/>
      <c r="C48" s="36"/>
      <c r="D48" s="36"/>
      <c r="E48" s="288" t="str">
        <f>E7</f>
        <v>Cyklická údržba trati v úseku Praha-Holešovice - Vraňany</v>
      </c>
      <c r="F48" s="289"/>
      <c r="G48" s="289"/>
      <c r="H48" s="289"/>
      <c r="I48" s="36"/>
      <c r="J48" s="36"/>
      <c r="K48" s="36"/>
      <c r="L48" s="113"/>
      <c r="S48" s="34"/>
      <c r="T48" s="34"/>
      <c r="U48" s="34"/>
      <c r="V48" s="34"/>
      <c r="W48" s="34"/>
      <c r="X48" s="34"/>
      <c r="Y48" s="34"/>
      <c r="Z48" s="34"/>
      <c r="AA48" s="34"/>
      <c r="AB48" s="34"/>
      <c r="AC48" s="34"/>
      <c r="AD48" s="34"/>
      <c r="AE48" s="34"/>
    </row>
    <row r="49" spans="1:31" s="2" customFormat="1" ht="12" customHeight="1" hidden="1">
      <c r="A49" s="34"/>
      <c r="B49" s="35"/>
      <c r="C49" s="29" t="s">
        <v>156</v>
      </c>
      <c r="D49" s="36"/>
      <c r="E49" s="36"/>
      <c r="F49" s="36"/>
      <c r="G49" s="36"/>
      <c r="H49" s="36"/>
      <c r="I49" s="36"/>
      <c r="J49" s="36"/>
      <c r="K49" s="36"/>
      <c r="L49" s="113"/>
      <c r="S49" s="34"/>
      <c r="T49" s="34"/>
      <c r="U49" s="34"/>
      <c r="V49" s="34"/>
      <c r="W49" s="34"/>
      <c r="X49" s="34"/>
      <c r="Y49" s="34"/>
      <c r="Z49" s="34"/>
      <c r="AA49" s="34"/>
      <c r="AB49" s="34"/>
      <c r="AC49" s="34"/>
      <c r="AD49" s="34"/>
      <c r="AE49" s="34"/>
    </row>
    <row r="50" spans="1:31" s="2" customFormat="1" ht="16.5" customHeight="1" hidden="1">
      <c r="A50" s="34"/>
      <c r="B50" s="35"/>
      <c r="C50" s="36"/>
      <c r="D50" s="36"/>
      <c r="E50" s="280" t="str">
        <f>E9</f>
        <v>SO 04 - Roztoky u Prahy</v>
      </c>
      <c r="F50" s="287"/>
      <c r="G50" s="287"/>
      <c r="H50" s="287"/>
      <c r="I50" s="36"/>
      <c r="J50" s="36"/>
      <c r="K50" s="36"/>
      <c r="L50" s="113"/>
      <c r="S50" s="34"/>
      <c r="T50" s="34"/>
      <c r="U50" s="34"/>
      <c r="V50" s="34"/>
      <c r="W50" s="34"/>
      <c r="X50" s="34"/>
      <c r="Y50" s="34"/>
      <c r="Z50" s="34"/>
      <c r="AA50" s="34"/>
      <c r="AB50" s="34"/>
      <c r="AC50" s="34"/>
      <c r="AD50" s="34"/>
      <c r="AE50" s="34"/>
    </row>
    <row r="51" spans="1:31" s="2" customFormat="1" ht="6.9" customHeight="1" hidden="1">
      <c r="A51" s="34"/>
      <c r="B51" s="35"/>
      <c r="C51" s="36"/>
      <c r="D51" s="36"/>
      <c r="E51" s="36"/>
      <c r="F51" s="36"/>
      <c r="G51" s="36"/>
      <c r="H51" s="36"/>
      <c r="I51" s="36"/>
      <c r="J51" s="36"/>
      <c r="K51" s="36"/>
      <c r="L51" s="113"/>
      <c r="S51" s="34"/>
      <c r="T51" s="34"/>
      <c r="U51" s="34"/>
      <c r="V51" s="34"/>
      <c r="W51" s="34"/>
      <c r="X51" s="34"/>
      <c r="Y51" s="34"/>
      <c r="Z51" s="34"/>
      <c r="AA51" s="34"/>
      <c r="AB51" s="34"/>
      <c r="AC51" s="34"/>
      <c r="AD51" s="34"/>
      <c r="AE51" s="34"/>
    </row>
    <row r="52" spans="1:31" s="2" customFormat="1" ht="12" customHeight="1" hidden="1">
      <c r="A52" s="34"/>
      <c r="B52" s="35"/>
      <c r="C52" s="29" t="s">
        <v>21</v>
      </c>
      <c r="D52" s="36"/>
      <c r="E52" s="36"/>
      <c r="F52" s="27" t="str">
        <f>F12</f>
        <v xml:space="preserve"> </v>
      </c>
      <c r="G52" s="36"/>
      <c r="H52" s="36"/>
      <c r="I52" s="29" t="s">
        <v>23</v>
      </c>
      <c r="J52" s="59" t="str">
        <f>IF(J12="","",J12)</f>
        <v>24. 2. 2023</v>
      </c>
      <c r="K52" s="36"/>
      <c r="L52" s="113"/>
      <c r="S52" s="34"/>
      <c r="T52" s="34"/>
      <c r="U52" s="34"/>
      <c r="V52" s="34"/>
      <c r="W52" s="34"/>
      <c r="X52" s="34"/>
      <c r="Y52" s="34"/>
      <c r="Z52" s="34"/>
      <c r="AA52" s="34"/>
      <c r="AB52" s="34"/>
      <c r="AC52" s="34"/>
      <c r="AD52" s="34"/>
      <c r="AE52" s="34"/>
    </row>
    <row r="53" spans="1:31" s="2" customFormat="1" ht="6.9" customHeight="1" hidden="1">
      <c r="A53" s="34"/>
      <c r="B53" s="35"/>
      <c r="C53" s="36"/>
      <c r="D53" s="36"/>
      <c r="E53" s="36"/>
      <c r="F53" s="36"/>
      <c r="G53" s="36"/>
      <c r="H53" s="36"/>
      <c r="I53" s="36"/>
      <c r="J53" s="36"/>
      <c r="K53" s="36"/>
      <c r="L53" s="113"/>
      <c r="S53" s="34"/>
      <c r="T53" s="34"/>
      <c r="U53" s="34"/>
      <c r="V53" s="34"/>
      <c r="W53" s="34"/>
      <c r="X53" s="34"/>
      <c r="Y53" s="34"/>
      <c r="Z53" s="34"/>
      <c r="AA53" s="34"/>
      <c r="AB53" s="34"/>
      <c r="AC53" s="34"/>
      <c r="AD53" s="34"/>
      <c r="AE53" s="34"/>
    </row>
    <row r="54" spans="1:31" s="2" customFormat="1" ht="15.15" customHeight="1" hidden="1">
      <c r="A54" s="34"/>
      <c r="B54" s="35"/>
      <c r="C54" s="29" t="s">
        <v>25</v>
      </c>
      <c r="D54" s="36"/>
      <c r="E54" s="36"/>
      <c r="F54" s="27" t="str">
        <f>E15</f>
        <v>Ing. Aleš Bednář</v>
      </c>
      <c r="G54" s="36"/>
      <c r="H54" s="36"/>
      <c r="I54" s="29" t="s">
        <v>31</v>
      </c>
      <c r="J54" s="32" t="str">
        <f>E21</f>
        <v xml:space="preserve"> </v>
      </c>
      <c r="K54" s="36"/>
      <c r="L54" s="113"/>
      <c r="S54" s="34"/>
      <c r="T54" s="34"/>
      <c r="U54" s="34"/>
      <c r="V54" s="34"/>
      <c r="W54" s="34"/>
      <c r="X54" s="34"/>
      <c r="Y54" s="34"/>
      <c r="Z54" s="34"/>
      <c r="AA54" s="34"/>
      <c r="AB54" s="34"/>
      <c r="AC54" s="34"/>
      <c r="AD54" s="34"/>
      <c r="AE54" s="34"/>
    </row>
    <row r="55" spans="1:31" s="2" customFormat="1" ht="15.15" customHeight="1" hidden="1">
      <c r="A55" s="34"/>
      <c r="B55" s="35"/>
      <c r="C55" s="29" t="s">
        <v>29</v>
      </c>
      <c r="D55" s="36"/>
      <c r="E55" s="36"/>
      <c r="F55" s="27" t="str">
        <f>IF(E18="","",E18)</f>
        <v>Vyplň údaj</v>
      </c>
      <c r="G55" s="36"/>
      <c r="H55" s="36"/>
      <c r="I55" s="29" t="s">
        <v>33</v>
      </c>
      <c r="J55" s="32" t="str">
        <f>E24</f>
        <v>Lukáš Kot</v>
      </c>
      <c r="K55" s="36"/>
      <c r="L55" s="113"/>
      <c r="S55" s="34"/>
      <c r="T55" s="34"/>
      <c r="U55" s="34"/>
      <c r="V55" s="34"/>
      <c r="W55" s="34"/>
      <c r="X55" s="34"/>
      <c r="Y55" s="34"/>
      <c r="Z55" s="34"/>
      <c r="AA55" s="34"/>
      <c r="AB55" s="34"/>
      <c r="AC55" s="34"/>
      <c r="AD55" s="34"/>
      <c r="AE55" s="34"/>
    </row>
    <row r="56" spans="1:31" s="2" customFormat="1" ht="10.35" customHeight="1" hidden="1">
      <c r="A56" s="34"/>
      <c r="B56" s="35"/>
      <c r="C56" s="36"/>
      <c r="D56" s="36"/>
      <c r="E56" s="36"/>
      <c r="F56" s="36"/>
      <c r="G56" s="36"/>
      <c r="H56" s="36"/>
      <c r="I56" s="36"/>
      <c r="J56" s="36"/>
      <c r="K56" s="36"/>
      <c r="L56" s="113"/>
      <c r="S56" s="34"/>
      <c r="T56" s="34"/>
      <c r="U56" s="34"/>
      <c r="V56" s="34"/>
      <c r="W56" s="34"/>
      <c r="X56" s="34"/>
      <c r="Y56" s="34"/>
      <c r="Z56" s="34"/>
      <c r="AA56" s="34"/>
      <c r="AB56" s="34"/>
      <c r="AC56" s="34"/>
      <c r="AD56" s="34"/>
      <c r="AE56" s="34"/>
    </row>
    <row r="57" spans="1:31" s="2" customFormat="1" ht="29.25" customHeight="1" hidden="1">
      <c r="A57" s="34"/>
      <c r="B57" s="35"/>
      <c r="C57" s="136" t="s">
        <v>159</v>
      </c>
      <c r="D57" s="137"/>
      <c r="E57" s="137"/>
      <c r="F57" s="137"/>
      <c r="G57" s="137"/>
      <c r="H57" s="137"/>
      <c r="I57" s="137"/>
      <c r="J57" s="138" t="s">
        <v>160</v>
      </c>
      <c r="K57" s="137"/>
      <c r="L57" s="113"/>
      <c r="S57" s="34"/>
      <c r="T57" s="34"/>
      <c r="U57" s="34"/>
      <c r="V57" s="34"/>
      <c r="W57" s="34"/>
      <c r="X57" s="34"/>
      <c r="Y57" s="34"/>
      <c r="Z57" s="34"/>
      <c r="AA57" s="34"/>
      <c r="AB57" s="34"/>
      <c r="AC57" s="34"/>
      <c r="AD57" s="34"/>
      <c r="AE57" s="34"/>
    </row>
    <row r="58" spans="1:31" s="2" customFormat="1" ht="10.35" customHeight="1" hidden="1">
      <c r="A58" s="34"/>
      <c r="B58" s="35"/>
      <c r="C58" s="36"/>
      <c r="D58" s="36"/>
      <c r="E58" s="36"/>
      <c r="F58" s="36"/>
      <c r="G58" s="36"/>
      <c r="H58" s="36"/>
      <c r="I58" s="36"/>
      <c r="J58" s="36"/>
      <c r="K58" s="36"/>
      <c r="L58" s="113"/>
      <c r="S58" s="34"/>
      <c r="T58" s="34"/>
      <c r="U58" s="34"/>
      <c r="V58" s="34"/>
      <c r="W58" s="34"/>
      <c r="X58" s="34"/>
      <c r="Y58" s="34"/>
      <c r="Z58" s="34"/>
      <c r="AA58" s="34"/>
      <c r="AB58" s="34"/>
      <c r="AC58" s="34"/>
      <c r="AD58" s="34"/>
      <c r="AE58" s="34"/>
    </row>
    <row r="59" spans="1:47" s="2" customFormat="1" ht="22.8" customHeight="1" hidden="1">
      <c r="A59" s="34"/>
      <c r="B59" s="35"/>
      <c r="C59" s="139" t="s">
        <v>69</v>
      </c>
      <c r="D59" s="36"/>
      <c r="E59" s="36"/>
      <c r="F59" s="36"/>
      <c r="G59" s="36"/>
      <c r="H59" s="36"/>
      <c r="I59" s="36"/>
      <c r="J59" s="77">
        <f>J84</f>
        <v>0</v>
      </c>
      <c r="K59" s="36"/>
      <c r="L59" s="113"/>
      <c r="S59" s="34"/>
      <c r="T59" s="34"/>
      <c r="U59" s="34"/>
      <c r="V59" s="34"/>
      <c r="W59" s="34"/>
      <c r="X59" s="34"/>
      <c r="Y59" s="34"/>
      <c r="Z59" s="34"/>
      <c r="AA59" s="34"/>
      <c r="AB59" s="34"/>
      <c r="AC59" s="34"/>
      <c r="AD59" s="34"/>
      <c r="AE59" s="34"/>
      <c r="AU59" s="17" t="s">
        <v>161</v>
      </c>
    </row>
    <row r="60" spans="2:12" s="9" customFormat="1" ht="24.9" customHeight="1" hidden="1">
      <c r="B60" s="140"/>
      <c r="C60" s="141"/>
      <c r="D60" s="142" t="s">
        <v>162</v>
      </c>
      <c r="E60" s="143"/>
      <c r="F60" s="143"/>
      <c r="G60" s="143"/>
      <c r="H60" s="143"/>
      <c r="I60" s="143"/>
      <c r="J60" s="144">
        <f>J85</f>
        <v>0</v>
      </c>
      <c r="K60" s="141"/>
      <c r="L60" s="145"/>
    </row>
    <row r="61" spans="2:12" s="10" customFormat="1" ht="19.95" customHeight="1" hidden="1">
      <c r="B61" s="146"/>
      <c r="C61" s="97"/>
      <c r="D61" s="147" t="s">
        <v>248</v>
      </c>
      <c r="E61" s="148"/>
      <c r="F61" s="148"/>
      <c r="G61" s="148"/>
      <c r="H61" s="148"/>
      <c r="I61" s="148"/>
      <c r="J61" s="149">
        <f>J86</f>
        <v>0</v>
      </c>
      <c r="K61" s="97"/>
      <c r="L61" s="150"/>
    </row>
    <row r="62" spans="2:12" s="10" customFormat="1" ht="19.95" customHeight="1" hidden="1">
      <c r="B62" s="146"/>
      <c r="C62" s="97"/>
      <c r="D62" s="147" t="s">
        <v>163</v>
      </c>
      <c r="E62" s="148"/>
      <c r="F62" s="148"/>
      <c r="G62" s="148"/>
      <c r="H62" s="148"/>
      <c r="I62" s="148"/>
      <c r="J62" s="149">
        <f>J108</f>
        <v>0</v>
      </c>
      <c r="K62" s="97"/>
      <c r="L62" s="150"/>
    </row>
    <row r="63" spans="2:12" s="10" customFormat="1" ht="19.95" customHeight="1" hidden="1">
      <c r="B63" s="146"/>
      <c r="C63" s="97"/>
      <c r="D63" s="147" t="s">
        <v>164</v>
      </c>
      <c r="E63" s="148"/>
      <c r="F63" s="148"/>
      <c r="G63" s="148"/>
      <c r="H63" s="148"/>
      <c r="I63" s="148"/>
      <c r="J63" s="149">
        <f>J115</f>
        <v>0</v>
      </c>
      <c r="K63" s="97"/>
      <c r="L63" s="150"/>
    </row>
    <row r="64" spans="2:12" s="10" customFormat="1" ht="19.95" customHeight="1" hidden="1">
      <c r="B64" s="146"/>
      <c r="C64" s="97"/>
      <c r="D64" s="147" t="s">
        <v>165</v>
      </c>
      <c r="E64" s="148"/>
      <c r="F64" s="148"/>
      <c r="G64" s="148"/>
      <c r="H64" s="148"/>
      <c r="I64" s="148"/>
      <c r="J64" s="149">
        <f>J191</f>
        <v>0</v>
      </c>
      <c r="K64" s="97"/>
      <c r="L64" s="150"/>
    </row>
    <row r="65" spans="1:31" s="2" customFormat="1" ht="21.75" customHeight="1" hidden="1">
      <c r="A65" s="34"/>
      <c r="B65" s="35"/>
      <c r="C65" s="36"/>
      <c r="D65" s="36"/>
      <c r="E65" s="36"/>
      <c r="F65" s="36"/>
      <c r="G65" s="36"/>
      <c r="H65" s="36"/>
      <c r="I65" s="36"/>
      <c r="J65" s="36"/>
      <c r="K65" s="36"/>
      <c r="L65" s="113"/>
      <c r="S65" s="34"/>
      <c r="T65" s="34"/>
      <c r="U65" s="34"/>
      <c r="V65" s="34"/>
      <c r="W65" s="34"/>
      <c r="X65" s="34"/>
      <c r="Y65" s="34"/>
      <c r="Z65" s="34"/>
      <c r="AA65" s="34"/>
      <c r="AB65" s="34"/>
      <c r="AC65" s="34"/>
      <c r="AD65" s="34"/>
      <c r="AE65" s="34"/>
    </row>
    <row r="66" spans="1:31" s="2" customFormat="1" ht="6.9" customHeight="1" hidden="1">
      <c r="A66" s="34"/>
      <c r="B66" s="47"/>
      <c r="C66" s="48"/>
      <c r="D66" s="48"/>
      <c r="E66" s="48"/>
      <c r="F66" s="48"/>
      <c r="G66" s="48"/>
      <c r="H66" s="48"/>
      <c r="I66" s="48"/>
      <c r="J66" s="48"/>
      <c r="K66" s="48"/>
      <c r="L66" s="113"/>
      <c r="S66" s="34"/>
      <c r="T66" s="34"/>
      <c r="U66" s="34"/>
      <c r="V66" s="34"/>
      <c r="W66" s="34"/>
      <c r="X66" s="34"/>
      <c r="Y66" s="34"/>
      <c r="Z66" s="34"/>
      <c r="AA66" s="34"/>
      <c r="AB66" s="34"/>
      <c r="AC66" s="34"/>
      <c r="AD66" s="34"/>
      <c r="AE66" s="34"/>
    </row>
    <row r="67" ht="12" hidden="1"/>
    <row r="68" ht="12" hidden="1"/>
    <row r="69" ht="12" hidden="1"/>
    <row r="70" spans="1:31" s="2" customFormat="1" ht="6.9" customHeight="1">
      <c r="A70" s="34"/>
      <c r="B70" s="49"/>
      <c r="C70" s="50"/>
      <c r="D70" s="50"/>
      <c r="E70" s="50"/>
      <c r="F70" s="50"/>
      <c r="G70" s="50"/>
      <c r="H70" s="50"/>
      <c r="I70" s="50"/>
      <c r="J70" s="50"/>
      <c r="K70" s="50"/>
      <c r="L70" s="113"/>
      <c r="S70" s="34"/>
      <c r="T70" s="34"/>
      <c r="U70" s="34"/>
      <c r="V70" s="34"/>
      <c r="W70" s="34"/>
      <c r="X70" s="34"/>
      <c r="Y70" s="34"/>
      <c r="Z70" s="34"/>
      <c r="AA70" s="34"/>
      <c r="AB70" s="34"/>
      <c r="AC70" s="34"/>
      <c r="AD70" s="34"/>
      <c r="AE70" s="34"/>
    </row>
    <row r="71" spans="1:31" s="2" customFormat="1" ht="24.9" customHeight="1">
      <c r="A71" s="34"/>
      <c r="B71" s="35"/>
      <c r="C71" s="23" t="s">
        <v>166</v>
      </c>
      <c r="D71" s="36"/>
      <c r="E71" s="36"/>
      <c r="F71" s="36"/>
      <c r="G71" s="36"/>
      <c r="H71" s="36"/>
      <c r="I71" s="36"/>
      <c r="J71" s="36"/>
      <c r="K71" s="36"/>
      <c r="L71" s="113"/>
      <c r="S71" s="34"/>
      <c r="T71" s="34"/>
      <c r="U71" s="34"/>
      <c r="V71" s="34"/>
      <c r="W71" s="34"/>
      <c r="X71" s="34"/>
      <c r="Y71" s="34"/>
      <c r="Z71" s="34"/>
      <c r="AA71" s="34"/>
      <c r="AB71" s="34"/>
      <c r="AC71" s="34"/>
      <c r="AD71" s="34"/>
      <c r="AE71" s="34"/>
    </row>
    <row r="72" spans="1:31" s="2" customFormat="1" ht="6.9" customHeight="1">
      <c r="A72" s="34"/>
      <c r="B72" s="35"/>
      <c r="C72" s="36"/>
      <c r="D72" s="36"/>
      <c r="E72" s="36"/>
      <c r="F72" s="36"/>
      <c r="G72" s="36"/>
      <c r="H72" s="36"/>
      <c r="I72" s="36"/>
      <c r="J72" s="36"/>
      <c r="K72" s="36"/>
      <c r="L72" s="113"/>
      <c r="S72" s="34"/>
      <c r="T72" s="34"/>
      <c r="U72" s="34"/>
      <c r="V72" s="34"/>
      <c r="W72" s="34"/>
      <c r="X72" s="34"/>
      <c r="Y72" s="34"/>
      <c r="Z72" s="34"/>
      <c r="AA72" s="34"/>
      <c r="AB72" s="34"/>
      <c r="AC72" s="34"/>
      <c r="AD72" s="34"/>
      <c r="AE72" s="34"/>
    </row>
    <row r="73" spans="1:31" s="2" customFormat="1" ht="12" customHeight="1">
      <c r="A73" s="34"/>
      <c r="B73" s="35"/>
      <c r="C73" s="29" t="s">
        <v>16</v>
      </c>
      <c r="D73" s="36"/>
      <c r="E73" s="36"/>
      <c r="F73" s="36"/>
      <c r="G73" s="36"/>
      <c r="H73" s="36"/>
      <c r="I73" s="36"/>
      <c r="J73" s="36"/>
      <c r="K73" s="36"/>
      <c r="L73" s="113"/>
      <c r="S73" s="34"/>
      <c r="T73" s="34"/>
      <c r="U73" s="34"/>
      <c r="V73" s="34"/>
      <c r="W73" s="34"/>
      <c r="X73" s="34"/>
      <c r="Y73" s="34"/>
      <c r="Z73" s="34"/>
      <c r="AA73" s="34"/>
      <c r="AB73" s="34"/>
      <c r="AC73" s="34"/>
      <c r="AD73" s="34"/>
      <c r="AE73" s="34"/>
    </row>
    <row r="74" spans="1:31" s="2" customFormat="1" ht="16.5" customHeight="1">
      <c r="A74" s="34"/>
      <c r="B74" s="35"/>
      <c r="C74" s="36"/>
      <c r="D74" s="36"/>
      <c r="E74" s="288" t="str">
        <f>E7</f>
        <v>Cyklická údržba trati v úseku Praha-Holešovice - Vraňany</v>
      </c>
      <c r="F74" s="289"/>
      <c r="G74" s="289"/>
      <c r="H74" s="289"/>
      <c r="I74" s="36"/>
      <c r="J74" s="36"/>
      <c r="K74" s="36"/>
      <c r="L74" s="113"/>
      <c r="S74" s="34"/>
      <c r="T74" s="34"/>
      <c r="U74" s="34"/>
      <c r="V74" s="34"/>
      <c r="W74" s="34"/>
      <c r="X74" s="34"/>
      <c r="Y74" s="34"/>
      <c r="Z74" s="34"/>
      <c r="AA74" s="34"/>
      <c r="AB74" s="34"/>
      <c r="AC74" s="34"/>
      <c r="AD74" s="34"/>
      <c r="AE74" s="34"/>
    </row>
    <row r="75" spans="1:31" s="2" customFormat="1" ht="12" customHeight="1">
      <c r="A75" s="34"/>
      <c r="B75" s="35"/>
      <c r="C75" s="29" t="s">
        <v>156</v>
      </c>
      <c r="D75" s="36"/>
      <c r="E75" s="36"/>
      <c r="F75" s="36"/>
      <c r="G75" s="36"/>
      <c r="H75" s="36"/>
      <c r="I75" s="36"/>
      <c r="J75" s="36"/>
      <c r="K75" s="36"/>
      <c r="L75" s="113"/>
      <c r="S75" s="34"/>
      <c r="T75" s="34"/>
      <c r="U75" s="34"/>
      <c r="V75" s="34"/>
      <c r="W75" s="34"/>
      <c r="X75" s="34"/>
      <c r="Y75" s="34"/>
      <c r="Z75" s="34"/>
      <c r="AA75" s="34"/>
      <c r="AB75" s="34"/>
      <c r="AC75" s="34"/>
      <c r="AD75" s="34"/>
      <c r="AE75" s="34"/>
    </row>
    <row r="76" spans="1:31" s="2" customFormat="1" ht="16.5" customHeight="1">
      <c r="A76" s="34"/>
      <c r="B76" s="35"/>
      <c r="C76" s="36"/>
      <c r="D76" s="36"/>
      <c r="E76" s="280" t="str">
        <f>E9</f>
        <v>SO 04 - Roztoky u Prahy</v>
      </c>
      <c r="F76" s="287"/>
      <c r="G76" s="287"/>
      <c r="H76" s="287"/>
      <c r="I76" s="36"/>
      <c r="J76" s="36"/>
      <c r="K76" s="36"/>
      <c r="L76" s="113"/>
      <c r="S76" s="34"/>
      <c r="T76" s="34"/>
      <c r="U76" s="34"/>
      <c r="V76" s="34"/>
      <c r="W76" s="34"/>
      <c r="X76" s="34"/>
      <c r="Y76" s="34"/>
      <c r="Z76" s="34"/>
      <c r="AA76" s="34"/>
      <c r="AB76" s="34"/>
      <c r="AC76" s="34"/>
      <c r="AD76" s="34"/>
      <c r="AE76" s="34"/>
    </row>
    <row r="77" spans="1:31" s="2" customFormat="1" ht="6.9" customHeight="1">
      <c r="A77" s="34"/>
      <c r="B77" s="35"/>
      <c r="C77" s="36"/>
      <c r="D77" s="36"/>
      <c r="E77" s="36"/>
      <c r="F77" s="36"/>
      <c r="G77" s="36"/>
      <c r="H77" s="36"/>
      <c r="I77" s="36"/>
      <c r="J77" s="36"/>
      <c r="K77" s="36"/>
      <c r="L77" s="113"/>
      <c r="S77" s="34"/>
      <c r="T77" s="34"/>
      <c r="U77" s="34"/>
      <c r="V77" s="34"/>
      <c r="W77" s="34"/>
      <c r="X77" s="34"/>
      <c r="Y77" s="34"/>
      <c r="Z77" s="34"/>
      <c r="AA77" s="34"/>
      <c r="AB77" s="34"/>
      <c r="AC77" s="34"/>
      <c r="AD77" s="34"/>
      <c r="AE77" s="34"/>
    </row>
    <row r="78" spans="1:31" s="2" customFormat="1" ht="12" customHeight="1">
      <c r="A78" s="34"/>
      <c r="B78" s="35"/>
      <c r="C78" s="29" t="s">
        <v>21</v>
      </c>
      <c r="D78" s="36"/>
      <c r="E78" s="36"/>
      <c r="F78" s="27" t="str">
        <f>F12</f>
        <v xml:space="preserve"> </v>
      </c>
      <c r="G78" s="36"/>
      <c r="H78" s="36"/>
      <c r="I78" s="29" t="s">
        <v>23</v>
      </c>
      <c r="J78" s="59" t="str">
        <f>IF(J12="","",J12)</f>
        <v>24. 2. 2023</v>
      </c>
      <c r="K78" s="36"/>
      <c r="L78" s="113"/>
      <c r="S78" s="34"/>
      <c r="T78" s="34"/>
      <c r="U78" s="34"/>
      <c r="V78" s="34"/>
      <c r="W78" s="34"/>
      <c r="X78" s="34"/>
      <c r="Y78" s="34"/>
      <c r="Z78" s="34"/>
      <c r="AA78" s="34"/>
      <c r="AB78" s="34"/>
      <c r="AC78" s="34"/>
      <c r="AD78" s="34"/>
      <c r="AE78" s="34"/>
    </row>
    <row r="79" spans="1:31" s="2" customFormat="1" ht="6.9" customHeight="1">
      <c r="A79" s="34"/>
      <c r="B79" s="35"/>
      <c r="C79" s="36"/>
      <c r="D79" s="36"/>
      <c r="E79" s="36"/>
      <c r="F79" s="36"/>
      <c r="G79" s="36"/>
      <c r="H79" s="36"/>
      <c r="I79" s="36"/>
      <c r="J79" s="36"/>
      <c r="K79" s="36"/>
      <c r="L79" s="113"/>
      <c r="S79" s="34"/>
      <c r="T79" s="34"/>
      <c r="U79" s="34"/>
      <c r="V79" s="34"/>
      <c r="W79" s="34"/>
      <c r="X79" s="34"/>
      <c r="Y79" s="34"/>
      <c r="Z79" s="34"/>
      <c r="AA79" s="34"/>
      <c r="AB79" s="34"/>
      <c r="AC79" s="34"/>
      <c r="AD79" s="34"/>
      <c r="AE79" s="34"/>
    </row>
    <row r="80" spans="1:31" s="2" customFormat="1" ht="15.15" customHeight="1">
      <c r="A80" s="34"/>
      <c r="B80" s="35"/>
      <c r="C80" s="29" t="s">
        <v>25</v>
      </c>
      <c r="D80" s="36"/>
      <c r="E80" s="36"/>
      <c r="F80" s="27" t="str">
        <f>E15</f>
        <v>Ing. Aleš Bednář</v>
      </c>
      <c r="G80" s="36"/>
      <c r="H80" s="36"/>
      <c r="I80" s="29" t="s">
        <v>31</v>
      </c>
      <c r="J80" s="32" t="str">
        <f>E21</f>
        <v xml:space="preserve"> </v>
      </c>
      <c r="K80" s="36"/>
      <c r="L80" s="113"/>
      <c r="S80" s="34"/>
      <c r="T80" s="34"/>
      <c r="U80" s="34"/>
      <c r="V80" s="34"/>
      <c r="W80" s="34"/>
      <c r="X80" s="34"/>
      <c r="Y80" s="34"/>
      <c r="Z80" s="34"/>
      <c r="AA80" s="34"/>
      <c r="AB80" s="34"/>
      <c r="AC80" s="34"/>
      <c r="AD80" s="34"/>
      <c r="AE80" s="34"/>
    </row>
    <row r="81" spans="1:31" s="2" customFormat="1" ht="15.15" customHeight="1">
      <c r="A81" s="34"/>
      <c r="B81" s="35"/>
      <c r="C81" s="29" t="s">
        <v>29</v>
      </c>
      <c r="D81" s="36"/>
      <c r="E81" s="36"/>
      <c r="F81" s="27" t="str">
        <f>IF(E18="","",E18)</f>
        <v>Vyplň údaj</v>
      </c>
      <c r="G81" s="36"/>
      <c r="H81" s="36"/>
      <c r="I81" s="29" t="s">
        <v>33</v>
      </c>
      <c r="J81" s="32" t="str">
        <f>E24</f>
        <v>Lukáš Kot</v>
      </c>
      <c r="K81" s="36"/>
      <c r="L81" s="113"/>
      <c r="S81" s="34"/>
      <c r="T81" s="34"/>
      <c r="U81" s="34"/>
      <c r="V81" s="34"/>
      <c r="W81" s="34"/>
      <c r="X81" s="34"/>
      <c r="Y81" s="34"/>
      <c r="Z81" s="34"/>
      <c r="AA81" s="34"/>
      <c r="AB81" s="34"/>
      <c r="AC81" s="34"/>
      <c r="AD81" s="34"/>
      <c r="AE81" s="34"/>
    </row>
    <row r="82" spans="1:31" s="2" customFormat="1" ht="10.35" customHeight="1">
      <c r="A82" s="34"/>
      <c r="B82" s="35"/>
      <c r="C82" s="36"/>
      <c r="D82" s="36"/>
      <c r="E82" s="36"/>
      <c r="F82" s="36"/>
      <c r="G82" s="36"/>
      <c r="H82" s="36"/>
      <c r="I82" s="36"/>
      <c r="J82" s="36"/>
      <c r="K82" s="36"/>
      <c r="L82" s="113"/>
      <c r="S82" s="34"/>
      <c r="T82" s="34"/>
      <c r="U82" s="34"/>
      <c r="V82" s="34"/>
      <c r="W82" s="34"/>
      <c r="X82" s="34"/>
      <c r="Y82" s="34"/>
      <c r="Z82" s="34"/>
      <c r="AA82" s="34"/>
      <c r="AB82" s="34"/>
      <c r="AC82" s="34"/>
      <c r="AD82" s="34"/>
      <c r="AE82" s="34"/>
    </row>
    <row r="83" spans="1:31" s="11" customFormat="1" ht="29.25" customHeight="1">
      <c r="A83" s="151"/>
      <c r="B83" s="152"/>
      <c r="C83" s="153" t="s">
        <v>167</v>
      </c>
      <c r="D83" s="154" t="s">
        <v>56</v>
      </c>
      <c r="E83" s="154" t="s">
        <v>52</v>
      </c>
      <c r="F83" s="154" t="s">
        <v>53</v>
      </c>
      <c r="G83" s="154" t="s">
        <v>168</v>
      </c>
      <c r="H83" s="154" t="s">
        <v>169</v>
      </c>
      <c r="I83" s="154" t="s">
        <v>170</v>
      </c>
      <c r="J83" s="154" t="s">
        <v>160</v>
      </c>
      <c r="K83" s="155" t="s">
        <v>171</v>
      </c>
      <c r="L83" s="156"/>
      <c r="M83" s="68" t="s">
        <v>19</v>
      </c>
      <c r="N83" s="69" t="s">
        <v>41</v>
      </c>
      <c r="O83" s="69" t="s">
        <v>172</v>
      </c>
      <c r="P83" s="69" t="s">
        <v>173</v>
      </c>
      <c r="Q83" s="69" t="s">
        <v>174</v>
      </c>
      <c r="R83" s="69" t="s">
        <v>175</v>
      </c>
      <c r="S83" s="69" t="s">
        <v>176</v>
      </c>
      <c r="T83" s="70" t="s">
        <v>177</v>
      </c>
      <c r="U83" s="151"/>
      <c r="V83" s="151"/>
      <c r="W83" s="151"/>
      <c r="X83" s="151"/>
      <c r="Y83" s="151"/>
      <c r="Z83" s="151"/>
      <c r="AA83" s="151"/>
      <c r="AB83" s="151"/>
      <c r="AC83" s="151"/>
      <c r="AD83" s="151"/>
      <c r="AE83" s="151"/>
    </row>
    <row r="84" spans="1:63" s="2" customFormat="1" ht="22.8" customHeight="1">
      <c r="A84" s="34"/>
      <c r="B84" s="35"/>
      <c r="C84" s="75" t="s">
        <v>178</v>
      </c>
      <c r="D84" s="36"/>
      <c r="E84" s="36"/>
      <c r="F84" s="36"/>
      <c r="G84" s="36"/>
      <c r="H84" s="36"/>
      <c r="I84" s="36"/>
      <c r="J84" s="157">
        <f>BK84</f>
        <v>0</v>
      </c>
      <c r="K84" s="36"/>
      <c r="L84" s="39"/>
      <c r="M84" s="71"/>
      <c r="N84" s="158"/>
      <c r="O84" s="72"/>
      <c r="P84" s="159">
        <f>P85</f>
        <v>0</v>
      </c>
      <c r="Q84" s="72"/>
      <c r="R84" s="159">
        <f>R85</f>
        <v>913.6397999999999</v>
      </c>
      <c r="S84" s="72"/>
      <c r="T84" s="160">
        <f>T85</f>
        <v>0</v>
      </c>
      <c r="U84" s="34"/>
      <c r="V84" s="34"/>
      <c r="W84" s="34"/>
      <c r="X84" s="34"/>
      <c r="Y84" s="34"/>
      <c r="Z84" s="34"/>
      <c r="AA84" s="34"/>
      <c r="AB84" s="34"/>
      <c r="AC84" s="34"/>
      <c r="AD84" s="34"/>
      <c r="AE84" s="34"/>
      <c r="AT84" s="17" t="s">
        <v>70</v>
      </c>
      <c r="AU84" s="17" t="s">
        <v>161</v>
      </c>
      <c r="BK84" s="161">
        <f>BK85</f>
        <v>0</v>
      </c>
    </row>
    <row r="85" spans="2:63" s="12" customFormat="1" ht="25.95" customHeight="1">
      <c r="B85" s="162"/>
      <c r="C85" s="163"/>
      <c r="D85" s="164" t="s">
        <v>70</v>
      </c>
      <c r="E85" s="165" t="s">
        <v>179</v>
      </c>
      <c r="F85" s="165" t="s">
        <v>180</v>
      </c>
      <c r="G85" s="163"/>
      <c r="H85" s="163"/>
      <c r="I85" s="166"/>
      <c r="J85" s="167">
        <f>BK85</f>
        <v>0</v>
      </c>
      <c r="K85" s="163"/>
      <c r="L85" s="168"/>
      <c r="M85" s="169"/>
      <c r="N85" s="170"/>
      <c r="O85" s="170"/>
      <c r="P85" s="171">
        <f>P86+P108+P115+P191</f>
        <v>0</v>
      </c>
      <c r="Q85" s="170"/>
      <c r="R85" s="171">
        <f>R86+R108+R115+R191</f>
        <v>913.6397999999999</v>
      </c>
      <c r="S85" s="170"/>
      <c r="T85" s="172">
        <f>T86+T108+T115+T191</f>
        <v>0</v>
      </c>
      <c r="AR85" s="173" t="s">
        <v>79</v>
      </c>
      <c r="AT85" s="174" t="s">
        <v>70</v>
      </c>
      <c r="AU85" s="174" t="s">
        <v>71</v>
      </c>
      <c r="AY85" s="173" t="s">
        <v>181</v>
      </c>
      <c r="BK85" s="175">
        <f>BK86+BK108+BK115+BK191</f>
        <v>0</v>
      </c>
    </row>
    <row r="86" spans="2:63" s="12" customFormat="1" ht="22.8" customHeight="1">
      <c r="B86" s="162"/>
      <c r="C86" s="163"/>
      <c r="D86" s="164" t="s">
        <v>70</v>
      </c>
      <c r="E86" s="176" t="s">
        <v>79</v>
      </c>
      <c r="F86" s="176" t="s">
        <v>249</v>
      </c>
      <c r="G86" s="163"/>
      <c r="H86" s="163"/>
      <c r="I86" s="166"/>
      <c r="J86" s="177">
        <f>BK86</f>
        <v>0</v>
      </c>
      <c r="K86" s="163"/>
      <c r="L86" s="168"/>
      <c r="M86" s="169"/>
      <c r="N86" s="170"/>
      <c r="O86" s="170"/>
      <c r="P86" s="171">
        <f>SUM(P87:P107)</f>
        <v>0</v>
      </c>
      <c r="Q86" s="170"/>
      <c r="R86" s="171">
        <f>SUM(R87:R107)</f>
        <v>4.0138</v>
      </c>
      <c r="S86" s="170"/>
      <c r="T86" s="172">
        <f>SUM(T87:T107)</f>
        <v>0</v>
      </c>
      <c r="AR86" s="173" t="s">
        <v>79</v>
      </c>
      <c r="AT86" s="174" t="s">
        <v>70</v>
      </c>
      <c r="AU86" s="174" t="s">
        <v>79</v>
      </c>
      <c r="AY86" s="173" t="s">
        <v>181</v>
      </c>
      <c r="BK86" s="175">
        <f>SUM(BK87:BK107)</f>
        <v>0</v>
      </c>
    </row>
    <row r="87" spans="1:65" s="2" customFormat="1" ht="24.15" customHeight="1">
      <c r="A87" s="34"/>
      <c r="B87" s="35"/>
      <c r="C87" s="178" t="s">
        <v>79</v>
      </c>
      <c r="D87" s="178" t="s">
        <v>183</v>
      </c>
      <c r="E87" s="179" t="s">
        <v>367</v>
      </c>
      <c r="F87" s="180" t="s">
        <v>368</v>
      </c>
      <c r="G87" s="181" t="s">
        <v>262</v>
      </c>
      <c r="H87" s="182">
        <v>22</v>
      </c>
      <c r="I87" s="241"/>
      <c r="J87" s="184">
        <f>ROUND(I87*H87,2)</f>
        <v>0</v>
      </c>
      <c r="K87" s="180" t="s">
        <v>187</v>
      </c>
      <c r="L87" s="185"/>
      <c r="M87" s="186" t="s">
        <v>19</v>
      </c>
      <c r="N87" s="187" t="s">
        <v>42</v>
      </c>
      <c r="O87" s="64"/>
      <c r="P87" s="188">
        <f>O87*H87</f>
        <v>0</v>
      </c>
      <c r="Q87" s="188">
        <v>0.06021</v>
      </c>
      <c r="R87" s="188">
        <f>Q87*H87</f>
        <v>1.32462</v>
      </c>
      <c r="S87" s="188">
        <v>0</v>
      </c>
      <c r="T87" s="189">
        <f>S87*H87</f>
        <v>0</v>
      </c>
      <c r="U87" s="34"/>
      <c r="V87" s="34"/>
      <c r="W87" s="34"/>
      <c r="X87" s="34"/>
      <c r="Y87" s="34"/>
      <c r="Z87" s="34"/>
      <c r="AA87" s="34"/>
      <c r="AB87" s="34"/>
      <c r="AC87" s="34"/>
      <c r="AD87" s="34"/>
      <c r="AE87" s="34"/>
      <c r="AR87" s="190" t="s">
        <v>188</v>
      </c>
      <c r="AT87" s="190" t="s">
        <v>183</v>
      </c>
      <c r="AU87" s="190" t="s">
        <v>81</v>
      </c>
      <c r="AY87" s="17" t="s">
        <v>181</v>
      </c>
      <c r="BE87" s="191">
        <f>IF(N87="základní",J87,0)</f>
        <v>0</v>
      </c>
      <c r="BF87" s="191">
        <f>IF(N87="snížená",J87,0)</f>
        <v>0</v>
      </c>
      <c r="BG87" s="191">
        <f>IF(N87="zákl. přenesená",J87,0)</f>
        <v>0</v>
      </c>
      <c r="BH87" s="191">
        <f>IF(N87="sníž. přenesená",J87,0)</f>
        <v>0</v>
      </c>
      <c r="BI87" s="191">
        <f>IF(N87="nulová",J87,0)</f>
        <v>0</v>
      </c>
      <c r="BJ87" s="17" t="s">
        <v>79</v>
      </c>
      <c r="BK87" s="191">
        <f>ROUND(I87*H87,2)</f>
        <v>0</v>
      </c>
      <c r="BL87" s="17" t="s">
        <v>189</v>
      </c>
      <c r="BM87" s="190" t="s">
        <v>470</v>
      </c>
    </row>
    <row r="88" spans="2:51" s="13" customFormat="1" ht="12">
      <c r="B88" s="192"/>
      <c r="C88" s="193"/>
      <c r="D88" s="194" t="s">
        <v>191</v>
      </c>
      <c r="E88" s="195" t="s">
        <v>19</v>
      </c>
      <c r="F88" s="196" t="s">
        <v>471</v>
      </c>
      <c r="G88" s="193"/>
      <c r="H88" s="195" t="s">
        <v>19</v>
      </c>
      <c r="I88" s="193"/>
      <c r="J88" s="193"/>
      <c r="K88" s="193"/>
      <c r="L88" s="198"/>
      <c r="M88" s="199"/>
      <c r="N88" s="200"/>
      <c r="O88" s="200"/>
      <c r="P88" s="200"/>
      <c r="Q88" s="200"/>
      <c r="R88" s="200"/>
      <c r="S88" s="200"/>
      <c r="T88" s="201"/>
      <c r="AT88" s="202" t="s">
        <v>191</v>
      </c>
      <c r="AU88" s="202" t="s">
        <v>81</v>
      </c>
      <c r="AV88" s="13" t="s">
        <v>79</v>
      </c>
      <c r="AW88" s="13" t="s">
        <v>32</v>
      </c>
      <c r="AX88" s="13" t="s">
        <v>71</v>
      </c>
      <c r="AY88" s="202" t="s">
        <v>181</v>
      </c>
    </row>
    <row r="89" spans="2:51" s="14" customFormat="1" ht="12">
      <c r="B89" s="203"/>
      <c r="C89" s="204"/>
      <c r="D89" s="194" t="s">
        <v>191</v>
      </c>
      <c r="E89" s="205" t="s">
        <v>19</v>
      </c>
      <c r="F89" s="206" t="s">
        <v>472</v>
      </c>
      <c r="G89" s="204"/>
      <c r="H89" s="207">
        <v>5.5</v>
      </c>
      <c r="I89" s="204"/>
      <c r="J89" s="204"/>
      <c r="K89" s="204"/>
      <c r="L89" s="209"/>
      <c r="M89" s="210"/>
      <c r="N89" s="211"/>
      <c r="O89" s="211"/>
      <c r="P89" s="211"/>
      <c r="Q89" s="211"/>
      <c r="R89" s="211"/>
      <c r="S89" s="211"/>
      <c r="T89" s="212"/>
      <c r="AT89" s="213" t="s">
        <v>191</v>
      </c>
      <c r="AU89" s="213" t="s">
        <v>81</v>
      </c>
      <c r="AV89" s="14" t="s">
        <v>81</v>
      </c>
      <c r="AW89" s="14" t="s">
        <v>32</v>
      </c>
      <c r="AX89" s="14" t="s">
        <v>71</v>
      </c>
      <c r="AY89" s="213" t="s">
        <v>181</v>
      </c>
    </row>
    <row r="90" spans="2:51" s="14" customFormat="1" ht="12">
      <c r="B90" s="203"/>
      <c r="C90" s="204"/>
      <c r="D90" s="194" t="s">
        <v>191</v>
      </c>
      <c r="E90" s="205" t="s">
        <v>19</v>
      </c>
      <c r="F90" s="206" t="s">
        <v>473</v>
      </c>
      <c r="G90" s="204"/>
      <c r="H90" s="207">
        <v>5.5</v>
      </c>
      <c r="I90" s="204"/>
      <c r="J90" s="204"/>
      <c r="K90" s="204"/>
      <c r="L90" s="209"/>
      <c r="M90" s="210"/>
      <c r="N90" s="211"/>
      <c r="O90" s="211"/>
      <c r="P90" s="211"/>
      <c r="Q90" s="211"/>
      <c r="R90" s="211"/>
      <c r="S90" s="211"/>
      <c r="T90" s="212"/>
      <c r="AT90" s="213" t="s">
        <v>191</v>
      </c>
      <c r="AU90" s="213" t="s">
        <v>81</v>
      </c>
      <c r="AV90" s="14" t="s">
        <v>81</v>
      </c>
      <c r="AW90" s="14" t="s">
        <v>32</v>
      </c>
      <c r="AX90" s="14" t="s">
        <v>71</v>
      </c>
      <c r="AY90" s="213" t="s">
        <v>181</v>
      </c>
    </row>
    <row r="91" spans="2:51" s="14" customFormat="1" ht="12">
      <c r="B91" s="203"/>
      <c r="C91" s="204"/>
      <c r="D91" s="194" t="s">
        <v>191</v>
      </c>
      <c r="E91" s="205" t="s">
        <v>19</v>
      </c>
      <c r="F91" s="206" t="s">
        <v>474</v>
      </c>
      <c r="G91" s="204"/>
      <c r="H91" s="207">
        <v>5.5</v>
      </c>
      <c r="I91" s="204"/>
      <c r="J91" s="204"/>
      <c r="K91" s="204"/>
      <c r="L91" s="209"/>
      <c r="M91" s="210"/>
      <c r="N91" s="211"/>
      <c r="O91" s="211"/>
      <c r="P91" s="211"/>
      <c r="Q91" s="211"/>
      <c r="R91" s="211"/>
      <c r="S91" s="211"/>
      <c r="T91" s="212"/>
      <c r="AT91" s="213" t="s">
        <v>191</v>
      </c>
      <c r="AU91" s="213" t="s">
        <v>81</v>
      </c>
      <c r="AV91" s="14" t="s">
        <v>81</v>
      </c>
      <c r="AW91" s="14" t="s">
        <v>32</v>
      </c>
      <c r="AX91" s="14" t="s">
        <v>71</v>
      </c>
      <c r="AY91" s="213" t="s">
        <v>181</v>
      </c>
    </row>
    <row r="92" spans="2:51" s="14" customFormat="1" ht="12">
      <c r="B92" s="203"/>
      <c r="C92" s="204"/>
      <c r="D92" s="194" t="s">
        <v>191</v>
      </c>
      <c r="E92" s="205" t="s">
        <v>19</v>
      </c>
      <c r="F92" s="206" t="s">
        <v>475</v>
      </c>
      <c r="G92" s="204"/>
      <c r="H92" s="207">
        <v>5.5</v>
      </c>
      <c r="I92" s="204"/>
      <c r="J92" s="204"/>
      <c r="K92" s="204"/>
      <c r="L92" s="209"/>
      <c r="M92" s="210"/>
      <c r="N92" s="211"/>
      <c r="O92" s="211"/>
      <c r="P92" s="211"/>
      <c r="Q92" s="211"/>
      <c r="R92" s="211"/>
      <c r="S92" s="211"/>
      <c r="T92" s="212"/>
      <c r="AT92" s="213" t="s">
        <v>191</v>
      </c>
      <c r="AU92" s="213" t="s">
        <v>81</v>
      </c>
      <c r="AV92" s="14" t="s">
        <v>81</v>
      </c>
      <c r="AW92" s="14" t="s">
        <v>32</v>
      </c>
      <c r="AX92" s="14" t="s">
        <v>71</v>
      </c>
      <c r="AY92" s="213" t="s">
        <v>181</v>
      </c>
    </row>
    <row r="93" spans="2:51" s="15" customFormat="1" ht="12">
      <c r="B93" s="214"/>
      <c r="C93" s="215"/>
      <c r="D93" s="194" t="s">
        <v>191</v>
      </c>
      <c r="E93" s="216" t="s">
        <v>19</v>
      </c>
      <c r="F93" s="217" t="s">
        <v>196</v>
      </c>
      <c r="G93" s="215"/>
      <c r="H93" s="218">
        <v>22</v>
      </c>
      <c r="I93" s="215"/>
      <c r="J93" s="215"/>
      <c r="K93" s="215"/>
      <c r="L93" s="220"/>
      <c r="M93" s="221"/>
      <c r="N93" s="222"/>
      <c r="O93" s="222"/>
      <c r="P93" s="222"/>
      <c r="Q93" s="222"/>
      <c r="R93" s="222"/>
      <c r="S93" s="222"/>
      <c r="T93" s="223"/>
      <c r="AT93" s="224" t="s">
        <v>191</v>
      </c>
      <c r="AU93" s="224" t="s">
        <v>81</v>
      </c>
      <c r="AV93" s="15" t="s">
        <v>189</v>
      </c>
      <c r="AW93" s="15" t="s">
        <v>32</v>
      </c>
      <c r="AX93" s="15" t="s">
        <v>79</v>
      </c>
      <c r="AY93" s="224" t="s">
        <v>181</v>
      </c>
    </row>
    <row r="94" spans="2:51" s="13" customFormat="1" ht="12">
      <c r="B94" s="192"/>
      <c r="C94" s="193"/>
      <c r="D94" s="194" t="s">
        <v>191</v>
      </c>
      <c r="E94" s="195" t="s">
        <v>19</v>
      </c>
      <c r="F94" s="196" t="s">
        <v>254</v>
      </c>
      <c r="G94" s="193"/>
      <c r="H94" s="195" t="s">
        <v>19</v>
      </c>
      <c r="I94" s="193"/>
      <c r="J94" s="193"/>
      <c r="K94" s="193"/>
      <c r="L94" s="198"/>
      <c r="M94" s="199"/>
      <c r="N94" s="200"/>
      <c r="O94" s="200"/>
      <c r="P94" s="200"/>
      <c r="Q94" s="200"/>
      <c r="R94" s="200"/>
      <c r="S94" s="200"/>
      <c r="T94" s="201"/>
      <c r="AT94" s="202" t="s">
        <v>191</v>
      </c>
      <c r="AU94" s="202" t="s">
        <v>81</v>
      </c>
      <c r="AV94" s="13" t="s">
        <v>79</v>
      </c>
      <c r="AW94" s="13" t="s">
        <v>32</v>
      </c>
      <c r="AX94" s="13" t="s">
        <v>71</v>
      </c>
      <c r="AY94" s="202" t="s">
        <v>181</v>
      </c>
    </row>
    <row r="95" spans="1:65" s="2" customFormat="1" ht="24.15" customHeight="1">
      <c r="A95" s="34"/>
      <c r="B95" s="35"/>
      <c r="C95" s="178" t="s">
        <v>81</v>
      </c>
      <c r="D95" s="178" t="s">
        <v>183</v>
      </c>
      <c r="E95" s="179" t="s">
        <v>373</v>
      </c>
      <c r="F95" s="180" t="s">
        <v>374</v>
      </c>
      <c r="G95" s="181" t="s">
        <v>262</v>
      </c>
      <c r="H95" s="182">
        <v>22</v>
      </c>
      <c r="I95" s="241"/>
      <c r="J95" s="184">
        <f>ROUND(I95*H95,2)</f>
        <v>0</v>
      </c>
      <c r="K95" s="180" t="s">
        <v>187</v>
      </c>
      <c r="L95" s="185"/>
      <c r="M95" s="186" t="s">
        <v>19</v>
      </c>
      <c r="N95" s="187" t="s">
        <v>42</v>
      </c>
      <c r="O95" s="64"/>
      <c r="P95" s="188">
        <f>O95*H95</f>
        <v>0</v>
      </c>
      <c r="Q95" s="188">
        <v>0.06021</v>
      </c>
      <c r="R95" s="188">
        <f>Q95*H95</f>
        <v>1.32462</v>
      </c>
      <c r="S95" s="188">
        <v>0</v>
      </c>
      <c r="T95" s="189">
        <f>S95*H95</f>
        <v>0</v>
      </c>
      <c r="U95" s="34"/>
      <c r="V95" s="34"/>
      <c r="W95" s="34"/>
      <c r="X95" s="34"/>
      <c r="Y95" s="34"/>
      <c r="Z95" s="34"/>
      <c r="AA95" s="34"/>
      <c r="AB95" s="34"/>
      <c r="AC95" s="34"/>
      <c r="AD95" s="34"/>
      <c r="AE95" s="34"/>
      <c r="AR95" s="190" t="s">
        <v>188</v>
      </c>
      <c r="AT95" s="190" t="s">
        <v>183</v>
      </c>
      <c r="AU95" s="190" t="s">
        <v>81</v>
      </c>
      <c r="AY95" s="17" t="s">
        <v>181</v>
      </c>
      <c r="BE95" s="191">
        <f>IF(N95="základní",J95,0)</f>
        <v>0</v>
      </c>
      <c r="BF95" s="191">
        <f>IF(N95="snížená",J95,0)</f>
        <v>0</v>
      </c>
      <c r="BG95" s="191">
        <f>IF(N95="zákl. přenesená",J95,0)</f>
        <v>0</v>
      </c>
      <c r="BH95" s="191">
        <f>IF(N95="sníž. přenesená",J95,0)</f>
        <v>0</v>
      </c>
      <c r="BI95" s="191">
        <f>IF(N95="nulová",J95,0)</f>
        <v>0</v>
      </c>
      <c r="BJ95" s="17" t="s">
        <v>79</v>
      </c>
      <c r="BK95" s="191">
        <f>ROUND(I95*H95,2)</f>
        <v>0</v>
      </c>
      <c r="BL95" s="17" t="s">
        <v>189</v>
      </c>
      <c r="BM95" s="190" t="s">
        <v>476</v>
      </c>
    </row>
    <row r="96" spans="2:51" s="13" customFormat="1" ht="12">
      <c r="B96" s="192"/>
      <c r="C96" s="193"/>
      <c r="D96" s="194" t="s">
        <v>191</v>
      </c>
      <c r="E96" s="195" t="s">
        <v>19</v>
      </c>
      <c r="F96" s="196" t="s">
        <v>471</v>
      </c>
      <c r="G96" s="193"/>
      <c r="H96" s="195" t="s">
        <v>19</v>
      </c>
      <c r="I96" s="193"/>
      <c r="J96" s="193"/>
      <c r="K96" s="193"/>
      <c r="L96" s="198"/>
      <c r="M96" s="199"/>
      <c r="N96" s="200"/>
      <c r="O96" s="200"/>
      <c r="P96" s="200"/>
      <c r="Q96" s="200"/>
      <c r="R96" s="200"/>
      <c r="S96" s="200"/>
      <c r="T96" s="201"/>
      <c r="AT96" s="202" t="s">
        <v>191</v>
      </c>
      <c r="AU96" s="202" t="s">
        <v>81</v>
      </c>
      <c r="AV96" s="13" t="s">
        <v>79</v>
      </c>
      <c r="AW96" s="13" t="s">
        <v>32</v>
      </c>
      <c r="AX96" s="13" t="s">
        <v>71</v>
      </c>
      <c r="AY96" s="202" t="s">
        <v>181</v>
      </c>
    </row>
    <row r="97" spans="2:51" s="14" customFormat="1" ht="12">
      <c r="B97" s="203"/>
      <c r="C97" s="204"/>
      <c r="D97" s="194" t="s">
        <v>191</v>
      </c>
      <c r="E97" s="205" t="s">
        <v>19</v>
      </c>
      <c r="F97" s="206" t="s">
        <v>472</v>
      </c>
      <c r="G97" s="204"/>
      <c r="H97" s="207">
        <v>5.5</v>
      </c>
      <c r="I97" s="204"/>
      <c r="J97" s="204"/>
      <c r="K97" s="204"/>
      <c r="L97" s="209"/>
      <c r="M97" s="210"/>
      <c r="N97" s="211"/>
      <c r="O97" s="211"/>
      <c r="P97" s="211"/>
      <c r="Q97" s="211"/>
      <c r="R97" s="211"/>
      <c r="S97" s="211"/>
      <c r="T97" s="212"/>
      <c r="AT97" s="213" t="s">
        <v>191</v>
      </c>
      <c r="AU97" s="213" t="s">
        <v>81</v>
      </c>
      <c r="AV97" s="14" t="s">
        <v>81</v>
      </c>
      <c r="AW97" s="14" t="s">
        <v>32</v>
      </c>
      <c r="AX97" s="14" t="s">
        <v>71</v>
      </c>
      <c r="AY97" s="213" t="s">
        <v>181</v>
      </c>
    </row>
    <row r="98" spans="2:51" s="14" customFormat="1" ht="12">
      <c r="B98" s="203"/>
      <c r="C98" s="204"/>
      <c r="D98" s="194" t="s">
        <v>191</v>
      </c>
      <c r="E98" s="205" t="s">
        <v>19</v>
      </c>
      <c r="F98" s="206" t="s">
        <v>473</v>
      </c>
      <c r="G98" s="204"/>
      <c r="H98" s="207">
        <v>5.5</v>
      </c>
      <c r="I98" s="204"/>
      <c r="J98" s="204"/>
      <c r="K98" s="204"/>
      <c r="L98" s="209"/>
      <c r="M98" s="210"/>
      <c r="N98" s="211"/>
      <c r="O98" s="211"/>
      <c r="P98" s="211"/>
      <c r="Q98" s="211"/>
      <c r="R98" s="211"/>
      <c r="S98" s="211"/>
      <c r="T98" s="212"/>
      <c r="AT98" s="213" t="s">
        <v>191</v>
      </c>
      <c r="AU98" s="213" t="s">
        <v>81</v>
      </c>
      <c r="AV98" s="14" t="s">
        <v>81</v>
      </c>
      <c r="AW98" s="14" t="s">
        <v>32</v>
      </c>
      <c r="AX98" s="14" t="s">
        <v>71</v>
      </c>
      <c r="AY98" s="213" t="s">
        <v>181</v>
      </c>
    </row>
    <row r="99" spans="2:51" s="14" customFormat="1" ht="12">
      <c r="B99" s="203"/>
      <c r="C99" s="204"/>
      <c r="D99" s="194" t="s">
        <v>191</v>
      </c>
      <c r="E99" s="205" t="s">
        <v>19</v>
      </c>
      <c r="F99" s="206" t="s">
        <v>474</v>
      </c>
      <c r="G99" s="204"/>
      <c r="H99" s="207">
        <v>5.5</v>
      </c>
      <c r="I99" s="204"/>
      <c r="J99" s="204"/>
      <c r="K99" s="204"/>
      <c r="L99" s="209"/>
      <c r="M99" s="210"/>
      <c r="N99" s="211"/>
      <c r="O99" s="211"/>
      <c r="P99" s="211"/>
      <c r="Q99" s="211"/>
      <c r="R99" s="211"/>
      <c r="S99" s="211"/>
      <c r="T99" s="212"/>
      <c r="AT99" s="213" t="s">
        <v>191</v>
      </c>
      <c r="AU99" s="213" t="s">
        <v>81</v>
      </c>
      <c r="AV99" s="14" t="s">
        <v>81</v>
      </c>
      <c r="AW99" s="14" t="s">
        <v>32</v>
      </c>
      <c r="AX99" s="14" t="s">
        <v>71</v>
      </c>
      <c r="AY99" s="213" t="s">
        <v>181</v>
      </c>
    </row>
    <row r="100" spans="2:51" s="14" customFormat="1" ht="12">
      <c r="B100" s="203"/>
      <c r="C100" s="204"/>
      <c r="D100" s="194" t="s">
        <v>191</v>
      </c>
      <c r="E100" s="205" t="s">
        <v>19</v>
      </c>
      <c r="F100" s="206" t="s">
        <v>475</v>
      </c>
      <c r="G100" s="204"/>
      <c r="H100" s="207">
        <v>5.5</v>
      </c>
      <c r="I100" s="204"/>
      <c r="J100" s="204"/>
      <c r="K100" s="204"/>
      <c r="L100" s="209"/>
      <c r="M100" s="210"/>
      <c r="N100" s="211"/>
      <c r="O100" s="211"/>
      <c r="P100" s="211"/>
      <c r="Q100" s="211"/>
      <c r="R100" s="211"/>
      <c r="S100" s="211"/>
      <c r="T100" s="212"/>
      <c r="AT100" s="213" t="s">
        <v>191</v>
      </c>
      <c r="AU100" s="213" t="s">
        <v>81</v>
      </c>
      <c r="AV100" s="14" t="s">
        <v>81</v>
      </c>
      <c r="AW100" s="14" t="s">
        <v>32</v>
      </c>
      <c r="AX100" s="14" t="s">
        <v>71</v>
      </c>
      <c r="AY100" s="213" t="s">
        <v>181</v>
      </c>
    </row>
    <row r="101" spans="2:51" s="15" customFormat="1" ht="12">
      <c r="B101" s="214"/>
      <c r="C101" s="215"/>
      <c r="D101" s="194" t="s">
        <v>191</v>
      </c>
      <c r="E101" s="216" t="s">
        <v>19</v>
      </c>
      <c r="F101" s="217" t="s">
        <v>196</v>
      </c>
      <c r="G101" s="215"/>
      <c r="H101" s="218">
        <v>22</v>
      </c>
      <c r="I101" s="215"/>
      <c r="J101" s="215"/>
      <c r="K101" s="215"/>
      <c r="L101" s="220"/>
      <c r="M101" s="221"/>
      <c r="N101" s="222"/>
      <c r="O101" s="222"/>
      <c r="P101" s="222"/>
      <c r="Q101" s="222"/>
      <c r="R101" s="222"/>
      <c r="S101" s="222"/>
      <c r="T101" s="223"/>
      <c r="AT101" s="224" t="s">
        <v>191</v>
      </c>
      <c r="AU101" s="224" t="s">
        <v>81</v>
      </c>
      <c r="AV101" s="15" t="s">
        <v>189</v>
      </c>
      <c r="AW101" s="15" t="s">
        <v>32</v>
      </c>
      <c r="AX101" s="15" t="s">
        <v>79</v>
      </c>
      <c r="AY101" s="224" t="s">
        <v>181</v>
      </c>
    </row>
    <row r="102" spans="2:51" s="13" customFormat="1" ht="12">
      <c r="B102" s="192"/>
      <c r="C102" s="193"/>
      <c r="D102" s="194" t="s">
        <v>191</v>
      </c>
      <c r="E102" s="195" t="s">
        <v>19</v>
      </c>
      <c r="F102" s="196" t="s">
        <v>254</v>
      </c>
      <c r="G102" s="193"/>
      <c r="H102" s="195" t="s">
        <v>19</v>
      </c>
      <c r="I102" s="193"/>
      <c r="J102" s="193"/>
      <c r="K102" s="193"/>
      <c r="L102" s="198"/>
      <c r="M102" s="199"/>
      <c r="N102" s="200"/>
      <c r="O102" s="200"/>
      <c r="P102" s="200"/>
      <c r="Q102" s="200"/>
      <c r="R102" s="200"/>
      <c r="S102" s="200"/>
      <c r="T102" s="201"/>
      <c r="AT102" s="202" t="s">
        <v>191</v>
      </c>
      <c r="AU102" s="202" t="s">
        <v>81</v>
      </c>
      <c r="AV102" s="13" t="s">
        <v>79</v>
      </c>
      <c r="AW102" s="13" t="s">
        <v>32</v>
      </c>
      <c r="AX102" s="13" t="s">
        <v>71</v>
      </c>
      <c r="AY102" s="202" t="s">
        <v>181</v>
      </c>
    </row>
    <row r="103" spans="1:65" s="2" customFormat="1" ht="24.15" customHeight="1">
      <c r="A103" s="34"/>
      <c r="B103" s="35"/>
      <c r="C103" s="178" t="s">
        <v>208</v>
      </c>
      <c r="D103" s="178" t="s">
        <v>183</v>
      </c>
      <c r="E103" s="179" t="s">
        <v>250</v>
      </c>
      <c r="F103" s="180" t="s">
        <v>251</v>
      </c>
      <c r="G103" s="181" t="s">
        <v>223</v>
      </c>
      <c r="H103" s="182">
        <v>4</v>
      </c>
      <c r="I103" s="241"/>
      <c r="J103" s="184">
        <f>ROUND(I103*H103,2)</f>
        <v>0</v>
      </c>
      <c r="K103" s="180" t="s">
        <v>187</v>
      </c>
      <c r="L103" s="185"/>
      <c r="M103" s="186" t="s">
        <v>19</v>
      </c>
      <c r="N103" s="187" t="s">
        <v>42</v>
      </c>
      <c r="O103" s="64"/>
      <c r="P103" s="188">
        <f>O103*H103</f>
        <v>0</v>
      </c>
      <c r="Q103" s="188">
        <v>0.34114</v>
      </c>
      <c r="R103" s="188">
        <f>Q103*H103</f>
        <v>1.36456</v>
      </c>
      <c r="S103" s="188">
        <v>0</v>
      </c>
      <c r="T103" s="189">
        <f>S103*H103</f>
        <v>0</v>
      </c>
      <c r="U103" s="34"/>
      <c r="V103" s="34"/>
      <c r="W103" s="34"/>
      <c r="X103" s="34"/>
      <c r="Y103" s="34"/>
      <c r="Z103" s="34"/>
      <c r="AA103" s="34"/>
      <c r="AB103" s="34"/>
      <c r="AC103" s="34"/>
      <c r="AD103" s="34"/>
      <c r="AE103" s="34"/>
      <c r="AR103" s="190" t="s">
        <v>188</v>
      </c>
      <c r="AT103" s="190" t="s">
        <v>183</v>
      </c>
      <c r="AU103" s="190" t="s">
        <v>81</v>
      </c>
      <c r="AY103" s="17" t="s">
        <v>181</v>
      </c>
      <c r="BE103" s="191">
        <f>IF(N103="základní",J103,0)</f>
        <v>0</v>
      </c>
      <c r="BF103" s="191">
        <f>IF(N103="snížená",J103,0)</f>
        <v>0</v>
      </c>
      <c r="BG103" s="191">
        <f>IF(N103="zákl. přenesená",J103,0)</f>
        <v>0</v>
      </c>
      <c r="BH103" s="191">
        <f>IF(N103="sníž. přenesená",J103,0)</f>
        <v>0</v>
      </c>
      <c r="BI103" s="191">
        <f>IF(N103="nulová",J103,0)</f>
        <v>0</v>
      </c>
      <c r="BJ103" s="17" t="s">
        <v>79</v>
      </c>
      <c r="BK103" s="191">
        <f>ROUND(I103*H103,2)</f>
        <v>0</v>
      </c>
      <c r="BL103" s="17" t="s">
        <v>189</v>
      </c>
      <c r="BM103" s="190" t="s">
        <v>477</v>
      </c>
    </row>
    <row r="104" spans="2:51" s="14" customFormat="1" ht="12">
      <c r="B104" s="203"/>
      <c r="C104" s="204"/>
      <c r="D104" s="194" t="s">
        <v>191</v>
      </c>
      <c r="E104" s="205" t="s">
        <v>19</v>
      </c>
      <c r="F104" s="206" t="s">
        <v>478</v>
      </c>
      <c r="G104" s="204"/>
      <c r="H104" s="207">
        <v>2</v>
      </c>
      <c r="I104" s="204"/>
      <c r="J104" s="204"/>
      <c r="K104" s="204"/>
      <c r="L104" s="209"/>
      <c r="M104" s="210"/>
      <c r="N104" s="211"/>
      <c r="O104" s="211"/>
      <c r="P104" s="211"/>
      <c r="Q104" s="211"/>
      <c r="R104" s="211"/>
      <c r="S104" s="211"/>
      <c r="T104" s="212"/>
      <c r="AT104" s="213" t="s">
        <v>191</v>
      </c>
      <c r="AU104" s="213" t="s">
        <v>81</v>
      </c>
      <c r="AV104" s="14" t="s">
        <v>81</v>
      </c>
      <c r="AW104" s="14" t="s">
        <v>32</v>
      </c>
      <c r="AX104" s="14" t="s">
        <v>71</v>
      </c>
      <c r="AY104" s="213" t="s">
        <v>181</v>
      </c>
    </row>
    <row r="105" spans="2:51" s="14" customFormat="1" ht="12">
      <c r="B105" s="203"/>
      <c r="C105" s="204"/>
      <c r="D105" s="194" t="s">
        <v>191</v>
      </c>
      <c r="E105" s="205" t="s">
        <v>19</v>
      </c>
      <c r="F105" s="206" t="s">
        <v>479</v>
      </c>
      <c r="G105" s="204"/>
      <c r="H105" s="207">
        <v>2</v>
      </c>
      <c r="I105" s="204"/>
      <c r="J105" s="204"/>
      <c r="K105" s="204"/>
      <c r="L105" s="209"/>
      <c r="M105" s="210"/>
      <c r="N105" s="211"/>
      <c r="O105" s="211"/>
      <c r="P105" s="211"/>
      <c r="Q105" s="211"/>
      <c r="R105" s="211"/>
      <c r="S105" s="211"/>
      <c r="T105" s="212"/>
      <c r="AT105" s="213" t="s">
        <v>191</v>
      </c>
      <c r="AU105" s="213" t="s">
        <v>81</v>
      </c>
      <c r="AV105" s="14" t="s">
        <v>81</v>
      </c>
      <c r="AW105" s="14" t="s">
        <v>32</v>
      </c>
      <c r="AX105" s="14" t="s">
        <v>71</v>
      </c>
      <c r="AY105" s="213" t="s">
        <v>181</v>
      </c>
    </row>
    <row r="106" spans="2:51" s="15" customFormat="1" ht="12">
      <c r="B106" s="214"/>
      <c r="C106" s="215"/>
      <c r="D106" s="194" t="s">
        <v>191</v>
      </c>
      <c r="E106" s="216" t="s">
        <v>19</v>
      </c>
      <c r="F106" s="217" t="s">
        <v>196</v>
      </c>
      <c r="G106" s="215"/>
      <c r="H106" s="218">
        <v>4</v>
      </c>
      <c r="I106" s="215"/>
      <c r="J106" s="215"/>
      <c r="K106" s="215"/>
      <c r="L106" s="220"/>
      <c r="M106" s="221"/>
      <c r="N106" s="222"/>
      <c r="O106" s="222"/>
      <c r="P106" s="222"/>
      <c r="Q106" s="222"/>
      <c r="R106" s="222"/>
      <c r="S106" s="222"/>
      <c r="T106" s="223"/>
      <c r="AT106" s="224" t="s">
        <v>191</v>
      </c>
      <c r="AU106" s="224" t="s">
        <v>81</v>
      </c>
      <c r="AV106" s="15" t="s">
        <v>189</v>
      </c>
      <c r="AW106" s="15" t="s">
        <v>32</v>
      </c>
      <c r="AX106" s="15" t="s">
        <v>79</v>
      </c>
      <c r="AY106" s="224" t="s">
        <v>181</v>
      </c>
    </row>
    <row r="107" spans="2:51" s="13" customFormat="1" ht="12">
      <c r="B107" s="192"/>
      <c r="C107" s="193"/>
      <c r="D107" s="194" t="s">
        <v>191</v>
      </c>
      <c r="E107" s="195" t="s">
        <v>19</v>
      </c>
      <c r="F107" s="196" t="s">
        <v>254</v>
      </c>
      <c r="G107" s="193"/>
      <c r="H107" s="195" t="s">
        <v>19</v>
      </c>
      <c r="I107" s="193"/>
      <c r="J107" s="193"/>
      <c r="K107" s="193"/>
      <c r="L107" s="198"/>
      <c r="M107" s="199"/>
      <c r="N107" s="200"/>
      <c r="O107" s="200"/>
      <c r="P107" s="200"/>
      <c r="Q107" s="200"/>
      <c r="R107" s="200"/>
      <c r="S107" s="200"/>
      <c r="T107" s="201"/>
      <c r="AT107" s="202" t="s">
        <v>191</v>
      </c>
      <c r="AU107" s="202" t="s">
        <v>81</v>
      </c>
      <c r="AV107" s="13" t="s">
        <v>79</v>
      </c>
      <c r="AW107" s="13" t="s">
        <v>32</v>
      </c>
      <c r="AX107" s="13" t="s">
        <v>71</v>
      </c>
      <c r="AY107" s="202" t="s">
        <v>181</v>
      </c>
    </row>
    <row r="108" spans="2:63" s="12" customFormat="1" ht="22.8" customHeight="1">
      <c r="B108" s="162"/>
      <c r="C108" s="163"/>
      <c r="D108" s="164" t="s">
        <v>70</v>
      </c>
      <c r="E108" s="176" t="s">
        <v>81</v>
      </c>
      <c r="F108" s="176" t="s">
        <v>182</v>
      </c>
      <c r="G108" s="163"/>
      <c r="H108" s="163"/>
      <c r="I108" s="166"/>
      <c r="J108" s="177">
        <f>BK108</f>
        <v>0</v>
      </c>
      <c r="K108" s="163"/>
      <c r="L108" s="168"/>
      <c r="M108" s="169"/>
      <c r="N108" s="170"/>
      <c r="O108" s="170"/>
      <c r="P108" s="171">
        <f>SUM(P109:P114)</f>
        <v>0</v>
      </c>
      <c r="Q108" s="170"/>
      <c r="R108" s="171">
        <f>SUM(R109:R114)</f>
        <v>909.626</v>
      </c>
      <c r="S108" s="170"/>
      <c r="T108" s="172">
        <f>SUM(T109:T114)</f>
        <v>0</v>
      </c>
      <c r="AR108" s="173" t="s">
        <v>79</v>
      </c>
      <c r="AT108" s="174" t="s">
        <v>70</v>
      </c>
      <c r="AU108" s="174" t="s">
        <v>79</v>
      </c>
      <c r="AY108" s="173" t="s">
        <v>181</v>
      </c>
      <c r="BK108" s="175">
        <f>SUM(BK109:BK114)</f>
        <v>0</v>
      </c>
    </row>
    <row r="109" spans="1:65" s="2" customFormat="1" ht="16.5" customHeight="1">
      <c r="A109" s="34"/>
      <c r="B109" s="35"/>
      <c r="C109" s="178" t="s">
        <v>189</v>
      </c>
      <c r="D109" s="178" t="s">
        <v>183</v>
      </c>
      <c r="E109" s="179" t="s">
        <v>184</v>
      </c>
      <c r="F109" s="180" t="s">
        <v>185</v>
      </c>
      <c r="G109" s="181" t="s">
        <v>186</v>
      </c>
      <c r="H109" s="182">
        <v>909.626</v>
      </c>
      <c r="I109" s="183"/>
      <c r="J109" s="184">
        <f>ROUND(I109*H109,2)</f>
        <v>0</v>
      </c>
      <c r="K109" s="180" t="s">
        <v>187</v>
      </c>
      <c r="L109" s="185"/>
      <c r="M109" s="186" t="s">
        <v>19</v>
      </c>
      <c r="N109" s="187" t="s">
        <v>42</v>
      </c>
      <c r="O109" s="64"/>
      <c r="P109" s="188">
        <f>O109*H109</f>
        <v>0</v>
      </c>
      <c r="Q109" s="188">
        <v>1</v>
      </c>
      <c r="R109" s="188">
        <f>Q109*H109</f>
        <v>909.626</v>
      </c>
      <c r="S109" s="188">
        <v>0</v>
      </c>
      <c r="T109" s="189">
        <f>S109*H109</f>
        <v>0</v>
      </c>
      <c r="U109" s="34"/>
      <c r="V109" s="34"/>
      <c r="W109" s="34"/>
      <c r="X109" s="34"/>
      <c r="Y109" s="34"/>
      <c r="Z109" s="34"/>
      <c r="AA109" s="34"/>
      <c r="AB109" s="34"/>
      <c r="AC109" s="34"/>
      <c r="AD109" s="34"/>
      <c r="AE109" s="34"/>
      <c r="AR109" s="190" t="s">
        <v>188</v>
      </c>
      <c r="AT109" s="190" t="s">
        <v>183</v>
      </c>
      <c r="AU109" s="190" t="s">
        <v>81</v>
      </c>
      <c r="AY109" s="17" t="s">
        <v>181</v>
      </c>
      <c r="BE109" s="191">
        <f>IF(N109="základní",J109,0)</f>
        <v>0</v>
      </c>
      <c r="BF109" s="191">
        <f>IF(N109="snížená",J109,0)</f>
        <v>0</v>
      </c>
      <c r="BG109" s="191">
        <f>IF(N109="zákl. přenesená",J109,0)</f>
        <v>0</v>
      </c>
      <c r="BH109" s="191">
        <f>IF(N109="sníž. přenesená",J109,0)</f>
        <v>0</v>
      </c>
      <c r="BI109" s="191">
        <f>IF(N109="nulová",J109,0)</f>
        <v>0</v>
      </c>
      <c r="BJ109" s="17" t="s">
        <v>79</v>
      </c>
      <c r="BK109" s="191">
        <f>ROUND(I109*H109,2)</f>
        <v>0</v>
      </c>
      <c r="BL109" s="17" t="s">
        <v>189</v>
      </c>
      <c r="BM109" s="190" t="s">
        <v>480</v>
      </c>
    </row>
    <row r="110" spans="2:51" s="13" customFormat="1" ht="12">
      <c r="B110" s="192"/>
      <c r="C110" s="193"/>
      <c r="D110" s="194" t="s">
        <v>191</v>
      </c>
      <c r="E110" s="195" t="s">
        <v>19</v>
      </c>
      <c r="F110" s="196" t="s">
        <v>256</v>
      </c>
      <c r="G110" s="193"/>
      <c r="H110" s="195" t="s">
        <v>19</v>
      </c>
      <c r="I110" s="197"/>
      <c r="J110" s="193"/>
      <c r="K110" s="193"/>
      <c r="L110" s="198"/>
      <c r="M110" s="199"/>
      <c r="N110" s="200"/>
      <c r="O110" s="200"/>
      <c r="P110" s="200"/>
      <c r="Q110" s="200"/>
      <c r="R110" s="200"/>
      <c r="S110" s="200"/>
      <c r="T110" s="201"/>
      <c r="AT110" s="202" t="s">
        <v>191</v>
      </c>
      <c r="AU110" s="202" t="s">
        <v>81</v>
      </c>
      <c r="AV110" s="13" t="s">
        <v>79</v>
      </c>
      <c r="AW110" s="13" t="s">
        <v>32</v>
      </c>
      <c r="AX110" s="13" t="s">
        <v>71</v>
      </c>
      <c r="AY110" s="202" t="s">
        <v>181</v>
      </c>
    </row>
    <row r="111" spans="2:51" s="14" customFormat="1" ht="12">
      <c r="B111" s="203"/>
      <c r="C111" s="204"/>
      <c r="D111" s="194" t="s">
        <v>191</v>
      </c>
      <c r="E111" s="205" t="s">
        <v>19</v>
      </c>
      <c r="F111" s="206" t="s">
        <v>481</v>
      </c>
      <c r="G111" s="204"/>
      <c r="H111" s="207">
        <v>617.085</v>
      </c>
      <c r="I111" s="208"/>
      <c r="J111" s="204"/>
      <c r="K111" s="204"/>
      <c r="L111" s="209"/>
      <c r="M111" s="210"/>
      <c r="N111" s="211"/>
      <c r="O111" s="211"/>
      <c r="P111" s="211"/>
      <c r="Q111" s="211"/>
      <c r="R111" s="211"/>
      <c r="S111" s="211"/>
      <c r="T111" s="212"/>
      <c r="AT111" s="213" t="s">
        <v>191</v>
      </c>
      <c r="AU111" s="213" t="s">
        <v>81</v>
      </c>
      <c r="AV111" s="14" t="s">
        <v>81</v>
      </c>
      <c r="AW111" s="14" t="s">
        <v>32</v>
      </c>
      <c r="AX111" s="14" t="s">
        <v>71</v>
      </c>
      <c r="AY111" s="213" t="s">
        <v>181</v>
      </c>
    </row>
    <row r="112" spans="2:51" s="13" customFormat="1" ht="12">
      <c r="B112" s="192"/>
      <c r="C112" s="193"/>
      <c r="D112" s="194" t="s">
        <v>191</v>
      </c>
      <c r="E112" s="195" t="s">
        <v>19</v>
      </c>
      <c r="F112" s="196" t="s">
        <v>482</v>
      </c>
      <c r="G112" s="193"/>
      <c r="H112" s="195" t="s">
        <v>19</v>
      </c>
      <c r="I112" s="197"/>
      <c r="J112" s="193"/>
      <c r="K112" s="193"/>
      <c r="L112" s="198"/>
      <c r="M112" s="199"/>
      <c r="N112" s="200"/>
      <c r="O112" s="200"/>
      <c r="P112" s="200"/>
      <c r="Q112" s="200"/>
      <c r="R112" s="200"/>
      <c r="S112" s="200"/>
      <c r="T112" s="201"/>
      <c r="AT112" s="202" t="s">
        <v>191</v>
      </c>
      <c r="AU112" s="202" t="s">
        <v>81</v>
      </c>
      <c r="AV112" s="13" t="s">
        <v>79</v>
      </c>
      <c r="AW112" s="13" t="s">
        <v>32</v>
      </c>
      <c r="AX112" s="13" t="s">
        <v>71</v>
      </c>
      <c r="AY112" s="202" t="s">
        <v>181</v>
      </c>
    </row>
    <row r="113" spans="2:51" s="14" customFormat="1" ht="20.4">
      <c r="B113" s="203"/>
      <c r="C113" s="204"/>
      <c r="D113" s="194" t="s">
        <v>191</v>
      </c>
      <c r="E113" s="205" t="s">
        <v>19</v>
      </c>
      <c r="F113" s="206" t="s">
        <v>483</v>
      </c>
      <c r="G113" s="204"/>
      <c r="H113" s="207">
        <v>292.541</v>
      </c>
      <c r="I113" s="208"/>
      <c r="J113" s="204"/>
      <c r="K113" s="204"/>
      <c r="L113" s="209"/>
      <c r="M113" s="210"/>
      <c r="N113" s="211"/>
      <c r="O113" s="211"/>
      <c r="P113" s="211"/>
      <c r="Q113" s="211"/>
      <c r="R113" s="211"/>
      <c r="S113" s="211"/>
      <c r="T113" s="212"/>
      <c r="AT113" s="213" t="s">
        <v>191</v>
      </c>
      <c r="AU113" s="213" t="s">
        <v>81</v>
      </c>
      <c r="AV113" s="14" t="s">
        <v>81</v>
      </c>
      <c r="AW113" s="14" t="s">
        <v>32</v>
      </c>
      <c r="AX113" s="14" t="s">
        <v>71</v>
      </c>
      <c r="AY113" s="213" t="s">
        <v>181</v>
      </c>
    </row>
    <row r="114" spans="2:51" s="15" customFormat="1" ht="12">
      <c r="B114" s="214"/>
      <c r="C114" s="215"/>
      <c r="D114" s="194" t="s">
        <v>191</v>
      </c>
      <c r="E114" s="216" t="s">
        <v>19</v>
      </c>
      <c r="F114" s="217" t="s">
        <v>196</v>
      </c>
      <c r="G114" s="215"/>
      <c r="H114" s="218">
        <v>909.626</v>
      </c>
      <c r="I114" s="219"/>
      <c r="J114" s="215"/>
      <c r="K114" s="215"/>
      <c r="L114" s="220"/>
      <c r="M114" s="221"/>
      <c r="N114" s="222"/>
      <c r="O114" s="222"/>
      <c r="P114" s="222"/>
      <c r="Q114" s="222"/>
      <c r="R114" s="222"/>
      <c r="S114" s="222"/>
      <c r="T114" s="223"/>
      <c r="AT114" s="224" t="s">
        <v>191</v>
      </c>
      <c r="AU114" s="224" t="s">
        <v>81</v>
      </c>
      <c r="AV114" s="15" t="s">
        <v>189</v>
      </c>
      <c r="AW114" s="15" t="s">
        <v>32</v>
      </c>
      <c r="AX114" s="15" t="s">
        <v>79</v>
      </c>
      <c r="AY114" s="224" t="s">
        <v>181</v>
      </c>
    </row>
    <row r="115" spans="2:63" s="12" customFormat="1" ht="22.8" customHeight="1">
      <c r="B115" s="162"/>
      <c r="C115" s="163"/>
      <c r="D115" s="164" t="s">
        <v>70</v>
      </c>
      <c r="E115" s="176" t="s">
        <v>197</v>
      </c>
      <c r="F115" s="176" t="s">
        <v>198</v>
      </c>
      <c r="G115" s="163"/>
      <c r="H115" s="163"/>
      <c r="I115" s="166"/>
      <c r="J115" s="177">
        <f>BK115</f>
        <v>0</v>
      </c>
      <c r="K115" s="163"/>
      <c r="L115" s="168"/>
      <c r="M115" s="169"/>
      <c r="N115" s="170"/>
      <c r="O115" s="170"/>
      <c r="P115" s="171">
        <f>SUM(P116:P190)</f>
        <v>0</v>
      </c>
      <c r="Q115" s="170"/>
      <c r="R115" s="171">
        <f>SUM(R116:R190)</f>
        <v>0</v>
      </c>
      <c r="S115" s="170"/>
      <c r="T115" s="172">
        <f>SUM(T116:T190)</f>
        <v>0</v>
      </c>
      <c r="AR115" s="173" t="s">
        <v>79</v>
      </c>
      <c r="AT115" s="174" t="s">
        <v>70</v>
      </c>
      <c r="AU115" s="174" t="s">
        <v>79</v>
      </c>
      <c r="AY115" s="173" t="s">
        <v>181</v>
      </c>
      <c r="BK115" s="175">
        <f>SUM(BK116:BK190)</f>
        <v>0</v>
      </c>
    </row>
    <row r="116" spans="1:65" s="2" customFormat="1" ht="101.25" customHeight="1">
      <c r="A116" s="34"/>
      <c r="B116" s="35"/>
      <c r="C116" s="225" t="s">
        <v>197</v>
      </c>
      <c r="D116" s="225" t="s">
        <v>199</v>
      </c>
      <c r="E116" s="226" t="s">
        <v>260</v>
      </c>
      <c r="F116" s="227" t="s">
        <v>261</v>
      </c>
      <c r="G116" s="228" t="s">
        <v>262</v>
      </c>
      <c r="H116" s="229">
        <v>64</v>
      </c>
      <c r="I116" s="230"/>
      <c r="J116" s="231">
        <f>ROUND(I116*H116,2)</f>
        <v>0</v>
      </c>
      <c r="K116" s="227" t="s">
        <v>187</v>
      </c>
      <c r="L116" s="39"/>
      <c r="M116" s="232" t="s">
        <v>19</v>
      </c>
      <c r="N116" s="233" t="s">
        <v>42</v>
      </c>
      <c r="O116" s="64"/>
      <c r="P116" s="188">
        <f>O116*H116</f>
        <v>0</v>
      </c>
      <c r="Q116" s="188">
        <v>0</v>
      </c>
      <c r="R116" s="188">
        <f>Q116*H116</f>
        <v>0</v>
      </c>
      <c r="S116" s="188">
        <v>0</v>
      </c>
      <c r="T116" s="189">
        <f>S116*H116</f>
        <v>0</v>
      </c>
      <c r="U116" s="34"/>
      <c r="V116" s="34"/>
      <c r="W116" s="34"/>
      <c r="X116" s="34"/>
      <c r="Y116" s="34"/>
      <c r="Z116" s="34"/>
      <c r="AA116" s="34"/>
      <c r="AB116" s="34"/>
      <c r="AC116" s="34"/>
      <c r="AD116" s="34"/>
      <c r="AE116" s="34"/>
      <c r="AR116" s="190" t="s">
        <v>189</v>
      </c>
      <c r="AT116" s="190" t="s">
        <v>199</v>
      </c>
      <c r="AU116" s="190" t="s">
        <v>81</v>
      </c>
      <c r="AY116" s="17" t="s">
        <v>181</v>
      </c>
      <c r="BE116" s="191">
        <f>IF(N116="základní",J116,0)</f>
        <v>0</v>
      </c>
      <c r="BF116" s="191">
        <f>IF(N116="snížená",J116,0)</f>
        <v>0</v>
      </c>
      <c r="BG116" s="191">
        <f>IF(N116="zákl. přenesená",J116,0)</f>
        <v>0</v>
      </c>
      <c r="BH116" s="191">
        <f>IF(N116="sníž. přenesená",J116,0)</f>
        <v>0</v>
      </c>
      <c r="BI116" s="191">
        <f>IF(N116="nulová",J116,0)</f>
        <v>0</v>
      </c>
      <c r="BJ116" s="17" t="s">
        <v>79</v>
      </c>
      <c r="BK116" s="191">
        <f>ROUND(I116*H116,2)</f>
        <v>0</v>
      </c>
      <c r="BL116" s="17" t="s">
        <v>189</v>
      </c>
      <c r="BM116" s="190" t="s">
        <v>484</v>
      </c>
    </row>
    <row r="117" spans="2:51" s="14" customFormat="1" ht="12">
      <c r="B117" s="203"/>
      <c r="C117" s="204"/>
      <c r="D117" s="194" t="s">
        <v>191</v>
      </c>
      <c r="E117" s="205" t="s">
        <v>19</v>
      </c>
      <c r="F117" s="206" t="s">
        <v>485</v>
      </c>
      <c r="G117" s="204"/>
      <c r="H117" s="207">
        <v>11</v>
      </c>
      <c r="I117" s="208"/>
      <c r="J117" s="204"/>
      <c r="K117" s="204"/>
      <c r="L117" s="209"/>
      <c r="M117" s="210"/>
      <c r="N117" s="211"/>
      <c r="O117" s="211"/>
      <c r="P117" s="211"/>
      <c r="Q117" s="211"/>
      <c r="R117" s="211"/>
      <c r="S117" s="211"/>
      <c r="T117" s="212"/>
      <c r="AT117" s="213" t="s">
        <v>191</v>
      </c>
      <c r="AU117" s="213" t="s">
        <v>81</v>
      </c>
      <c r="AV117" s="14" t="s">
        <v>81</v>
      </c>
      <c r="AW117" s="14" t="s">
        <v>32</v>
      </c>
      <c r="AX117" s="14" t="s">
        <v>71</v>
      </c>
      <c r="AY117" s="213" t="s">
        <v>181</v>
      </c>
    </row>
    <row r="118" spans="2:51" s="14" customFormat="1" ht="12">
      <c r="B118" s="203"/>
      <c r="C118" s="204"/>
      <c r="D118" s="194" t="s">
        <v>191</v>
      </c>
      <c r="E118" s="205" t="s">
        <v>19</v>
      </c>
      <c r="F118" s="206" t="s">
        <v>486</v>
      </c>
      <c r="G118" s="204"/>
      <c r="H118" s="207">
        <v>11</v>
      </c>
      <c r="I118" s="208"/>
      <c r="J118" s="204"/>
      <c r="K118" s="204"/>
      <c r="L118" s="209"/>
      <c r="M118" s="210"/>
      <c r="N118" s="211"/>
      <c r="O118" s="211"/>
      <c r="P118" s="211"/>
      <c r="Q118" s="211"/>
      <c r="R118" s="211"/>
      <c r="S118" s="211"/>
      <c r="T118" s="212"/>
      <c r="AT118" s="213" t="s">
        <v>191</v>
      </c>
      <c r="AU118" s="213" t="s">
        <v>81</v>
      </c>
      <c r="AV118" s="14" t="s">
        <v>81</v>
      </c>
      <c r="AW118" s="14" t="s">
        <v>32</v>
      </c>
      <c r="AX118" s="14" t="s">
        <v>71</v>
      </c>
      <c r="AY118" s="213" t="s">
        <v>181</v>
      </c>
    </row>
    <row r="119" spans="2:51" s="14" customFormat="1" ht="12">
      <c r="B119" s="203"/>
      <c r="C119" s="204"/>
      <c r="D119" s="194" t="s">
        <v>191</v>
      </c>
      <c r="E119" s="205" t="s">
        <v>19</v>
      </c>
      <c r="F119" s="206" t="s">
        <v>487</v>
      </c>
      <c r="G119" s="204"/>
      <c r="H119" s="207">
        <v>11</v>
      </c>
      <c r="I119" s="208"/>
      <c r="J119" s="204"/>
      <c r="K119" s="204"/>
      <c r="L119" s="209"/>
      <c r="M119" s="210"/>
      <c r="N119" s="211"/>
      <c r="O119" s="211"/>
      <c r="P119" s="211"/>
      <c r="Q119" s="211"/>
      <c r="R119" s="211"/>
      <c r="S119" s="211"/>
      <c r="T119" s="212"/>
      <c r="AT119" s="213" t="s">
        <v>191</v>
      </c>
      <c r="AU119" s="213" t="s">
        <v>81</v>
      </c>
      <c r="AV119" s="14" t="s">
        <v>81</v>
      </c>
      <c r="AW119" s="14" t="s">
        <v>32</v>
      </c>
      <c r="AX119" s="14" t="s">
        <v>71</v>
      </c>
      <c r="AY119" s="213" t="s">
        <v>181</v>
      </c>
    </row>
    <row r="120" spans="2:51" s="14" customFormat="1" ht="12">
      <c r="B120" s="203"/>
      <c r="C120" s="204"/>
      <c r="D120" s="194" t="s">
        <v>191</v>
      </c>
      <c r="E120" s="205" t="s">
        <v>19</v>
      </c>
      <c r="F120" s="206" t="s">
        <v>488</v>
      </c>
      <c r="G120" s="204"/>
      <c r="H120" s="207">
        <v>11</v>
      </c>
      <c r="I120" s="208"/>
      <c r="J120" s="204"/>
      <c r="K120" s="204"/>
      <c r="L120" s="209"/>
      <c r="M120" s="210"/>
      <c r="N120" s="211"/>
      <c r="O120" s="211"/>
      <c r="P120" s="211"/>
      <c r="Q120" s="211"/>
      <c r="R120" s="211"/>
      <c r="S120" s="211"/>
      <c r="T120" s="212"/>
      <c r="AT120" s="213" t="s">
        <v>191</v>
      </c>
      <c r="AU120" s="213" t="s">
        <v>81</v>
      </c>
      <c r="AV120" s="14" t="s">
        <v>81</v>
      </c>
      <c r="AW120" s="14" t="s">
        <v>32</v>
      </c>
      <c r="AX120" s="14" t="s">
        <v>71</v>
      </c>
      <c r="AY120" s="213" t="s">
        <v>181</v>
      </c>
    </row>
    <row r="121" spans="2:51" s="14" customFormat="1" ht="12">
      <c r="B121" s="203"/>
      <c r="C121" s="204"/>
      <c r="D121" s="194" t="s">
        <v>191</v>
      </c>
      <c r="E121" s="205" t="s">
        <v>19</v>
      </c>
      <c r="F121" s="206" t="s">
        <v>489</v>
      </c>
      <c r="G121" s="204"/>
      <c r="H121" s="207">
        <v>10</v>
      </c>
      <c r="I121" s="208"/>
      <c r="J121" s="204"/>
      <c r="K121" s="204"/>
      <c r="L121" s="209"/>
      <c r="M121" s="210"/>
      <c r="N121" s="211"/>
      <c r="O121" s="211"/>
      <c r="P121" s="211"/>
      <c r="Q121" s="211"/>
      <c r="R121" s="211"/>
      <c r="S121" s="211"/>
      <c r="T121" s="212"/>
      <c r="AT121" s="213" t="s">
        <v>191</v>
      </c>
      <c r="AU121" s="213" t="s">
        <v>81</v>
      </c>
      <c r="AV121" s="14" t="s">
        <v>81</v>
      </c>
      <c r="AW121" s="14" t="s">
        <v>32</v>
      </c>
      <c r="AX121" s="14" t="s">
        <v>71</v>
      </c>
      <c r="AY121" s="213" t="s">
        <v>181</v>
      </c>
    </row>
    <row r="122" spans="2:51" s="14" customFormat="1" ht="12">
      <c r="B122" s="203"/>
      <c r="C122" s="204"/>
      <c r="D122" s="194" t="s">
        <v>191</v>
      </c>
      <c r="E122" s="205" t="s">
        <v>19</v>
      </c>
      <c r="F122" s="206" t="s">
        <v>490</v>
      </c>
      <c r="G122" s="204"/>
      <c r="H122" s="207">
        <v>10</v>
      </c>
      <c r="I122" s="208"/>
      <c r="J122" s="204"/>
      <c r="K122" s="204"/>
      <c r="L122" s="209"/>
      <c r="M122" s="210"/>
      <c r="N122" s="211"/>
      <c r="O122" s="211"/>
      <c r="P122" s="211"/>
      <c r="Q122" s="211"/>
      <c r="R122" s="211"/>
      <c r="S122" s="211"/>
      <c r="T122" s="212"/>
      <c r="AT122" s="213" t="s">
        <v>191</v>
      </c>
      <c r="AU122" s="213" t="s">
        <v>81</v>
      </c>
      <c r="AV122" s="14" t="s">
        <v>81</v>
      </c>
      <c r="AW122" s="14" t="s">
        <v>32</v>
      </c>
      <c r="AX122" s="14" t="s">
        <v>71</v>
      </c>
      <c r="AY122" s="213" t="s">
        <v>181</v>
      </c>
    </row>
    <row r="123" spans="2:51" s="15" customFormat="1" ht="12">
      <c r="B123" s="214"/>
      <c r="C123" s="215"/>
      <c r="D123" s="194" t="s">
        <v>191</v>
      </c>
      <c r="E123" s="216" t="s">
        <v>19</v>
      </c>
      <c r="F123" s="217" t="s">
        <v>196</v>
      </c>
      <c r="G123" s="215"/>
      <c r="H123" s="218">
        <v>64</v>
      </c>
      <c r="I123" s="219"/>
      <c r="J123" s="215"/>
      <c r="K123" s="215"/>
      <c r="L123" s="220"/>
      <c r="M123" s="221"/>
      <c r="N123" s="222"/>
      <c r="O123" s="222"/>
      <c r="P123" s="222"/>
      <c r="Q123" s="222"/>
      <c r="R123" s="222"/>
      <c r="S123" s="222"/>
      <c r="T123" s="223"/>
      <c r="AT123" s="224" t="s">
        <v>191</v>
      </c>
      <c r="AU123" s="224" t="s">
        <v>81</v>
      </c>
      <c r="AV123" s="15" t="s">
        <v>189</v>
      </c>
      <c r="AW123" s="15" t="s">
        <v>32</v>
      </c>
      <c r="AX123" s="15" t="s">
        <v>79</v>
      </c>
      <c r="AY123" s="224" t="s">
        <v>181</v>
      </c>
    </row>
    <row r="124" spans="1:65" s="2" customFormat="1" ht="49.05" customHeight="1">
      <c r="A124" s="34"/>
      <c r="B124" s="35"/>
      <c r="C124" s="225" t="s">
        <v>225</v>
      </c>
      <c r="D124" s="225" t="s">
        <v>199</v>
      </c>
      <c r="E124" s="226" t="s">
        <v>265</v>
      </c>
      <c r="F124" s="227" t="s">
        <v>266</v>
      </c>
      <c r="G124" s="228" t="s">
        <v>223</v>
      </c>
      <c r="H124" s="229">
        <v>36</v>
      </c>
      <c r="I124" s="230"/>
      <c r="J124" s="231">
        <f>ROUND(I124*H124,2)</f>
        <v>0</v>
      </c>
      <c r="K124" s="227" t="s">
        <v>187</v>
      </c>
      <c r="L124" s="39"/>
      <c r="M124" s="232" t="s">
        <v>19</v>
      </c>
      <c r="N124" s="233" t="s">
        <v>42</v>
      </c>
      <c r="O124" s="64"/>
      <c r="P124" s="188">
        <f>O124*H124</f>
        <v>0</v>
      </c>
      <c r="Q124" s="188">
        <v>0</v>
      </c>
      <c r="R124" s="188">
        <f>Q124*H124</f>
        <v>0</v>
      </c>
      <c r="S124" s="188">
        <v>0</v>
      </c>
      <c r="T124" s="189">
        <f>S124*H124</f>
        <v>0</v>
      </c>
      <c r="U124" s="34"/>
      <c r="V124" s="34"/>
      <c r="W124" s="34"/>
      <c r="X124" s="34"/>
      <c r="Y124" s="34"/>
      <c r="Z124" s="34"/>
      <c r="AA124" s="34"/>
      <c r="AB124" s="34"/>
      <c r="AC124" s="34"/>
      <c r="AD124" s="34"/>
      <c r="AE124" s="34"/>
      <c r="AR124" s="190" t="s">
        <v>189</v>
      </c>
      <c r="AT124" s="190" t="s">
        <v>199</v>
      </c>
      <c r="AU124" s="190" t="s">
        <v>81</v>
      </c>
      <c r="AY124" s="17" t="s">
        <v>181</v>
      </c>
      <c r="BE124" s="191">
        <f>IF(N124="základní",J124,0)</f>
        <v>0</v>
      </c>
      <c r="BF124" s="191">
        <f>IF(N124="snížená",J124,0)</f>
        <v>0</v>
      </c>
      <c r="BG124" s="191">
        <f>IF(N124="zákl. přenesená",J124,0)</f>
        <v>0</v>
      </c>
      <c r="BH124" s="191">
        <f>IF(N124="sníž. přenesená",J124,0)</f>
        <v>0</v>
      </c>
      <c r="BI124" s="191">
        <f>IF(N124="nulová",J124,0)</f>
        <v>0</v>
      </c>
      <c r="BJ124" s="17" t="s">
        <v>79</v>
      </c>
      <c r="BK124" s="191">
        <f>ROUND(I124*H124,2)</f>
        <v>0</v>
      </c>
      <c r="BL124" s="17" t="s">
        <v>189</v>
      </c>
      <c r="BM124" s="190" t="s">
        <v>491</v>
      </c>
    </row>
    <row r="125" spans="2:51" s="14" customFormat="1" ht="12">
      <c r="B125" s="203"/>
      <c r="C125" s="204"/>
      <c r="D125" s="194" t="s">
        <v>191</v>
      </c>
      <c r="E125" s="205" t="s">
        <v>19</v>
      </c>
      <c r="F125" s="206" t="s">
        <v>419</v>
      </c>
      <c r="G125" s="204"/>
      <c r="H125" s="207">
        <v>36</v>
      </c>
      <c r="I125" s="208"/>
      <c r="J125" s="204"/>
      <c r="K125" s="204"/>
      <c r="L125" s="209"/>
      <c r="M125" s="210"/>
      <c r="N125" s="211"/>
      <c r="O125" s="211"/>
      <c r="P125" s="211"/>
      <c r="Q125" s="211"/>
      <c r="R125" s="211"/>
      <c r="S125" s="211"/>
      <c r="T125" s="212"/>
      <c r="AT125" s="213" t="s">
        <v>191</v>
      </c>
      <c r="AU125" s="213" t="s">
        <v>81</v>
      </c>
      <c r="AV125" s="14" t="s">
        <v>81</v>
      </c>
      <c r="AW125" s="14" t="s">
        <v>32</v>
      </c>
      <c r="AX125" s="14" t="s">
        <v>71</v>
      </c>
      <c r="AY125" s="213" t="s">
        <v>181</v>
      </c>
    </row>
    <row r="126" spans="2:51" s="15" customFormat="1" ht="12">
      <c r="B126" s="214"/>
      <c r="C126" s="215"/>
      <c r="D126" s="194" t="s">
        <v>191</v>
      </c>
      <c r="E126" s="216" t="s">
        <v>19</v>
      </c>
      <c r="F126" s="217" t="s">
        <v>196</v>
      </c>
      <c r="G126" s="215"/>
      <c r="H126" s="218">
        <v>36</v>
      </c>
      <c r="I126" s="219"/>
      <c r="J126" s="215"/>
      <c r="K126" s="215"/>
      <c r="L126" s="220"/>
      <c r="M126" s="221"/>
      <c r="N126" s="222"/>
      <c r="O126" s="222"/>
      <c r="P126" s="222"/>
      <c r="Q126" s="222"/>
      <c r="R126" s="222"/>
      <c r="S126" s="222"/>
      <c r="T126" s="223"/>
      <c r="AT126" s="224" t="s">
        <v>191</v>
      </c>
      <c r="AU126" s="224" t="s">
        <v>81</v>
      </c>
      <c r="AV126" s="15" t="s">
        <v>189</v>
      </c>
      <c r="AW126" s="15" t="s">
        <v>32</v>
      </c>
      <c r="AX126" s="15" t="s">
        <v>79</v>
      </c>
      <c r="AY126" s="224" t="s">
        <v>181</v>
      </c>
    </row>
    <row r="127" spans="1:65" s="2" customFormat="1" ht="142.2" customHeight="1">
      <c r="A127" s="34"/>
      <c r="B127" s="35"/>
      <c r="C127" s="225" t="s">
        <v>230</v>
      </c>
      <c r="D127" s="225" t="s">
        <v>199</v>
      </c>
      <c r="E127" s="226" t="s">
        <v>200</v>
      </c>
      <c r="F127" s="227" t="s">
        <v>201</v>
      </c>
      <c r="G127" s="228" t="s">
        <v>202</v>
      </c>
      <c r="H127" s="229">
        <v>1.959</v>
      </c>
      <c r="I127" s="230"/>
      <c r="J127" s="231">
        <f>ROUND(I127*H127,2)</f>
        <v>0</v>
      </c>
      <c r="K127" s="227" t="s">
        <v>187</v>
      </c>
      <c r="L127" s="39"/>
      <c r="M127" s="232" t="s">
        <v>19</v>
      </c>
      <c r="N127" s="233" t="s">
        <v>42</v>
      </c>
      <c r="O127" s="64"/>
      <c r="P127" s="188">
        <f>O127*H127</f>
        <v>0</v>
      </c>
      <c r="Q127" s="188">
        <v>0</v>
      </c>
      <c r="R127" s="188">
        <f>Q127*H127</f>
        <v>0</v>
      </c>
      <c r="S127" s="188">
        <v>0</v>
      </c>
      <c r="T127" s="189">
        <f>S127*H127</f>
        <v>0</v>
      </c>
      <c r="U127" s="34"/>
      <c r="V127" s="34"/>
      <c r="W127" s="34"/>
      <c r="X127" s="34"/>
      <c r="Y127" s="34"/>
      <c r="Z127" s="34"/>
      <c r="AA127" s="34"/>
      <c r="AB127" s="34"/>
      <c r="AC127" s="34"/>
      <c r="AD127" s="34"/>
      <c r="AE127" s="34"/>
      <c r="AR127" s="190" t="s">
        <v>189</v>
      </c>
      <c r="AT127" s="190" t="s">
        <v>199</v>
      </c>
      <c r="AU127" s="190" t="s">
        <v>81</v>
      </c>
      <c r="AY127" s="17" t="s">
        <v>181</v>
      </c>
      <c r="BE127" s="191">
        <f>IF(N127="základní",J127,0)</f>
        <v>0</v>
      </c>
      <c r="BF127" s="191">
        <f>IF(N127="snížená",J127,0)</f>
        <v>0</v>
      </c>
      <c r="BG127" s="191">
        <f>IF(N127="zákl. přenesená",J127,0)</f>
        <v>0</v>
      </c>
      <c r="BH127" s="191">
        <f>IF(N127="sníž. přenesená",J127,0)</f>
        <v>0</v>
      </c>
      <c r="BI127" s="191">
        <f>IF(N127="nulová",J127,0)</f>
        <v>0</v>
      </c>
      <c r="BJ127" s="17" t="s">
        <v>79</v>
      </c>
      <c r="BK127" s="191">
        <f>ROUND(I127*H127,2)</f>
        <v>0</v>
      </c>
      <c r="BL127" s="17" t="s">
        <v>189</v>
      </c>
      <c r="BM127" s="190" t="s">
        <v>492</v>
      </c>
    </row>
    <row r="128" spans="1:47" s="2" customFormat="1" ht="19.2">
      <c r="A128" s="34"/>
      <c r="B128" s="35"/>
      <c r="C128" s="36"/>
      <c r="D128" s="194" t="s">
        <v>204</v>
      </c>
      <c r="E128" s="36"/>
      <c r="F128" s="234" t="s">
        <v>205</v>
      </c>
      <c r="G128" s="36"/>
      <c r="H128" s="36"/>
      <c r="I128" s="235"/>
      <c r="J128" s="36"/>
      <c r="K128" s="36"/>
      <c r="L128" s="39"/>
      <c r="M128" s="236"/>
      <c r="N128" s="237"/>
      <c r="O128" s="64"/>
      <c r="P128" s="64"/>
      <c r="Q128" s="64"/>
      <c r="R128" s="64"/>
      <c r="S128" s="64"/>
      <c r="T128" s="65"/>
      <c r="U128" s="34"/>
      <c r="V128" s="34"/>
      <c r="W128" s="34"/>
      <c r="X128" s="34"/>
      <c r="Y128" s="34"/>
      <c r="Z128" s="34"/>
      <c r="AA128" s="34"/>
      <c r="AB128" s="34"/>
      <c r="AC128" s="34"/>
      <c r="AD128" s="34"/>
      <c r="AE128" s="34"/>
      <c r="AT128" s="17" t="s">
        <v>204</v>
      </c>
      <c r="AU128" s="17" t="s">
        <v>81</v>
      </c>
    </row>
    <row r="129" spans="2:51" s="13" customFormat="1" ht="12">
      <c r="B129" s="192"/>
      <c r="C129" s="193"/>
      <c r="D129" s="194" t="s">
        <v>191</v>
      </c>
      <c r="E129" s="195" t="s">
        <v>19</v>
      </c>
      <c r="F129" s="196" t="s">
        <v>269</v>
      </c>
      <c r="G129" s="193"/>
      <c r="H129" s="195" t="s">
        <v>19</v>
      </c>
      <c r="I129" s="197"/>
      <c r="J129" s="193"/>
      <c r="K129" s="193"/>
      <c r="L129" s="198"/>
      <c r="M129" s="199"/>
      <c r="N129" s="200"/>
      <c r="O129" s="200"/>
      <c r="P129" s="200"/>
      <c r="Q129" s="200"/>
      <c r="R129" s="200"/>
      <c r="S129" s="200"/>
      <c r="T129" s="201"/>
      <c r="AT129" s="202" t="s">
        <v>191</v>
      </c>
      <c r="AU129" s="202" t="s">
        <v>81</v>
      </c>
      <c r="AV129" s="13" t="s">
        <v>79</v>
      </c>
      <c r="AW129" s="13" t="s">
        <v>32</v>
      </c>
      <c r="AX129" s="13" t="s">
        <v>71</v>
      </c>
      <c r="AY129" s="202" t="s">
        <v>181</v>
      </c>
    </row>
    <row r="130" spans="2:51" s="14" customFormat="1" ht="12">
      <c r="B130" s="203"/>
      <c r="C130" s="204"/>
      <c r="D130" s="194" t="s">
        <v>191</v>
      </c>
      <c r="E130" s="205" t="s">
        <v>19</v>
      </c>
      <c r="F130" s="206" t="s">
        <v>493</v>
      </c>
      <c r="G130" s="204"/>
      <c r="H130" s="207">
        <v>1.959</v>
      </c>
      <c r="I130" s="208"/>
      <c r="J130" s="204"/>
      <c r="K130" s="204"/>
      <c r="L130" s="209"/>
      <c r="M130" s="210"/>
      <c r="N130" s="211"/>
      <c r="O130" s="211"/>
      <c r="P130" s="211"/>
      <c r="Q130" s="211"/>
      <c r="R130" s="211"/>
      <c r="S130" s="211"/>
      <c r="T130" s="212"/>
      <c r="AT130" s="213" t="s">
        <v>191</v>
      </c>
      <c r="AU130" s="213" t="s">
        <v>81</v>
      </c>
      <c r="AV130" s="14" t="s">
        <v>81</v>
      </c>
      <c r="AW130" s="14" t="s">
        <v>32</v>
      </c>
      <c r="AX130" s="14" t="s">
        <v>71</v>
      </c>
      <c r="AY130" s="213" t="s">
        <v>181</v>
      </c>
    </row>
    <row r="131" spans="2:51" s="15" customFormat="1" ht="12">
      <c r="B131" s="214"/>
      <c r="C131" s="215"/>
      <c r="D131" s="194" t="s">
        <v>191</v>
      </c>
      <c r="E131" s="216" t="s">
        <v>19</v>
      </c>
      <c r="F131" s="217" t="s">
        <v>196</v>
      </c>
      <c r="G131" s="215"/>
      <c r="H131" s="218">
        <v>1.959</v>
      </c>
      <c r="I131" s="219"/>
      <c r="J131" s="215"/>
      <c r="K131" s="215"/>
      <c r="L131" s="220"/>
      <c r="M131" s="221"/>
      <c r="N131" s="222"/>
      <c r="O131" s="222"/>
      <c r="P131" s="222"/>
      <c r="Q131" s="222"/>
      <c r="R131" s="222"/>
      <c r="S131" s="222"/>
      <c r="T131" s="223"/>
      <c r="AT131" s="224" t="s">
        <v>191</v>
      </c>
      <c r="AU131" s="224" t="s">
        <v>81</v>
      </c>
      <c r="AV131" s="15" t="s">
        <v>189</v>
      </c>
      <c r="AW131" s="15" t="s">
        <v>32</v>
      </c>
      <c r="AX131" s="15" t="s">
        <v>79</v>
      </c>
      <c r="AY131" s="224" t="s">
        <v>181</v>
      </c>
    </row>
    <row r="132" spans="1:65" s="2" customFormat="1" ht="142.2" customHeight="1">
      <c r="A132" s="34"/>
      <c r="B132" s="35"/>
      <c r="C132" s="225" t="s">
        <v>188</v>
      </c>
      <c r="D132" s="225" t="s">
        <v>199</v>
      </c>
      <c r="E132" s="226" t="s">
        <v>271</v>
      </c>
      <c r="F132" s="227" t="s">
        <v>272</v>
      </c>
      <c r="G132" s="228" t="s">
        <v>262</v>
      </c>
      <c r="H132" s="229">
        <v>928.7</v>
      </c>
      <c r="I132" s="230"/>
      <c r="J132" s="231">
        <f>ROUND(I132*H132,2)</f>
        <v>0</v>
      </c>
      <c r="K132" s="227" t="s">
        <v>187</v>
      </c>
      <c r="L132" s="39"/>
      <c r="M132" s="232" t="s">
        <v>19</v>
      </c>
      <c r="N132" s="233" t="s">
        <v>42</v>
      </c>
      <c r="O132" s="64"/>
      <c r="P132" s="188">
        <f>O132*H132</f>
        <v>0</v>
      </c>
      <c r="Q132" s="188">
        <v>0</v>
      </c>
      <c r="R132" s="188">
        <f>Q132*H132</f>
        <v>0</v>
      </c>
      <c r="S132" s="188">
        <v>0</v>
      </c>
      <c r="T132" s="189">
        <f>S132*H132</f>
        <v>0</v>
      </c>
      <c r="U132" s="34"/>
      <c r="V132" s="34"/>
      <c r="W132" s="34"/>
      <c r="X132" s="34"/>
      <c r="Y132" s="34"/>
      <c r="Z132" s="34"/>
      <c r="AA132" s="34"/>
      <c r="AB132" s="34"/>
      <c r="AC132" s="34"/>
      <c r="AD132" s="34"/>
      <c r="AE132" s="34"/>
      <c r="AR132" s="190" t="s">
        <v>189</v>
      </c>
      <c r="AT132" s="190" t="s">
        <v>199</v>
      </c>
      <c r="AU132" s="190" t="s">
        <v>81</v>
      </c>
      <c r="AY132" s="17" t="s">
        <v>181</v>
      </c>
      <c r="BE132" s="191">
        <f>IF(N132="základní",J132,0)</f>
        <v>0</v>
      </c>
      <c r="BF132" s="191">
        <f>IF(N132="snížená",J132,0)</f>
        <v>0</v>
      </c>
      <c r="BG132" s="191">
        <f>IF(N132="zákl. přenesená",J132,0)</f>
        <v>0</v>
      </c>
      <c r="BH132" s="191">
        <f>IF(N132="sníž. přenesená",J132,0)</f>
        <v>0</v>
      </c>
      <c r="BI132" s="191">
        <f>IF(N132="nulová",J132,0)</f>
        <v>0</v>
      </c>
      <c r="BJ132" s="17" t="s">
        <v>79</v>
      </c>
      <c r="BK132" s="191">
        <f>ROUND(I132*H132,2)</f>
        <v>0</v>
      </c>
      <c r="BL132" s="17" t="s">
        <v>189</v>
      </c>
      <c r="BM132" s="190" t="s">
        <v>494</v>
      </c>
    </row>
    <row r="133" spans="1:47" s="2" customFormat="1" ht="19.2">
      <c r="A133" s="34"/>
      <c r="B133" s="35"/>
      <c r="C133" s="36"/>
      <c r="D133" s="194" t="s">
        <v>204</v>
      </c>
      <c r="E133" s="36"/>
      <c r="F133" s="234" t="s">
        <v>274</v>
      </c>
      <c r="G133" s="36"/>
      <c r="H133" s="36"/>
      <c r="I133" s="235"/>
      <c r="J133" s="36"/>
      <c r="K133" s="36"/>
      <c r="L133" s="39"/>
      <c r="M133" s="236"/>
      <c r="N133" s="237"/>
      <c r="O133" s="64"/>
      <c r="P133" s="64"/>
      <c r="Q133" s="64"/>
      <c r="R133" s="64"/>
      <c r="S133" s="64"/>
      <c r="T133" s="65"/>
      <c r="U133" s="34"/>
      <c r="V133" s="34"/>
      <c r="W133" s="34"/>
      <c r="X133" s="34"/>
      <c r="Y133" s="34"/>
      <c r="Z133" s="34"/>
      <c r="AA133" s="34"/>
      <c r="AB133" s="34"/>
      <c r="AC133" s="34"/>
      <c r="AD133" s="34"/>
      <c r="AE133" s="34"/>
      <c r="AT133" s="17" t="s">
        <v>204</v>
      </c>
      <c r="AU133" s="17" t="s">
        <v>81</v>
      </c>
    </row>
    <row r="134" spans="2:51" s="13" customFormat="1" ht="12">
      <c r="B134" s="192"/>
      <c r="C134" s="193"/>
      <c r="D134" s="194" t="s">
        <v>191</v>
      </c>
      <c r="E134" s="195" t="s">
        <v>19</v>
      </c>
      <c r="F134" s="196" t="s">
        <v>482</v>
      </c>
      <c r="G134" s="193"/>
      <c r="H134" s="195" t="s">
        <v>19</v>
      </c>
      <c r="I134" s="197"/>
      <c r="J134" s="193"/>
      <c r="K134" s="193"/>
      <c r="L134" s="198"/>
      <c r="M134" s="199"/>
      <c r="N134" s="200"/>
      <c r="O134" s="200"/>
      <c r="P134" s="200"/>
      <c r="Q134" s="200"/>
      <c r="R134" s="200"/>
      <c r="S134" s="200"/>
      <c r="T134" s="201"/>
      <c r="AT134" s="202" t="s">
        <v>191</v>
      </c>
      <c r="AU134" s="202" t="s">
        <v>81</v>
      </c>
      <c r="AV134" s="13" t="s">
        <v>79</v>
      </c>
      <c r="AW134" s="13" t="s">
        <v>32</v>
      </c>
      <c r="AX134" s="13" t="s">
        <v>71</v>
      </c>
      <c r="AY134" s="202" t="s">
        <v>181</v>
      </c>
    </row>
    <row r="135" spans="2:51" s="14" customFormat="1" ht="20.4">
      <c r="B135" s="203"/>
      <c r="C135" s="204"/>
      <c r="D135" s="194" t="s">
        <v>191</v>
      </c>
      <c r="E135" s="205" t="s">
        <v>19</v>
      </c>
      <c r="F135" s="206" t="s">
        <v>495</v>
      </c>
      <c r="G135" s="204"/>
      <c r="H135" s="207">
        <v>928.7</v>
      </c>
      <c r="I135" s="208"/>
      <c r="J135" s="204"/>
      <c r="K135" s="204"/>
      <c r="L135" s="209"/>
      <c r="M135" s="210"/>
      <c r="N135" s="211"/>
      <c r="O135" s="211"/>
      <c r="P135" s="211"/>
      <c r="Q135" s="211"/>
      <c r="R135" s="211"/>
      <c r="S135" s="211"/>
      <c r="T135" s="212"/>
      <c r="AT135" s="213" t="s">
        <v>191</v>
      </c>
      <c r="AU135" s="213" t="s">
        <v>81</v>
      </c>
      <c r="AV135" s="14" t="s">
        <v>81</v>
      </c>
      <c r="AW135" s="14" t="s">
        <v>32</v>
      </c>
      <c r="AX135" s="14" t="s">
        <v>71</v>
      </c>
      <c r="AY135" s="213" t="s">
        <v>181</v>
      </c>
    </row>
    <row r="136" spans="2:51" s="15" customFormat="1" ht="12">
      <c r="B136" s="214"/>
      <c r="C136" s="215"/>
      <c r="D136" s="194" t="s">
        <v>191</v>
      </c>
      <c r="E136" s="216" t="s">
        <v>19</v>
      </c>
      <c r="F136" s="217" t="s">
        <v>196</v>
      </c>
      <c r="G136" s="215"/>
      <c r="H136" s="218">
        <v>928.7</v>
      </c>
      <c r="I136" s="219"/>
      <c r="J136" s="215"/>
      <c r="K136" s="215"/>
      <c r="L136" s="220"/>
      <c r="M136" s="221"/>
      <c r="N136" s="222"/>
      <c r="O136" s="222"/>
      <c r="P136" s="222"/>
      <c r="Q136" s="222"/>
      <c r="R136" s="222"/>
      <c r="S136" s="222"/>
      <c r="T136" s="223"/>
      <c r="AT136" s="224" t="s">
        <v>191</v>
      </c>
      <c r="AU136" s="224" t="s">
        <v>81</v>
      </c>
      <c r="AV136" s="15" t="s">
        <v>189</v>
      </c>
      <c r="AW136" s="15" t="s">
        <v>32</v>
      </c>
      <c r="AX136" s="15" t="s">
        <v>79</v>
      </c>
      <c r="AY136" s="224" t="s">
        <v>181</v>
      </c>
    </row>
    <row r="137" spans="1:65" s="2" customFormat="1" ht="76.35" customHeight="1">
      <c r="A137" s="34"/>
      <c r="B137" s="35"/>
      <c r="C137" s="225" t="s">
        <v>240</v>
      </c>
      <c r="D137" s="225" t="s">
        <v>199</v>
      </c>
      <c r="E137" s="226" t="s">
        <v>209</v>
      </c>
      <c r="F137" s="227" t="s">
        <v>210</v>
      </c>
      <c r="G137" s="228" t="s">
        <v>211</v>
      </c>
      <c r="H137" s="229">
        <v>342.825</v>
      </c>
      <c r="I137" s="230"/>
      <c r="J137" s="231">
        <f>ROUND(I137*H137,2)</f>
        <v>0</v>
      </c>
      <c r="K137" s="227" t="s">
        <v>187</v>
      </c>
      <c r="L137" s="39"/>
      <c r="M137" s="232" t="s">
        <v>19</v>
      </c>
      <c r="N137" s="233" t="s">
        <v>42</v>
      </c>
      <c r="O137" s="64"/>
      <c r="P137" s="188">
        <f>O137*H137</f>
        <v>0</v>
      </c>
      <c r="Q137" s="188">
        <v>0</v>
      </c>
      <c r="R137" s="188">
        <f>Q137*H137</f>
        <v>0</v>
      </c>
      <c r="S137" s="188">
        <v>0</v>
      </c>
      <c r="T137" s="189">
        <f>S137*H137</f>
        <v>0</v>
      </c>
      <c r="U137" s="34"/>
      <c r="V137" s="34"/>
      <c r="W137" s="34"/>
      <c r="X137" s="34"/>
      <c r="Y137" s="34"/>
      <c r="Z137" s="34"/>
      <c r="AA137" s="34"/>
      <c r="AB137" s="34"/>
      <c r="AC137" s="34"/>
      <c r="AD137" s="34"/>
      <c r="AE137" s="34"/>
      <c r="AR137" s="190" t="s">
        <v>189</v>
      </c>
      <c r="AT137" s="190" t="s">
        <v>199</v>
      </c>
      <c r="AU137" s="190" t="s">
        <v>81</v>
      </c>
      <c r="AY137" s="17" t="s">
        <v>181</v>
      </c>
      <c r="BE137" s="191">
        <f>IF(N137="základní",J137,0)</f>
        <v>0</v>
      </c>
      <c r="BF137" s="191">
        <f>IF(N137="snížená",J137,0)</f>
        <v>0</v>
      </c>
      <c r="BG137" s="191">
        <f>IF(N137="zákl. přenesená",J137,0)</f>
        <v>0</v>
      </c>
      <c r="BH137" s="191">
        <f>IF(N137="sníž. přenesená",J137,0)</f>
        <v>0</v>
      </c>
      <c r="BI137" s="191">
        <f>IF(N137="nulová",J137,0)</f>
        <v>0</v>
      </c>
      <c r="BJ137" s="17" t="s">
        <v>79</v>
      </c>
      <c r="BK137" s="191">
        <f>ROUND(I137*H137,2)</f>
        <v>0</v>
      </c>
      <c r="BL137" s="17" t="s">
        <v>189</v>
      </c>
      <c r="BM137" s="190" t="s">
        <v>496</v>
      </c>
    </row>
    <row r="138" spans="2:51" s="13" customFormat="1" ht="12">
      <c r="B138" s="192"/>
      <c r="C138" s="193"/>
      <c r="D138" s="194" t="s">
        <v>191</v>
      </c>
      <c r="E138" s="195" t="s">
        <v>19</v>
      </c>
      <c r="F138" s="196" t="s">
        <v>256</v>
      </c>
      <c r="G138" s="193"/>
      <c r="H138" s="195" t="s">
        <v>19</v>
      </c>
      <c r="I138" s="197"/>
      <c r="J138" s="193"/>
      <c r="K138" s="193"/>
      <c r="L138" s="198"/>
      <c r="M138" s="199"/>
      <c r="N138" s="200"/>
      <c r="O138" s="200"/>
      <c r="P138" s="200"/>
      <c r="Q138" s="200"/>
      <c r="R138" s="200"/>
      <c r="S138" s="200"/>
      <c r="T138" s="201"/>
      <c r="AT138" s="202" t="s">
        <v>191</v>
      </c>
      <c r="AU138" s="202" t="s">
        <v>81</v>
      </c>
      <c r="AV138" s="13" t="s">
        <v>79</v>
      </c>
      <c r="AW138" s="13" t="s">
        <v>32</v>
      </c>
      <c r="AX138" s="13" t="s">
        <v>71</v>
      </c>
      <c r="AY138" s="202" t="s">
        <v>181</v>
      </c>
    </row>
    <row r="139" spans="2:51" s="14" customFormat="1" ht="12">
      <c r="B139" s="203"/>
      <c r="C139" s="204"/>
      <c r="D139" s="194" t="s">
        <v>191</v>
      </c>
      <c r="E139" s="205" t="s">
        <v>19</v>
      </c>
      <c r="F139" s="206" t="s">
        <v>497</v>
      </c>
      <c r="G139" s="204"/>
      <c r="H139" s="207">
        <v>342.825</v>
      </c>
      <c r="I139" s="208"/>
      <c r="J139" s="204"/>
      <c r="K139" s="204"/>
      <c r="L139" s="209"/>
      <c r="M139" s="210"/>
      <c r="N139" s="211"/>
      <c r="O139" s="211"/>
      <c r="P139" s="211"/>
      <c r="Q139" s="211"/>
      <c r="R139" s="211"/>
      <c r="S139" s="211"/>
      <c r="T139" s="212"/>
      <c r="AT139" s="213" t="s">
        <v>191</v>
      </c>
      <c r="AU139" s="213" t="s">
        <v>81</v>
      </c>
      <c r="AV139" s="14" t="s">
        <v>81</v>
      </c>
      <c r="AW139" s="14" t="s">
        <v>32</v>
      </c>
      <c r="AX139" s="14" t="s">
        <v>71</v>
      </c>
      <c r="AY139" s="213" t="s">
        <v>181</v>
      </c>
    </row>
    <row r="140" spans="2:51" s="15" customFormat="1" ht="12">
      <c r="B140" s="214"/>
      <c r="C140" s="215"/>
      <c r="D140" s="194" t="s">
        <v>191</v>
      </c>
      <c r="E140" s="216" t="s">
        <v>19</v>
      </c>
      <c r="F140" s="217" t="s">
        <v>196</v>
      </c>
      <c r="G140" s="215"/>
      <c r="H140" s="218">
        <v>342.825</v>
      </c>
      <c r="I140" s="219"/>
      <c r="J140" s="215"/>
      <c r="K140" s="215"/>
      <c r="L140" s="220"/>
      <c r="M140" s="221"/>
      <c r="N140" s="222"/>
      <c r="O140" s="222"/>
      <c r="P140" s="222"/>
      <c r="Q140" s="222"/>
      <c r="R140" s="222"/>
      <c r="S140" s="222"/>
      <c r="T140" s="223"/>
      <c r="AT140" s="224" t="s">
        <v>191</v>
      </c>
      <c r="AU140" s="224" t="s">
        <v>81</v>
      </c>
      <c r="AV140" s="15" t="s">
        <v>189</v>
      </c>
      <c r="AW140" s="15" t="s">
        <v>32</v>
      </c>
      <c r="AX140" s="15" t="s">
        <v>79</v>
      </c>
      <c r="AY140" s="224" t="s">
        <v>181</v>
      </c>
    </row>
    <row r="141" spans="1:65" s="2" customFormat="1" ht="76.35" customHeight="1">
      <c r="A141" s="34"/>
      <c r="B141" s="35"/>
      <c r="C141" s="225" t="s">
        <v>284</v>
      </c>
      <c r="D141" s="225" t="s">
        <v>199</v>
      </c>
      <c r="E141" s="226" t="s">
        <v>278</v>
      </c>
      <c r="F141" s="227" t="s">
        <v>279</v>
      </c>
      <c r="G141" s="228" t="s">
        <v>211</v>
      </c>
      <c r="H141" s="229">
        <v>162.523</v>
      </c>
      <c r="I141" s="230"/>
      <c r="J141" s="231">
        <f>ROUND(I141*H141,2)</f>
        <v>0</v>
      </c>
      <c r="K141" s="227" t="s">
        <v>187</v>
      </c>
      <c r="L141" s="39"/>
      <c r="M141" s="232" t="s">
        <v>19</v>
      </c>
      <c r="N141" s="233" t="s">
        <v>42</v>
      </c>
      <c r="O141" s="64"/>
      <c r="P141" s="188">
        <f>O141*H141</f>
        <v>0</v>
      </c>
      <c r="Q141" s="188">
        <v>0</v>
      </c>
      <c r="R141" s="188">
        <f>Q141*H141</f>
        <v>0</v>
      </c>
      <c r="S141" s="188">
        <v>0</v>
      </c>
      <c r="T141" s="189">
        <f>S141*H141</f>
        <v>0</v>
      </c>
      <c r="U141" s="34"/>
      <c r="V141" s="34"/>
      <c r="W141" s="34"/>
      <c r="X141" s="34"/>
      <c r="Y141" s="34"/>
      <c r="Z141" s="34"/>
      <c r="AA141" s="34"/>
      <c r="AB141" s="34"/>
      <c r="AC141" s="34"/>
      <c r="AD141" s="34"/>
      <c r="AE141" s="34"/>
      <c r="AR141" s="190" t="s">
        <v>189</v>
      </c>
      <c r="AT141" s="190" t="s">
        <v>199</v>
      </c>
      <c r="AU141" s="190" t="s">
        <v>81</v>
      </c>
      <c r="AY141" s="17" t="s">
        <v>181</v>
      </c>
      <c r="BE141" s="191">
        <f>IF(N141="základní",J141,0)</f>
        <v>0</v>
      </c>
      <c r="BF141" s="191">
        <f>IF(N141="snížená",J141,0)</f>
        <v>0</v>
      </c>
      <c r="BG141" s="191">
        <f>IF(N141="zákl. přenesená",J141,0)</f>
        <v>0</v>
      </c>
      <c r="BH141" s="191">
        <f>IF(N141="sníž. přenesená",J141,0)</f>
        <v>0</v>
      </c>
      <c r="BI141" s="191">
        <f>IF(N141="nulová",J141,0)</f>
        <v>0</v>
      </c>
      <c r="BJ141" s="17" t="s">
        <v>79</v>
      </c>
      <c r="BK141" s="191">
        <f>ROUND(I141*H141,2)</f>
        <v>0</v>
      </c>
      <c r="BL141" s="17" t="s">
        <v>189</v>
      </c>
      <c r="BM141" s="190" t="s">
        <v>498</v>
      </c>
    </row>
    <row r="142" spans="2:51" s="13" customFormat="1" ht="12">
      <c r="B142" s="192"/>
      <c r="C142" s="193"/>
      <c r="D142" s="194" t="s">
        <v>191</v>
      </c>
      <c r="E142" s="195" t="s">
        <v>19</v>
      </c>
      <c r="F142" s="196" t="s">
        <v>482</v>
      </c>
      <c r="G142" s="193"/>
      <c r="H142" s="195" t="s">
        <v>19</v>
      </c>
      <c r="I142" s="197"/>
      <c r="J142" s="193"/>
      <c r="K142" s="193"/>
      <c r="L142" s="198"/>
      <c r="M142" s="199"/>
      <c r="N142" s="200"/>
      <c r="O142" s="200"/>
      <c r="P142" s="200"/>
      <c r="Q142" s="200"/>
      <c r="R142" s="200"/>
      <c r="S142" s="200"/>
      <c r="T142" s="201"/>
      <c r="AT142" s="202" t="s">
        <v>191</v>
      </c>
      <c r="AU142" s="202" t="s">
        <v>81</v>
      </c>
      <c r="AV142" s="13" t="s">
        <v>79</v>
      </c>
      <c r="AW142" s="13" t="s">
        <v>32</v>
      </c>
      <c r="AX142" s="13" t="s">
        <v>71</v>
      </c>
      <c r="AY142" s="202" t="s">
        <v>181</v>
      </c>
    </row>
    <row r="143" spans="2:51" s="14" customFormat="1" ht="20.4">
      <c r="B143" s="203"/>
      <c r="C143" s="204"/>
      <c r="D143" s="194" t="s">
        <v>191</v>
      </c>
      <c r="E143" s="205" t="s">
        <v>19</v>
      </c>
      <c r="F143" s="206" t="s">
        <v>499</v>
      </c>
      <c r="G143" s="204"/>
      <c r="H143" s="207">
        <v>162.523</v>
      </c>
      <c r="I143" s="208"/>
      <c r="J143" s="204"/>
      <c r="K143" s="204"/>
      <c r="L143" s="209"/>
      <c r="M143" s="210"/>
      <c r="N143" s="211"/>
      <c r="O143" s="211"/>
      <c r="P143" s="211"/>
      <c r="Q143" s="211"/>
      <c r="R143" s="211"/>
      <c r="S143" s="211"/>
      <c r="T143" s="212"/>
      <c r="AT143" s="213" t="s">
        <v>191</v>
      </c>
      <c r="AU143" s="213" t="s">
        <v>81</v>
      </c>
      <c r="AV143" s="14" t="s">
        <v>81</v>
      </c>
      <c r="AW143" s="14" t="s">
        <v>32</v>
      </c>
      <c r="AX143" s="14" t="s">
        <v>71</v>
      </c>
      <c r="AY143" s="213" t="s">
        <v>181</v>
      </c>
    </row>
    <row r="144" spans="2:51" s="15" customFormat="1" ht="12">
      <c r="B144" s="214"/>
      <c r="C144" s="215"/>
      <c r="D144" s="194" t="s">
        <v>191</v>
      </c>
      <c r="E144" s="216" t="s">
        <v>19</v>
      </c>
      <c r="F144" s="217" t="s">
        <v>196</v>
      </c>
      <c r="G144" s="215"/>
      <c r="H144" s="218">
        <v>162.523</v>
      </c>
      <c r="I144" s="219"/>
      <c r="J144" s="215"/>
      <c r="K144" s="215"/>
      <c r="L144" s="220"/>
      <c r="M144" s="221"/>
      <c r="N144" s="222"/>
      <c r="O144" s="222"/>
      <c r="P144" s="222"/>
      <c r="Q144" s="222"/>
      <c r="R144" s="222"/>
      <c r="S144" s="222"/>
      <c r="T144" s="223"/>
      <c r="AT144" s="224" t="s">
        <v>191</v>
      </c>
      <c r="AU144" s="224" t="s">
        <v>81</v>
      </c>
      <c r="AV144" s="15" t="s">
        <v>189</v>
      </c>
      <c r="AW144" s="15" t="s">
        <v>32</v>
      </c>
      <c r="AX144" s="15" t="s">
        <v>79</v>
      </c>
      <c r="AY144" s="224" t="s">
        <v>181</v>
      </c>
    </row>
    <row r="145" spans="1:65" s="2" customFormat="1" ht="55.5" customHeight="1">
      <c r="A145" s="34"/>
      <c r="B145" s="35"/>
      <c r="C145" s="225" t="s">
        <v>289</v>
      </c>
      <c r="D145" s="225" t="s">
        <v>199</v>
      </c>
      <c r="E145" s="226" t="s">
        <v>215</v>
      </c>
      <c r="F145" s="227" t="s">
        <v>216</v>
      </c>
      <c r="G145" s="228" t="s">
        <v>202</v>
      </c>
      <c r="H145" s="229">
        <v>1.959</v>
      </c>
      <c r="I145" s="230"/>
      <c r="J145" s="231">
        <f>ROUND(I145*H145,2)</f>
        <v>0</v>
      </c>
      <c r="K145" s="227" t="s">
        <v>187</v>
      </c>
      <c r="L145" s="39"/>
      <c r="M145" s="232" t="s">
        <v>19</v>
      </c>
      <c r="N145" s="233" t="s">
        <v>42</v>
      </c>
      <c r="O145" s="64"/>
      <c r="P145" s="188">
        <f>O145*H145</f>
        <v>0</v>
      </c>
      <c r="Q145" s="188">
        <v>0</v>
      </c>
      <c r="R145" s="188">
        <f>Q145*H145</f>
        <v>0</v>
      </c>
      <c r="S145" s="188">
        <v>0</v>
      </c>
      <c r="T145" s="189">
        <f>S145*H145</f>
        <v>0</v>
      </c>
      <c r="U145" s="34"/>
      <c r="V145" s="34"/>
      <c r="W145" s="34"/>
      <c r="X145" s="34"/>
      <c r="Y145" s="34"/>
      <c r="Z145" s="34"/>
      <c r="AA145" s="34"/>
      <c r="AB145" s="34"/>
      <c r="AC145" s="34"/>
      <c r="AD145" s="34"/>
      <c r="AE145" s="34"/>
      <c r="AR145" s="190" t="s">
        <v>189</v>
      </c>
      <c r="AT145" s="190" t="s">
        <v>199</v>
      </c>
      <c r="AU145" s="190" t="s">
        <v>81</v>
      </c>
      <c r="AY145" s="17" t="s">
        <v>181</v>
      </c>
      <c r="BE145" s="191">
        <f>IF(N145="základní",J145,0)</f>
        <v>0</v>
      </c>
      <c r="BF145" s="191">
        <f>IF(N145="snížená",J145,0)</f>
        <v>0</v>
      </c>
      <c r="BG145" s="191">
        <f>IF(N145="zákl. přenesená",J145,0)</f>
        <v>0</v>
      </c>
      <c r="BH145" s="191">
        <f>IF(N145="sníž. přenesená",J145,0)</f>
        <v>0</v>
      </c>
      <c r="BI145" s="191">
        <f>IF(N145="nulová",J145,0)</f>
        <v>0</v>
      </c>
      <c r="BJ145" s="17" t="s">
        <v>79</v>
      </c>
      <c r="BK145" s="191">
        <f>ROUND(I145*H145,2)</f>
        <v>0</v>
      </c>
      <c r="BL145" s="17" t="s">
        <v>189</v>
      </c>
      <c r="BM145" s="190" t="s">
        <v>500</v>
      </c>
    </row>
    <row r="146" spans="1:47" s="2" customFormat="1" ht="19.2">
      <c r="A146" s="34"/>
      <c r="B146" s="35"/>
      <c r="C146" s="36"/>
      <c r="D146" s="194" t="s">
        <v>204</v>
      </c>
      <c r="E146" s="36"/>
      <c r="F146" s="234" t="s">
        <v>218</v>
      </c>
      <c r="G146" s="36"/>
      <c r="H146" s="36"/>
      <c r="I146" s="235"/>
      <c r="J146" s="36"/>
      <c r="K146" s="36"/>
      <c r="L146" s="39"/>
      <c r="M146" s="236"/>
      <c r="N146" s="237"/>
      <c r="O146" s="64"/>
      <c r="P146" s="64"/>
      <c r="Q146" s="64"/>
      <c r="R146" s="64"/>
      <c r="S146" s="64"/>
      <c r="T146" s="65"/>
      <c r="U146" s="34"/>
      <c r="V146" s="34"/>
      <c r="W146" s="34"/>
      <c r="X146" s="34"/>
      <c r="Y146" s="34"/>
      <c r="Z146" s="34"/>
      <c r="AA146" s="34"/>
      <c r="AB146" s="34"/>
      <c r="AC146" s="34"/>
      <c r="AD146" s="34"/>
      <c r="AE146" s="34"/>
      <c r="AT146" s="17" t="s">
        <v>204</v>
      </c>
      <c r="AU146" s="17" t="s">
        <v>81</v>
      </c>
    </row>
    <row r="147" spans="2:51" s="13" customFormat="1" ht="12">
      <c r="B147" s="192"/>
      <c r="C147" s="193"/>
      <c r="D147" s="194" t="s">
        <v>191</v>
      </c>
      <c r="E147" s="195" t="s">
        <v>19</v>
      </c>
      <c r="F147" s="196" t="s">
        <v>501</v>
      </c>
      <c r="G147" s="193"/>
      <c r="H147" s="195" t="s">
        <v>19</v>
      </c>
      <c r="I147" s="197"/>
      <c r="J147" s="193"/>
      <c r="K147" s="193"/>
      <c r="L147" s="198"/>
      <c r="M147" s="199"/>
      <c r="N147" s="200"/>
      <c r="O147" s="200"/>
      <c r="P147" s="200"/>
      <c r="Q147" s="200"/>
      <c r="R147" s="200"/>
      <c r="S147" s="200"/>
      <c r="T147" s="201"/>
      <c r="AT147" s="202" t="s">
        <v>191</v>
      </c>
      <c r="AU147" s="202" t="s">
        <v>81</v>
      </c>
      <c r="AV147" s="13" t="s">
        <v>79</v>
      </c>
      <c r="AW147" s="13" t="s">
        <v>32</v>
      </c>
      <c r="AX147" s="13" t="s">
        <v>71</v>
      </c>
      <c r="AY147" s="202" t="s">
        <v>181</v>
      </c>
    </row>
    <row r="148" spans="2:51" s="14" customFormat="1" ht="12">
      <c r="B148" s="203"/>
      <c r="C148" s="204"/>
      <c r="D148" s="194" t="s">
        <v>191</v>
      </c>
      <c r="E148" s="205" t="s">
        <v>19</v>
      </c>
      <c r="F148" s="206" t="s">
        <v>493</v>
      </c>
      <c r="G148" s="204"/>
      <c r="H148" s="207">
        <v>1.959</v>
      </c>
      <c r="I148" s="208"/>
      <c r="J148" s="204"/>
      <c r="K148" s="204"/>
      <c r="L148" s="209"/>
      <c r="M148" s="210"/>
      <c r="N148" s="211"/>
      <c r="O148" s="211"/>
      <c r="P148" s="211"/>
      <c r="Q148" s="211"/>
      <c r="R148" s="211"/>
      <c r="S148" s="211"/>
      <c r="T148" s="212"/>
      <c r="AT148" s="213" t="s">
        <v>191</v>
      </c>
      <c r="AU148" s="213" t="s">
        <v>81</v>
      </c>
      <c r="AV148" s="14" t="s">
        <v>81</v>
      </c>
      <c r="AW148" s="14" t="s">
        <v>32</v>
      </c>
      <c r="AX148" s="14" t="s">
        <v>71</v>
      </c>
      <c r="AY148" s="213" t="s">
        <v>181</v>
      </c>
    </row>
    <row r="149" spans="2:51" s="15" customFormat="1" ht="12">
      <c r="B149" s="214"/>
      <c r="C149" s="215"/>
      <c r="D149" s="194" t="s">
        <v>191</v>
      </c>
      <c r="E149" s="216" t="s">
        <v>19</v>
      </c>
      <c r="F149" s="217" t="s">
        <v>196</v>
      </c>
      <c r="G149" s="215"/>
      <c r="H149" s="218">
        <v>1.959</v>
      </c>
      <c r="I149" s="219"/>
      <c r="J149" s="215"/>
      <c r="K149" s="215"/>
      <c r="L149" s="220"/>
      <c r="M149" s="221"/>
      <c r="N149" s="222"/>
      <c r="O149" s="222"/>
      <c r="P149" s="222"/>
      <c r="Q149" s="222"/>
      <c r="R149" s="222"/>
      <c r="S149" s="222"/>
      <c r="T149" s="223"/>
      <c r="AT149" s="224" t="s">
        <v>191</v>
      </c>
      <c r="AU149" s="224" t="s">
        <v>81</v>
      </c>
      <c r="AV149" s="15" t="s">
        <v>189</v>
      </c>
      <c r="AW149" s="15" t="s">
        <v>32</v>
      </c>
      <c r="AX149" s="15" t="s">
        <v>79</v>
      </c>
      <c r="AY149" s="224" t="s">
        <v>181</v>
      </c>
    </row>
    <row r="150" spans="1:65" s="2" customFormat="1" ht="55.5" customHeight="1">
      <c r="A150" s="34"/>
      <c r="B150" s="35"/>
      <c r="C150" s="225" t="s">
        <v>294</v>
      </c>
      <c r="D150" s="225" t="s">
        <v>199</v>
      </c>
      <c r="E150" s="226" t="s">
        <v>285</v>
      </c>
      <c r="F150" s="227" t="s">
        <v>286</v>
      </c>
      <c r="G150" s="228" t="s">
        <v>262</v>
      </c>
      <c r="H150" s="229">
        <v>928.7</v>
      </c>
      <c r="I150" s="230"/>
      <c r="J150" s="231">
        <f>ROUND(I150*H150,2)</f>
        <v>0</v>
      </c>
      <c r="K150" s="227" t="s">
        <v>187</v>
      </c>
      <c r="L150" s="39"/>
      <c r="M150" s="232" t="s">
        <v>19</v>
      </c>
      <c r="N150" s="233" t="s">
        <v>42</v>
      </c>
      <c r="O150" s="64"/>
      <c r="P150" s="188">
        <f>O150*H150</f>
        <v>0</v>
      </c>
      <c r="Q150" s="188">
        <v>0</v>
      </c>
      <c r="R150" s="188">
        <f>Q150*H150</f>
        <v>0</v>
      </c>
      <c r="S150" s="188">
        <v>0</v>
      </c>
      <c r="T150" s="189">
        <f>S150*H150</f>
        <v>0</v>
      </c>
      <c r="U150" s="34"/>
      <c r="V150" s="34"/>
      <c r="W150" s="34"/>
      <c r="X150" s="34"/>
      <c r="Y150" s="34"/>
      <c r="Z150" s="34"/>
      <c r="AA150" s="34"/>
      <c r="AB150" s="34"/>
      <c r="AC150" s="34"/>
      <c r="AD150" s="34"/>
      <c r="AE150" s="34"/>
      <c r="AR150" s="190" t="s">
        <v>189</v>
      </c>
      <c r="AT150" s="190" t="s">
        <v>199</v>
      </c>
      <c r="AU150" s="190" t="s">
        <v>81</v>
      </c>
      <c r="AY150" s="17" t="s">
        <v>181</v>
      </c>
      <c r="BE150" s="191">
        <f>IF(N150="základní",J150,0)</f>
        <v>0</v>
      </c>
      <c r="BF150" s="191">
        <f>IF(N150="snížená",J150,0)</f>
        <v>0</v>
      </c>
      <c r="BG150" s="191">
        <f>IF(N150="zákl. přenesená",J150,0)</f>
        <v>0</v>
      </c>
      <c r="BH150" s="191">
        <f>IF(N150="sníž. přenesená",J150,0)</f>
        <v>0</v>
      </c>
      <c r="BI150" s="191">
        <f>IF(N150="nulová",J150,0)</f>
        <v>0</v>
      </c>
      <c r="BJ150" s="17" t="s">
        <v>79</v>
      </c>
      <c r="BK150" s="191">
        <f>ROUND(I150*H150,2)</f>
        <v>0</v>
      </c>
      <c r="BL150" s="17" t="s">
        <v>189</v>
      </c>
      <c r="BM150" s="190" t="s">
        <v>502</v>
      </c>
    </row>
    <row r="151" spans="1:47" s="2" customFormat="1" ht="19.2">
      <c r="A151" s="34"/>
      <c r="B151" s="35"/>
      <c r="C151" s="36"/>
      <c r="D151" s="194" t="s">
        <v>204</v>
      </c>
      <c r="E151" s="36"/>
      <c r="F151" s="234" t="s">
        <v>288</v>
      </c>
      <c r="G151" s="36"/>
      <c r="H151" s="36"/>
      <c r="I151" s="235"/>
      <c r="J151" s="36"/>
      <c r="K151" s="36"/>
      <c r="L151" s="39"/>
      <c r="M151" s="236"/>
      <c r="N151" s="237"/>
      <c r="O151" s="64"/>
      <c r="P151" s="64"/>
      <c r="Q151" s="64"/>
      <c r="R151" s="64"/>
      <c r="S151" s="64"/>
      <c r="T151" s="65"/>
      <c r="U151" s="34"/>
      <c r="V151" s="34"/>
      <c r="W151" s="34"/>
      <c r="X151" s="34"/>
      <c r="Y151" s="34"/>
      <c r="Z151" s="34"/>
      <c r="AA151" s="34"/>
      <c r="AB151" s="34"/>
      <c r="AC151" s="34"/>
      <c r="AD151" s="34"/>
      <c r="AE151" s="34"/>
      <c r="AT151" s="17" t="s">
        <v>204</v>
      </c>
      <c r="AU151" s="17" t="s">
        <v>81</v>
      </c>
    </row>
    <row r="152" spans="2:51" s="13" customFormat="1" ht="12">
      <c r="B152" s="192"/>
      <c r="C152" s="193"/>
      <c r="D152" s="194" t="s">
        <v>191</v>
      </c>
      <c r="E152" s="195" t="s">
        <v>19</v>
      </c>
      <c r="F152" s="196" t="s">
        <v>482</v>
      </c>
      <c r="G152" s="193"/>
      <c r="H152" s="195" t="s">
        <v>19</v>
      </c>
      <c r="I152" s="197"/>
      <c r="J152" s="193"/>
      <c r="K152" s="193"/>
      <c r="L152" s="198"/>
      <c r="M152" s="199"/>
      <c r="N152" s="200"/>
      <c r="O152" s="200"/>
      <c r="P152" s="200"/>
      <c r="Q152" s="200"/>
      <c r="R152" s="200"/>
      <c r="S152" s="200"/>
      <c r="T152" s="201"/>
      <c r="AT152" s="202" t="s">
        <v>191</v>
      </c>
      <c r="AU152" s="202" t="s">
        <v>81</v>
      </c>
      <c r="AV152" s="13" t="s">
        <v>79</v>
      </c>
      <c r="AW152" s="13" t="s">
        <v>32</v>
      </c>
      <c r="AX152" s="13" t="s">
        <v>71</v>
      </c>
      <c r="AY152" s="202" t="s">
        <v>181</v>
      </c>
    </row>
    <row r="153" spans="2:51" s="14" customFormat="1" ht="20.4">
      <c r="B153" s="203"/>
      <c r="C153" s="204"/>
      <c r="D153" s="194" t="s">
        <v>191</v>
      </c>
      <c r="E153" s="205" t="s">
        <v>19</v>
      </c>
      <c r="F153" s="206" t="s">
        <v>495</v>
      </c>
      <c r="G153" s="204"/>
      <c r="H153" s="207">
        <v>928.7</v>
      </c>
      <c r="I153" s="208"/>
      <c r="J153" s="204"/>
      <c r="K153" s="204"/>
      <c r="L153" s="209"/>
      <c r="M153" s="210"/>
      <c r="N153" s="211"/>
      <c r="O153" s="211"/>
      <c r="P153" s="211"/>
      <c r="Q153" s="211"/>
      <c r="R153" s="211"/>
      <c r="S153" s="211"/>
      <c r="T153" s="212"/>
      <c r="AT153" s="213" t="s">
        <v>191</v>
      </c>
      <c r="AU153" s="213" t="s">
        <v>81</v>
      </c>
      <c r="AV153" s="14" t="s">
        <v>81</v>
      </c>
      <c r="AW153" s="14" t="s">
        <v>32</v>
      </c>
      <c r="AX153" s="14" t="s">
        <v>71</v>
      </c>
      <c r="AY153" s="213" t="s">
        <v>181</v>
      </c>
    </row>
    <row r="154" spans="2:51" s="15" customFormat="1" ht="12">
      <c r="B154" s="214"/>
      <c r="C154" s="215"/>
      <c r="D154" s="194" t="s">
        <v>191</v>
      </c>
      <c r="E154" s="216" t="s">
        <v>19</v>
      </c>
      <c r="F154" s="217" t="s">
        <v>196</v>
      </c>
      <c r="G154" s="215"/>
      <c r="H154" s="218">
        <v>928.7</v>
      </c>
      <c r="I154" s="219"/>
      <c r="J154" s="215"/>
      <c r="K154" s="215"/>
      <c r="L154" s="220"/>
      <c r="M154" s="221"/>
      <c r="N154" s="222"/>
      <c r="O154" s="222"/>
      <c r="P154" s="222"/>
      <c r="Q154" s="222"/>
      <c r="R154" s="222"/>
      <c r="S154" s="222"/>
      <c r="T154" s="223"/>
      <c r="AT154" s="224" t="s">
        <v>191</v>
      </c>
      <c r="AU154" s="224" t="s">
        <v>81</v>
      </c>
      <c r="AV154" s="15" t="s">
        <v>189</v>
      </c>
      <c r="AW154" s="15" t="s">
        <v>32</v>
      </c>
      <c r="AX154" s="15" t="s">
        <v>79</v>
      </c>
      <c r="AY154" s="224" t="s">
        <v>181</v>
      </c>
    </row>
    <row r="155" spans="1:65" s="2" customFormat="1" ht="114.9" customHeight="1">
      <c r="A155" s="34"/>
      <c r="B155" s="35"/>
      <c r="C155" s="225" t="s">
        <v>300</v>
      </c>
      <c r="D155" s="225" t="s">
        <v>199</v>
      </c>
      <c r="E155" s="226" t="s">
        <v>290</v>
      </c>
      <c r="F155" s="227" t="s">
        <v>291</v>
      </c>
      <c r="G155" s="228" t="s">
        <v>292</v>
      </c>
      <c r="H155" s="229">
        <v>24</v>
      </c>
      <c r="I155" s="230"/>
      <c r="J155" s="231">
        <f>ROUND(I155*H155,2)</f>
        <v>0</v>
      </c>
      <c r="K155" s="227" t="s">
        <v>187</v>
      </c>
      <c r="L155" s="39"/>
      <c r="M155" s="232" t="s">
        <v>19</v>
      </c>
      <c r="N155" s="233" t="s">
        <v>42</v>
      </c>
      <c r="O155" s="64"/>
      <c r="P155" s="188">
        <f>O155*H155</f>
        <v>0</v>
      </c>
      <c r="Q155" s="188">
        <v>0</v>
      </c>
      <c r="R155" s="188">
        <f>Q155*H155</f>
        <v>0</v>
      </c>
      <c r="S155" s="188">
        <v>0</v>
      </c>
      <c r="T155" s="189">
        <f>S155*H155</f>
        <v>0</v>
      </c>
      <c r="U155" s="34"/>
      <c r="V155" s="34"/>
      <c r="W155" s="34"/>
      <c r="X155" s="34"/>
      <c r="Y155" s="34"/>
      <c r="Z155" s="34"/>
      <c r="AA155" s="34"/>
      <c r="AB155" s="34"/>
      <c r="AC155" s="34"/>
      <c r="AD155" s="34"/>
      <c r="AE155" s="34"/>
      <c r="AR155" s="190" t="s">
        <v>189</v>
      </c>
      <c r="AT155" s="190" t="s">
        <v>199</v>
      </c>
      <c r="AU155" s="190" t="s">
        <v>81</v>
      </c>
      <c r="AY155" s="17" t="s">
        <v>181</v>
      </c>
      <c r="BE155" s="191">
        <f>IF(N155="základní",J155,0)</f>
        <v>0</v>
      </c>
      <c r="BF155" s="191">
        <f>IF(N155="snížená",J155,0)</f>
        <v>0</v>
      </c>
      <c r="BG155" s="191">
        <f>IF(N155="zákl. přenesená",J155,0)</f>
        <v>0</v>
      </c>
      <c r="BH155" s="191">
        <f>IF(N155="sníž. přenesená",J155,0)</f>
        <v>0</v>
      </c>
      <c r="BI155" s="191">
        <f>IF(N155="nulová",J155,0)</f>
        <v>0</v>
      </c>
      <c r="BJ155" s="17" t="s">
        <v>79</v>
      </c>
      <c r="BK155" s="191">
        <f>ROUND(I155*H155,2)</f>
        <v>0</v>
      </c>
      <c r="BL155" s="17" t="s">
        <v>189</v>
      </c>
      <c r="BM155" s="190" t="s">
        <v>503</v>
      </c>
    </row>
    <row r="156" spans="2:51" s="14" customFormat="1" ht="12">
      <c r="B156" s="203"/>
      <c r="C156" s="204"/>
      <c r="D156" s="194" t="s">
        <v>191</v>
      </c>
      <c r="E156" s="205" t="s">
        <v>19</v>
      </c>
      <c r="F156" s="206" t="s">
        <v>437</v>
      </c>
      <c r="G156" s="204"/>
      <c r="H156" s="207">
        <v>24</v>
      </c>
      <c r="I156" s="208"/>
      <c r="J156" s="204"/>
      <c r="K156" s="204"/>
      <c r="L156" s="209"/>
      <c r="M156" s="210"/>
      <c r="N156" s="211"/>
      <c r="O156" s="211"/>
      <c r="P156" s="211"/>
      <c r="Q156" s="211"/>
      <c r="R156" s="211"/>
      <c r="S156" s="211"/>
      <c r="T156" s="212"/>
      <c r="AT156" s="213" t="s">
        <v>191</v>
      </c>
      <c r="AU156" s="213" t="s">
        <v>81</v>
      </c>
      <c r="AV156" s="14" t="s">
        <v>81</v>
      </c>
      <c r="AW156" s="14" t="s">
        <v>32</v>
      </c>
      <c r="AX156" s="14" t="s">
        <v>71</v>
      </c>
      <c r="AY156" s="213" t="s">
        <v>181</v>
      </c>
    </row>
    <row r="157" spans="2:51" s="15" customFormat="1" ht="12">
      <c r="B157" s="214"/>
      <c r="C157" s="215"/>
      <c r="D157" s="194" t="s">
        <v>191</v>
      </c>
      <c r="E157" s="216" t="s">
        <v>19</v>
      </c>
      <c r="F157" s="217" t="s">
        <v>196</v>
      </c>
      <c r="G157" s="215"/>
      <c r="H157" s="218">
        <v>24</v>
      </c>
      <c r="I157" s="219"/>
      <c r="J157" s="215"/>
      <c r="K157" s="215"/>
      <c r="L157" s="220"/>
      <c r="M157" s="221"/>
      <c r="N157" s="222"/>
      <c r="O157" s="222"/>
      <c r="P157" s="222"/>
      <c r="Q157" s="222"/>
      <c r="R157" s="222"/>
      <c r="S157" s="222"/>
      <c r="T157" s="223"/>
      <c r="AT157" s="224" t="s">
        <v>191</v>
      </c>
      <c r="AU157" s="224" t="s">
        <v>81</v>
      </c>
      <c r="AV157" s="15" t="s">
        <v>189</v>
      </c>
      <c r="AW157" s="15" t="s">
        <v>32</v>
      </c>
      <c r="AX157" s="15" t="s">
        <v>79</v>
      </c>
      <c r="AY157" s="224" t="s">
        <v>181</v>
      </c>
    </row>
    <row r="158" spans="1:65" s="2" customFormat="1" ht="90" customHeight="1">
      <c r="A158" s="34"/>
      <c r="B158" s="35"/>
      <c r="C158" s="225" t="s">
        <v>304</v>
      </c>
      <c r="D158" s="225" t="s">
        <v>199</v>
      </c>
      <c r="E158" s="226" t="s">
        <v>295</v>
      </c>
      <c r="F158" s="227" t="s">
        <v>296</v>
      </c>
      <c r="G158" s="228" t="s">
        <v>262</v>
      </c>
      <c r="H158" s="229">
        <v>600</v>
      </c>
      <c r="I158" s="230"/>
      <c r="J158" s="231">
        <f>ROUND(I158*H158,2)</f>
        <v>0</v>
      </c>
      <c r="K158" s="227" t="s">
        <v>187</v>
      </c>
      <c r="L158" s="39"/>
      <c r="M158" s="232" t="s">
        <v>19</v>
      </c>
      <c r="N158" s="233" t="s">
        <v>42</v>
      </c>
      <c r="O158" s="64"/>
      <c r="P158" s="188">
        <f>O158*H158</f>
        <v>0</v>
      </c>
      <c r="Q158" s="188">
        <v>0</v>
      </c>
      <c r="R158" s="188">
        <f>Q158*H158</f>
        <v>0</v>
      </c>
      <c r="S158" s="188">
        <v>0</v>
      </c>
      <c r="T158" s="189">
        <f>S158*H158</f>
        <v>0</v>
      </c>
      <c r="U158" s="34"/>
      <c r="V158" s="34"/>
      <c r="W158" s="34"/>
      <c r="X158" s="34"/>
      <c r="Y158" s="34"/>
      <c r="Z158" s="34"/>
      <c r="AA158" s="34"/>
      <c r="AB158" s="34"/>
      <c r="AC158" s="34"/>
      <c r="AD158" s="34"/>
      <c r="AE158" s="34"/>
      <c r="AR158" s="190" t="s">
        <v>189</v>
      </c>
      <c r="AT158" s="190" t="s">
        <v>199</v>
      </c>
      <c r="AU158" s="190" t="s">
        <v>81</v>
      </c>
      <c r="AY158" s="17" t="s">
        <v>181</v>
      </c>
      <c r="BE158" s="191">
        <f>IF(N158="základní",J158,0)</f>
        <v>0</v>
      </c>
      <c r="BF158" s="191">
        <f>IF(N158="snížená",J158,0)</f>
        <v>0</v>
      </c>
      <c r="BG158" s="191">
        <f>IF(N158="zákl. přenesená",J158,0)</f>
        <v>0</v>
      </c>
      <c r="BH158" s="191">
        <f>IF(N158="sníž. přenesená",J158,0)</f>
        <v>0</v>
      </c>
      <c r="BI158" s="191">
        <f>IF(N158="nulová",J158,0)</f>
        <v>0</v>
      </c>
      <c r="BJ158" s="17" t="s">
        <v>79</v>
      </c>
      <c r="BK158" s="191">
        <f>ROUND(I158*H158,2)</f>
        <v>0</v>
      </c>
      <c r="BL158" s="17" t="s">
        <v>189</v>
      </c>
      <c r="BM158" s="190" t="s">
        <v>504</v>
      </c>
    </row>
    <row r="159" spans="2:51" s="13" customFormat="1" ht="12">
      <c r="B159" s="192"/>
      <c r="C159" s="193"/>
      <c r="D159" s="194" t="s">
        <v>191</v>
      </c>
      <c r="E159" s="195" t="s">
        <v>19</v>
      </c>
      <c r="F159" s="196" t="s">
        <v>505</v>
      </c>
      <c r="G159" s="193"/>
      <c r="H159" s="195" t="s">
        <v>19</v>
      </c>
      <c r="I159" s="197"/>
      <c r="J159" s="193"/>
      <c r="K159" s="193"/>
      <c r="L159" s="198"/>
      <c r="M159" s="199"/>
      <c r="N159" s="200"/>
      <c r="O159" s="200"/>
      <c r="P159" s="200"/>
      <c r="Q159" s="200"/>
      <c r="R159" s="200"/>
      <c r="S159" s="200"/>
      <c r="T159" s="201"/>
      <c r="AT159" s="202" t="s">
        <v>191</v>
      </c>
      <c r="AU159" s="202" t="s">
        <v>81</v>
      </c>
      <c r="AV159" s="13" t="s">
        <v>79</v>
      </c>
      <c r="AW159" s="13" t="s">
        <v>32</v>
      </c>
      <c r="AX159" s="13" t="s">
        <v>71</v>
      </c>
      <c r="AY159" s="202" t="s">
        <v>181</v>
      </c>
    </row>
    <row r="160" spans="2:51" s="14" customFormat="1" ht="12">
      <c r="B160" s="203"/>
      <c r="C160" s="204"/>
      <c r="D160" s="194" t="s">
        <v>191</v>
      </c>
      <c r="E160" s="205" t="s">
        <v>19</v>
      </c>
      <c r="F160" s="206" t="s">
        <v>506</v>
      </c>
      <c r="G160" s="204"/>
      <c r="H160" s="207">
        <v>200</v>
      </c>
      <c r="I160" s="208"/>
      <c r="J160" s="204"/>
      <c r="K160" s="204"/>
      <c r="L160" s="209"/>
      <c r="M160" s="210"/>
      <c r="N160" s="211"/>
      <c r="O160" s="211"/>
      <c r="P160" s="211"/>
      <c r="Q160" s="211"/>
      <c r="R160" s="211"/>
      <c r="S160" s="211"/>
      <c r="T160" s="212"/>
      <c r="AT160" s="213" t="s">
        <v>191</v>
      </c>
      <c r="AU160" s="213" t="s">
        <v>81</v>
      </c>
      <c r="AV160" s="14" t="s">
        <v>81</v>
      </c>
      <c r="AW160" s="14" t="s">
        <v>32</v>
      </c>
      <c r="AX160" s="14" t="s">
        <v>71</v>
      </c>
      <c r="AY160" s="213" t="s">
        <v>181</v>
      </c>
    </row>
    <row r="161" spans="2:51" s="14" customFormat="1" ht="12">
      <c r="B161" s="203"/>
      <c r="C161" s="204"/>
      <c r="D161" s="194" t="s">
        <v>191</v>
      </c>
      <c r="E161" s="205" t="s">
        <v>19</v>
      </c>
      <c r="F161" s="206" t="s">
        <v>507</v>
      </c>
      <c r="G161" s="204"/>
      <c r="H161" s="207">
        <v>200</v>
      </c>
      <c r="I161" s="208"/>
      <c r="J161" s="204"/>
      <c r="K161" s="204"/>
      <c r="L161" s="209"/>
      <c r="M161" s="210"/>
      <c r="N161" s="211"/>
      <c r="O161" s="211"/>
      <c r="P161" s="211"/>
      <c r="Q161" s="211"/>
      <c r="R161" s="211"/>
      <c r="S161" s="211"/>
      <c r="T161" s="212"/>
      <c r="AT161" s="213" t="s">
        <v>191</v>
      </c>
      <c r="AU161" s="213" t="s">
        <v>81</v>
      </c>
      <c r="AV161" s="14" t="s">
        <v>81</v>
      </c>
      <c r="AW161" s="14" t="s">
        <v>32</v>
      </c>
      <c r="AX161" s="14" t="s">
        <v>71</v>
      </c>
      <c r="AY161" s="213" t="s">
        <v>181</v>
      </c>
    </row>
    <row r="162" spans="2:51" s="14" customFormat="1" ht="12">
      <c r="B162" s="203"/>
      <c r="C162" s="204"/>
      <c r="D162" s="194" t="s">
        <v>191</v>
      </c>
      <c r="E162" s="205" t="s">
        <v>19</v>
      </c>
      <c r="F162" s="206" t="s">
        <v>508</v>
      </c>
      <c r="G162" s="204"/>
      <c r="H162" s="207">
        <v>200</v>
      </c>
      <c r="I162" s="208"/>
      <c r="J162" s="204"/>
      <c r="K162" s="204"/>
      <c r="L162" s="209"/>
      <c r="M162" s="210"/>
      <c r="N162" s="211"/>
      <c r="O162" s="211"/>
      <c r="P162" s="211"/>
      <c r="Q162" s="211"/>
      <c r="R162" s="211"/>
      <c r="S162" s="211"/>
      <c r="T162" s="212"/>
      <c r="AT162" s="213" t="s">
        <v>191</v>
      </c>
      <c r="AU162" s="213" t="s">
        <v>81</v>
      </c>
      <c r="AV162" s="14" t="s">
        <v>81</v>
      </c>
      <c r="AW162" s="14" t="s">
        <v>32</v>
      </c>
      <c r="AX162" s="14" t="s">
        <v>71</v>
      </c>
      <c r="AY162" s="213" t="s">
        <v>181</v>
      </c>
    </row>
    <row r="163" spans="2:51" s="15" customFormat="1" ht="12">
      <c r="B163" s="214"/>
      <c r="C163" s="215"/>
      <c r="D163" s="194" t="s">
        <v>191</v>
      </c>
      <c r="E163" s="216" t="s">
        <v>19</v>
      </c>
      <c r="F163" s="217" t="s">
        <v>196</v>
      </c>
      <c r="G163" s="215"/>
      <c r="H163" s="218">
        <v>600</v>
      </c>
      <c r="I163" s="219"/>
      <c r="J163" s="215"/>
      <c r="K163" s="215"/>
      <c r="L163" s="220"/>
      <c r="M163" s="221"/>
      <c r="N163" s="222"/>
      <c r="O163" s="222"/>
      <c r="P163" s="222"/>
      <c r="Q163" s="222"/>
      <c r="R163" s="222"/>
      <c r="S163" s="222"/>
      <c r="T163" s="223"/>
      <c r="AT163" s="224" t="s">
        <v>191</v>
      </c>
      <c r="AU163" s="224" t="s">
        <v>81</v>
      </c>
      <c r="AV163" s="15" t="s">
        <v>189</v>
      </c>
      <c r="AW163" s="15" t="s">
        <v>32</v>
      </c>
      <c r="AX163" s="15" t="s">
        <v>79</v>
      </c>
      <c r="AY163" s="224" t="s">
        <v>181</v>
      </c>
    </row>
    <row r="164" spans="1:65" s="2" customFormat="1" ht="90" customHeight="1">
      <c r="A164" s="34"/>
      <c r="B164" s="35"/>
      <c r="C164" s="225" t="s">
        <v>8</v>
      </c>
      <c r="D164" s="225" t="s">
        <v>199</v>
      </c>
      <c r="E164" s="226" t="s">
        <v>301</v>
      </c>
      <c r="F164" s="227" t="s">
        <v>302</v>
      </c>
      <c r="G164" s="228" t="s">
        <v>262</v>
      </c>
      <c r="H164" s="229">
        <v>600</v>
      </c>
      <c r="I164" s="230"/>
      <c r="J164" s="231">
        <f>ROUND(I164*H164,2)</f>
        <v>0</v>
      </c>
      <c r="K164" s="227" t="s">
        <v>187</v>
      </c>
      <c r="L164" s="39"/>
      <c r="M164" s="232" t="s">
        <v>19</v>
      </c>
      <c r="N164" s="233" t="s">
        <v>42</v>
      </c>
      <c r="O164" s="64"/>
      <c r="P164" s="188">
        <f>O164*H164</f>
        <v>0</v>
      </c>
      <c r="Q164" s="188">
        <v>0</v>
      </c>
      <c r="R164" s="188">
        <f>Q164*H164</f>
        <v>0</v>
      </c>
      <c r="S164" s="188">
        <v>0</v>
      </c>
      <c r="T164" s="189">
        <f>S164*H164</f>
        <v>0</v>
      </c>
      <c r="U164" s="34"/>
      <c r="V164" s="34"/>
      <c r="W164" s="34"/>
      <c r="X164" s="34"/>
      <c r="Y164" s="34"/>
      <c r="Z164" s="34"/>
      <c r="AA164" s="34"/>
      <c r="AB164" s="34"/>
      <c r="AC164" s="34"/>
      <c r="AD164" s="34"/>
      <c r="AE164" s="34"/>
      <c r="AR164" s="190" t="s">
        <v>189</v>
      </c>
      <c r="AT164" s="190" t="s">
        <v>199</v>
      </c>
      <c r="AU164" s="190" t="s">
        <v>81</v>
      </c>
      <c r="AY164" s="17" t="s">
        <v>181</v>
      </c>
      <c r="BE164" s="191">
        <f>IF(N164="základní",J164,0)</f>
        <v>0</v>
      </c>
      <c r="BF164" s="191">
        <f>IF(N164="snížená",J164,0)</f>
        <v>0</v>
      </c>
      <c r="BG164" s="191">
        <f>IF(N164="zákl. přenesená",J164,0)</f>
        <v>0</v>
      </c>
      <c r="BH164" s="191">
        <f>IF(N164="sníž. přenesená",J164,0)</f>
        <v>0</v>
      </c>
      <c r="BI164" s="191">
        <f>IF(N164="nulová",J164,0)</f>
        <v>0</v>
      </c>
      <c r="BJ164" s="17" t="s">
        <v>79</v>
      </c>
      <c r="BK164" s="191">
        <f>ROUND(I164*H164,2)</f>
        <v>0</v>
      </c>
      <c r="BL164" s="17" t="s">
        <v>189</v>
      </c>
      <c r="BM164" s="190" t="s">
        <v>509</v>
      </c>
    </row>
    <row r="165" spans="2:51" s="13" customFormat="1" ht="12">
      <c r="B165" s="192"/>
      <c r="C165" s="193"/>
      <c r="D165" s="194" t="s">
        <v>191</v>
      </c>
      <c r="E165" s="195" t="s">
        <v>19</v>
      </c>
      <c r="F165" s="196" t="s">
        <v>505</v>
      </c>
      <c r="G165" s="193"/>
      <c r="H165" s="195" t="s">
        <v>19</v>
      </c>
      <c r="I165" s="197"/>
      <c r="J165" s="193"/>
      <c r="K165" s="193"/>
      <c r="L165" s="198"/>
      <c r="M165" s="199"/>
      <c r="N165" s="200"/>
      <c r="O165" s="200"/>
      <c r="P165" s="200"/>
      <c r="Q165" s="200"/>
      <c r="R165" s="200"/>
      <c r="S165" s="200"/>
      <c r="T165" s="201"/>
      <c r="AT165" s="202" t="s">
        <v>191</v>
      </c>
      <c r="AU165" s="202" t="s">
        <v>81</v>
      </c>
      <c r="AV165" s="13" t="s">
        <v>79</v>
      </c>
      <c r="AW165" s="13" t="s">
        <v>32</v>
      </c>
      <c r="AX165" s="13" t="s">
        <v>71</v>
      </c>
      <c r="AY165" s="202" t="s">
        <v>181</v>
      </c>
    </row>
    <row r="166" spans="2:51" s="14" customFormat="1" ht="12">
      <c r="B166" s="203"/>
      <c r="C166" s="204"/>
      <c r="D166" s="194" t="s">
        <v>191</v>
      </c>
      <c r="E166" s="205" t="s">
        <v>19</v>
      </c>
      <c r="F166" s="206" t="s">
        <v>506</v>
      </c>
      <c r="G166" s="204"/>
      <c r="H166" s="207">
        <v>200</v>
      </c>
      <c r="I166" s="208"/>
      <c r="J166" s="204"/>
      <c r="K166" s="204"/>
      <c r="L166" s="209"/>
      <c r="M166" s="210"/>
      <c r="N166" s="211"/>
      <c r="O166" s="211"/>
      <c r="P166" s="211"/>
      <c r="Q166" s="211"/>
      <c r="R166" s="211"/>
      <c r="S166" s="211"/>
      <c r="T166" s="212"/>
      <c r="AT166" s="213" t="s">
        <v>191</v>
      </c>
      <c r="AU166" s="213" t="s">
        <v>81</v>
      </c>
      <c r="AV166" s="14" t="s">
        <v>81</v>
      </c>
      <c r="AW166" s="14" t="s">
        <v>32</v>
      </c>
      <c r="AX166" s="14" t="s">
        <v>71</v>
      </c>
      <c r="AY166" s="213" t="s">
        <v>181</v>
      </c>
    </row>
    <row r="167" spans="2:51" s="14" customFormat="1" ht="12">
      <c r="B167" s="203"/>
      <c r="C167" s="204"/>
      <c r="D167" s="194" t="s">
        <v>191</v>
      </c>
      <c r="E167" s="205" t="s">
        <v>19</v>
      </c>
      <c r="F167" s="206" t="s">
        <v>507</v>
      </c>
      <c r="G167" s="204"/>
      <c r="H167" s="207">
        <v>200</v>
      </c>
      <c r="I167" s="208"/>
      <c r="J167" s="204"/>
      <c r="K167" s="204"/>
      <c r="L167" s="209"/>
      <c r="M167" s="210"/>
      <c r="N167" s="211"/>
      <c r="O167" s="211"/>
      <c r="P167" s="211"/>
      <c r="Q167" s="211"/>
      <c r="R167" s="211"/>
      <c r="S167" s="211"/>
      <c r="T167" s="212"/>
      <c r="AT167" s="213" t="s">
        <v>191</v>
      </c>
      <c r="AU167" s="213" t="s">
        <v>81</v>
      </c>
      <c r="AV167" s="14" t="s">
        <v>81</v>
      </c>
      <c r="AW167" s="14" t="s">
        <v>32</v>
      </c>
      <c r="AX167" s="14" t="s">
        <v>71</v>
      </c>
      <c r="AY167" s="213" t="s">
        <v>181</v>
      </c>
    </row>
    <row r="168" spans="2:51" s="14" customFormat="1" ht="12">
      <c r="B168" s="203"/>
      <c r="C168" s="204"/>
      <c r="D168" s="194" t="s">
        <v>191</v>
      </c>
      <c r="E168" s="205" t="s">
        <v>19</v>
      </c>
      <c r="F168" s="206" t="s">
        <v>508</v>
      </c>
      <c r="G168" s="204"/>
      <c r="H168" s="207">
        <v>200</v>
      </c>
      <c r="I168" s="208"/>
      <c r="J168" s="204"/>
      <c r="K168" s="204"/>
      <c r="L168" s="209"/>
      <c r="M168" s="210"/>
      <c r="N168" s="211"/>
      <c r="O168" s="211"/>
      <c r="P168" s="211"/>
      <c r="Q168" s="211"/>
      <c r="R168" s="211"/>
      <c r="S168" s="211"/>
      <c r="T168" s="212"/>
      <c r="AT168" s="213" t="s">
        <v>191</v>
      </c>
      <c r="AU168" s="213" t="s">
        <v>81</v>
      </c>
      <c r="AV168" s="14" t="s">
        <v>81</v>
      </c>
      <c r="AW168" s="14" t="s">
        <v>32</v>
      </c>
      <c r="AX168" s="14" t="s">
        <v>71</v>
      </c>
      <c r="AY168" s="213" t="s">
        <v>181</v>
      </c>
    </row>
    <row r="169" spans="2:51" s="15" customFormat="1" ht="12">
      <c r="B169" s="214"/>
      <c r="C169" s="215"/>
      <c r="D169" s="194" t="s">
        <v>191</v>
      </c>
      <c r="E169" s="216" t="s">
        <v>19</v>
      </c>
      <c r="F169" s="217" t="s">
        <v>196</v>
      </c>
      <c r="G169" s="215"/>
      <c r="H169" s="218">
        <v>600</v>
      </c>
      <c r="I169" s="219"/>
      <c r="J169" s="215"/>
      <c r="K169" s="215"/>
      <c r="L169" s="220"/>
      <c r="M169" s="221"/>
      <c r="N169" s="222"/>
      <c r="O169" s="222"/>
      <c r="P169" s="222"/>
      <c r="Q169" s="222"/>
      <c r="R169" s="222"/>
      <c r="S169" s="222"/>
      <c r="T169" s="223"/>
      <c r="AT169" s="224" t="s">
        <v>191</v>
      </c>
      <c r="AU169" s="224" t="s">
        <v>81</v>
      </c>
      <c r="AV169" s="15" t="s">
        <v>189</v>
      </c>
      <c r="AW169" s="15" t="s">
        <v>32</v>
      </c>
      <c r="AX169" s="15" t="s">
        <v>79</v>
      </c>
      <c r="AY169" s="224" t="s">
        <v>181</v>
      </c>
    </row>
    <row r="170" spans="1:65" s="2" customFormat="1" ht="194.4" customHeight="1">
      <c r="A170" s="34"/>
      <c r="B170" s="35"/>
      <c r="C170" s="225" t="s">
        <v>310</v>
      </c>
      <c r="D170" s="225" t="s">
        <v>199</v>
      </c>
      <c r="E170" s="226" t="s">
        <v>305</v>
      </c>
      <c r="F170" s="227" t="s">
        <v>306</v>
      </c>
      <c r="G170" s="228" t="s">
        <v>223</v>
      </c>
      <c r="H170" s="229">
        <v>12</v>
      </c>
      <c r="I170" s="230"/>
      <c r="J170" s="231">
        <f>ROUND(I170*H170,2)</f>
        <v>0</v>
      </c>
      <c r="K170" s="227" t="s">
        <v>187</v>
      </c>
      <c r="L170" s="39"/>
      <c r="M170" s="232" t="s">
        <v>19</v>
      </c>
      <c r="N170" s="233" t="s">
        <v>42</v>
      </c>
      <c r="O170" s="64"/>
      <c r="P170" s="188">
        <f>O170*H170</f>
        <v>0</v>
      </c>
      <c r="Q170" s="188">
        <v>0</v>
      </c>
      <c r="R170" s="188">
        <f>Q170*H170</f>
        <v>0</v>
      </c>
      <c r="S170" s="188">
        <v>0</v>
      </c>
      <c r="T170" s="189">
        <f>S170*H170</f>
        <v>0</v>
      </c>
      <c r="U170" s="34"/>
      <c r="V170" s="34"/>
      <c r="W170" s="34"/>
      <c r="X170" s="34"/>
      <c r="Y170" s="34"/>
      <c r="Z170" s="34"/>
      <c r="AA170" s="34"/>
      <c r="AB170" s="34"/>
      <c r="AC170" s="34"/>
      <c r="AD170" s="34"/>
      <c r="AE170" s="34"/>
      <c r="AR170" s="190" t="s">
        <v>189</v>
      </c>
      <c r="AT170" s="190" t="s">
        <v>199</v>
      </c>
      <c r="AU170" s="190" t="s">
        <v>81</v>
      </c>
      <c r="AY170" s="17" t="s">
        <v>181</v>
      </c>
      <c r="BE170" s="191">
        <f>IF(N170="základní",J170,0)</f>
        <v>0</v>
      </c>
      <c r="BF170" s="191">
        <f>IF(N170="snížená",J170,0)</f>
        <v>0</v>
      </c>
      <c r="BG170" s="191">
        <f>IF(N170="zákl. přenesená",J170,0)</f>
        <v>0</v>
      </c>
      <c r="BH170" s="191">
        <f>IF(N170="sníž. přenesená",J170,0)</f>
        <v>0</v>
      </c>
      <c r="BI170" s="191">
        <f>IF(N170="nulová",J170,0)</f>
        <v>0</v>
      </c>
      <c r="BJ170" s="17" t="s">
        <v>79</v>
      </c>
      <c r="BK170" s="191">
        <f>ROUND(I170*H170,2)</f>
        <v>0</v>
      </c>
      <c r="BL170" s="17" t="s">
        <v>189</v>
      </c>
      <c r="BM170" s="190" t="s">
        <v>510</v>
      </c>
    </row>
    <row r="171" spans="1:47" s="2" customFormat="1" ht="19.2">
      <c r="A171" s="34"/>
      <c r="B171" s="35"/>
      <c r="C171" s="36"/>
      <c r="D171" s="194" t="s">
        <v>204</v>
      </c>
      <c r="E171" s="36"/>
      <c r="F171" s="234" t="s">
        <v>308</v>
      </c>
      <c r="G171" s="36"/>
      <c r="H171" s="36"/>
      <c r="I171" s="235"/>
      <c r="J171" s="36"/>
      <c r="K171" s="36"/>
      <c r="L171" s="39"/>
      <c r="M171" s="236"/>
      <c r="N171" s="237"/>
      <c r="O171" s="64"/>
      <c r="P171" s="64"/>
      <c r="Q171" s="64"/>
      <c r="R171" s="64"/>
      <c r="S171" s="64"/>
      <c r="T171" s="65"/>
      <c r="U171" s="34"/>
      <c r="V171" s="34"/>
      <c r="W171" s="34"/>
      <c r="X171" s="34"/>
      <c r="Y171" s="34"/>
      <c r="Z171" s="34"/>
      <c r="AA171" s="34"/>
      <c r="AB171" s="34"/>
      <c r="AC171" s="34"/>
      <c r="AD171" s="34"/>
      <c r="AE171" s="34"/>
      <c r="AT171" s="17" t="s">
        <v>204</v>
      </c>
      <c r="AU171" s="17" t="s">
        <v>81</v>
      </c>
    </row>
    <row r="172" spans="2:51" s="13" customFormat="1" ht="12">
      <c r="B172" s="192"/>
      <c r="C172" s="193"/>
      <c r="D172" s="194" t="s">
        <v>191</v>
      </c>
      <c r="E172" s="195" t="s">
        <v>19</v>
      </c>
      <c r="F172" s="196" t="s">
        <v>511</v>
      </c>
      <c r="G172" s="193"/>
      <c r="H172" s="195" t="s">
        <v>19</v>
      </c>
      <c r="I172" s="197"/>
      <c r="J172" s="193"/>
      <c r="K172" s="193"/>
      <c r="L172" s="198"/>
      <c r="M172" s="199"/>
      <c r="N172" s="200"/>
      <c r="O172" s="200"/>
      <c r="P172" s="200"/>
      <c r="Q172" s="200"/>
      <c r="R172" s="200"/>
      <c r="S172" s="200"/>
      <c r="T172" s="201"/>
      <c r="AT172" s="202" t="s">
        <v>191</v>
      </c>
      <c r="AU172" s="202" t="s">
        <v>81</v>
      </c>
      <c r="AV172" s="13" t="s">
        <v>79</v>
      </c>
      <c r="AW172" s="13" t="s">
        <v>32</v>
      </c>
      <c r="AX172" s="13" t="s">
        <v>71</v>
      </c>
      <c r="AY172" s="202" t="s">
        <v>181</v>
      </c>
    </row>
    <row r="173" spans="2:51" s="14" customFormat="1" ht="12">
      <c r="B173" s="203"/>
      <c r="C173" s="204"/>
      <c r="D173" s="194" t="s">
        <v>191</v>
      </c>
      <c r="E173" s="205" t="s">
        <v>19</v>
      </c>
      <c r="F173" s="206" t="s">
        <v>294</v>
      </c>
      <c r="G173" s="204"/>
      <c r="H173" s="207">
        <v>12</v>
      </c>
      <c r="I173" s="208"/>
      <c r="J173" s="204"/>
      <c r="K173" s="204"/>
      <c r="L173" s="209"/>
      <c r="M173" s="210"/>
      <c r="N173" s="211"/>
      <c r="O173" s="211"/>
      <c r="P173" s="211"/>
      <c r="Q173" s="211"/>
      <c r="R173" s="211"/>
      <c r="S173" s="211"/>
      <c r="T173" s="212"/>
      <c r="AT173" s="213" t="s">
        <v>191</v>
      </c>
      <c r="AU173" s="213" t="s">
        <v>81</v>
      </c>
      <c r="AV173" s="14" t="s">
        <v>81</v>
      </c>
      <c r="AW173" s="14" t="s">
        <v>32</v>
      </c>
      <c r="AX173" s="14" t="s">
        <v>71</v>
      </c>
      <c r="AY173" s="213" t="s">
        <v>181</v>
      </c>
    </row>
    <row r="174" spans="2:51" s="15" customFormat="1" ht="12">
      <c r="B174" s="214"/>
      <c r="C174" s="215"/>
      <c r="D174" s="194" t="s">
        <v>191</v>
      </c>
      <c r="E174" s="216" t="s">
        <v>19</v>
      </c>
      <c r="F174" s="217" t="s">
        <v>196</v>
      </c>
      <c r="G174" s="215"/>
      <c r="H174" s="218">
        <v>12</v>
      </c>
      <c r="I174" s="219"/>
      <c r="J174" s="215"/>
      <c r="K174" s="215"/>
      <c r="L174" s="220"/>
      <c r="M174" s="221"/>
      <c r="N174" s="222"/>
      <c r="O174" s="222"/>
      <c r="P174" s="222"/>
      <c r="Q174" s="222"/>
      <c r="R174" s="222"/>
      <c r="S174" s="222"/>
      <c r="T174" s="223"/>
      <c r="AT174" s="224" t="s">
        <v>191</v>
      </c>
      <c r="AU174" s="224" t="s">
        <v>81</v>
      </c>
      <c r="AV174" s="15" t="s">
        <v>189</v>
      </c>
      <c r="AW174" s="15" t="s">
        <v>32</v>
      </c>
      <c r="AX174" s="15" t="s">
        <v>79</v>
      </c>
      <c r="AY174" s="224" t="s">
        <v>181</v>
      </c>
    </row>
    <row r="175" spans="1:65" s="2" customFormat="1" ht="49.05" customHeight="1">
      <c r="A175" s="34"/>
      <c r="B175" s="35"/>
      <c r="C175" s="225" t="s">
        <v>312</v>
      </c>
      <c r="D175" s="225" t="s">
        <v>199</v>
      </c>
      <c r="E175" s="226" t="s">
        <v>512</v>
      </c>
      <c r="F175" s="227" t="s">
        <v>513</v>
      </c>
      <c r="G175" s="228" t="s">
        <v>223</v>
      </c>
      <c r="H175" s="229">
        <v>12</v>
      </c>
      <c r="I175" s="230"/>
      <c r="J175" s="231">
        <f>ROUND(I175*H175,2)</f>
        <v>0</v>
      </c>
      <c r="K175" s="227" t="s">
        <v>187</v>
      </c>
      <c r="L175" s="39"/>
      <c r="M175" s="232" t="s">
        <v>19</v>
      </c>
      <c r="N175" s="233" t="s">
        <v>42</v>
      </c>
      <c r="O175" s="64"/>
      <c r="P175" s="188">
        <f>O175*H175</f>
        <v>0</v>
      </c>
      <c r="Q175" s="188">
        <v>0</v>
      </c>
      <c r="R175" s="188">
        <f>Q175*H175</f>
        <v>0</v>
      </c>
      <c r="S175" s="188">
        <v>0</v>
      </c>
      <c r="T175" s="189">
        <f>S175*H175</f>
        <v>0</v>
      </c>
      <c r="U175" s="34"/>
      <c r="V175" s="34"/>
      <c r="W175" s="34"/>
      <c r="X175" s="34"/>
      <c r="Y175" s="34"/>
      <c r="Z175" s="34"/>
      <c r="AA175" s="34"/>
      <c r="AB175" s="34"/>
      <c r="AC175" s="34"/>
      <c r="AD175" s="34"/>
      <c r="AE175" s="34"/>
      <c r="AR175" s="190" t="s">
        <v>189</v>
      </c>
      <c r="AT175" s="190" t="s">
        <v>199</v>
      </c>
      <c r="AU175" s="190" t="s">
        <v>81</v>
      </c>
      <c r="AY175" s="17" t="s">
        <v>181</v>
      </c>
      <c r="BE175" s="191">
        <f>IF(N175="základní",J175,0)</f>
        <v>0</v>
      </c>
      <c r="BF175" s="191">
        <f>IF(N175="snížená",J175,0)</f>
        <v>0</v>
      </c>
      <c r="BG175" s="191">
        <f>IF(N175="zákl. přenesená",J175,0)</f>
        <v>0</v>
      </c>
      <c r="BH175" s="191">
        <f>IF(N175="sníž. přenesená",J175,0)</f>
        <v>0</v>
      </c>
      <c r="BI175" s="191">
        <f>IF(N175="nulová",J175,0)</f>
        <v>0</v>
      </c>
      <c r="BJ175" s="17" t="s">
        <v>79</v>
      </c>
      <c r="BK175" s="191">
        <f>ROUND(I175*H175,2)</f>
        <v>0</v>
      </c>
      <c r="BL175" s="17" t="s">
        <v>189</v>
      </c>
      <c r="BM175" s="190" t="s">
        <v>514</v>
      </c>
    </row>
    <row r="176" spans="2:51" s="13" customFormat="1" ht="12">
      <c r="B176" s="192"/>
      <c r="C176" s="193"/>
      <c r="D176" s="194" t="s">
        <v>191</v>
      </c>
      <c r="E176" s="195" t="s">
        <v>19</v>
      </c>
      <c r="F176" s="196" t="s">
        <v>515</v>
      </c>
      <c r="G176" s="193"/>
      <c r="H176" s="195" t="s">
        <v>19</v>
      </c>
      <c r="I176" s="197"/>
      <c r="J176" s="193"/>
      <c r="K176" s="193"/>
      <c r="L176" s="198"/>
      <c r="M176" s="199"/>
      <c r="N176" s="200"/>
      <c r="O176" s="200"/>
      <c r="P176" s="200"/>
      <c r="Q176" s="200"/>
      <c r="R176" s="200"/>
      <c r="S176" s="200"/>
      <c r="T176" s="201"/>
      <c r="AT176" s="202" t="s">
        <v>191</v>
      </c>
      <c r="AU176" s="202" t="s">
        <v>81</v>
      </c>
      <c r="AV176" s="13" t="s">
        <v>79</v>
      </c>
      <c r="AW176" s="13" t="s">
        <v>32</v>
      </c>
      <c r="AX176" s="13" t="s">
        <v>71</v>
      </c>
      <c r="AY176" s="202" t="s">
        <v>181</v>
      </c>
    </row>
    <row r="177" spans="2:51" s="14" customFormat="1" ht="12">
      <c r="B177" s="203"/>
      <c r="C177" s="204"/>
      <c r="D177" s="194" t="s">
        <v>191</v>
      </c>
      <c r="E177" s="205" t="s">
        <v>19</v>
      </c>
      <c r="F177" s="206" t="s">
        <v>294</v>
      </c>
      <c r="G177" s="204"/>
      <c r="H177" s="207">
        <v>12</v>
      </c>
      <c r="I177" s="208"/>
      <c r="J177" s="204"/>
      <c r="K177" s="204"/>
      <c r="L177" s="209"/>
      <c r="M177" s="210"/>
      <c r="N177" s="211"/>
      <c r="O177" s="211"/>
      <c r="P177" s="211"/>
      <c r="Q177" s="211"/>
      <c r="R177" s="211"/>
      <c r="S177" s="211"/>
      <c r="T177" s="212"/>
      <c r="AT177" s="213" t="s">
        <v>191</v>
      </c>
      <c r="AU177" s="213" t="s">
        <v>81</v>
      </c>
      <c r="AV177" s="14" t="s">
        <v>81</v>
      </c>
      <c r="AW177" s="14" t="s">
        <v>32</v>
      </c>
      <c r="AX177" s="14" t="s">
        <v>71</v>
      </c>
      <c r="AY177" s="213" t="s">
        <v>181</v>
      </c>
    </row>
    <row r="178" spans="2:51" s="15" customFormat="1" ht="12">
      <c r="B178" s="214"/>
      <c r="C178" s="215"/>
      <c r="D178" s="194" t="s">
        <v>191</v>
      </c>
      <c r="E178" s="216" t="s">
        <v>19</v>
      </c>
      <c r="F178" s="217" t="s">
        <v>196</v>
      </c>
      <c r="G178" s="215"/>
      <c r="H178" s="218">
        <v>12</v>
      </c>
      <c r="I178" s="219"/>
      <c r="J178" s="215"/>
      <c r="K178" s="215"/>
      <c r="L178" s="220"/>
      <c r="M178" s="221"/>
      <c r="N178" s="222"/>
      <c r="O178" s="222"/>
      <c r="P178" s="222"/>
      <c r="Q178" s="222"/>
      <c r="R178" s="222"/>
      <c r="S178" s="222"/>
      <c r="T178" s="223"/>
      <c r="AT178" s="224" t="s">
        <v>191</v>
      </c>
      <c r="AU178" s="224" t="s">
        <v>81</v>
      </c>
      <c r="AV178" s="15" t="s">
        <v>189</v>
      </c>
      <c r="AW178" s="15" t="s">
        <v>32</v>
      </c>
      <c r="AX178" s="15" t="s">
        <v>79</v>
      </c>
      <c r="AY178" s="224" t="s">
        <v>181</v>
      </c>
    </row>
    <row r="179" spans="1:65" s="2" customFormat="1" ht="49.05" customHeight="1">
      <c r="A179" s="34"/>
      <c r="B179" s="35"/>
      <c r="C179" s="225" t="s">
        <v>315</v>
      </c>
      <c r="D179" s="225" t="s">
        <v>199</v>
      </c>
      <c r="E179" s="226" t="s">
        <v>516</v>
      </c>
      <c r="F179" s="227" t="s">
        <v>517</v>
      </c>
      <c r="G179" s="228" t="s">
        <v>223</v>
      </c>
      <c r="H179" s="229">
        <v>6</v>
      </c>
      <c r="I179" s="230"/>
      <c r="J179" s="231">
        <f>ROUND(I179*H179,2)</f>
        <v>0</v>
      </c>
      <c r="K179" s="227" t="s">
        <v>187</v>
      </c>
      <c r="L179" s="39"/>
      <c r="M179" s="232" t="s">
        <v>19</v>
      </c>
      <c r="N179" s="233" t="s">
        <v>42</v>
      </c>
      <c r="O179" s="64"/>
      <c r="P179" s="188">
        <f>O179*H179</f>
        <v>0</v>
      </c>
      <c r="Q179" s="188">
        <v>0</v>
      </c>
      <c r="R179" s="188">
        <f>Q179*H179</f>
        <v>0</v>
      </c>
      <c r="S179" s="188">
        <v>0</v>
      </c>
      <c r="T179" s="189">
        <f>S179*H179</f>
        <v>0</v>
      </c>
      <c r="U179" s="34"/>
      <c r="V179" s="34"/>
      <c r="W179" s="34"/>
      <c r="X179" s="34"/>
      <c r="Y179" s="34"/>
      <c r="Z179" s="34"/>
      <c r="AA179" s="34"/>
      <c r="AB179" s="34"/>
      <c r="AC179" s="34"/>
      <c r="AD179" s="34"/>
      <c r="AE179" s="34"/>
      <c r="AR179" s="190" t="s">
        <v>189</v>
      </c>
      <c r="AT179" s="190" t="s">
        <v>199</v>
      </c>
      <c r="AU179" s="190" t="s">
        <v>81</v>
      </c>
      <c r="AY179" s="17" t="s">
        <v>181</v>
      </c>
      <c r="BE179" s="191">
        <f>IF(N179="základní",J179,0)</f>
        <v>0</v>
      </c>
      <c r="BF179" s="191">
        <f>IF(N179="snížená",J179,0)</f>
        <v>0</v>
      </c>
      <c r="BG179" s="191">
        <f>IF(N179="zákl. přenesená",J179,0)</f>
        <v>0</v>
      </c>
      <c r="BH179" s="191">
        <f>IF(N179="sníž. přenesená",J179,0)</f>
        <v>0</v>
      </c>
      <c r="BI179" s="191">
        <f>IF(N179="nulová",J179,0)</f>
        <v>0</v>
      </c>
      <c r="BJ179" s="17" t="s">
        <v>79</v>
      </c>
      <c r="BK179" s="191">
        <f>ROUND(I179*H179,2)</f>
        <v>0</v>
      </c>
      <c r="BL179" s="17" t="s">
        <v>189</v>
      </c>
      <c r="BM179" s="190" t="s">
        <v>518</v>
      </c>
    </row>
    <row r="180" spans="2:51" s="13" customFormat="1" ht="12">
      <c r="B180" s="192"/>
      <c r="C180" s="193"/>
      <c r="D180" s="194" t="s">
        <v>191</v>
      </c>
      <c r="E180" s="195" t="s">
        <v>19</v>
      </c>
      <c r="F180" s="196" t="s">
        <v>515</v>
      </c>
      <c r="G180" s="193"/>
      <c r="H180" s="195" t="s">
        <v>19</v>
      </c>
      <c r="I180" s="197"/>
      <c r="J180" s="193"/>
      <c r="K180" s="193"/>
      <c r="L180" s="198"/>
      <c r="M180" s="199"/>
      <c r="N180" s="200"/>
      <c r="O180" s="200"/>
      <c r="P180" s="200"/>
      <c r="Q180" s="200"/>
      <c r="R180" s="200"/>
      <c r="S180" s="200"/>
      <c r="T180" s="201"/>
      <c r="AT180" s="202" t="s">
        <v>191</v>
      </c>
      <c r="AU180" s="202" t="s">
        <v>81</v>
      </c>
      <c r="AV180" s="13" t="s">
        <v>79</v>
      </c>
      <c r="AW180" s="13" t="s">
        <v>32</v>
      </c>
      <c r="AX180" s="13" t="s">
        <v>71</v>
      </c>
      <c r="AY180" s="202" t="s">
        <v>181</v>
      </c>
    </row>
    <row r="181" spans="2:51" s="14" customFormat="1" ht="12">
      <c r="B181" s="203"/>
      <c r="C181" s="204"/>
      <c r="D181" s="194" t="s">
        <v>191</v>
      </c>
      <c r="E181" s="205" t="s">
        <v>19</v>
      </c>
      <c r="F181" s="206" t="s">
        <v>225</v>
      </c>
      <c r="G181" s="204"/>
      <c r="H181" s="207">
        <v>6</v>
      </c>
      <c r="I181" s="208"/>
      <c r="J181" s="204"/>
      <c r="K181" s="204"/>
      <c r="L181" s="209"/>
      <c r="M181" s="210"/>
      <c r="N181" s="211"/>
      <c r="O181" s="211"/>
      <c r="P181" s="211"/>
      <c r="Q181" s="211"/>
      <c r="R181" s="211"/>
      <c r="S181" s="211"/>
      <c r="T181" s="212"/>
      <c r="AT181" s="213" t="s">
        <v>191</v>
      </c>
      <c r="AU181" s="213" t="s">
        <v>81</v>
      </c>
      <c r="AV181" s="14" t="s">
        <v>81</v>
      </c>
      <c r="AW181" s="14" t="s">
        <v>32</v>
      </c>
      <c r="AX181" s="14" t="s">
        <v>71</v>
      </c>
      <c r="AY181" s="213" t="s">
        <v>181</v>
      </c>
    </row>
    <row r="182" spans="2:51" s="15" customFormat="1" ht="12">
      <c r="B182" s="214"/>
      <c r="C182" s="215"/>
      <c r="D182" s="194" t="s">
        <v>191</v>
      </c>
      <c r="E182" s="216" t="s">
        <v>19</v>
      </c>
      <c r="F182" s="217" t="s">
        <v>196</v>
      </c>
      <c r="G182" s="215"/>
      <c r="H182" s="218">
        <v>6</v>
      </c>
      <c r="I182" s="219"/>
      <c r="J182" s="215"/>
      <c r="K182" s="215"/>
      <c r="L182" s="220"/>
      <c r="M182" s="221"/>
      <c r="N182" s="222"/>
      <c r="O182" s="222"/>
      <c r="P182" s="222"/>
      <c r="Q182" s="222"/>
      <c r="R182" s="222"/>
      <c r="S182" s="222"/>
      <c r="T182" s="223"/>
      <c r="AT182" s="224" t="s">
        <v>191</v>
      </c>
      <c r="AU182" s="224" t="s">
        <v>81</v>
      </c>
      <c r="AV182" s="15" t="s">
        <v>189</v>
      </c>
      <c r="AW182" s="15" t="s">
        <v>32</v>
      </c>
      <c r="AX182" s="15" t="s">
        <v>79</v>
      </c>
      <c r="AY182" s="224" t="s">
        <v>181</v>
      </c>
    </row>
    <row r="183" spans="1:65" s="2" customFormat="1" ht="55.5" customHeight="1">
      <c r="A183" s="34"/>
      <c r="B183" s="35"/>
      <c r="C183" s="225" t="s">
        <v>317</v>
      </c>
      <c r="D183" s="225" t="s">
        <v>199</v>
      </c>
      <c r="E183" s="226" t="s">
        <v>519</v>
      </c>
      <c r="F183" s="227" t="s">
        <v>520</v>
      </c>
      <c r="G183" s="228" t="s">
        <v>223</v>
      </c>
      <c r="H183" s="229">
        <v>12</v>
      </c>
      <c r="I183" s="230"/>
      <c r="J183" s="231">
        <f>ROUND(I183*H183,2)</f>
        <v>0</v>
      </c>
      <c r="K183" s="227" t="s">
        <v>187</v>
      </c>
      <c r="L183" s="39"/>
      <c r="M183" s="232" t="s">
        <v>19</v>
      </c>
      <c r="N183" s="233" t="s">
        <v>42</v>
      </c>
      <c r="O183" s="64"/>
      <c r="P183" s="188">
        <f>O183*H183</f>
        <v>0</v>
      </c>
      <c r="Q183" s="188">
        <v>0</v>
      </c>
      <c r="R183" s="188">
        <f>Q183*H183</f>
        <v>0</v>
      </c>
      <c r="S183" s="188">
        <v>0</v>
      </c>
      <c r="T183" s="189">
        <f>S183*H183</f>
        <v>0</v>
      </c>
      <c r="U183" s="34"/>
      <c r="V183" s="34"/>
      <c r="W183" s="34"/>
      <c r="X183" s="34"/>
      <c r="Y183" s="34"/>
      <c r="Z183" s="34"/>
      <c r="AA183" s="34"/>
      <c r="AB183" s="34"/>
      <c r="AC183" s="34"/>
      <c r="AD183" s="34"/>
      <c r="AE183" s="34"/>
      <c r="AR183" s="190" t="s">
        <v>189</v>
      </c>
      <c r="AT183" s="190" t="s">
        <v>199</v>
      </c>
      <c r="AU183" s="190" t="s">
        <v>81</v>
      </c>
      <c r="AY183" s="17" t="s">
        <v>181</v>
      </c>
      <c r="BE183" s="191">
        <f>IF(N183="základní",J183,0)</f>
        <v>0</v>
      </c>
      <c r="BF183" s="191">
        <f>IF(N183="snížená",J183,0)</f>
        <v>0</v>
      </c>
      <c r="BG183" s="191">
        <f>IF(N183="zákl. přenesená",J183,0)</f>
        <v>0</v>
      </c>
      <c r="BH183" s="191">
        <f>IF(N183="sníž. přenesená",J183,0)</f>
        <v>0</v>
      </c>
      <c r="BI183" s="191">
        <f>IF(N183="nulová",J183,0)</f>
        <v>0</v>
      </c>
      <c r="BJ183" s="17" t="s">
        <v>79</v>
      </c>
      <c r="BK183" s="191">
        <f>ROUND(I183*H183,2)</f>
        <v>0</v>
      </c>
      <c r="BL183" s="17" t="s">
        <v>189</v>
      </c>
      <c r="BM183" s="190" t="s">
        <v>521</v>
      </c>
    </row>
    <row r="184" spans="2:51" s="13" customFormat="1" ht="12">
      <c r="B184" s="192"/>
      <c r="C184" s="193"/>
      <c r="D184" s="194" t="s">
        <v>191</v>
      </c>
      <c r="E184" s="195" t="s">
        <v>19</v>
      </c>
      <c r="F184" s="196" t="s">
        <v>515</v>
      </c>
      <c r="G184" s="193"/>
      <c r="H184" s="195" t="s">
        <v>19</v>
      </c>
      <c r="I184" s="197"/>
      <c r="J184" s="193"/>
      <c r="K184" s="193"/>
      <c r="L184" s="198"/>
      <c r="M184" s="199"/>
      <c r="N184" s="200"/>
      <c r="O184" s="200"/>
      <c r="P184" s="200"/>
      <c r="Q184" s="200"/>
      <c r="R184" s="200"/>
      <c r="S184" s="200"/>
      <c r="T184" s="201"/>
      <c r="AT184" s="202" t="s">
        <v>191</v>
      </c>
      <c r="AU184" s="202" t="s">
        <v>81</v>
      </c>
      <c r="AV184" s="13" t="s">
        <v>79</v>
      </c>
      <c r="AW184" s="13" t="s">
        <v>32</v>
      </c>
      <c r="AX184" s="13" t="s">
        <v>71</v>
      </c>
      <c r="AY184" s="202" t="s">
        <v>181</v>
      </c>
    </row>
    <row r="185" spans="2:51" s="14" customFormat="1" ht="12">
      <c r="B185" s="203"/>
      <c r="C185" s="204"/>
      <c r="D185" s="194" t="s">
        <v>191</v>
      </c>
      <c r="E185" s="205" t="s">
        <v>19</v>
      </c>
      <c r="F185" s="206" t="s">
        <v>294</v>
      </c>
      <c r="G185" s="204"/>
      <c r="H185" s="207">
        <v>12</v>
      </c>
      <c r="I185" s="208"/>
      <c r="J185" s="204"/>
      <c r="K185" s="204"/>
      <c r="L185" s="209"/>
      <c r="M185" s="210"/>
      <c r="N185" s="211"/>
      <c r="O185" s="211"/>
      <c r="P185" s="211"/>
      <c r="Q185" s="211"/>
      <c r="R185" s="211"/>
      <c r="S185" s="211"/>
      <c r="T185" s="212"/>
      <c r="AT185" s="213" t="s">
        <v>191</v>
      </c>
      <c r="AU185" s="213" t="s">
        <v>81</v>
      </c>
      <c r="AV185" s="14" t="s">
        <v>81</v>
      </c>
      <c r="AW185" s="14" t="s">
        <v>32</v>
      </c>
      <c r="AX185" s="14" t="s">
        <v>71</v>
      </c>
      <c r="AY185" s="213" t="s">
        <v>181</v>
      </c>
    </row>
    <row r="186" spans="2:51" s="15" customFormat="1" ht="12">
      <c r="B186" s="214"/>
      <c r="C186" s="215"/>
      <c r="D186" s="194" t="s">
        <v>191</v>
      </c>
      <c r="E186" s="216" t="s">
        <v>19</v>
      </c>
      <c r="F186" s="217" t="s">
        <v>196</v>
      </c>
      <c r="G186" s="215"/>
      <c r="H186" s="218">
        <v>12</v>
      </c>
      <c r="I186" s="219"/>
      <c r="J186" s="215"/>
      <c r="K186" s="215"/>
      <c r="L186" s="220"/>
      <c r="M186" s="221"/>
      <c r="N186" s="222"/>
      <c r="O186" s="222"/>
      <c r="P186" s="222"/>
      <c r="Q186" s="222"/>
      <c r="R186" s="222"/>
      <c r="S186" s="222"/>
      <c r="T186" s="223"/>
      <c r="AT186" s="224" t="s">
        <v>191</v>
      </c>
      <c r="AU186" s="224" t="s">
        <v>81</v>
      </c>
      <c r="AV186" s="15" t="s">
        <v>189</v>
      </c>
      <c r="AW186" s="15" t="s">
        <v>32</v>
      </c>
      <c r="AX186" s="15" t="s">
        <v>79</v>
      </c>
      <c r="AY186" s="224" t="s">
        <v>181</v>
      </c>
    </row>
    <row r="187" spans="1:65" s="2" customFormat="1" ht="55.5" customHeight="1">
      <c r="A187" s="34"/>
      <c r="B187" s="35"/>
      <c r="C187" s="225" t="s">
        <v>320</v>
      </c>
      <c r="D187" s="225" t="s">
        <v>199</v>
      </c>
      <c r="E187" s="226" t="s">
        <v>522</v>
      </c>
      <c r="F187" s="227" t="s">
        <v>523</v>
      </c>
      <c r="G187" s="228" t="s">
        <v>223</v>
      </c>
      <c r="H187" s="229">
        <v>6</v>
      </c>
      <c r="I187" s="230"/>
      <c r="J187" s="231">
        <f>ROUND(I187*H187,2)</f>
        <v>0</v>
      </c>
      <c r="K187" s="227" t="s">
        <v>187</v>
      </c>
      <c r="L187" s="39"/>
      <c r="M187" s="232" t="s">
        <v>19</v>
      </c>
      <c r="N187" s="233" t="s">
        <v>42</v>
      </c>
      <c r="O187" s="64"/>
      <c r="P187" s="188">
        <f>O187*H187</f>
        <v>0</v>
      </c>
      <c r="Q187" s="188">
        <v>0</v>
      </c>
      <c r="R187" s="188">
        <f>Q187*H187</f>
        <v>0</v>
      </c>
      <c r="S187" s="188">
        <v>0</v>
      </c>
      <c r="T187" s="189">
        <f>S187*H187</f>
        <v>0</v>
      </c>
      <c r="U187" s="34"/>
      <c r="V187" s="34"/>
      <c r="W187" s="34"/>
      <c r="X187" s="34"/>
      <c r="Y187" s="34"/>
      <c r="Z187" s="34"/>
      <c r="AA187" s="34"/>
      <c r="AB187" s="34"/>
      <c r="AC187" s="34"/>
      <c r="AD187" s="34"/>
      <c r="AE187" s="34"/>
      <c r="AR187" s="190" t="s">
        <v>189</v>
      </c>
      <c r="AT187" s="190" t="s">
        <v>199</v>
      </c>
      <c r="AU187" s="190" t="s">
        <v>81</v>
      </c>
      <c r="AY187" s="17" t="s">
        <v>181</v>
      </c>
      <c r="BE187" s="191">
        <f>IF(N187="základní",J187,0)</f>
        <v>0</v>
      </c>
      <c r="BF187" s="191">
        <f>IF(N187="snížená",J187,0)</f>
        <v>0</v>
      </c>
      <c r="BG187" s="191">
        <f>IF(N187="zákl. přenesená",J187,0)</f>
        <v>0</v>
      </c>
      <c r="BH187" s="191">
        <f>IF(N187="sníž. přenesená",J187,0)</f>
        <v>0</v>
      </c>
      <c r="BI187" s="191">
        <f>IF(N187="nulová",J187,0)</f>
        <v>0</v>
      </c>
      <c r="BJ187" s="17" t="s">
        <v>79</v>
      </c>
      <c r="BK187" s="191">
        <f>ROUND(I187*H187,2)</f>
        <v>0</v>
      </c>
      <c r="BL187" s="17" t="s">
        <v>189</v>
      </c>
      <c r="BM187" s="190" t="s">
        <v>524</v>
      </c>
    </row>
    <row r="188" spans="2:51" s="13" customFormat="1" ht="12">
      <c r="B188" s="192"/>
      <c r="C188" s="193"/>
      <c r="D188" s="194" t="s">
        <v>191</v>
      </c>
      <c r="E188" s="195" t="s">
        <v>19</v>
      </c>
      <c r="F188" s="196" t="s">
        <v>515</v>
      </c>
      <c r="G188" s="193"/>
      <c r="H188" s="195" t="s">
        <v>19</v>
      </c>
      <c r="I188" s="197"/>
      <c r="J188" s="193"/>
      <c r="K188" s="193"/>
      <c r="L188" s="198"/>
      <c r="M188" s="199"/>
      <c r="N188" s="200"/>
      <c r="O188" s="200"/>
      <c r="P188" s="200"/>
      <c r="Q188" s="200"/>
      <c r="R188" s="200"/>
      <c r="S188" s="200"/>
      <c r="T188" s="201"/>
      <c r="AT188" s="202" t="s">
        <v>191</v>
      </c>
      <c r="AU188" s="202" t="s">
        <v>81</v>
      </c>
      <c r="AV188" s="13" t="s">
        <v>79</v>
      </c>
      <c r="AW188" s="13" t="s">
        <v>32</v>
      </c>
      <c r="AX188" s="13" t="s">
        <v>71</v>
      </c>
      <c r="AY188" s="202" t="s">
        <v>181</v>
      </c>
    </row>
    <row r="189" spans="2:51" s="14" customFormat="1" ht="12">
      <c r="B189" s="203"/>
      <c r="C189" s="204"/>
      <c r="D189" s="194" t="s">
        <v>191</v>
      </c>
      <c r="E189" s="205" t="s">
        <v>19</v>
      </c>
      <c r="F189" s="206" t="s">
        <v>225</v>
      </c>
      <c r="G189" s="204"/>
      <c r="H189" s="207">
        <v>6</v>
      </c>
      <c r="I189" s="208"/>
      <c r="J189" s="204"/>
      <c r="K189" s="204"/>
      <c r="L189" s="209"/>
      <c r="M189" s="210"/>
      <c r="N189" s="211"/>
      <c r="O189" s="211"/>
      <c r="P189" s="211"/>
      <c r="Q189" s="211"/>
      <c r="R189" s="211"/>
      <c r="S189" s="211"/>
      <c r="T189" s="212"/>
      <c r="AT189" s="213" t="s">
        <v>191</v>
      </c>
      <c r="AU189" s="213" t="s">
        <v>81</v>
      </c>
      <c r="AV189" s="14" t="s">
        <v>81</v>
      </c>
      <c r="AW189" s="14" t="s">
        <v>32</v>
      </c>
      <c r="AX189" s="14" t="s">
        <v>71</v>
      </c>
      <c r="AY189" s="213" t="s">
        <v>181</v>
      </c>
    </row>
    <row r="190" spans="2:51" s="15" customFormat="1" ht="12">
      <c r="B190" s="214"/>
      <c r="C190" s="215"/>
      <c r="D190" s="194" t="s">
        <v>191</v>
      </c>
      <c r="E190" s="216" t="s">
        <v>19</v>
      </c>
      <c r="F190" s="217" t="s">
        <v>196</v>
      </c>
      <c r="G190" s="215"/>
      <c r="H190" s="218">
        <v>6</v>
      </c>
      <c r="I190" s="219"/>
      <c r="J190" s="215"/>
      <c r="K190" s="215"/>
      <c r="L190" s="220"/>
      <c r="M190" s="221"/>
      <c r="N190" s="222"/>
      <c r="O190" s="222"/>
      <c r="P190" s="222"/>
      <c r="Q190" s="222"/>
      <c r="R190" s="222"/>
      <c r="S190" s="222"/>
      <c r="T190" s="223"/>
      <c r="AT190" s="224" t="s">
        <v>191</v>
      </c>
      <c r="AU190" s="224" t="s">
        <v>81</v>
      </c>
      <c r="AV190" s="15" t="s">
        <v>189</v>
      </c>
      <c r="AW190" s="15" t="s">
        <v>32</v>
      </c>
      <c r="AX190" s="15" t="s">
        <v>79</v>
      </c>
      <c r="AY190" s="224" t="s">
        <v>181</v>
      </c>
    </row>
    <row r="191" spans="2:63" s="12" customFormat="1" ht="22.8" customHeight="1">
      <c r="B191" s="162"/>
      <c r="C191" s="163"/>
      <c r="D191" s="164" t="s">
        <v>70</v>
      </c>
      <c r="E191" s="176" t="s">
        <v>219</v>
      </c>
      <c r="F191" s="176" t="s">
        <v>220</v>
      </c>
      <c r="G191" s="163"/>
      <c r="H191" s="163"/>
      <c r="I191" s="166"/>
      <c r="J191" s="177">
        <f>BK191</f>
        <v>0</v>
      </c>
      <c r="K191" s="163"/>
      <c r="L191" s="168"/>
      <c r="M191" s="169"/>
      <c r="N191" s="170"/>
      <c r="O191" s="170"/>
      <c r="P191" s="171">
        <f>SUM(P192:P218)</f>
        <v>0</v>
      </c>
      <c r="Q191" s="170"/>
      <c r="R191" s="171">
        <f>SUM(R192:R218)</f>
        <v>0</v>
      </c>
      <c r="S191" s="170"/>
      <c r="T191" s="172">
        <f>SUM(T192:T218)</f>
        <v>0</v>
      </c>
      <c r="AR191" s="173" t="s">
        <v>189</v>
      </c>
      <c r="AT191" s="174" t="s">
        <v>70</v>
      </c>
      <c r="AU191" s="174" t="s">
        <v>79</v>
      </c>
      <c r="AY191" s="173" t="s">
        <v>181</v>
      </c>
      <c r="BK191" s="175">
        <f>SUM(BK192:BK218)</f>
        <v>0</v>
      </c>
    </row>
    <row r="192" spans="1:65" s="2" customFormat="1" ht="55.5" customHeight="1">
      <c r="A192" s="34"/>
      <c r="B192" s="35"/>
      <c r="C192" s="225" t="s">
        <v>7</v>
      </c>
      <c r="D192" s="225" t="s">
        <v>199</v>
      </c>
      <c r="E192" s="226" t="s">
        <v>221</v>
      </c>
      <c r="F192" s="227" t="s">
        <v>222</v>
      </c>
      <c r="G192" s="228" t="s">
        <v>223</v>
      </c>
      <c r="H192" s="229">
        <v>22</v>
      </c>
      <c r="I192" s="230"/>
      <c r="J192" s="231">
        <f>ROUND(I192*H192,2)</f>
        <v>0</v>
      </c>
      <c r="K192" s="227" t="s">
        <v>187</v>
      </c>
      <c r="L192" s="39"/>
      <c r="M192" s="232" t="s">
        <v>19</v>
      </c>
      <c r="N192" s="233" t="s">
        <v>42</v>
      </c>
      <c r="O192" s="64"/>
      <c r="P192" s="188">
        <f>O192*H192</f>
        <v>0</v>
      </c>
      <c r="Q192" s="188">
        <v>0</v>
      </c>
      <c r="R192" s="188">
        <f>Q192*H192</f>
        <v>0</v>
      </c>
      <c r="S192" s="188">
        <v>0</v>
      </c>
      <c r="T192" s="189">
        <f>S192*H192</f>
        <v>0</v>
      </c>
      <c r="U192" s="34"/>
      <c r="V192" s="34"/>
      <c r="W192" s="34"/>
      <c r="X192" s="34"/>
      <c r="Y192" s="34"/>
      <c r="Z192" s="34"/>
      <c r="AA192" s="34"/>
      <c r="AB192" s="34"/>
      <c r="AC192" s="34"/>
      <c r="AD192" s="34"/>
      <c r="AE192" s="34"/>
      <c r="AR192" s="190" t="s">
        <v>189</v>
      </c>
      <c r="AT192" s="190" t="s">
        <v>199</v>
      </c>
      <c r="AU192" s="190" t="s">
        <v>81</v>
      </c>
      <c r="AY192" s="17" t="s">
        <v>181</v>
      </c>
      <c r="BE192" s="191">
        <f>IF(N192="základní",J192,0)</f>
        <v>0</v>
      </c>
      <c r="BF192" s="191">
        <f>IF(N192="snížená",J192,0)</f>
        <v>0</v>
      </c>
      <c r="BG192" s="191">
        <f>IF(N192="zákl. přenesená",J192,0)</f>
        <v>0</v>
      </c>
      <c r="BH192" s="191">
        <f>IF(N192="sníž. přenesená",J192,0)</f>
        <v>0</v>
      </c>
      <c r="BI192" s="191">
        <f>IF(N192="nulová",J192,0)</f>
        <v>0</v>
      </c>
      <c r="BJ192" s="17" t="s">
        <v>79</v>
      </c>
      <c r="BK192" s="191">
        <f>ROUND(I192*H192,2)</f>
        <v>0</v>
      </c>
      <c r="BL192" s="17" t="s">
        <v>189</v>
      </c>
      <c r="BM192" s="190" t="s">
        <v>525</v>
      </c>
    </row>
    <row r="193" spans="1:65" s="2" customFormat="1" ht="24.15" customHeight="1">
      <c r="A193" s="34"/>
      <c r="B193" s="35"/>
      <c r="C193" s="225" t="s">
        <v>429</v>
      </c>
      <c r="D193" s="225" t="s">
        <v>199</v>
      </c>
      <c r="E193" s="226" t="s">
        <v>226</v>
      </c>
      <c r="F193" s="227" t="s">
        <v>227</v>
      </c>
      <c r="G193" s="228" t="s">
        <v>223</v>
      </c>
      <c r="H193" s="229">
        <v>22</v>
      </c>
      <c r="I193" s="230"/>
      <c r="J193" s="231">
        <f>ROUND(I193*H193,2)</f>
        <v>0</v>
      </c>
      <c r="K193" s="227" t="s">
        <v>187</v>
      </c>
      <c r="L193" s="39"/>
      <c r="M193" s="232" t="s">
        <v>19</v>
      </c>
      <c r="N193" s="233" t="s">
        <v>42</v>
      </c>
      <c r="O193" s="64"/>
      <c r="P193" s="188">
        <f>O193*H193</f>
        <v>0</v>
      </c>
      <c r="Q193" s="188">
        <v>0</v>
      </c>
      <c r="R193" s="188">
        <f>Q193*H193</f>
        <v>0</v>
      </c>
      <c r="S193" s="188">
        <v>0</v>
      </c>
      <c r="T193" s="189">
        <f>S193*H193</f>
        <v>0</v>
      </c>
      <c r="U193" s="34"/>
      <c r="V193" s="34"/>
      <c r="W193" s="34"/>
      <c r="X193" s="34"/>
      <c r="Y193" s="34"/>
      <c r="Z193" s="34"/>
      <c r="AA193" s="34"/>
      <c r="AB193" s="34"/>
      <c r="AC193" s="34"/>
      <c r="AD193" s="34"/>
      <c r="AE193" s="34"/>
      <c r="AR193" s="190" t="s">
        <v>228</v>
      </c>
      <c r="AT193" s="190" t="s">
        <v>199</v>
      </c>
      <c r="AU193" s="190" t="s">
        <v>81</v>
      </c>
      <c r="AY193" s="17" t="s">
        <v>181</v>
      </c>
      <c r="BE193" s="191">
        <f>IF(N193="základní",J193,0)</f>
        <v>0</v>
      </c>
      <c r="BF193" s="191">
        <f>IF(N193="snížená",J193,0)</f>
        <v>0</v>
      </c>
      <c r="BG193" s="191">
        <f>IF(N193="zákl. přenesená",J193,0)</f>
        <v>0</v>
      </c>
      <c r="BH193" s="191">
        <f>IF(N193="sníž. přenesená",J193,0)</f>
        <v>0</v>
      </c>
      <c r="BI193" s="191">
        <f>IF(N193="nulová",J193,0)</f>
        <v>0</v>
      </c>
      <c r="BJ193" s="17" t="s">
        <v>79</v>
      </c>
      <c r="BK193" s="191">
        <f>ROUND(I193*H193,2)</f>
        <v>0</v>
      </c>
      <c r="BL193" s="17" t="s">
        <v>228</v>
      </c>
      <c r="BM193" s="190" t="s">
        <v>526</v>
      </c>
    </row>
    <row r="194" spans="1:65" s="2" customFormat="1" ht="16.5" customHeight="1">
      <c r="A194" s="34"/>
      <c r="B194" s="35"/>
      <c r="C194" s="225" t="s">
        <v>433</v>
      </c>
      <c r="D194" s="225" t="s">
        <v>199</v>
      </c>
      <c r="E194" s="226" t="s">
        <v>231</v>
      </c>
      <c r="F194" s="227" t="s">
        <v>232</v>
      </c>
      <c r="G194" s="228" t="s">
        <v>223</v>
      </c>
      <c r="H194" s="229">
        <v>8</v>
      </c>
      <c r="I194" s="230"/>
      <c r="J194" s="231">
        <f>ROUND(I194*H194,2)</f>
        <v>0</v>
      </c>
      <c r="K194" s="227" t="s">
        <v>187</v>
      </c>
      <c r="L194" s="39"/>
      <c r="M194" s="232" t="s">
        <v>19</v>
      </c>
      <c r="N194" s="233" t="s">
        <v>42</v>
      </c>
      <c r="O194" s="64"/>
      <c r="P194" s="188">
        <f>O194*H194</f>
        <v>0</v>
      </c>
      <c r="Q194" s="188">
        <v>0</v>
      </c>
      <c r="R194" s="188">
        <f>Q194*H194</f>
        <v>0</v>
      </c>
      <c r="S194" s="188">
        <v>0</v>
      </c>
      <c r="T194" s="189">
        <f>S194*H194</f>
        <v>0</v>
      </c>
      <c r="U194" s="34"/>
      <c r="V194" s="34"/>
      <c r="W194" s="34"/>
      <c r="X194" s="34"/>
      <c r="Y194" s="34"/>
      <c r="Z194" s="34"/>
      <c r="AA194" s="34"/>
      <c r="AB194" s="34"/>
      <c r="AC194" s="34"/>
      <c r="AD194" s="34"/>
      <c r="AE194" s="34"/>
      <c r="AR194" s="190" t="s">
        <v>228</v>
      </c>
      <c r="AT194" s="190" t="s">
        <v>199</v>
      </c>
      <c r="AU194" s="190" t="s">
        <v>81</v>
      </c>
      <c r="AY194" s="17" t="s">
        <v>181</v>
      </c>
      <c r="BE194" s="191">
        <f>IF(N194="základní",J194,0)</f>
        <v>0</v>
      </c>
      <c r="BF194" s="191">
        <f>IF(N194="snížená",J194,0)</f>
        <v>0</v>
      </c>
      <c r="BG194" s="191">
        <f>IF(N194="zákl. přenesená",J194,0)</f>
        <v>0</v>
      </c>
      <c r="BH194" s="191">
        <f>IF(N194="sníž. přenesená",J194,0)</f>
        <v>0</v>
      </c>
      <c r="BI194" s="191">
        <f>IF(N194="nulová",J194,0)</f>
        <v>0</v>
      </c>
      <c r="BJ194" s="17" t="s">
        <v>79</v>
      </c>
      <c r="BK194" s="191">
        <f>ROUND(I194*H194,2)</f>
        <v>0</v>
      </c>
      <c r="BL194" s="17" t="s">
        <v>228</v>
      </c>
      <c r="BM194" s="190" t="s">
        <v>527</v>
      </c>
    </row>
    <row r="195" spans="2:51" s="13" customFormat="1" ht="12">
      <c r="B195" s="192"/>
      <c r="C195" s="193"/>
      <c r="D195" s="194" t="s">
        <v>191</v>
      </c>
      <c r="E195" s="195" t="s">
        <v>19</v>
      </c>
      <c r="F195" s="196" t="s">
        <v>528</v>
      </c>
      <c r="G195" s="193"/>
      <c r="H195" s="195" t="s">
        <v>19</v>
      </c>
      <c r="I195" s="197"/>
      <c r="J195" s="193"/>
      <c r="K195" s="193"/>
      <c r="L195" s="198"/>
      <c r="M195" s="199"/>
      <c r="N195" s="200"/>
      <c r="O195" s="200"/>
      <c r="P195" s="200"/>
      <c r="Q195" s="200"/>
      <c r="R195" s="200"/>
      <c r="S195" s="200"/>
      <c r="T195" s="201"/>
      <c r="AT195" s="202" t="s">
        <v>191</v>
      </c>
      <c r="AU195" s="202" t="s">
        <v>81</v>
      </c>
      <c r="AV195" s="13" t="s">
        <v>79</v>
      </c>
      <c r="AW195" s="13" t="s">
        <v>32</v>
      </c>
      <c r="AX195" s="13" t="s">
        <v>71</v>
      </c>
      <c r="AY195" s="202" t="s">
        <v>181</v>
      </c>
    </row>
    <row r="196" spans="2:51" s="14" customFormat="1" ht="12">
      <c r="B196" s="203"/>
      <c r="C196" s="204"/>
      <c r="D196" s="194" t="s">
        <v>191</v>
      </c>
      <c r="E196" s="205" t="s">
        <v>19</v>
      </c>
      <c r="F196" s="206" t="s">
        <v>529</v>
      </c>
      <c r="G196" s="204"/>
      <c r="H196" s="207">
        <v>4</v>
      </c>
      <c r="I196" s="208"/>
      <c r="J196" s="204"/>
      <c r="K196" s="204"/>
      <c r="L196" s="209"/>
      <c r="M196" s="210"/>
      <c r="N196" s="211"/>
      <c r="O196" s="211"/>
      <c r="P196" s="211"/>
      <c r="Q196" s="211"/>
      <c r="R196" s="211"/>
      <c r="S196" s="211"/>
      <c r="T196" s="212"/>
      <c r="AT196" s="213" t="s">
        <v>191</v>
      </c>
      <c r="AU196" s="213" t="s">
        <v>81</v>
      </c>
      <c r="AV196" s="14" t="s">
        <v>81</v>
      </c>
      <c r="AW196" s="14" t="s">
        <v>32</v>
      </c>
      <c r="AX196" s="14" t="s">
        <v>71</v>
      </c>
      <c r="AY196" s="213" t="s">
        <v>181</v>
      </c>
    </row>
    <row r="197" spans="2:51" s="13" customFormat="1" ht="12">
      <c r="B197" s="192"/>
      <c r="C197" s="193"/>
      <c r="D197" s="194" t="s">
        <v>191</v>
      </c>
      <c r="E197" s="195" t="s">
        <v>19</v>
      </c>
      <c r="F197" s="196" t="s">
        <v>530</v>
      </c>
      <c r="G197" s="193"/>
      <c r="H197" s="195" t="s">
        <v>19</v>
      </c>
      <c r="I197" s="197"/>
      <c r="J197" s="193"/>
      <c r="K197" s="193"/>
      <c r="L197" s="198"/>
      <c r="M197" s="199"/>
      <c r="N197" s="200"/>
      <c r="O197" s="200"/>
      <c r="P197" s="200"/>
      <c r="Q197" s="200"/>
      <c r="R197" s="200"/>
      <c r="S197" s="200"/>
      <c r="T197" s="201"/>
      <c r="AT197" s="202" t="s">
        <v>191</v>
      </c>
      <c r="AU197" s="202" t="s">
        <v>81</v>
      </c>
      <c r="AV197" s="13" t="s">
        <v>79</v>
      </c>
      <c r="AW197" s="13" t="s">
        <v>32</v>
      </c>
      <c r="AX197" s="13" t="s">
        <v>71</v>
      </c>
      <c r="AY197" s="202" t="s">
        <v>181</v>
      </c>
    </row>
    <row r="198" spans="2:51" s="14" customFormat="1" ht="12">
      <c r="B198" s="203"/>
      <c r="C198" s="204"/>
      <c r="D198" s="194" t="s">
        <v>191</v>
      </c>
      <c r="E198" s="205" t="s">
        <v>19</v>
      </c>
      <c r="F198" s="206" t="s">
        <v>529</v>
      </c>
      <c r="G198" s="204"/>
      <c r="H198" s="207">
        <v>4</v>
      </c>
      <c r="I198" s="208"/>
      <c r="J198" s="204"/>
      <c r="K198" s="204"/>
      <c r="L198" s="209"/>
      <c r="M198" s="210"/>
      <c r="N198" s="211"/>
      <c r="O198" s="211"/>
      <c r="P198" s="211"/>
      <c r="Q198" s="211"/>
      <c r="R198" s="211"/>
      <c r="S198" s="211"/>
      <c r="T198" s="212"/>
      <c r="AT198" s="213" t="s">
        <v>191</v>
      </c>
      <c r="AU198" s="213" t="s">
        <v>81</v>
      </c>
      <c r="AV198" s="14" t="s">
        <v>81</v>
      </c>
      <c r="AW198" s="14" t="s">
        <v>32</v>
      </c>
      <c r="AX198" s="14" t="s">
        <v>71</v>
      </c>
      <c r="AY198" s="213" t="s">
        <v>181</v>
      </c>
    </row>
    <row r="199" spans="2:51" s="15" customFormat="1" ht="12">
      <c r="B199" s="214"/>
      <c r="C199" s="215"/>
      <c r="D199" s="194" t="s">
        <v>191</v>
      </c>
      <c r="E199" s="216" t="s">
        <v>19</v>
      </c>
      <c r="F199" s="217" t="s">
        <v>196</v>
      </c>
      <c r="G199" s="215"/>
      <c r="H199" s="218">
        <v>8</v>
      </c>
      <c r="I199" s="219"/>
      <c r="J199" s="215"/>
      <c r="K199" s="215"/>
      <c r="L199" s="220"/>
      <c r="M199" s="221"/>
      <c r="N199" s="222"/>
      <c r="O199" s="222"/>
      <c r="P199" s="222"/>
      <c r="Q199" s="222"/>
      <c r="R199" s="222"/>
      <c r="S199" s="222"/>
      <c r="T199" s="223"/>
      <c r="AT199" s="224" t="s">
        <v>191</v>
      </c>
      <c r="AU199" s="224" t="s">
        <v>81</v>
      </c>
      <c r="AV199" s="15" t="s">
        <v>189</v>
      </c>
      <c r="AW199" s="15" t="s">
        <v>32</v>
      </c>
      <c r="AX199" s="15" t="s">
        <v>79</v>
      </c>
      <c r="AY199" s="224" t="s">
        <v>181</v>
      </c>
    </row>
    <row r="200" spans="1:65" s="2" customFormat="1" ht="24.15" customHeight="1">
      <c r="A200" s="34"/>
      <c r="B200" s="35"/>
      <c r="C200" s="225" t="s">
        <v>437</v>
      </c>
      <c r="D200" s="225" t="s">
        <v>199</v>
      </c>
      <c r="E200" s="226" t="s">
        <v>236</v>
      </c>
      <c r="F200" s="227" t="s">
        <v>237</v>
      </c>
      <c r="G200" s="228" t="s">
        <v>223</v>
      </c>
      <c r="H200" s="229">
        <v>8</v>
      </c>
      <c r="I200" s="230"/>
      <c r="J200" s="231">
        <f>ROUND(I200*H200,2)</f>
        <v>0</v>
      </c>
      <c r="K200" s="227" t="s">
        <v>187</v>
      </c>
      <c r="L200" s="39"/>
      <c r="M200" s="232" t="s">
        <v>19</v>
      </c>
      <c r="N200" s="233" t="s">
        <v>42</v>
      </c>
      <c r="O200" s="64"/>
      <c r="P200" s="188">
        <f>O200*H200</f>
        <v>0</v>
      </c>
      <c r="Q200" s="188">
        <v>0</v>
      </c>
      <c r="R200" s="188">
        <f>Q200*H200</f>
        <v>0</v>
      </c>
      <c r="S200" s="188">
        <v>0</v>
      </c>
      <c r="T200" s="189">
        <f>S200*H200</f>
        <v>0</v>
      </c>
      <c r="U200" s="34"/>
      <c r="V200" s="34"/>
      <c r="W200" s="34"/>
      <c r="X200" s="34"/>
      <c r="Y200" s="34"/>
      <c r="Z200" s="34"/>
      <c r="AA200" s="34"/>
      <c r="AB200" s="34"/>
      <c r="AC200" s="34"/>
      <c r="AD200" s="34"/>
      <c r="AE200" s="34"/>
      <c r="AR200" s="190" t="s">
        <v>189</v>
      </c>
      <c r="AT200" s="190" t="s">
        <v>199</v>
      </c>
      <c r="AU200" s="190" t="s">
        <v>81</v>
      </c>
      <c r="AY200" s="17" t="s">
        <v>181</v>
      </c>
      <c r="BE200" s="191">
        <f>IF(N200="základní",J200,0)</f>
        <v>0</v>
      </c>
      <c r="BF200" s="191">
        <f>IF(N200="snížená",J200,0)</f>
        <v>0</v>
      </c>
      <c r="BG200" s="191">
        <f>IF(N200="zákl. přenesená",J200,0)</f>
        <v>0</v>
      </c>
      <c r="BH200" s="191">
        <f>IF(N200="sníž. přenesená",J200,0)</f>
        <v>0</v>
      </c>
      <c r="BI200" s="191">
        <f>IF(N200="nulová",J200,0)</f>
        <v>0</v>
      </c>
      <c r="BJ200" s="17" t="s">
        <v>79</v>
      </c>
      <c r="BK200" s="191">
        <f>ROUND(I200*H200,2)</f>
        <v>0</v>
      </c>
      <c r="BL200" s="17" t="s">
        <v>189</v>
      </c>
      <c r="BM200" s="190" t="s">
        <v>531</v>
      </c>
    </row>
    <row r="201" spans="2:51" s="13" customFormat="1" ht="12">
      <c r="B201" s="192"/>
      <c r="C201" s="193"/>
      <c r="D201" s="194" t="s">
        <v>191</v>
      </c>
      <c r="E201" s="195" t="s">
        <v>19</v>
      </c>
      <c r="F201" s="196" t="s">
        <v>528</v>
      </c>
      <c r="G201" s="193"/>
      <c r="H201" s="195" t="s">
        <v>19</v>
      </c>
      <c r="I201" s="197"/>
      <c r="J201" s="193"/>
      <c r="K201" s="193"/>
      <c r="L201" s="198"/>
      <c r="M201" s="199"/>
      <c r="N201" s="200"/>
      <c r="O201" s="200"/>
      <c r="P201" s="200"/>
      <c r="Q201" s="200"/>
      <c r="R201" s="200"/>
      <c r="S201" s="200"/>
      <c r="T201" s="201"/>
      <c r="AT201" s="202" t="s">
        <v>191</v>
      </c>
      <c r="AU201" s="202" t="s">
        <v>81</v>
      </c>
      <c r="AV201" s="13" t="s">
        <v>79</v>
      </c>
      <c r="AW201" s="13" t="s">
        <v>32</v>
      </c>
      <c r="AX201" s="13" t="s">
        <v>71</v>
      </c>
      <c r="AY201" s="202" t="s">
        <v>181</v>
      </c>
    </row>
    <row r="202" spans="2:51" s="14" customFormat="1" ht="12">
      <c r="B202" s="203"/>
      <c r="C202" s="204"/>
      <c r="D202" s="194" t="s">
        <v>191</v>
      </c>
      <c r="E202" s="205" t="s">
        <v>19</v>
      </c>
      <c r="F202" s="206" t="s">
        <v>529</v>
      </c>
      <c r="G202" s="204"/>
      <c r="H202" s="207">
        <v>4</v>
      </c>
      <c r="I202" s="208"/>
      <c r="J202" s="204"/>
      <c r="K202" s="204"/>
      <c r="L202" s="209"/>
      <c r="M202" s="210"/>
      <c r="N202" s="211"/>
      <c r="O202" s="211"/>
      <c r="P202" s="211"/>
      <c r="Q202" s="211"/>
      <c r="R202" s="211"/>
      <c r="S202" s="211"/>
      <c r="T202" s="212"/>
      <c r="AT202" s="213" t="s">
        <v>191</v>
      </c>
      <c r="AU202" s="213" t="s">
        <v>81</v>
      </c>
      <c r="AV202" s="14" t="s">
        <v>81</v>
      </c>
      <c r="AW202" s="14" t="s">
        <v>32</v>
      </c>
      <c r="AX202" s="14" t="s">
        <v>71</v>
      </c>
      <c r="AY202" s="213" t="s">
        <v>181</v>
      </c>
    </row>
    <row r="203" spans="2:51" s="13" customFormat="1" ht="12">
      <c r="B203" s="192"/>
      <c r="C203" s="193"/>
      <c r="D203" s="194" t="s">
        <v>191</v>
      </c>
      <c r="E203" s="195" t="s">
        <v>19</v>
      </c>
      <c r="F203" s="196" t="s">
        <v>530</v>
      </c>
      <c r="G203" s="193"/>
      <c r="H203" s="195" t="s">
        <v>19</v>
      </c>
      <c r="I203" s="197"/>
      <c r="J203" s="193"/>
      <c r="K203" s="193"/>
      <c r="L203" s="198"/>
      <c r="M203" s="199"/>
      <c r="N203" s="200"/>
      <c r="O203" s="200"/>
      <c r="P203" s="200"/>
      <c r="Q203" s="200"/>
      <c r="R203" s="200"/>
      <c r="S203" s="200"/>
      <c r="T203" s="201"/>
      <c r="AT203" s="202" t="s">
        <v>191</v>
      </c>
      <c r="AU203" s="202" t="s">
        <v>81</v>
      </c>
      <c r="AV203" s="13" t="s">
        <v>79</v>
      </c>
      <c r="AW203" s="13" t="s">
        <v>32</v>
      </c>
      <c r="AX203" s="13" t="s">
        <v>71</v>
      </c>
      <c r="AY203" s="202" t="s">
        <v>181</v>
      </c>
    </row>
    <row r="204" spans="2:51" s="14" customFormat="1" ht="12">
      <c r="B204" s="203"/>
      <c r="C204" s="204"/>
      <c r="D204" s="194" t="s">
        <v>191</v>
      </c>
      <c r="E204" s="205" t="s">
        <v>19</v>
      </c>
      <c r="F204" s="206" t="s">
        <v>529</v>
      </c>
      <c r="G204" s="204"/>
      <c r="H204" s="207">
        <v>4</v>
      </c>
      <c r="I204" s="208"/>
      <c r="J204" s="204"/>
      <c r="K204" s="204"/>
      <c r="L204" s="209"/>
      <c r="M204" s="210"/>
      <c r="N204" s="211"/>
      <c r="O204" s="211"/>
      <c r="P204" s="211"/>
      <c r="Q204" s="211"/>
      <c r="R204" s="211"/>
      <c r="S204" s="211"/>
      <c r="T204" s="212"/>
      <c r="AT204" s="213" t="s">
        <v>191</v>
      </c>
      <c r="AU204" s="213" t="s">
        <v>81</v>
      </c>
      <c r="AV204" s="14" t="s">
        <v>81</v>
      </c>
      <c r="AW204" s="14" t="s">
        <v>32</v>
      </c>
      <c r="AX204" s="14" t="s">
        <v>71</v>
      </c>
      <c r="AY204" s="213" t="s">
        <v>181</v>
      </c>
    </row>
    <row r="205" spans="2:51" s="15" customFormat="1" ht="12">
      <c r="B205" s="214"/>
      <c r="C205" s="215"/>
      <c r="D205" s="194" t="s">
        <v>191</v>
      </c>
      <c r="E205" s="216" t="s">
        <v>19</v>
      </c>
      <c r="F205" s="217" t="s">
        <v>196</v>
      </c>
      <c r="G205" s="215"/>
      <c r="H205" s="218">
        <v>8</v>
      </c>
      <c r="I205" s="219"/>
      <c r="J205" s="215"/>
      <c r="K205" s="215"/>
      <c r="L205" s="220"/>
      <c r="M205" s="221"/>
      <c r="N205" s="222"/>
      <c r="O205" s="222"/>
      <c r="P205" s="222"/>
      <c r="Q205" s="222"/>
      <c r="R205" s="222"/>
      <c r="S205" s="222"/>
      <c r="T205" s="223"/>
      <c r="AT205" s="224" t="s">
        <v>191</v>
      </c>
      <c r="AU205" s="224" t="s">
        <v>81</v>
      </c>
      <c r="AV205" s="15" t="s">
        <v>189</v>
      </c>
      <c r="AW205" s="15" t="s">
        <v>32</v>
      </c>
      <c r="AX205" s="15" t="s">
        <v>79</v>
      </c>
      <c r="AY205" s="224" t="s">
        <v>181</v>
      </c>
    </row>
    <row r="206" spans="1:65" s="2" customFormat="1" ht="101.25" customHeight="1">
      <c r="A206" s="34"/>
      <c r="B206" s="35"/>
      <c r="C206" s="225" t="s">
        <v>440</v>
      </c>
      <c r="D206" s="225" t="s">
        <v>199</v>
      </c>
      <c r="E206" s="226" t="s">
        <v>241</v>
      </c>
      <c r="F206" s="227" t="s">
        <v>242</v>
      </c>
      <c r="G206" s="228" t="s">
        <v>186</v>
      </c>
      <c r="H206" s="229">
        <v>909.626</v>
      </c>
      <c r="I206" s="230"/>
      <c r="J206" s="231">
        <f>ROUND(I206*H206,2)</f>
        <v>0</v>
      </c>
      <c r="K206" s="227" t="s">
        <v>187</v>
      </c>
      <c r="L206" s="39"/>
      <c r="M206" s="232" t="s">
        <v>19</v>
      </c>
      <c r="N206" s="233" t="s">
        <v>42</v>
      </c>
      <c r="O206" s="64"/>
      <c r="P206" s="188">
        <f>O206*H206</f>
        <v>0</v>
      </c>
      <c r="Q206" s="188">
        <v>0</v>
      </c>
      <c r="R206" s="188">
        <f>Q206*H206</f>
        <v>0</v>
      </c>
      <c r="S206" s="188">
        <v>0</v>
      </c>
      <c r="T206" s="189">
        <f>S206*H206</f>
        <v>0</v>
      </c>
      <c r="U206" s="34"/>
      <c r="V206" s="34"/>
      <c r="W206" s="34"/>
      <c r="X206" s="34"/>
      <c r="Y206" s="34"/>
      <c r="Z206" s="34"/>
      <c r="AA206" s="34"/>
      <c r="AB206" s="34"/>
      <c r="AC206" s="34"/>
      <c r="AD206" s="34"/>
      <c r="AE206" s="34"/>
      <c r="AR206" s="190" t="s">
        <v>228</v>
      </c>
      <c r="AT206" s="190" t="s">
        <v>199</v>
      </c>
      <c r="AU206" s="190" t="s">
        <v>81</v>
      </c>
      <c r="AY206" s="17" t="s">
        <v>181</v>
      </c>
      <c r="BE206" s="191">
        <f>IF(N206="základní",J206,0)</f>
        <v>0</v>
      </c>
      <c r="BF206" s="191">
        <f>IF(N206="snížená",J206,0)</f>
        <v>0</v>
      </c>
      <c r="BG206" s="191">
        <f>IF(N206="zákl. přenesená",J206,0)</f>
        <v>0</v>
      </c>
      <c r="BH206" s="191">
        <f>IF(N206="sníž. přenesená",J206,0)</f>
        <v>0</v>
      </c>
      <c r="BI206" s="191">
        <f>IF(N206="nulová",J206,0)</f>
        <v>0</v>
      </c>
      <c r="BJ206" s="17" t="s">
        <v>79</v>
      </c>
      <c r="BK206" s="191">
        <f>ROUND(I206*H206,2)</f>
        <v>0</v>
      </c>
      <c r="BL206" s="17" t="s">
        <v>228</v>
      </c>
      <c r="BM206" s="190" t="s">
        <v>532</v>
      </c>
    </row>
    <row r="207" spans="1:47" s="2" customFormat="1" ht="19.2">
      <c r="A207" s="34"/>
      <c r="B207" s="35"/>
      <c r="C207" s="36"/>
      <c r="D207" s="194" t="s">
        <v>204</v>
      </c>
      <c r="E207" s="36"/>
      <c r="F207" s="234" t="s">
        <v>244</v>
      </c>
      <c r="G207" s="36"/>
      <c r="H207" s="36"/>
      <c r="I207" s="235"/>
      <c r="J207" s="36"/>
      <c r="K207" s="36"/>
      <c r="L207" s="39"/>
      <c r="M207" s="236"/>
      <c r="N207" s="237"/>
      <c r="O207" s="64"/>
      <c r="P207" s="64"/>
      <c r="Q207" s="64"/>
      <c r="R207" s="64"/>
      <c r="S207" s="64"/>
      <c r="T207" s="65"/>
      <c r="U207" s="34"/>
      <c r="V207" s="34"/>
      <c r="W207" s="34"/>
      <c r="X207" s="34"/>
      <c r="Y207" s="34"/>
      <c r="Z207" s="34"/>
      <c r="AA207" s="34"/>
      <c r="AB207" s="34"/>
      <c r="AC207" s="34"/>
      <c r="AD207" s="34"/>
      <c r="AE207" s="34"/>
      <c r="AT207" s="17" t="s">
        <v>204</v>
      </c>
      <c r="AU207" s="17" t="s">
        <v>81</v>
      </c>
    </row>
    <row r="208" spans="2:51" s="13" customFormat="1" ht="12">
      <c r="B208" s="192"/>
      <c r="C208" s="193"/>
      <c r="D208" s="194" t="s">
        <v>191</v>
      </c>
      <c r="E208" s="195" t="s">
        <v>19</v>
      </c>
      <c r="F208" s="196" t="s">
        <v>245</v>
      </c>
      <c r="G208" s="193"/>
      <c r="H208" s="195" t="s">
        <v>19</v>
      </c>
      <c r="I208" s="197"/>
      <c r="J208" s="193"/>
      <c r="K208" s="193"/>
      <c r="L208" s="198"/>
      <c r="M208" s="199"/>
      <c r="N208" s="200"/>
      <c r="O208" s="200"/>
      <c r="P208" s="200"/>
      <c r="Q208" s="200"/>
      <c r="R208" s="200"/>
      <c r="S208" s="200"/>
      <c r="T208" s="201"/>
      <c r="AT208" s="202" t="s">
        <v>191</v>
      </c>
      <c r="AU208" s="202" t="s">
        <v>81</v>
      </c>
      <c r="AV208" s="13" t="s">
        <v>79</v>
      </c>
      <c r="AW208" s="13" t="s">
        <v>32</v>
      </c>
      <c r="AX208" s="13" t="s">
        <v>71</v>
      </c>
      <c r="AY208" s="202" t="s">
        <v>181</v>
      </c>
    </row>
    <row r="209" spans="2:51" s="14" customFormat="1" ht="12">
      <c r="B209" s="203"/>
      <c r="C209" s="204"/>
      <c r="D209" s="194" t="s">
        <v>191</v>
      </c>
      <c r="E209" s="205" t="s">
        <v>19</v>
      </c>
      <c r="F209" s="206" t="s">
        <v>533</v>
      </c>
      <c r="G209" s="204"/>
      <c r="H209" s="207">
        <v>909.626</v>
      </c>
      <c r="I209" s="208"/>
      <c r="J209" s="204"/>
      <c r="K209" s="204"/>
      <c r="L209" s="209"/>
      <c r="M209" s="210"/>
      <c r="N209" s="211"/>
      <c r="O209" s="211"/>
      <c r="P209" s="211"/>
      <c r="Q209" s="211"/>
      <c r="R209" s="211"/>
      <c r="S209" s="211"/>
      <c r="T209" s="212"/>
      <c r="AT209" s="213" t="s">
        <v>191</v>
      </c>
      <c r="AU209" s="213" t="s">
        <v>81</v>
      </c>
      <c r="AV209" s="14" t="s">
        <v>81</v>
      </c>
      <c r="AW209" s="14" t="s">
        <v>32</v>
      </c>
      <c r="AX209" s="14" t="s">
        <v>71</v>
      </c>
      <c r="AY209" s="213" t="s">
        <v>181</v>
      </c>
    </row>
    <row r="210" spans="2:51" s="15" customFormat="1" ht="12">
      <c r="B210" s="214"/>
      <c r="C210" s="215"/>
      <c r="D210" s="194" t="s">
        <v>191</v>
      </c>
      <c r="E210" s="216" t="s">
        <v>19</v>
      </c>
      <c r="F210" s="217" t="s">
        <v>196</v>
      </c>
      <c r="G210" s="215"/>
      <c r="H210" s="218">
        <v>909.626</v>
      </c>
      <c r="I210" s="219"/>
      <c r="J210" s="215"/>
      <c r="K210" s="215"/>
      <c r="L210" s="220"/>
      <c r="M210" s="221"/>
      <c r="N210" s="222"/>
      <c r="O210" s="222"/>
      <c r="P210" s="222"/>
      <c r="Q210" s="222"/>
      <c r="R210" s="222"/>
      <c r="S210" s="222"/>
      <c r="T210" s="223"/>
      <c r="AT210" s="224" t="s">
        <v>191</v>
      </c>
      <c r="AU210" s="224" t="s">
        <v>81</v>
      </c>
      <c r="AV210" s="15" t="s">
        <v>189</v>
      </c>
      <c r="AW210" s="15" t="s">
        <v>32</v>
      </c>
      <c r="AX210" s="15" t="s">
        <v>79</v>
      </c>
      <c r="AY210" s="224" t="s">
        <v>181</v>
      </c>
    </row>
    <row r="211" spans="1:65" s="2" customFormat="1" ht="114.9" customHeight="1">
      <c r="A211" s="34"/>
      <c r="B211" s="35"/>
      <c r="C211" s="225" t="s">
        <v>442</v>
      </c>
      <c r="D211" s="225" t="s">
        <v>199</v>
      </c>
      <c r="E211" s="226" t="s">
        <v>321</v>
      </c>
      <c r="F211" s="227" t="s">
        <v>322</v>
      </c>
      <c r="G211" s="228" t="s">
        <v>186</v>
      </c>
      <c r="H211" s="229">
        <v>8.028</v>
      </c>
      <c r="I211" s="230"/>
      <c r="J211" s="231">
        <f>ROUND(I211*H211,2)</f>
        <v>0</v>
      </c>
      <c r="K211" s="227" t="s">
        <v>187</v>
      </c>
      <c r="L211" s="39"/>
      <c r="M211" s="232" t="s">
        <v>19</v>
      </c>
      <c r="N211" s="233" t="s">
        <v>42</v>
      </c>
      <c r="O211" s="64"/>
      <c r="P211" s="188">
        <f>O211*H211</f>
        <v>0</v>
      </c>
      <c r="Q211" s="188">
        <v>0</v>
      </c>
      <c r="R211" s="188">
        <f>Q211*H211</f>
        <v>0</v>
      </c>
      <c r="S211" s="188">
        <v>0</v>
      </c>
      <c r="T211" s="189">
        <f>S211*H211</f>
        <v>0</v>
      </c>
      <c r="U211" s="34"/>
      <c r="V211" s="34"/>
      <c r="W211" s="34"/>
      <c r="X211" s="34"/>
      <c r="Y211" s="34"/>
      <c r="Z211" s="34"/>
      <c r="AA211" s="34"/>
      <c r="AB211" s="34"/>
      <c r="AC211" s="34"/>
      <c r="AD211" s="34"/>
      <c r="AE211" s="34"/>
      <c r="AR211" s="190" t="s">
        <v>228</v>
      </c>
      <c r="AT211" s="190" t="s">
        <v>199</v>
      </c>
      <c r="AU211" s="190" t="s">
        <v>81</v>
      </c>
      <c r="AY211" s="17" t="s">
        <v>181</v>
      </c>
      <c r="BE211" s="191">
        <f>IF(N211="základní",J211,0)</f>
        <v>0</v>
      </c>
      <c r="BF211" s="191">
        <f>IF(N211="snížená",J211,0)</f>
        <v>0</v>
      </c>
      <c r="BG211" s="191">
        <f>IF(N211="zákl. přenesená",J211,0)</f>
        <v>0</v>
      </c>
      <c r="BH211" s="191">
        <f>IF(N211="sníž. přenesená",J211,0)</f>
        <v>0</v>
      </c>
      <c r="BI211" s="191">
        <f>IF(N211="nulová",J211,0)</f>
        <v>0</v>
      </c>
      <c r="BJ211" s="17" t="s">
        <v>79</v>
      </c>
      <c r="BK211" s="191">
        <f>ROUND(I211*H211,2)</f>
        <v>0</v>
      </c>
      <c r="BL211" s="17" t="s">
        <v>228</v>
      </c>
      <c r="BM211" s="190" t="s">
        <v>534</v>
      </c>
    </row>
    <row r="212" spans="2:51" s="13" customFormat="1" ht="20.4">
      <c r="B212" s="192"/>
      <c r="C212" s="193"/>
      <c r="D212" s="194" t="s">
        <v>191</v>
      </c>
      <c r="E212" s="195" t="s">
        <v>19</v>
      </c>
      <c r="F212" s="196" t="s">
        <v>324</v>
      </c>
      <c r="G212" s="193"/>
      <c r="H212" s="195" t="s">
        <v>19</v>
      </c>
      <c r="I212" s="197"/>
      <c r="J212" s="193"/>
      <c r="K212" s="193"/>
      <c r="L212" s="198"/>
      <c r="M212" s="199"/>
      <c r="N212" s="200"/>
      <c r="O212" s="200"/>
      <c r="P212" s="200"/>
      <c r="Q212" s="200"/>
      <c r="R212" s="200"/>
      <c r="S212" s="200"/>
      <c r="T212" s="201"/>
      <c r="AT212" s="202" t="s">
        <v>191</v>
      </c>
      <c r="AU212" s="202" t="s">
        <v>81</v>
      </c>
      <c r="AV212" s="13" t="s">
        <v>79</v>
      </c>
      <c r="AW212" s="13" t="s">
        <v>32</v>
      </c>
      <c r="AX212" s="13" t="s">
        <v>71</v>
      </c>
      <c r="AY212" s="202" t="s">
        <v>181</v>
      </c>
    </row>
    <row r="213" spans="2:51" s="14" customFormat="1" ht="12">
      <c r="B213" s="203"/>
      <c r="C213" s="204"/>
      <c r="D213" s="194" t="s">
        <v>191</v>
      </c>
      <c r="E213" s="205" t="s">
        <v>19</v>
      </c>
      <c r="F213" s="206" t="s">
        <v>535</v>
      </c>
      <c r="G213" s="204"/>
      <c r="H213" s="207">
        <v>8.028</v>
      </c>
      <c r="I213" s="208"/>
      <c r="J213" s="204"/>
      <c r="K213" s="204"/>
      <c r="L213" s="209"/>
      <c r="M213" s="210"/>
      <c r="N213" s="211"/>
      <c r="O213" s="211"/>
      <c r="P213" s="211"/>
      <c r="Q213" s="211"/>
      <c r="R213" s="211"/>
      <c r="S213" s="211"/>
      <c r="T213" s="212"/>
      <c r="AT213" s="213" t="s">
        <v>191</v>
      </c>
      <c r="AU213" s="213" t="s">
        <v>81</v>
      </c>
      <c r="AV213" s="14" t="s">
        <v>81</v>
      </c>
      <c r="AW213" s="14" t="s">
        <v>32</v>
      </c>
      <c r="AX213" s="14" t="s">
        <v>71</v>
      </c>
      <c r="AY213" s="213" t="s">
        <v>181</v>
      </c>
    </row>
    <row r="214" spans="2:51" s="15" customFormat="1" ht="12">
      <c r="B214" s="214"/>
      <c r="C214" s="215"/>
      <c r="D214" s="194" t="s">
        <v>191</v>
      </c>
      <c r="E214" s="216" t="s">
        <v>19</v>
      </c>
      <c r="F214" s="217" t="s">
        <v>196</v>
      </c>
      <c r="G214" s="215"/>
      <c r="H214" s="218">
        <v>8.028</v>
      </c>
      <c r="I214" s="219"/>
      <c r="J214" s="215"/>
      <c r="K214" s="215"/>
      <c r="L214" s="220"/>
      <c r="M214" s="221"/>
      <c r="N214" s="222"/>
      <c r="O214" s="222"/>
      <c r="P214" s="222"/>
      <c r="Q214" s="222"/>
      <c r="R214" s="222"/>
      <c r="S214" s="222"/>
      <c r="T214" s="223"/>
      <c r="AT214" s="224" t="s">
        <v>191</v>
      </c>
      <c r="AU214" s="224" t="s">
        <v>81</v>
      </c>
      <c r="AV214" s="15" t="s">
        <v>189</v>
      </c>
      <c r="AW214" s="15" t="s">
        <v>32</v>
      </c>
      <c r="AX214" s="15" t="s">
        <v>79</v>
      </c>
      <c r="AY214" s="224" t="s">
        <v>181</v>
      </c>
    </row>
    <row r="215" spans="1:65" s="2" customFormat="1" ht="90" customHeight="1">
      <c r="A215" s="34"/>
      <c r="B215" s="35"/>
      <c r="C215" s="225" t="s">
        <v>446</v>
      </c>
      <c r="D215" s="225" t="s">
        <v>199</v>
      </c>
      <c r="E215" s="226" t="s">
        <v>326</v>
      </c>
      <c r="F215" s="227" t="s">
        <v>327</v>
      </c>
      <c r="G215" s="228" t="s">
        <v>186</v>
      </c>
      <c r="H215" s="229">
        <v>4.014</v>
      </c>
      <c r="I215" s="230"/>
      <c r="J215" s="231">
        <f>ROUND(I215*H215,2)</f>
        <v>0</v>
      </c>
      <c r="K215" s="227" t="s">
        <v>187</v>
      </c>
      <c r="L215" s="39"/>
      <c r="M215" s="232" t="s">
        <v>19</v>
      </c>
      <c r="N215" s="233" t="s">
        <v>42</v>
      </c>
      <c r="O215" s="64"/>
      <c r="P215" s="188">
        <f>O215*H215</f>
        <v>0</v>
      </c>
      <c r="Q215" s="188">
        <v>0</v>
      </c>
      <c r="R215" s="188">
        <f>Q215*H215</f>
        <v>0</v>
      </c>
      <c r="S215" s="188">
        <v>0</v>
      </c>
      <c r="T215" s="189">
        <f>S215*H215</f>
        <v>0</v>
      </c>
      <c r="U215" s="34"/>
      <c r="V215" s="34"/>
      <c r="W215" s="34"/>
      <c r="X215" s="34"/>
      <c r="Y215" s="34"/>
      <c r="Z215" s="34"/>
      <c r="AA215" s="34"/>
      <c r="AB215" s="34"/>
      <c r="AC215" s="34"/>
      <c r="AD215" s="34"/>
      <c r="AE215" s="34"/>
      <c r="AR215" s="190" t="s">
        <v>228</v>
      </c>
      <c r="AT215" s="190" t="s">
        <v>199</v>
      </c>
      <c r="AU215" s="190" t="s">
        <v>81</v>
      </c>
      <c r="AY215" s="17" t="s">
        <v>181</v>
      </c>
      <c r="BE215" s="191">
        <f>IF(N215="základní",J215,0)</f>
        <v>0</v>
      </c>
      <c r="BF215" s="191">
        <f>IF(N215="snížená",J215,0)</f>
        <v>0</v>
      </c>
      <c r="BG215" s="191">
        <f>IF(N215="zákl. přenesená",J215,0)</f>
        <v>0</v>
      </c>
      <c r="BH215" s="191">
        <f>IF(N215="sníž. přenesená",J215,0)</f>
        <v>0</v>
      </c>
      <c r="BI215" s="191">
        <f>IF(N215="nulová",J215,0)</f>
        <v>0</v>
      </c>
      <c r="BJ215" s="17" t="s">
        <v>79</v>
      </c>
      <c r="BK215" s="191">
        <f>ROUND(I215*H215,2)</f>
        <v>0</v>
      </c>
      <c r="BL215" s="17" t="s">
        <v>228</v>
      </c>
      <c r="BM215" s="190" t="s">
        <v>536</v>
      </c>
    </row>
    <row r="216" spans="2:51" s="13" customFormat="1" ht="12">
      <c r="B216" s="192"/>
      <c r="C216" s="193"/>
      <c r="D216" s="194" t="s">
        <v>191</v>
      </c>
      <c r="E216" s="195" t="s">
        <v>19</v>
      </c>
      <c r="F216" s="196" t="s">
        <v>329</v>
      </c>
      <c r="G216" s="193"/>
      <c r="H216" s="195" t="s">
        <v>19</v>
      </c>
      <c r="I216" s="197"/>
      <c r="J216" s="193"/>
      <c r="K216" s="193"/>
      <c r="L216" s="198"/>
      <c r="M216" s="199"/>
      <c r="N216" s="200"/>
      <c r="O216" s="200"/>
      <c r="P216" s="200"/>
      <c r="Q216" s="200"/>
      <c r="R216" s="200"/>
      <c r="S216" s="200"/>
      <c r="T216" s="201"/>
      <c r="AT216" s="202" t="s">
        <v>191</v>
      </c>
      <c r="AU216" s="202" t="s">
        <v>81</v>
      </c>
      <c r="AV216" s="13" t="s">
        <v>79</v>
      </c>
      <c r="AW216" s="13" t="s">
        <v>32</v>
      </c>
      <c r="AX216" s="13" t="s">
        <v>71</v>
      </c>
      <c r="AY216" s="202" t="s">
        <v>181</v>
      </c>
    </row>
    <row r="217" spans="2:51" s="14" customFormat="1" ht="12">
      <c r="B217" s="203"/>
      <c r="C217" s="204"/>
      <c r="D217" s="194" t="s">
        <v>191</v>
      </c>
      <c r="E217" s="205" t="s">
        <v>19</v>
      </c>
      <c r="F217" s="206" t="s">
        <v>537</v>
      </c>
      <c r="G217" s="204"/>
      <c r="H217" s="207">
        <v>4.014</v>
      </c>
      <c r="I217" s="208"/>
      <c r="J217" s="204"/>
      <c r="K217" s="204"/>
      <c r="L217" s="209"/>
      <c r="M217" s="210"/>
      <c r="N217" s="211"/>
      <c r="O217" s="211"/>
      <c r="P217" s="211"/>
      <c r="Q217" s="211"/>
      <c r="R217" s="211"/>
      <c r="S217" s="211"/>
      <c r="T217" s="212"/>
      <c r="AT217" s="213" t="s">
        <v>191</v>
      </c>
      <c r="AU217" s="213" t="s">
        <v>81</v>
      </c>
      <c r="AV217" s="14" t="s">
        <v>81</v>
      </c>
      <c r="AW217" s="14" t="s">
        <v>32</v>
      </c>
      <c r="AX217" s="14" t="s">
        <v>71</v>
      </c>
      <c r="AY217" s="213" t="s">
        <v>181</v>
      </c>
    </row>
    <row r="218" spans="2:51" s="15" customFormat="1" ht="12">
      <c r="B218" s="214"/>
      <c r="C218" s="215"/>
      <c r="D218" s="194" t="s">
        <v>191</v>
      </c>
      <c r="E218" s="216" t="s">
        <v>19</v>
      </c>
      <c r="F218" s="217" t="s">
        <v>196</v>
      </c>
      <c r="G218" s="215"/>
      <c r="H218" s="218">
        <v>4.014</v>
      </c>
      <c r="I218" s="219"/>
      <c r="J218" s="215"/>
      <c r="K218" s="215"/>
      <c r="L218" s="220"/>
      <c r="M218" s="238"/>
      <c r="N218" s="239"/>
      <c r="O218" s="239"/>
      <c r="P218" s="239"/>
      <c r="Q218" s="239"/>
      <c r="R218" s="239"/>
      <c r="S218" s="239"/>
      <c r="T218" s="240"/>
      <c r="AT218" s="224" t="s">
        <v>191</v>
      </c>
      <c r="AU218" s="224" t="s">
        <v>81</v>
      </c>
      <c r="AV218" s="15" t="s">
        <v>189</v>
      </c>
      <c r="AW218" s="15" t="s">
        <v>32</v>
      </c>
      <c r="AX218" s="15" t="s">
        <v>79</v>
      </c>
      <c r="AY218" s="224" t="s">
        <v>181</v>
      </c>
    </row>
    <row r="219" spans="1:31" s="2" customFormat="1" ht="6.9" customHeight="1">
      <c r="A219" s="34"/>
      <c r="B219" s="47"/>
      <c r="C219" s="48"/>
      <c r="D219" s="48"/>
      <c r="E219" s="48"/>
      <c r="F219" s="48"/>
      <c r="G219" s="48"/>
      <c r="H219" s="48"/>
      <c r="I219" s="48"/>
      <c r="J219" s="48"/>
      <c r="K219" s="48"/>
      <c r="L219" s="39"/>
      <c r="M219" s="34"/>
      <c r="O219" s="34"/>
      <c r="P219" s="34"/>
      <c r="Q219" s="34"/>
      <c r="R219" s="34"/>
      <c r="S219" s="34"/>
      <c r="T219" s="34"/>
      <c r="U219" s="34"/>
      <c r="V219" s="34"/>
      <c r="W219" s="34"/>
      <c r="X219" s="34"/>
      <c r="Y219" s="34"/>
      <c r="Z219" s="34"/>
      <c r="AA219" s="34"/>
      <c r="AB219" s="34"/>
      <c r="AC219" s="34"/>
      <c r="AD219" s="34"/>
      <c r="AE219" s="34"/>
    </row>
  </sheetData>
  <sheetProtection password="EC1B" sheet="1" objects="1" scenarios="1" formatColumns="0" formatRows="0" autoFilter="0"/>
  <autoFilter ref="C83:K218"/>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299"/>
  <sheetViews>
    <sheetView showGridLines="0" workbookViewId="0" topLeftCell="A131">
      <selection activeCell="J139" sqref="J139"/>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50"/>
      <c r="M2" s="250"/>
      <c r="N2" s="250"/>
      <c r="O2" s="250"/>
      <c r="P2" s="250"/>
      <c r="Q2" s="250"/>
      <c r="R2" s="250"/>
      <c r="S2" s="250"/>
      <c r="T2" s="250"/>
      <c r="U2" s="250"/>
      <c r="V2" s="250"/>
      <c r="AT2" s="17" t="s">
        <v>93</v>
      </c>
    </row>
    <row r="3" spans="2:46" s="1" customFormat="1" ht="6.9" customHeight="1">
      <c r="B3" s="108"/>
      <c r="C3" s="109"/>
      <c r="D3" s="109"/>
      <c r="E3" s="109"/>
      <c r="F3" s="109"/>
      <c r="G3" s="109"/>
      <c r="H3" s="109"/>
      <c r="I3" s="109"/>
      <c r="J3" s="109"/>
      <c r="K3" s="109"/>
      <c r="L3" s="20"/>
      <c r="AT3" s="17" t="s">
        <v>81</v>
      </c>
    </row>
    <row r="4" spans="2:46" s="1" customFormat="1" ht="24.9" customHeight="1">
      <c r="B4" s="20"/>
      <c r="D4" s="110" t="s">
        <v>155</v>
      </c>
      <c r="L4" s="20"/>
      <c r="M4" s="111" t="s">
        <v>10</v>
      </c>
      <c r="AT4" s="17" t="s">
        <v>4</v>
      </c>
    </row>
    <row r="5" spans="2:12" s="1" customFormat="1" ht="6.9" customHeight="1">
      <c r="B5" s="20"/>
      <c r="L5" s="20"/>
    </row>
    <row r="6" spans="2:12" s="1" customFormat="1" ht="12" customHeight="1">
      <c r="B6" s="20"/>
      <c r="D6" s="112" t="s">
        <v>16</v>
      </c>
      <c r="L6" s="20"/>
    </row>
    <row r="7" spans="2:12" s="1" customFormat="1" ht="16.5" customHeight="1">
      <c r="B7" s="20"/>
      <c r="E7" s="290" t="str">
        <f>'Rekapitulace stavby'!K6</f>
        <v>Cyklická údržba trati v úseku Praha-Holešovice - Vraňany</v>
      </c>
      <c r="F7" s="291"/>
      <c r="G7" s="291"/>
      <c r="H7" s="291"/>
      <c r="L7" s="20"/>
    </row>
    <row r="8" spans="1:31" s="2" customFormat="1" ht="12" customHeight="1">
      <c r="A8" s="34"/>
      <c r="B8" s="39"/>
      <c r="C8" s="34"/>
      <c r="D8" s="112" t="s">
        <v>156</v>
      </c>
      <c r="E8" s="34"/>
      <c r="F8" s="34"/>
      <c r="G8" s="34"/>
      <c r="H8" s="34"/>
      <c r="I8" s="34"/>
      <c r="J8" s="34"/>
      <c r="K8" s="34"/>
      <c r="L8" s="113"/>
      <c r="S8" s="34"/>
      <c r="T8" s="34"/>
      <c r="U8" s="34"/>
      <c r="V8" s="34"/>
      <c r="W8" s="34"/>
      <c r="X8" s="34"/>
      <c r="Y8" s="34"/>
      <c r="Z8" s="34"/>
      <c r="AA8" s="34"/>
      <c r="AB8" s="34"/>
      <c r="AC8" s="34"/>
      <c r="AD8" s="34"/>
      <c r="AE8" s="34"/>
    </row>
    <row r="9" spans="1:31" s="2" customFormat="1" ht="16.5" customHeight="1">
      <c r="A9" s="34"/>
      <c r="B9" s="39"/>
      <c r="C9" s="34"/>
      <c r="D9" s="34"/>
      <c r="E9" s="292" t="s">
        <v>538</v>
      </c>
      <c r="F9" s="293"/>
      <c r="G9" s="293"/>
      <c r="H9" s="293"/>
      <c r="I9" s="34"/>
      <c r="J9" s="34"/>
      <c r="K9" s="34"/>
      <c r="L9" s="113"/>
      <c r="S9" s="34"/>
      <c r="T9" s="34"/>
      <c r="U9" s="34"/>
      <c r="V9" s="34"/>
      <c r="W9" s="34"/>
      <c r="X9" s="34"/>
      <c r="Y9" s="34"/>
      <c r="Z9" s="34"/>
      <c r="AA9" s="34"/>
      <c r="AB9" s="34"/>
      <c r="AC9" s="34"/>
      <c r="AD9" s="34"/>
      <c r="AE9" s="34"/>
    </row>
    <row r="10" spans="1:31" s="2" customFormat="1" ht="12">
      <c r="A10" s="34"/>
      <c r="B10" s="39"/>
      <c r="C10" s="34"/>
      <c r="D10" s="34"/>
      <c r="E10" s="34"/>
      <c r="F10" s="34"/>
      <c r="G10" s="34"/>
      <c r="H10" s="34"/>
      <c r="I10" s="34"/>
      <c r="J10" s="34"/>
      <c r="K10" s="34"/>
      <c r="L10" s="113"/>
      <c r="S10" s="34"/>
      <c r="T10" s="34"/>
      <c r="U10" s="34"/>
      <c r="V10" s="34"/>
      <c r="W10" s="34"/>
      <c r="X10" s="34"/>
      <c r="Y10" s="34"/>
      <c r="Z10" s="34"/>
      <c r="AA10" s="34"/>
      <c r="AB10" s="34"/>
      <c r="AC10" s="34"/>
      <c r="AD10" s="34"/>
      <c r="AE10" s="34"/>
    </row>
    <row r="11" spans="1:31" s="2" customFormat="1" ht="12" customHeight="1">
      <c r="A11" s="34"/>
      <c r="B11" s="39"/>
      <c r="C11" s="34"/>
      <c r="D11" s="112" t="s">
        <v>18</v>
      </c>
      <c r="E11" s="34"/>
      <c r="F11" s="103" t="s">
        <v>19</v>
      </c>
      <c r="G11" s="34"/>
      <c r="H11" s="34"/>
      <c r="I11" s="112" t="s">
        <v>20</v>
      </c>
      <c r="J11" s="103" t="s">
        <v>19</v>
      </c>
      <c r="K11" s="34"/>
      <c r="L11" s="113"/>
      <c r="S11" s="34"/>
      <c r="T11" s="34"/>
      <c r="U11" s="34"/>
      <c r="V11" s="34"/>
      <c r="W11" s="34"/>
      <c r="X11" s="34"/>
      <c r="Y11" s="34"/>
      <c r="Z11" s="34"/>
      <c r="AA11" s="34"/>
      <c r="AB11" s="34"/>
      <c r="AC11" s="34"/>
      <c r="AD11" s="34"/>
      <c r="AE11" s="34"/>
    </row>
    <row r="12" spans="1:31" s="2" customFormat="1" ht="12" customHeight="1">
      <c r="A12" s="34"/>
      <c r="B12" s="39"/>
      <c r="C12" s="34"/>
      <c r="D12" s="112" t="s">
        <v>21</v>
      </c>
      <c r="E12" s="34"/>
      <c r="F12" s="103" t="s">
        <v>22</v>
      </c>
      <c r="G12" s="34"/>
      <c r="H12" s="34"/>
      <c r="I12" s="112" t="s">
        <v>23</v>
      </c>
      <c r="J12" s="114" t="str">
        <f>'Rekapitulace stavby'!AN8</f>
        <v>24. 2. 2023</v>
      </c>
      <c r="K12" s="34"/>
      <c r="L12" s="113"/>
      <c r="S12" s="34"/>
      <c r="T12" s="34"/>
      <c r="U12" s="34"/>
      <c r="V12" s="34"/>
      <c r="W12" s="34"/>
      <c r="X12" s="34"/>
      <c r="Y12" s="34"/>
      <c r="Z12" s="34"/>
      <c r="AA12" s="34"/>
      <c r="AB12" s="34"/>
      <c r="AC12" s="34"/>
      <c r="AD12" s="34"/>
      <c r="AE12" s="34"/>
    </row>
    <row r="13" spans="1:31" s="2" customFormat="1" ht="10.8" customHeight="1">
      <c r="A13" s="34"/>
      <c r="B13" s="39"/>
      <c r="C13" s="34"/>
      <c r="D13" s="34"/>
      <c r="E13" s="34"/>
      <c r="F13" s="34"/>
      <c r="G13" s="34"/>
      <c r="H13" s="34"/>
      <c r="I13" s="34"/>
      <c r="J13" s="34"/>
      <c r="K13" s="34"/>
      <c r="L13" s="113"/>
      <c r="S13" s="34"/>
      <c r="T13" s="34"/>
      <c r="U13" s="34"/>
      <c r="V13" s="34"/>
      <c r="W13" s="34"/>
      <c r="X13" s="34"/>
      <c r="Y13" s="34"/>
      <c r="Z13" s="34"/>
      <c r="AA13" s="34"/>
      <c r="AB13" s="34"/>
      <c r="AC13" s="34"/>
      <c r="AD13" s="34"/>
      <c r="AE13" s="34"/>
    </row>
    <row r="14" spans="1:31" s="2" customFormat="1" ht="12" customHeight="1">
      <c r="A14" s="34"/>
      <c r="B14" s="39"/>
      <c r="C14" s="34"/>
      <c r="D14" s="112" t="s">
        <v>25</v>
      </c>
      <c r="E14" s="34"/>
      <c r="F14" s="34"/>
      <c r="G14" s="34"/>
      <c r="H14" s="34"/>
      <c r="I14" s="112" t="s">
        <v>26</v>
      </c>
      <c r="J14" s="103" t="s">
        <v>19</v>
      </c>
      <c r="K14" s="34"/>
      <c r="L14" s="113"/>
      <c r="S14" s="34"/>
      <c r="T14" s="34"/>
      <c r="U14" s="34"/>
      <c r="V14" s="34"/>
      <c r="W14" s="34"/>
      <c r="X14" s="34"/>
      <c r="Y14" s="34"/>
      <c r="Z14" s="34"/>
      <c r="AA14" s="34"/>
      <c r="AB14" s="34"/>
      <c r="AC14" s="34"/>
      <c r="AD14" s="34"/>
      <c r="AE14" s="34"/>
    </row>
    <row r="15" spans="1:31" s="2" customFormat="1" ht="18" customHeight="1">
      <c r="A15" s="34"/>
      <c r="B15" s="39"/>
      <c r="C15" s="34"/>
      <c r="D15" s="34"/>
      <c r="E15" s="103" t="s">
        <v>27</v>
      </c>
      <c r="F15" s="34"/>
      <c r="G15" s="34"/>
      <c r="H15" s="34"/>
      <c r="I15" s="112" t="s">
        <v>28</v>
      </c>
      <c r="J15" s="103" t="s">
        <v>19</v>
      </c>
      <c r="K15" s="34"/>
      <c r="L15" s="113"/>
      <c r="S15" s="34"/>
      <c r="T15" s="34"/>
      <c r="U15" s="34"/>
      <c r="V15" s="34"/>
      <c r="W15" s="34"/>
      <c r="X15" s="34"/>
      <c r="Y15" s="34"/>
      <c r="Z15" s="34"/>
      <c r="AA15" s="34"/>
      <c r="AB15" s="34"/>
      <c r="AC15" s="34"/>
      <c r="AD15" s="34"/>
      <c r="AE15" s="34"/>
    </row>
    <row r="16" spans="1:31" s="2" customFormat="1" ht="6.9" customHeight="1">
      <c r="A16" s="34"/>
      <c r="B16" s="39"/>
      <c r="C16" s="34"/>
      <c r="D16" s="34"/>
      <c r="E16" s="34"/>
      <c r="F16" s="34"/>
      <c r="G16" s="34"/>
      <c r="H16" s="34"/>
      <c r="I16" s="34"/>
      <c r="J16" s="34"/>
      <c r="K16" s="34"/>
      <c r="L16" s="113"/>
      <c r="S16" s="34"/>
      <c r="T16" s="34"/>
      <c r="U16" s="34"/>
      <c r="V16" s="34"/>
      <c r="W16" s="34"/>
      <c r="X16" s="34"/>
      <c r="Y16" s="34"/>
      <c r="Z16" s="34"/>
      <c r="AA16" s="34"/>
      <c r="AB16" s="34"/>
      <c r="AC16" s="34"/>
      <c r="AD16" s="34"/>
      <c r="AE16" s="34"/>
    </row>
    <row r="17" spans="1:31" s="2" customFormat="1" ht="12" customHeight="1">
      <c r="A17" s="34"/>
      <c r="B17" s="39"/>
      <c r="C17" s="34"/>
      <c r="D17" s="112" t="s">
        <v>29</v>
      </c>
      <c r="E17" s="34"/>
      <c r="F17" s="34"/>
      <c r="G17" s="34"/>
      <c r="H17" s="34"/>
      <c r="I17" s="112" t="s">
        <v>26</v>
      </c>
      <c r="J17" s="30" t="str">
        <f>'Rekapitulace stavby'!AN13</f>
        <v>Vyplň údaj</v>
      </c>
      <c r="K17" s="34"/>
      <c r="L17" s="113"/>
      <c r="S17" s="34"/>
      <c r="T17" s="34"/>
      <c r="U17" s="34"/>
      <c r="V17" s="34"/>
      <c r="W17" s="34"/>
      <c r="X17" s="34"/>
      <c r="Y17" s="34"/>
      <c r="Z17" s="34"/>
      <c r="AA17" s="34"/>
      <c r="AB17" s="34"/>
      <c r="AC17" s="34"/>
      <c r="AD17" s="34"/>
      <c r="AE17" s="34"/>
    </row>
    <row r="18" spans="1:31" s="2" customFormat="1" ht="18" customHeight="1">
      <c r="A18" s="34"/>
      <c r="B18" s="39"/>
      <c r="C18" s="34"/>
      <c r="D18" s="34"/>
      <c r="E18" s="294" t="str">
        <f>'Rekapitulace stavby'!E14</f>
        <v>Vyplň údaj</v>
      </c>
      <c r="F18" s="295"/>
      <c r="G18" s="295"/>
      <c r="H18" s="295"/>
      <c r="I18" s="112" t="s">
        <v>28</v>
      </c>
      <c r="J18" s="30" t="str">
        <f>'Rekapitulace stavby'!AN14</f>
        <v>Vyplň údaj</v>
      </c>
      <c r="K18" s="34"/>
      <c r="L18" s="113"/>
      <c r="S18" s="34"/>
      <c r="T18" s="34"/>
      <c r="U18" s="34"/>
      <c r="V18" s="34"/>
      <c r="W18" s="34"/>
      <c r="X18" s="34"/>
      <c r="Y18" s="34"/>
      <c r="Z18" s="34"/>
      <c r="AA18" s="34"/>
      <c r="AB18" s="34"/>
      <c r="AC18" s="34"/>
      <c r="AD18" s="34"/>
      <c r="AE18" s="34"/>
    </row>
    <row r="19" spans="1:31" s="2" customFormat="1" ht="6.9" customHeight="1">
      <c r="A19" s="34"/>
      <c r="B19" s="39"/>
      <c r="C19" s="34"/>
      <c r="D19" s="34"/>
      <c r="E19" s="34"/>
      <c r="F19" s="34"/>
      <c r="G19" s="34"/>
      <c r="H19" s="34"/>
      <c r="I19" s="34"/>
      <c r="J19" s="34"/>
      <c r="K19" s="34"/>
      <c r="L19" s="113"/>
      <c r="S19" s="34"/>
      <c r="T19" s="34"/>
      <c r="U19" s="34"/>
      <c r="V19" s="34"/>
      <c r="W19" s="34"/>
      <c r="X19" s="34"/>
      <c r="Y19" s="34"/>
      <c r="Z19" s="34"/>
      <c r="AA19" s="34"/>
      <c r="AB19" s="34"/>
      <c r="AC19" s="34"/>
      <c r="AD19" s="34"/>
      <c r="AE19" s="34"/>
    </row>
    <row r="20" spans="1:31" s="2" customFormat="1" ht="12" customHeight="1">
      <c r="A20" s="34"/>
      <c r="B20" s="39"/>
      <c r="C20" s="34"/>
      <c r="D20" s="112" t="s">
        <v>31</v>
      </c>
      <c r="E20" s="34"/>
      <c r="F20" s="34"/>
      <c r="G20" s="34"/>
      <c r="H20" s="34"/>
      <c r="I20" s="112" t="s">
        <v>26</v>
      </c>
      <c r="J20" s="103" t="str">
        <f>IF('Rekapitulace stavby'!AN16="","",'Rekapitulace stavby'!AN16)</f>
        <v/>
      </c>
      <c r="K20" s="34"/>
      <c r="L20" s="113"/>
      <c r="S20" s="34"/>
      <c r="T20" s="34"/>
      <c r="U20" s="34"/>
      <c r="V20" s="34"/>
      <c r="W20" s="34"/>
      <c r="X20" s="34"/>
      <c r="Y20" s="34"/>
      <c r="Z20" s="34"/>
      <c r="AA20" s="34"/>
      <c r="AB20" s="34"/>
      <c r="AC20" s="34"/>
      <c r="AD20" s="34"/>
      <c r="AE20" s="34"/>
    </row>
    <row r="21" spans="1:31" s="2" customFormat="1" ht="18" customHeight="1">
      <c r="A21" s="34"/>
      <c r="B21" s="39"/>
      <c r="C21" s="34"/>
      <c r="D21" s="34"/>
      <c r="E21" s="103" t="str">
        <f>IF('Rekapitulace stavby'!E17="","",'Rekapitulace stavby'!E17)</f>
        <v xml:space="preserve"> </v>
      </c>
      <c r="F21" s="34"/>
      <c r="G21" s="34"/>
      <c r="H21" s="34"/>
      <c r="I21" s="112" t="s">
        <v>28</v>
      </c>
      <c r="J21" s="103" t="str">
        <f>IF('Rekapitulace stavby'!AN17="","",'Rekapitulace stavby'!AN17)</f>
        <v/>
      </c>
      <c r="K21" s="34"/>
      <c r="L21" s="113"/>
      <c r="S21" s="34"/>
      <c r="T21" s="34"/>
      <c r="U21" s="34"/>
      <c r="V21" s="34"/>
      <c r="W21" s="34"/>
      <c r="X21" s="34"/>
      <c r="Y21" s="34"/>
      <c r="Z21" s="34"/>
      <c r="AA21" s="34"/>
      <c r="AB21" s="34"/>
      <c r="AC21" s="34"/>
      <c r="AD21" s="34"/>
      <c r="AE21" s="34"/>
    </row>
    <row r="22" spans="1:31" s="2" customFormat="1" ht="6.9" customHeight="1">
      <c r="A22" s="34"/>
      <c r="B22" s="39"/>
      <c r="C22" s="34"/>
      <c r="D22" s="34"/>
      <c r="E22" s="34"/>
      <c r="F22" s="34"/>
      <c r="G22" s="34"/>
      <c r="H22" s="34"/>
      <c r="I22" s="34"/>
      <c r="J22" s="34"/>
      <c r="K22" s="34"/>
      <c r="L22" s="113"/>
      <c r="S22" s="34"/>
      <c r="T22" s="34"/>
      <c r="U22" s="34"/>
      <c r="V22" s="34"/>
      <c r="W22" s="34"/>
      <c r="X22" s="34"/>
      <c r="Y22" s="34"/>
      <c r="Z22" s="34"/>
      <c r="AA22" s="34"/>
      <c r="AB22" s="34"/>
      <c r="AC22" s="34"/>
      <c r="AD22" s="34"/>
      <c r="AE22" s="34"/>
    </row>
    <row r="23" spans="1:31" s="2" customFormat="1" ht="12" customHeight="1">
      <c r="A23" s="34"/>
      <c r="B23" s="39"/>
      <c r="C23" s="34"/>
      <c r="D23" s="112" t="s">
        <v>33</v>
      </c>
      <c r="E23" s="34"/>
      <c r="F23" s="34"/>
      <c r="G23" s="34"/>
      <c r="H23" s="34"/>
      <c r="I23" s="112" t="s">
        <v>26</v>
      </c>
      <c r="J23" s="103" t="s">
        <v>19</v>
      </c>
      <c r="K23" s="34"/>
      <c r="L23" s="113"/>
      <c r="S23" s="34"/>
      <c r="T23" s="34"/>
      <c r="U23" s="34"/>
      <c r="V23" s="34"/>
      <c r="W23" s="34"/>
      <c r="X23" s="34"/>
      <c r="Y23" s="34"/>
      <c r="Z23" s="34"/>
      <c r="AA23" s="34"/>
      <c r="AB23" s="34"/>
      <c r="AC23" s="34"/>
      <c r="AD23" s="34"/>
      <c r="AE23" s="34"/>
    </row>
    <row r="24" spans="1:31" s="2" customFormat="1" ht="18" customHeight="1">
      <c r="A24" s="34"/>
      <c r="B24" s="39"/>
      <c r="C24" s="34"/>
      <c r="D24" s="34"/>
      <c r="E24" s="103" t="s">
        <v>34</v>
      </c>
      <c r="F24" s="34"/>
      <c r="G24" s="34"/>
      <c r="H24" s="34"/>
      <c r="I24" s="112" t="s">
        <v>28</v>
      </c>
      <c r="J24" s="103" t="s">
        <v>19</v>
      </c>
      <c r="K24" s="34"/>
      <c r="L24" s="113"/>
      <c r="S24" s="34"/>
      <c r="T24" s="34"/>
      <c r="U24" s="34"/>
      <c r="V24" s="34"/>
      <c r="W24" s="34"/>
      <c r="X24" s="34"/>
      <c r="Y24" s="34"/>
      <c r="Z24" s="34"/>
      <c r="AA24" s="34"/>
      <c r="AB24" s="34"/>
      <c r="AC24" s="34"/>
      <c r="AD24" s="34"/>
      <c r="AE24" s="34"/>
    </row>
    <row r="25" spans="1:31" s="2" customFormat="1" ht="6.9" customHeight="1">
      <c r="A25" s="34"/>
      <c r="B25" s="39"/>
      <c r="C25" s="34"/>
      <c r="D25" s="34"/>
      <c r="E25" s="34"/>
      <c r="F25" s="34"/>
      <c r="G25" s="34"/>
      <c r="H25" s="34"/>
      <c r="I25" s="34"/>
      <c r="J25" s="34"/>
      <c r="K25" s="34"/>
      <c r="L25" s="113"/>
      <c r="S25" s="34"/>
      <c r="T25" s="34"/>
      <c r="U25" s="34"/>
      <c r="V25" s="34"/>
      <c r="W25" s="34"/>
      <c r="X25" s="34"/>
      <c r="Y25" s="34"/>
      <c r="Z25" s="34"/>
      <c r="AA25" s="34"/>
      <c r="AB25" s="34"/>
      <c r="AC25" s="34"/>
      <c r="AD25" s="34"/>
      <c r="AE25" s="34"/>
    </row>
    <row r="26" spans="1:31" s="2" customFormat="1" ht="12" customHeight="1">
      <c r="A26" s="34"/>
      <c r="B26" s="39"/>
      <c r="C26" s="34"/>
      <c r="D26" s="112" t="s">
        <v>35</v>
      </c>
      <c r="E26" s="34"/>
      <c r="F26" s="34"/>
      <c r="G26" s="34"/>
      <c r="H26" s="34"/>
      <c r="I26" s="34"/>
      <c r="J26" s="34"/>
      <c r="K26" s="34"/>
      <c r="L26" s="113"/>
      <c r="S26" s="34"/>
      <c r="T26" s="34"/>
      <c r="U26" s="34"/>
      <c r="V26" s="34"/>
      <c r="W26" s="34"/>
      <c r="X26" s="34"/>
      <c r="Y26" s="34"/>
      <c r="Z26" s="34"/>
      <c r="AA26" s="34"/>
      <c r="AB26" s="34"/>
      <c r="AC26" s="34"/>
      <c r="AD26" s="34"/>
      <c r="AE26" s="34"/>
    </row>
    <row r="27" spans="1:31" s="8" customFormat="1" ht="59.25" customHeight="1">
      <c r="A27" s="115"/>
      <c r="B27" s="116"/>
      <c r="C27" s="115"/>
      <c r="D27" s="115"/>
      <c r="E27" s="296" t="s">
        <v>36</v>
      </c>
      <c r="F27" s="296"/>
      <c r="G27" s="296"/>
      <c r="H27" s="296"/>
      <c r="I27" s="115"/>
      <c r="J27" s="115"/>
      <c r="K27" s="115"/>
      <c r="L27" s="117"/>
      <c r="S27" s="115"/>
      <c r="T27" s="115"/>
      <c r="U27" s="115"/>
      <c r="V27" s="115"/>
      <c r="W27" s="115"/>
      <c r="X27" s="115"/>
      <c r="Y27" s="115"/>
      <c r="Z27" s="115"/>
      <c r="AA27" s="115"/>
      <c r="AB27" s="115"/>
      <c r="AC27" s="115"/>
      <c r="AD27" s="115"/>
      <c r="AE27" s="115"/>
    </row>
    <row r="28" spans="1:31" s="2" customFormat="1" ht="6.9" customHeight="1">
      <c r="A28" s="34"/>
      <c r="B28" s="39"/>
      <c r="C28" s="34"/>
      <c r="D28" s="34"/>
      <c r="E28" s="34"/>
      <c r="F28" s="34"/>
      <c r="G28" s="34"/>
      <c r="H28" s="34"/>
      <c r="I28" s="34"/>
      <c r="J28" s="34"/>
      <c r="K28" s="34"/>
      <c r="L28" s="113"/>
      <c r="S28" s="34"/>
      <c r="T28" s="34"/>
      <c r="U28" s="34"/>
      <c r="V28" s="34"/>
      <c r="W28" s="34"/>
      <c r="X28" s="34"/>
      <c r="Y28" s="34"/>
      <c r="Z28" s="34"/>
      <c r="AA28" s="34"/>
      <c r="AB28" s="34"/>
      <c r="AC28" s="34"/>
      <c r="AD28" s="34"/>
      <c r="AE28" s="34"/>
    </row>
    <row r="29" spans="1:31" s="2" customFormat="1" ht="6.9" customHeight="1">
      <c r="A29" s="34"/>
      <c r="B29" s="39"/>
      <c r="C29" s="34"/>
      <c r="D29" s="118"/>
      <c r="E29" s="118"/>
      <c r="F29" s="118"/>
      <c r="G29" s="118"/>
      <c r="H29" s="118"/>
      <c r="I29" s="118"/>
      <c r="J29" s="118"/>
      <c r="K29" s="118"/>
      <c r="L29" s="113"/>
      <c r="S29" s="34"/>
      <c r="T29" s="34"/>
      <c r="U29" s="34"/>
      <c r="V29" s="34"/>
      <c r="W29" s="34"/>
      <c r="X29" s="34"/>
      <c r="Y29" s="34"/>
      <c r="Z29" s="34"/>
      <c r="AA29" s="34"/>
      <c r="AB29" s="34"/>
      <c r="AC29" s="34"/>
      <c r="AD29" s="34"/>
      <c r="AE29" s="34"/>
    </row>
    <row r="30" spans="1:31" s="2" customFormat="1" ht="25.35" customHeight="1">
      <c r="A30" s="34"/>
      <c r="B30" s="39"/>
      <c r="C30" s="34"/>
      <c r="D30" s="119" t="s">
        <v>37</v>
      </c>
      <c r="E30" s="34"/>
      <c r="F30" s="34"/>
      <c r="G30" s="34"/>
      <c r="H30" s="34"/>
      <c r="I30" s="34"/>
      <c r="J30" s="120">
        <f>ROUND(J85,2)</f>
        <v>0</v>
      </c>
      <c r="K30" s="34"/>
      <c r="L30" s="113"/>
      <c r="S30" s="34"/>
      <c r="T30" s="34"/>
      <c r="U30" s="34"/>
      <c r="V30" s="34"/>
      <c r="W30" s="34"/>
      <c r="X30" s="34"/>
      <c r="Y30" s="34"/>
      <c r="Z30" s="34"/>
      <c r="AA30" s="34"/>
      <c r="AB30" s="34"/>
      <c r="AC30" s="34"/>
      <c r="AD30" s="34"/>
      <c r="AE30" s="34"/>
    </row>
    <row r="31" spans="1:31" s="2" customFormat="1" ht="6.9" customHeight="1">
      <c r="A31" s="34"/>
      <c r="B31" s="39"/>
      <c r="C31" s="34"/>
      <c r="D31" s="118"/>
      <c r="E31" s="118"/>
      <c r="F31" s="118"/>
      <c r="G31" s="118"/>
      <c r="H31" s="118"/>
      <c r="I31" s="118"/>
      <c r="J31" s="118"/>
      <c r="K31" s="118"/>
      <c r="L31" s="113"/>
      <c r="S31" s="34"/>
      <c r="T31" s="34"/>
      <c r="U31" s="34"/>
      <c r="V31" s="34"/>
      <c r="W31" s="34"/>
      <c r="X31" s="34"/>
      <c r="Y31" s="34"/>
      <c r="Z31" s="34"/>
      <c r="AA31" s="34"/>
      <c r="AB31" s="34"/>
      <c r="AC31" s="34"/>
      <c r="AD31" s="34"/>
      <c r="AE31" s="34"/>
    </row>
    <row r="32" spans="1:31" s="2" customFormat="1" ht="14.4" customHeight="1">
      <c r="A32" s="34"/>
      <c r="B32" s="39"/>
      <c r="C32" s="34"/>
      <c r="D32" s="34"/>
      <c r="E32" s="34"/>
      <c r="F32" s="121" t="s">
        <v>39</v>
      </c>
      <c r="G32" s="34"/>
      <c r="H32" s="34"/>
      <c r="I32" s="121" t="s">
        <v>38</v>
      </c>
      <c r="J32" s="121" t="s">
        <v>40</v>
      </c>
      <c r="K32" s="34"/>
      <c r="L32" s="113"/>
      <c r="S32" s="34"/>
      <c r="T32" s="34"/>
      <c r="U32" s="34"/>
      <c r="V32" s="34"/>
      <c r="W32" s="34"/>
      <c r="X32" s="34"/>
      <c r="Y32" s="34"/>
      <c r="Z32" s="34"/>
      <c r="AA32" s="34"/>
      <c r="AB32" s="34"/>
      <c r="AC32" s="34"/>
      <c r="AD32" s="34"/>
      <c r="AE32" s="34"/>
    </row>
    <row r="33" spans="1:31" s="2" customFormat="1" ht="14.4" customHeight="1">
      <c r="A33" s="34"/>
      <c r="B33" s="39"/>
      <c r="C33" s="34"/>
      <c r="D33" s="122" t="s">
        <v>41</v>
      </c>
      <c r="E33" s="112" t="s">
        <v>42</v>
      </c>
      <c r="F33" s="123">
        <f>ROUND((SUM(BE85:BE298)),2)</f>
        <v>0</v>
      </c>
      <c r="G33" s="34"/>
      <c r="H33" s="34"/>
      <c r="I33" s="124">
        <v>0.21</v>
      </c>
      <c r="J33" s="123">
        <f>ROUND(((SUM(BE85:BE298))*I33),2)</f>
        <v>0</v>
      </c>
      <c r="K33" s="34"/>
      <c r="L33" s="113"/>
      <c r="S33" s="34"/>
      <c r="T33" s="34"/>
      <c r="U33" s="34"/>
      <c r="V33" s="34"/>
      <c r="W33" s="34"/>
      <c r="X33" s="34"/>
      <c r="Y33" s="34"/>
      <c r="Z33" s="34"/>
      <c r="AA33" s="34"/>
      <c r="AB33" s="34"/>
      <c r="AC33" s="34"/>
      <c r="AD33" s="34"/>
      <c r="AE33" s="34"/>
    </row>
    <row r="34" spans="1:31" s="2" customFormat="1" ht="14.4" customHeight="1">
      <c r="A34" s="34"/>
      <c r="B34" s="39"/>
      <c r="C34" s="34"/>
      <c r="D34" s="34"/>
      <c r="E34" s="112" t="s">
        <v>43</v>
      </c>
      <c r="F34" s="123">
        <f>ROUND((SUM(BF85:BF298)),2)</f>
        <v>0</v>
      </c>
      <c r="G34" s="34"/>
      <c r="H34" s="34"/>
      <c r="I34" s="124">
        <v>0.15</v>
      </c>
      <c r="J34" s="123">
        <f>ROUND(((SUM(BF85:BF298))*I34),2)</f>
        <v>0</v>
      </c>
      <c r="K34" s="34"/>
      <c r="L34" s="113"/>
      <c r="S34" s="34"/>
      <c r="T34" s="34"/>
      <c r="U34" s="34"/>
      <c r="V34" s="34"/>
      <c r="W34" s="34"/>
      <c r="X34" s="34"/>
      <c r="Y34" s="34"/>
      <c r="Z34" s="34"/>
      <c r="AA34" s="34"/>
      <c r="AB34" s="34"/>
      <c r="AC34" s="34"/>
      <c r="AD34" s="34"/>
      <c r="AE34" s="34"/>
    </row>
    <row r="35" spans="1:31" s="2" customFormat="1" ht="14.4" customHeight="1" hidden="1">
      <c r="A35" s="34"/>
      <c r="B35" s="39"/>
      <c r="C35" s="34"/>
      <c r="D35" s="34"/>
      <c r="E35" s="112" t="s">
        <v>44</v>
      </c>
      <c r="F35" s="123">
        <f>ROUND((SUM(BG85:BG298)),2)</f>
        <v>0</v>
      </c>
      <c r="G35" s="34"/>
      <c r="H35" s="34"/>
      <c r="I35" s="124">
        <v>0.21</v>
      </c>
      <c r="J35" s="123">
        <f>0</f>
        <v>0</v>
      </c>
      <c r="K35" s="34"/>
      <c r="L35" s="113"/>
      <c r="S35" s="34"/>
      <c r="T35" s="34"/>
      <c r="U35" s="34"/>
      <c r="V35" s="34"/>
      <c r="W35" s="34"/>
      <c r="X35" s="34"/>
      <c r="Y35" s="34"/>
      <c r="Z35" s="34"/>
      <c r="AA35" s="34"/>
      <c r="AB35" s="34"/>
      <c r="AC35" s="34"/>
      <c r="AD35" s="34"/>
      <c r="AE35" s="34"/>
    </row>
    <row r="36" spans="1:31" s="2" customFormat="1" ht="14.4" customHeight="1" hidden="1">
      <c r="A36" s="34"/>
      <c r="B36" s="39"/>
      <c r="C36" s="34"/>
      <c r="D36" s="34"/>
      <c r="E36" s="112" t="s">
        <v>45</v>
      </c>
      <c r="F36" s="123">
        <f>ROUND((SUM(BH85:BH298)),2)</f>
        <v>0</v>
      </c>
      <c r="G36" s="34"/>
      <c r="H36" s="34"/>
      <c r="I36" s="124">
        <v>0.15</v>
      </c>
      <c r="J36" s="123">
        <f>0</f>
        <v>0</v>
      </c>
      <c r="K36" s="34"/>
      <c r="L36" s="113"/>
      <c r="S36" s="34"/>
      <c r="T36" s="34"/>
      <c r="U36" s="34"/>
      <c r="V36" s="34"/>
      <c r="W36" s="34"/>
      <c r="X36" s="34"/>
      <c r="Y36" s="34"/>
      <c r="Z36" s="34"/>
      <c r="AA36" s="34"/>
      <c r="AB36" s="34"/>
      <c r="AC36" s="34"/>
      <c r="AD36" s="34"/>
      <c r="AE36" s="34"/>
    </row>
    <row r="37" spans="1:31" s="2" customFormat="1" ht="14.4" customHeight="1" hidden="1">
      <c r="A37" s="34"/>
      <c r="B37" s="39"/>
      <c r="C37" s="34"/>
      <c r="D37" s="34"/>
      <c r="E37" s="112" t="s">
        <v>46</v>
      </c>
      <c r="F37" s="123">
        <f>ROUND((SUM(BI85:BI298)),2)</f>
        <v>0</v>
      </c>
      <c r="G37" s="34"/>
      <c r="H37" s="34"/>
      <c r="I37" s="124">
        <v>0</v>
      </c>
      <c r="J37" s="123">
        <f>0</f>
        <v>0</v>
      </c>
      <c r="K37" s="34"/>
      <c r="L37" s="113"/>
      <c r="S37" s="34"/>
      <c r="T37" s="34"/>
      <c r="U37" s="34"/>
      <c r="V37" s="34"/>
      <c r="W37" s="34"/>
      <c r="X37" s="34"/>
      <c r="Y37" s="34"/>
      <c r="Z37" s="34"/>
      <c r="AA37" s="34"/>
      <c r="AB37" s="34"/>
      <c r="AC37" s="34"/>
      <c r="AD37" s="34"/>
      <c r="AE37" s="34"/>
    </row>
    <row r="38" spans="1:31" s="2" customFormat="1" ht="6.9" customHeight="1">
      <c r="A38" s="34"/>
      <c r="B38" s="39"/>
      <c r="C38" s="34"/>
      <c r="D38" s="34"/>
      <c r="E38" s="34"/>
      <c r="F38" s="34"/>
      <c r="G38" s="34"/>
      <c r="H38" s="34"/>
      <c r="I38" s="34"/>
      <c r="J38" s="34"/>
      <c r="K38" s="34"/>
      <c r="L38" s="113"/>
      <c r="S38" s="34"/>
      <c r="T38" s="34"/>
      <c r="U38" s="34"/>
      <c r="V38" s="34"/>
      <c r="W38" s="34"/>
      <c r="X38" s="34"/>
      <c r="Y38" s="34"/>
      <c r="Z38" s="34"/>
      <c r="AA38" s="34"/>
      <c r="AB38" s="34"/>
      <c r="AC38" s="34"/>
      <c r="AD38" s="34"/>
      <c r="AE38" s="34"/>
    </row>
    <row r="39" spans="1:31" s="2" customFormat="1" ht="25.35" customHeight="1">
      <c r="A39" s="34"/>
      <c r="B39" s="39"/>
      <c r="C39" s="125"/>
      <c r="D39" s="126" t="s">
        <v>47</v>
      </c>
      <c r="E39" s="127"/>
      <c r="F39" s="127"/>
      <c r="G39" s="128" t="s">
        <v>48</v>
      </c>
      <c r="H39" s="129" t="s">
        <v>49</v>
      </c>
      <c r="I39" s="127"/>
      <c r="J39" s="130">
        <f>SUM(J30:J37)</f>
        <v>0</v>
      </c>
      <c r="K39" s="131"/>
      <c r="L39" s="113"/>
      <c r="S39" s="34"/>
      <c r="T39" s="34"/>
      <c r="U39" s="34"/>
      <c r="V39" s="34"/>
      <c r="W39" s="34"/>
      <c r="X39" s="34"/>
      <c r="Y39" s="34"/>
      <c r="Z39" s="34"/>
      <c r="AA39" s="34"/>
      <c r="AB39" s="34"/>
      <c r="AC39" s="34"/>
      <c r="AD39" s="34"/>
      <c r="AE39" s="34"/>
    </row>
    <row r="40" spans="1:31" s="2" customFormat="1" ht="14.4" customHeight="1">
      <c r="A40" s="34"/>
      <c r="B40" s="132"/>
      <c r="C40" s="133"/>
      <c r="D40" s="133"/>
      <c r="E40" s="133"/>
      <c r="F40" s="133"/>
      <c r="G40" s="133"/>
      <c r="H40" s="133"/>
      <c r="I40" s="133"/>
      <c r="J40" s="133"/>
      <c r="K40" s="133"/>
      <c r="L40" s="113"/>
      <c r="S40" s="34"/>
      <c r="T40" s="34"/>
      <c r="U40" s="34"/>
      <c r="V40" s="34"/>
      <c r="W40" s="34"/>
      <c r="X40" s="34"/>
      <c r="Y40" s="34"/>
      <c r="Z40" s="34"/>
      <c r="AA40" s="34"/>
      <c r="AB40" s="34"/>
      <c r="AC40" s="34"/>
      <c r="AD40" s="34"/>
      <c r="AE40" s="34"/>
    </row>
    <row r="44" spans="1:31" s="2" customFormat="1" ht="6.9" customHeight="1" hidden="1">
      <c r="A44" s="34"/>
      <c r="B44" s="134"/>
      <c r="C44" s="135"/>
      <c r="D44" s="135"/>
      <c r="E44" s="135"/>
      <c r="F44" s="135"/>
      <c r="G44" s="135"/>
      <c r="H44" s="135"/>
      <c r="I44" s="135"/>
      <c r="J44" s="135"/>
      <c r="K44" s="135"/>
      <c r="L44" s="113"/>
      <c r="S44" s="34"/>
      <c r="T44" s="34"/>
      <c r="U44" s="34"/>
      <c r="V44" s="34"/>
      <c r="W44" s="34"/>
      <c r="X44" s="34"/>
      <c r="Y44" s="34"/>
      <c r="Z44" s="34"/>
      <c r="AA44" s="34"/>
      <c r="AB44" s="34"/>
      <c r="AC44" s="34"/>
      <c r="AD44" s="34"/>
      <c r="AE44" s="34"/>
    </row>
    <row r="45" spans="1:31" s="2" customFormat="1" ht="24.9" customHeight="1" hidden="1">
      <c r="A45" s="34"/>
      <c r="B45" s="35"/>
      <c r="C45" s="23" t="s">
        <v>158</v>
      </c>
      <c r="D45" s="36"/>
      <c r="E45" s="36"/>
      <c r="F45" s="36"/>
      <c r="G45" s="36"/>
      <c r="H45" s="36"/>
      <c r="I45" s="36"/>
      <c r="J45" s="36"/>
      <c r="K45" s="36"/>
      <c r="L45" s="113"/>
      <c r="S45" s="34"/>
      <c r="T45" s="34"/>
      <c r="U45" s="34"/>
      <c r="V45" s="34"/>
      <c r="W45" s="34"/>
      <c r="X45" s="34"/>
      <c r="Y45" s="34"/>
      <c r="Z45" s="34"/>
      <c r="AA45" s="34"/>
      <c r="AB45" s="34"/>
      <c r="AC45" s="34"/>
      <c r="AD45" s="34"/>
      <c r="AE45" s="34"/>
    </row>
    <row r="46" spans="1:31" s="2" customFormat="1" ht="6.9" customHeight="1" hidden="1">
      <c r="A46" s="34"/>
      <c r="B46" s="35"/>
      <c r="C46" s="36"/>
      <c r="D46" s="36"/>
      <c r="E46" s="36"/>
      <c r="F46" s="36"/>
      <c r="G46" s="36"/>
      <c r="H46" s="36"/>
      <c r="I46" s="36"/>
      <c r="J46" s="36"/>
      <c r="K46" s="36"/>
      <c r="L46" s="113"/>
      <c r="S46" s="34"/>
      <c r="T46" s="34"/>
      <c r="U46" s="34"/>
      <c r="V46" s="34"/>
      <c r="W46" s="34"/>
      <c r="X46" s="34"/>
      <c r="Y46" s="34"/>
      <c r="Z46" s="34"/>
      <c r="AA46" s="34"/>
      <c r="AB46" s="34"/>
      <c r="AC46" s="34"/>
      <c r="AD46" s="34"/>
      <c r="AE46" s="34"/>
    </row>
    <row r="47" spans="1:31" s="2" customFormat="1" ht="12" customHeight="1" hidden="1">
      <c r="A47" s="34"/>
      <c r="B47" s="35"/>
      <c r="C47" s="29" t="s">
        <v>16</v>
      </c>
      <c r="D47" s="36"/>
      <c r="E47" s="36"/>
      <c r="F47" s="36"/>
      <c r="G47" s="36"/>
      <c r="H47" s="36"/>
      <c r="I47" s="36"/>
      <c r="J47" s="36"/>
      <c r="K47" s="36"/>
      <c r="L47" s="113"/>
      <c r="S47" s="34"/>
      <c r="T47" s="34"/>
      <c r="U47" s="34"/>
      <c r="V47" s="34"/>
      <c r="W47" s="34"/>
      <c r="X47" s="34"/>
      <c r="Y47" s="34"/>
      <c r="Z47" s="34"/>
      <c r="AA47" s="34"/>
      <c r="AB47" s="34"/>
      <c r="AC47" s="34"/>
      <c r="AD47" s="34"/>
      <c r="AE47" s="34"/>
    </row>
    <row r="48" spans="1:31" s="2" customFormat="1" ht="16.5" customHeight="1" hidden="1">
      <c r="A48" s="34"/>
      <c r="B48" s="35"/>
      <c r="C48" s="36"/>
      <c r="D48" s="36"/>
      <c r="E48" s="288" t="str">
        <f>E7</f>
        <v>Cyklická údržba trati v úseku Praha-Holešovice - Vraňany</v>
      </c>
      <c r="F48" s="289"/>
      <c r="G48" s="289"/>
      <c r="H48" s="289"/>
      <c r="I48" s="36"/>
      <c r="J48" s="36"/>
      <c r="K48" s="36"/>
      <c r="L48" s="113"/>
      <c r="S48" s="34"/>
      <c r="T48" s="34"/>
      <c r="U48" s="34"/>
      <c r="V48" s="34"/>
      <c r="W48" s="34"/>
      <c r="X48" s="34"/>
      <c r="Y48" s="34"/>
      <c r="Z48" s="34"/>
      <c r="AA48" s="34"/>
      <c r="AB48" s="34"/>
      <c r="AC48" s="34"/>
      <c r="AD48" s="34"/>
      <c r="AE48" s="34"/>
    </row>
    <row r="49" spans="1:31" s="2" customFormat="1" ht="12" customHeight="1" hidden="1">
      <c r="A49" s="34"/>
      <c r="B49" s="35"/>
      <c r="C49" s="29" t="s">
        <v>156</v>
      </c>
      <c r="D49" s="36"/>
      <c r="E49" s="36"/>
      <c r="F49" s="36"/>
      <c r="G49" s="36"/>
      <c r="H49" s="36"/>
      <c r="I49" s="36"/>
      <c r="J49" s="36"/>
      <c r="K49" s="36"/>
      <c r="L49" s="113"/>
      <c r="S49" s="34"/>
      <c r="T49" s="34"/>
      <c r="U49" s="34"/>
      <c r="V49" s="34"/>
      <c r="W49" s="34"/>
      <c r="X49" s="34"/>
      <c r="Y49" s="34"/>
      <c r="Z49" s="34"/>
      <c r="AA49" s="34"/>
      <c r="AB49" s="34"/>
      <c r="AC49" s="34"/>
      <c r="AD49" s="34"/>
      <c r="AE49" s="34"/>
    </row>
    <row r="50" spans="1:31" s="2" customFormat="1" ht="16.5" customHeight="1" hidden="1">
      <c r="A50" s="34"/>
      <c r="B50" s="35"/>
      <c r="C50" s="36"/>
      <c r="D50" s="36"/>
      <c r="E50" s="280" t="str">
        <f>E9</f>
        <v>SO 05 - Roztoky u Prahy - Libčice nad Vltavou</v>
      </c>
      <c r="F50" s="287"/>
      <c r="G50" s="287"/>
      <c r="H50" s="287"/>
      <c r="I50" s="36"/>
      <c r="J50" s="36"/>
      <c r="K50" s="36"/>
      <c r="L50" s="113"/>
      <c r="S50" s="34"/>
      <c r="T50" s="34"/>
      <c r="U50" s="34"/>
      <c r="V50" s="34"/>
      <c r="W50" s="34"/>
      <c r="X50" s="34"/>
      <c r="Y50" s="34"/>
      <c r="Z50" s="34"/>
      <c r="AA50" s="34"/>
      <c r="AB50" s="34"/>
      <c r="AC50" s="34"/>
      <c r="AD50" s="34"/>
      <c r="AE50" s="34"/>
    </row>
    <row r="51" spans="1:31" s="2" customFormat="1" ht="6.9" customHeight="1" hidden="1">
      <c r="A51" s="34"/>
      <c r="B51" s="35"/>
      <c r="C51" s="36"/>
      <c r="D51" s="36"/>
      <c r="E51" s="36"/>
      <c r="F51" s="36"/>
      <c r="G51" s="36"/>
      <c r="H51" s="36"/>
      <c r="I51" s="36"/>
      <c r="J51" s="36"/>
      <c r="K51" s="36"/>
      <c r="L51" s="113"/>
      <c r="S51" s="34"/>
      <c r="T51" s="34"/>
      <c r="U51" s="34"/>
      <c r="V51" s="34"/>
      <c r="W51" s="34"/>
      <c r="X51" s="34"/>
      <c r="Y51" s="34"/>
      <c r="Z51" s="34"/>
      <c r="AA51" s="34"/>
      <c r="AB51" s="34"/>
      <c r="AC51" s="34"/>
      <c r="AD51" s="34"/>
      <c r="AE51" s="34"/>
    </row>
    <row r="52" spans="1:31" s="2" customFormat="1" ht="12" customHeight="1" hidden="1">
      <c r="A52" s="34"/>
      <c r="B52" s="35"/>
      <c r="C52" s="29" t="s">
        <v>21</v>
      </c>
      <c r="D52" s="36"/>
      <c r="E52" s="36"/>
      <c r="F52" s="27" t="str">
        <f>F12</f>
        <v xml:space="preserve"> </v>
      </c>
      <c r="G52" s="36"/>
      <c r="H52" s="36"/>
      <c r="I52" s="29" t="s">
        <v>23</v>
      </c>
      <c r="J52" s="59" t="str">
        <f>IF(J12="","",J12)</f>
        <v>24. 2. 2023</v>
      </c>
      <c r="K52" s="36"/>
      <c r="L52" s="113"/>
      <c r="S52" s="34"/>
      <c r="T52" s="34"/>
      <c r="U52" s="34"/>
      <c r="V52" s="34"/>
      <c r="W52" s="34"/>
      <c r="X52" s="34"/>
      <c r="Y52" s="34"/>
      <c r="Z52" s="34"/>
      <c r="AA52" s="34"/>
      <c r="AB52" s="34"/>
      <c r="AC52" s="34"/>
      <c r="AD52" s="34"/>
      <c r="AE52" s="34"/>
    </row>
    <row r="53" spans="1:31" s="2" customFormat="1" ht="6.9" customHeight="1" hidden="1">
      <c r="A53" s="34"/>
      <c r="B53" s="35"/>
      <c r="C53" s="36"/>
      <c r="D53" s="36"/>
      <c r="E53" s="36"/>
      <c r="F53" s="36"/>
      <c r="G53" s="36"/>
      <c r="H53" s="36"/>
      <c r="I53" s="36"/>
      <c r="J53" s="36"/>
      <c r="K53" s="36"/>
      <c r="L53" s="113"/>
      <c r="S53" s="34"/>
      <c r="T53" s="34"/>
      <c r="U53" s="34"/>
      <c r="V53" s="34"/>
      <c r="W53" s="34"/>
      <c r="X53" s="34"/>
      <c r="Y53" s="34"/>
      <c r="Z53" s="34"/>
      <c r="AA53" s="34"/>
      <c r="AB53" s="34"/>
      <c r="AC53" s="34"/>
      <c r="AD53" s="34"/>
      <c r="AE53" s="34"/>
    </row>
    <row r="54" spans="1:31" s="2" customFormat="1" ht="15.15" customHeight="1" hidden="1">
      <c r="A54" s="34"/>
      <c r="B54" s="35"/>
      <c r="C54" s="29" t="s">
        <v>25</v>
      </c>
      <c r="D54" s="36"/>
      <c r="E54" s="36"/>
      <c r="F54" s="27" t="str">
        <f>E15</f>
        <v>Ing. Aleš Bednář</v>
      </c>
      <c r="G54" s="36"/>
      <c r="H54" s="36"/>
      <c r="I54" s="29" t="s">
        <v>31</v>
      </c>
      <c r="J54" s="32" t="str">
        <f>E21</f>
        <v xml:space="preserve"> </v>
      </c>
      <c r="K54" s="36"/>
      <c r="L54" s="113"/>
      <c r="S54" s="34"/>
      <c r="T54" s="34"/>
      <c r="U54" s="34"/>
      <c r="V54" s="34"/>
      <c r="W54" s="34"/>
      <c r="X54" s="34"/>
      <c r="Y54" s="34"/>
      <c r="Z54" s="34"/>
      <c r="AA54" s="34"/>
      <c r="AB54" s="34"/>
      <c r="AC54" s="34"/>
      <c r="AD54" s="34"/>
      <c r="AE54" s="34"/>
    </row>
    <row r="55" spans="1:31" s="2" customFormat="1" ht="15.15" customHeight="1" hidden="1">
      <c r="A55" s="34"/>
      <c r="B55" s="35"/>
      <c r="C55" s="29" t="s">
        <v>29</v>
      </c>
      <c r="D55" s="36"/>
      <c r="E55" s="36"/>
      <c r="F55" s="27" t="str">
        <f>IF(E18="","",E18)</f>
        <v>Vyplň údaj</v>
      </c>
      <c r="G55" s="36"/>
      <c r="H55" s="36"/>
      <c r="I55" s="29" t="s">
        <v>33</v>
      </c>
      <c r="J55" s="32" t="str">
        <f>E24</f>
        <v>Lukáš Kot</v>
      </c>
      <c r="K55" s="36"/>
      <c r="L55" s="113"/>
      <c r="S55" s="34"/>
      <c r="T55" s="34"/>
      <c r="U55" s="34"/>
      <c r="V55" s="34"/>
      <c r="W55" s="34"/>
      <c r="X55" s="34"/>
      <c r="Y55" s="34"/>
      <c r="Z55" s="34"/>
      <c r="AA55" s="34"/>
      <c r="AB55" s="34"/>
      <c r="AC55" s="34"/>
      <c r="AD55" s="34"/>
      <c r="AE55" s="34"/>
    </row>
    <row r="56" spans="1:31" s="2" customFormat="1" ht="10.35" customHeight="1" hidden="1">
      <c r="A56" s="34"/>
      <c r="B56" s="35"/>
      <c r="C56" s="36"/>
      <c r="D56" s="36"/>
      <c r="E56" s="36"/>
      <c r="F56" s="36"/>
      <c r="G56" s="36"/>
      <c r="H56" s="36"/>
      <c r="I56" s="36"/>
      <c r="J56" s="36"/>
      <c r="K56" s="36"/>
      <c r="L56" s="113"/>
      <c r="S56" s="34"/>
      <c r="T56" s="34"/>
      <c r="U56" s="34"/>
      <c r="V56" s="34"/>
      <c r="W56" s="34"/>
      <c r="X56" s="34"/>
      <c r="Y56" s="34"/>
      <c r="Z56" s="34"/>
      <c r="AA56" s="34"/>
      <c r="AB56" s="34"/>
      <c r="AC56" s="34"/>
      <c r="AD56" s="34"/>
      <c r="AE56" s="34"/>
    </row>
    <row r="57" spans="1:31" s="2" customFormat="1" ht="29.25" customHeight="1" hidden="1">
      <c r="A57" s="34"/>
      <c r="B57" s="35"/>
      <c r="C57" s="136" t="s">
        <v>159</v>
      </c>
      <c r="D57" s="137"/>
      <c r="E57" s="137"/>
      <c r="F57" s="137"/>
      <c r="G57" s="137"/>
      <c r="H57" s="137"/>
      <c r="I57" s="137"/>
      <c r="J57" s="138" t="s">
        <v>160</v>
      </c>
      <c r="K57" s="137"/>
      <c r="L57" s="113"/>
      <c r="S57" s="34"/>
      <c r="T57" s="34"/>
      <c r="U57" s="34"/>
      <c r="V57" s="34"/>
      <c r="W57" s="34"/>
      <c r="X57" s="34"/>
      <c r="Y57" s="34"/>
      <c r="Z57" s="34"/>
      <c r="AA57" s="34"/>
      <c r="AB57" s="34"/>
      <c r="AC57" s="34"/>
      <c r="AD57" s="34"/>
      <c r="AE57" s="34"/>
    </row>
    <row r="58" spans="1:31" s="2" customFormat="1" ht="10.35" customHeight="1" hidden="1">
      <c r="A58" s="34"/>
      <c r="B58" s="35"/>
      <c r="C58" s="36"/>
      <c r="D58" s="36"/>
      <c r="E58" s="36"/>
      <c r="F58" s="36"/>
      <c r="G58" s="36"/>
      <c r="H58" s="36"/>
      <c r="I58" s="36"/>
      <c r="J58" s="36"/>
      <c r="K58" s="36"/>
      <c r="L58" s="113"/>
      <c r="S58" s="34"/>
      <c r="T58" s="34"/>
      <c r="U58" s="34"/>
      <c r="V58" s="34"/>
      <c r="W58" s="34"/>
      <c r="X58" s="34"/>
      <c r="Y58" s="34"/>
      <c r="Z58" s="34"/>
      <c r="AA58" s="34"/>
      <c r="AB58" s="34"/>
      <c r="AC58" s="34"/>
      <c r="AD58" s="34"/>
      <c r="AE58" s="34"/>
    </row>
    <row r="59" spans="1:47" s="2" customFormat="1" ht="22.8" customHeight="1" hidden="1">
      <c r="A59" s="34"/>
      <c r="B59" s="35"/>
      <c r="C59" s="139" t="s">
        <v>69</v>
      </c>
      <c r="D59" s="36"/>
      <c r="E59" s="36"/>
      <c r="F59" s="36"/>
      <c r="G59" s="36"/>
      <c r="H59" s="36"/>
      <c r="I59" s="36"/>
      <c r="J59" s="77">
        <f>J85</f>
        <v>0</v>
      </c>
      <c r="K59" s="36"/>
      <c r="L59" s="113"/>
      <c r="S59" s="34"/>
      <c r="T59" s="34"/>
      <c r="U59" s="34"/>
      <c r="V59" s="34"/>
      <c r="W59" s="34"/>
      <c r="X59" s="34"/>
      <c r="Y59" s="34"/>
      <c r="Z59" s="34"/>
      <c r="AA59" s="34"/>
      <c r="AB59" s="34"/>
      <c r="AC59" s="34"/>
      <c r="AD59" s="34"/>
      <c r="AE59" s="34"/>
      <c r="AU59" s="17" t="s">
        <v>161</v>
      </c>
    </row>
    <row r="60" spans="2:12" s="9" customFormat="1" ht="24.9" customHeight="1" hidden="1">
      <c r="B60" s="140"/>
      <c r="C60" s="141"/>
      <c r="D60" s="142" t="s">
        <v>162</v>
      </c>
      <c r="E60" s="143"/>
      <c r="F60" s="143"/>
      <c r="G60" s="143"/>
      <c r="H60" s="143"/>
      <c r="I60" s="143"/>
      <c r="J60" s="144">
        <f>J86</f>
        <v>0</v>
      </c>
      <c r="K60" s="141"/>
      <c r="L60" s="145"/>
    </row>
    <row r="61" spans="2:12" s="10" customFormat="1" ht="19.95" customHeight="1" hidden="1">
      <c r="B61" s="146"/>
      <c r="C61" s="97"/>
      <c r="D61" s="147" t="s">
        <v>332</v>
      </c>
      <c r="E61" s="148"/>
      <c r="F61" s="148"/>
      <c r="G61" s="148"/>
      <c r="H61" s="148"/>
      <c r="I61" s="148"/>
      <c r="J61" s="149">
        <f>J87</f>
        <v>0</v>
      </c>
      <c r="K61" s="97"/>
      <c r="L61" s="150"/>
    </row>
    <row r="62" spans="2:12" s="10" customFormat="1" ht="19.95" customHeight="1" hidden="1">
      <c r="B62" s="146"/>
      <c r="C62" s="97"/>
      <c r="D62" s="147" t="s">
        <v>248</v>
      </c>
      <c r="E62" s="148"/>
      <c r="F62" s="148"/>
      <c r="G62" s="148"/>
      <c r="H62" s="148"/>
      <c r="I62" s="148"/>
      <c r="J62" s="149">
        <f>J94</f>
        <v>0</v>
      </c>
      <c r="K62" s="97"/>
      <c r="L62" s="150"/>
    </row>
    <row r="63" spans="2:12" s="10" customFormat="1" ht="19.95" customHeight="1" hidden="1">
      <c r="B63" s="146"/>
      <c r="C63" s="97"/>
      <c r="D63" s="147" t="s">
        <v>163</v>
      </c>
      <c r="E63" s="148"/>
      <c r="F63" s="148"/>
      <c r="G63" s="148"/>
      <c r="H63" s="148"/>
      <c r="I63" s="148"/>
      <c r="J63" s="149">
        <f>J140</f>
        <v>0</v>
      </c>
      <c r="K63" s="97"/>
      <c r="L63" s="150"/>
    </row>
    <row r="64" spans="2:12" s="10" customFormat="1" ht="19.95" customHeight="1" hidden="1">
      <c r="B64" s="146"/>
      <c r="C64" s="97"/>
      <c r="D64" s="147" t="s">
        <v>164</v>
      </c>
      <c r="E64" s="148"/>
      <c r="F64" s="148"/>
      <c r="G64" s="148"/>
      <c r="H64" s="148"/>
      <c r="I64" s="148"/>
      <c r="J64" s="149">
        <f>J153</f>
        <v>0</v>
      </c>
      <c r="K64" s="97"/>
      <c r="L64" s="150"/>
    </row>
    <row r="65" spans="2:12" s="10" customFormat="1" ht="19.95" customHeight="1" hidden="1">
      <c r="B65" s="146"/>
      <c r="C65" s="97"/>
      <c r="D65" s="147" t="s">
        <v>165</v>
      </c>
      <c r="E65" s="148"/>
      <c r="F65" s="148"/>
      <c r="G65" s="148"/>
      <c r="H65" s="148"/>
      <c r="I65" s="148"/>
      <c r="J65" s="149">
        <f>J245</f>
        <v>0</v>
      </c>
      <c r="K65" s="97"/>
      <c r="L65" s="150"/>
    </row>
    <row r="66" spans="1:31" s="2" customFormat="1" ht="21.75" customHeight="1" hidden="1">
      <c r="A66" s="34"/>
      <c r="B66" s="35"/>
      <c r="C66" s="36"/>
      <c r="D66" s="36"/>
      <c r="E66" s="36"/>
      <c r="F66" s="36"/>
      <c r="G66" s="36"/>
      <c r="H66" s="36"/>
      <c r="I66" s="36"/>
      <c r="J66" s="36"/>
      <c r="K66" s="36"/>
      <c r="L66" s="113"/>
      <c r="S66" s="34"/>
      <c r="T66" s="34"/>
      <c r="U66" s="34"/>
      <c r="V66" s="34"/>
      <c r="W66" s="34"/>
      <c r="X66" s="34"/>
      <c r="Y66" s="34"/>
      <c r="Z66" s="34"/>
      <c r="AA66" s="34"/>
      <c r="AB66" s="34"/>
      <c r="AC66" s="34"/>
      <c r="AD66" s="34"/>
      <c r="AE66" s="34"/>
    </row>
    <row r="67" spans="1:31" s="2" customFormat="1" ht="6.9" customHeight="1" hidden="1">
      <c r="A67" s="34"/>
      <c r="B67" s="47"/>
      <c r="C67" s="48"/>
      <c r="D67" s="48"/>
      <c r="E67" s="48"/>
      <c r="F67" s="48"/>
      <c r="G67" s="48"/>
      <c r="H67" s="48"/>
      <c r="I67" s="48"/>
      <c r="J67" s="48"/>
      <c r="K67" s="48"/>
      <c r="L67" s="113"/>
      <c r="S67" s="34"/>
      <c r="T67" s="34"/>
      <c r="U67" s="34"/>
      <c r="V67" s="34"/>
      <c r="W67" s="34"/>
      <c r="X67" s="34"/>
      <c r="Y67" s="34"/>
      <c r="Z67" s="34"/>
      <c r="AA67" s="34"/>
      <c r="AB67" s="34"/>
      <c r="AC67" s="34"/>
      <c r="AD67" s="34"/>
      <c r="AE67" s="34"/>
    </row>
    <row r="68" ht="12" hidden="1"/>
    <row r="69" ht="12" hidden="1"/>
    <row r="70" ht="12" hidden="1"/>
    <row r="71" spans="1:31" s="2" customFormat="1" ht="6.9" customHeight="1">
      <c r="A71" s="34"/>
      <c r="B71" s="49"/>
      <c r="C71" s="50"/>
      <c r="D71" s="50"/>
      <c r="E71" s="50"/>
      <c r="F71" s="50"/>
      <c r="G71" s="50"/>
      <c r="H71" s="50"/>
      <c r="I71" s="50"/>
      <c r="J71" s="50"/>
      <c r="K71" s="50"/>
      <c r="L71" s="113"/>
      <c r="S71" s="34"/>
      <c r="T71" s="34"/>
      <c r="U71" s="34"/>
      <c r="V71" s="34"/>
      <c r="W71" s="34"/>
      <c r="X71" s="34"/>
      <c r="Y71" s="34"/>
      <c r="Z71" s="34"/>
      <c r="AA71" s="34"/>
      <c r="AB71" s="34"/>
      <c r="AC71" s="34"/>
      <c r="AD71" s="34"/>
      <c r="AE71" s="34"/>
    </row>
    <row r="72" spans="1:31" s="2" customFormat="1" ht="24.9" customHeight="1">
      <c r="A72" s="34"/>
      <c r="B72" s="35"/>
      <c r="C72" s="23" t="s">
        <v>166</v>
      </c>
      <c r="D72" s="36"/>
      <c r="E72" s="36"/>
      <c r="F72" s="36"/>
      <c r="G72" s="36"/>
      <c r="H72" s="36"/>
      <c r="I72" s="36"/>
      <c r="J72" s="36"/>
      <c r="K72" s="36"/>
      <c r="L72" s="113"/>
      <c r="S72" s="34"/>
      <c r="T72" s="34"/>
      <c r="U72" s="34"/>
      <c r="V72" s="34"/>
      <c r="W72" s="34"/>
      <c r="X72" s="34"/>
      <c r="Y72" s="34"/>
      <c r="Z72" s="34"/>
      <c r="AA72" s="34"/>
      <c r="AB72" s="34"/>
      <c r="AC72" s="34"/>
      <c r="AD72" s="34"/>
      <c r="AE72" s="34"/>
    </row>
    <row r="73" spans="1:31" s="2" customFormat="1" ht="6.9" customHeight="1">
      <c r="A73" s="34"/>
      <c r="B73" s="35"/>
      <c r="C73" s="36"/>
      <c r="D73" s="36"/>
      <c r="E73" s="36"/>
      <c r="F73" s="36"/>
      <c r="G73" s="36"/>
      <c r="H73" s="36"/>
      <c r="I73" s="36"/>
      <c r="J73" s="36"/>
      <c r="K73" s="36"/>
      <c r="L73" s="113"/>
      <c r="S73" s="34"/>
      <c r="T73" s="34"/>
      <c r="U73" s="34"/>
      <c r="V73" s="34"/>
      <c r="W73" s="34"/>
      <c r="X73" s="34"/>
      <c r="Y73" s="34"/>
      <c r="Z73" s="34"/>
      <c r="AA73" s="34"/>
      <c r="AB73" s="34"/>
      <c r="AC73" s="34"/>
      <c r="AD73" s="34"/>
      <c r="AE73" s="34"/>
    </row>
    <row r="74" spans="1:31" s="2" customFormat="1" ht="12" customHeight="1">
      <c r="A74" s="34"/>
      <c r="B74" s="35"/>
      <c r="C74" s="29" t="s">
        <v>16</v>
      </c>
      <c r="D74" s="36"/>
      <c r="E74" s="36"/>
      <c r="F74" s="36"/>
      <c r="G74" s="36"/>
      <c r="H74" s="36"/>
      <c r="I74" s="36"/>
      <c r="J74" s="36"/>
      <c r="K74" s="36"/>
      <c r="L74" s="113"/>
      <c r="S74" s="34"/>
      <c r="T74" s="34"/>
      <c r="U74" s="34"/>
      <c r="V74" s="34"/>
      <c r="W74" s="34"/>
      <c r="X74" s="34"/>
      <c r="Y74" s="34"/>
      <c r="Z74" s="34"/>
      <c r="AA74" s="34"/>
      <c r="AB74" s="34"/>
      <c r="AC74" s="34"/>
      <c r="AD74" s="34"/>
      <c r="AE74" s="34"/>
    </row>
    <row r="75" spans="1:31" s="2" customFormat="1" ht="16.5" customHeight="1">
      <c r="A75" s="34"/>
      <c r="B75" s="35"/>
      <c r="C75" s="36"/>
      <c r="D75" s="36"/>
      <c r="E75" s="288" t="str">
        <f>E7</f>
        <v>Cyklická údržba trati v úseku Praha-Holešovice - Vraňany</v>
      </c>
      <c r="F75" s="289"/>
      <c r="G75" s="289"/>
      <c r="H75" s="289"/>
      <c r="I75" s="36"/>
      <c r="J75" s="36"/>
      <c r="K75" s="36"/>
      <c r="L75" s="113"/>
      <c r="S75" s="34"/>
      <c r="T75" s="34"/>
      <c r="U75" s="34"/>
      <c r="V75" s="34"/>
      <c r="W75" s="34"/>
      <c r="X75" s="34"/>
      <c r="Y75" s="34"/>
      <c r="Z75" s="34"/>
      <c r="AA75" s="34"/>
      <c r="AB75" s="34"/>
      <c r="AC75" s="34"/>
      <c r="AD75" s="34"/>
      <c r="AE75" s="34"/>
    </row>
    <row r="76" spans="1:31" s="2" customFormat="1" ht="12" customHeight="1">
      <c r="A76" s="34"/>
      <c r="B76" s="35"/>
      <c r="C76" s="29" t="s">
        <v>156</v>
      </c>
      <c r="D76" s="36"/>
      <c r="E76" s="36"/>
      <c r="F76" s="36"/>
      <c r="G76" s="36"/>
      <c r="H76" s="36"/>
      <c r="I76" s="36"/>
      <c r="J76" s="36"/>
      <c r="K76" s="36"/>
      <c r="L76" s="113"/>
      <c r="S76" s="34"/>
      <c r="T76" s="34"/>
      <c r="U76" s="34"/>
      <c r="V76" s="34"/>
      <c r="W76" s="34"/>
      <c r="X76" s="34"/>
      <c r="Y76" s="34"/>
      <c r="Z76" s="34"/>
      <c r="AA76" s="34"/>
      <c r="AB76" s="34"/>
      <c r="AC76" s="34"/>
      <c r="AD76" s="34"/>
      <c r="AE76" s="34"/>
    </row>
    <row r="77" spans="1:31" s="2" customFormat="1" ht="16.5" customHeight="1">
      <c r="A77" s="34"/>
      <c r="B77" s="35"/>
      <c r="C77" s="36"/>
      <c r="D77" s="36"/>
      <c r="E77" s="280" t="str">
        <f>E9</f>
        <v>SO 05 - Roztoky u Prahy - Libčice nad Vltavou</v>
      </c>
      <c r="F77" s="287"/>
      <c r="G77" s="287"/>
      <c r="H77" s="287"/>
      <c r="I77" s="36"/>
      <c r="J77" s="36"/>
      <c r="K77" s="36"/>
      <c r="L77" s="113"/>
      <c r="S77" s="34"/>
      <c r="T77" s="34"/>
      <c r="U77" s="34"/>
      <c r="V77" s="34"/>
      <c r="W77" s="34"/>
      <c r="X77" s="34"/>
      <c r="Y77" s="34"/>
      <c r="Z77" s="34"/>
      <c r="AA77" s="34"/>
      <c r="AB77" s="34"/>
      <c r="AC77" s="34"/>
      <c r="AD77" s="34"/>
      <c r="AE77" s="34"/>
    </row>
    <row r="78" spans="1:31" s="2" customFormat="1" ht="6.9" customHeight="1">
      <c r="A78" s="34"/>
      <c r="B78" s="35"/>
      <c r="C78" s="36"/>
      <c r="D78" s="36"/>
      <c r="E78" s="36"/>
      <c r="F78" s="36"/>
      <c r="G78" s="36"/>
      <c r="H78" s="36"/>
      <c r="I78" s="36"/>
      <c r="J78" s="36"/>
      <c r="K78" s="36"/>
      <c r="L78" s="113"/>
      <c r="S78" s="34"/>
      <c r="T78" s="34"/>
      <c r="U78" s="34"/>
      <c r="V78" s="34"/>
      <c r="W78" s="34"/>
      <c r="X78" s="34"/>
      <c r="Y78" s="34"/>
      <c r="Z78" s="34"/>
      <c r="AA78" s="34"/>
      <c r="AB78" s="34"/>
      <c r="AC78" s="34"/>
      <c r="AD78" s="34"/>
      <c r="AE78" s="34"/>
    </row>
    <row r="79" spans="1:31" s="2" customFormat="1" ht="12" customHeight="1">
      <c r="A79" s="34"/>
      <c r="B79" s="35"/>
      <c r="C79" s="29" t="s">
        <v>21</v>
      </c>
      <c r="D79" s="36"/>
      <c r="E79" s="36"/>
      <c r="F79" s="27" t="str">
        <f>F12</f>
        <v xml:space="preserve"> </v>
      </c>
      <c r="G79" s="36"/>
      <c r="H79" s="36"/>
      <c r="I79" s="29" t="s">
        <v>23</v>
      </c>
      <c r="J79" s="59" t="str">
        <f>IF(J12="","",J12)</f>
        <v>24. 2. 2023</v>
      </c>
      <c r="K79" s="36"/>
      <c r="L79" s="113"/>
      <c r="S79" s="34"/>
      <c r="T79" s="34"/>
      <c r="U79" s="34"/>
      <c r="V79" s="34"/>
      <c r="W79" s="34"/>
      <c r="X79" s="34"/>
      <c r="Y79" s="34"/>
      <c r="Z79" s="34"/>
      <c r="AA79" s="34"/>
      <c r="AB79" s="34"/>
      <c r="AC79" s="34"/>
      <c r="AD79" s="34"/>
      <c r="AE79" s="34"/>
    </row>
    <row r="80" spans="1:31" s="2" customFormat="1" ht="6.9" customHeight="1">
      <c r="A80" s="34"/>
      <c r="B80" s="35"/>
      <c r="C80" s="36"/>
      <c r="D80" s="36"/>
      <c r="E80" s="36"/>
      <c r="F80" s="36"/>
      <c r="G80" s="36"/>
      <c r="H80" s="36"/>
      <c r="I80" s="36"/>
      <c r="J80" s="36"/>
      <c r="K80" s="36"/>
      <c r="L80" s="113"/>
      <c r="S80" s="34"/>
      <c r="T80" s="34"/>
      <c r="U80" s="34"/>
      <c r="V80" s="34"/>
      <c r="W80" s="34"/>
      <c r="X80" s="34"/>
      <c r="Y80" s="34"/>
      <c r="Z80" s="34"/>
      <c r="AA80" s="34"/>
      <c r="AB80" s="34"/>
      <c r="AC80" s="34"/>
      <c r="AD80" s="34"/>
      <c r="AE80" s="34"/>
    </row>
    <row r="81" spans="1:31" s="2" customFormat="1" ht="15.15" customHeight="1">
      <c r="A81" s="34"/>
      <c r="B81" s="35"/>
      <c r="C81" s="29" t="s">
        <v>25</v>
      </c>
      <c r="D81" s="36"/>
      <c r="E81" s="36"/>
      <c r="F81" s="27" t="str">
        <f>E15</f>
        <v>Ing. Aleš Bednář</v>
      </c>
      <c r="G81" s="36"/>
      <c r="H81" s="36"/>
      <c r="I81" s="29" t="s">
        <v>31</v>
      </c>
      <c r="J81" s="32" t="str">
        <f>E21</f>
        <v xml:space="preserve"> </v>
      </c>
      <c r="K81" s="36"/>
      <c r="L81" s="113"/>
      <c r="S81" s="34"/>
      <c r="T81" s="34"/>
      <c r="U81" s="34"/>
      <c r="V81" s="34"/>
      <c r="W81" s="34"/>
      <c r="X81" s="34"/>
      <c r="Y81" s="34"/>
      <c r="Z81" s="34"/>
      <c r="AA81" s="34"/>
      <c r="AB81" s="34"/>
      <c r="AC81" s="34"/>
      <c r="AD81" s="34"/>
      <c r="AE81" s="34"/>
    </row>
    <row r="82" spans="1:31" s="2" customFormat="1" ht="15.15" customHeight="1">
      <c r="A82" s="34"/>
      <c r="B82" s="35"/>
      <c r="C82" s="29" t="s">
        <v>29</v>
      </c>
      <c r="D82" s="36"/>
      <c r="E82" s="36"/>
      <c r="F82" s="27" t="str">
        <f>IF(E18="","",E18)</f>
        <v>Vyplň údaj</v>
      </c>
      <c r="G82" s="36"/>
      <c r="H82" s="36"/>
      <c r="I82" s="29" t="s">
        <v>33</v>
      </c>
      <c r="J82" s="32" t="str">
        <f>E24</f>
        <v>Lukáš Kot</v>
      </c>
      <c r="K82" s="36"/>
      <c r="L82" s="113"/>
      <c r="S82" s="34"/>
      <c r="T82" s="34"/>
      <c r="U82" s="34"/>
      <c r="V82" s="34"/>
      <c r="W82" s="34"/>
      <c r="X82" s="34"/>
      <c r="Y82" s="34"/>
      <c r="Z82" s="34"/>
      <c r="AA82" s="34"/>
      <c r="AB82" s="34"/>
      <c r="AC82" s="34"/>
      <c r="AD82" s="34"/>
      <c r="AE82" s="34"/>
    </row>
    <row r="83" spans="1:31" s="2" customFormat="1" ht="10.35" customHeight="1">
      <c r="A83" s="34"/>
      <c r="B83" s="35"/>
      <c r="C83" s="36"/>
      <c r="D83" s="36"/>
      <c r="E83" s="36"/>
      <c r="F83" s="36"/>
      <c r="G83" s="36"/>
      <c r="H83" s="36"/>
      <c r="I83" s="36"/>
      <c r="J83" s="36"/>
      <c r="K83" s="36"/>
      <c r="L83" s="113"/>
      <c r="S83" s="34"/>
      <c r="T83" s="34"/>
      <c r="U83" s="34"/>
      <c r="V83" s="34"/>
      <c r="W83" s="34"/>
      <c r="X83" s="34"/>
      <c r="Y83" s="34"/>
      <c r="Z83" s="34"/>
      <c r="AA83" s="34"/>
      <c r="AB83" s="34"/>
      <c r="AC83" s="34"/>
      <c r="AD83" s="34"/>
      <c r="AE83" s="34"/>
    </row>
    <row r="84" spans="1:31" s="11" customFormat="1" ht="29.25" customHeight="1">
      <c r="A84" s="151"/>
      <c r="B84" s="152"/>
      <c r="C84" s="153" t="s">
        <v>167</v>
      </c>
      <c r="D84" s="154" t="s">
        <v>56</v>
      </c>
      <c r="E84" s="154" t="s">
        <v>52</v>
      </c>
      <c r="F84" s="154" t="s">
        <v>53</v>
      </c>
      <c r="G84" s="154" t="s">
        <v>168</v>
      </c>
      <c r="H84" s="154" t="s">
        <v>169</v>
      </c>
      <c r="I84" s="154" t="s">
        <v>170</v>
      </c>
      <c r="J84" s="154" t="s">
        <v>160</v>
      </c>
      <c r="K84" s="155" t="s">
        <v>171</v>
      </c>
      <c r="L84" s="156"/>
      <c r="M84" s="68" t="s">
        <v>19</v>
      </c>
      <c r="N84" s="69" t="s">
        <v>41</v>
      </c>
      <c r="O84" s="69" t="s">
        <v>172</v>
      </c>
      <c r="P84" s="69" t="s">
        <v>173</v>
      </c>
      <c r="Q84" s="69" t="s">
        <v>174</v>
      </c>
      <c r="R84" s="69" t="s">
        <v>175</v>
      </c>
      <c r="S84" s="69" t="s">
        <v>176</v>
      </c>
      <c r="T84" s="70" t="s">
        <v>177</v>
      </c>
      <c r="U84" s="151"/>
      <c r="V84" s="151"/>
      <c r="W84" s="151"/>
      <c r="X84" s="151"/>
      <c r="Y84" s="151"/>
      <c r="Z84" s="151"/>
      <c r="AA84" s="151"/>
      <c r="AB84" s="151"/>
      <c r="AC84" s="151"/>
      <c r="AD84" s="151"/>
      <c r="AE84" s="151"/>
    </row>
    <row r="85" spans="1:63" s="2" customFormat="1" ht="22.8" customHeight="1">
      <c r="A85" s="34"/>
      <c r="B85" s="35"/>
      <c r="C85" s="75" t="s">
        <v>178</v>
      </c>
      <c r="D85" s="36"/>
      <c r="E85" s="36"/>
      <c r="F85" s="36"/>
      <c r="G85" s="36"/>
      <c r="H85" s="36"/>
      <c r="I85" s="36"/>
      <c r="J85" s="157">
        <f>BK85</f>
        <v>0</v>
      </c>
      <c r="K85" s="36"/>
      <c r="L85" s="39"/>
      <c r="M85" s="71"/>
      <c r="N85" s="158"/>
      <c r="O85" s="72"/>
      <c r="P85" s="159">
        <f>P86</f>
        <v>0</v>
      </c>
      <c r="Q85" s="72"/>
      <c r="R85" s="159">
        <f>R86</f>
        <v>5419.6833799999995</v>
      </c>
      <c r="S85" s="72"/>
      <c r="T85" s="160">
        <f>T86</f>
        <v>0</v>
      </c>
      <c r="U85" s="34"/>
      <c r="V85" s="34"/>
      <c r="W85" s="34"/>
      <c r="X85" s="34"/>
      <c r="Y85" s="34"/>
      <c r="Z85" s="34"/>
      <c r="AA85" s="34"/>
      <c r="AB85" s="34"/>
      <c r="AC85" s="34"/>
      <c r="AD85" s="34"/>
      <c r="AE85" s="34"/>
      <c r="AT85" s="17" t="s">
        <v>70</v>
      </c>
      <c r="AU85" s="17" t="s">
        <v>161</v>
      </c>
      <c r="BK85" s="161">
        <f>BK86</f>
        <v>0</v>
      </c>
    </row>
    <row r="86" spans="2:63" s="12" customFormat="1" ht="25.95" customHeight="1">
      <c r="B86" s="162"/>
      <c r="C86" s="163"/>
      <c r="D86" s="164" t="s">
        <v>70</v>
      </c>
      <c r="E86" s="165" t="s">
        <v>179</v>
      </c>
      <c r="F86" s="165" t="s">
        <v>180</v>
      </c>
      <c r="G86" s="163"/>
      <c r="H86" s="163"/>
      <c r="I86" s="166"/>
      <c r="J86" s="167">
        <f>BK86</f>
        <v>0</v>
      </c>
      <c r="K86" s="163"/>
      <c r="L86" s="168"/>
      <c r="M86" s="169"/>
      <c r="N86" s="170"/>
      <c r="O86" s="170"/>
      <c r="P86" s="171">
        <f>P87+P94+P140+P153+P245</f>
        <v>0</v>
      </c>
      <c r="Q86" s="170"/>
      <c r="R86" s="171">
        <f>R87+R94+R140+R153+R245</f>
        <v>5419.6833799999995</v>
      </c>
      <c r="S86" s="170"/>
      <c r="T86" s="172">
        <f>T87+T94+T140+T153+T245</f>
        <v>0</v>
      </c>
      <c r="AR86" s="173" t="s">
        <v>79</v>
      </c>
      <c r="AT86" s="174" t="s">
        <v>70</v>
      </c>
      <c r="AU86" s="174" t="s">
        <v>71</v>
      </c>
      <c r="AY86" s="173" t="s">
        <v>181</v>
      </c>
      <c r="BK86" s="175">
        <f>BK87+BK94+BK140+BK153+BK245</f>
        <v>0</v>
      </c>
    </row>
    <row r="87" spans="2:63" s="12" customFormat="1" ht="22.8" customHeight="1">
      <c r="B87" s="162"/>
      <c r="C87" s="163"/>
      <c r="D87" s="164" t="s">
        <v>70</v>
      </c>
      <c r="E87" s="176" t="s">
        <v>71</v>
      </c>
      <c r="F87" s="176" t="s">
        <v>334</v>
      </c>
      <c r="G87" s="163"/>
      <c r="H87" s="163"/>
      <c r="I87" s="166"/>
      <c r="J87" s="177">
        <f>BK87</f>
        <v>0</v>
      </c>
      <c r="K87" s="163"/>
      <c r="L87" s="168"/>
      <c r="M87" s="169"/>
      <c r="N87" s="170"/>
      <c r="O87" s="170"/>
      <c r="P87" s="171">
        <f>SUM(P88:P93)</f>
        <v>0</v>
      </c>
      <c r="Q87" s="170"/>
      <c r="R87" s="171">
        <f>SUM(R88:R93)</f>
        <v>0</v>
      </c>
      <c r="S87" s="170"/>
      <c r="T87" s="172">
        <f>SUM(T88:T93)</f>
        <v>0</v>
      </c>
      <c r="AR87" s="173" t="s">
        <v>79</v>
      </c>
      <c r="AT87" s="174" t="s">
        <v>70</v>
      </c>
      <c r="AU87" s="174" t="s">
        <v>79</v>
      </c>
      <c r="AY87" s="173" t="s">
        <v>181</v>
      </c>
      <c r="BK87" s="175">
        <f>SUM(BK88:BK93)</f>
        <v>0</v>
      </c>
    </row>
    <row r="88" spans="1:65" s="2" customFormat="1" ht="180.75" customHeight="1">
      <c r="A88" s="34"/>
      <c r="B88" s="35"/>
      <c r="C88" s="225" t="s">
        <v>79</v>
      </c>
      <c r="D88" s="225" t="s">
        <v>199</v>
      </c>
      <c r="E88" s="226" t="s">
        <v>335</v>
      </c>
      <c r="F88" s="227" t="s">
        <v>336</v>
      </c>
      <c r="G88" s="228" t="s">
        <v>262</v>
      </c>
      <c r="H88" s="229">
        <v>4440</v>
      </c>
      <c r="I88" s="242"/>
      <c r="J88" s="231">
        <f>ROUND(I88*H88,2)</f>
        <v>0</v>
      </c>
      <c r="K88" s="227" t="s">
        <v>187</v>
      </c>
      <c r="L88" s="39"/>
      <c r="M88" s="232" t="s">
        <v>19</v>
      </c>
      <c r="N88" s="233" t="s">
        <v>42</v>
      </c>
      <c r="O88" s="64"/>
      <c r="P88" s="188">
        <f>O88*H88</f>
        <v>0</v>
      </c>
      <c r="Q88" s="188">
        <v>0</v>
      </c>
      <c r="R88" s="188">
        <f>Q88*H88</f>
        <v>0</v>
      </c>
      <c r="S88" s="188">
        <v>0</v>
      </c>
      <c r="T88" s="189">
        <f>S88*H88</f>
        <v>0</v>
      </c>
      <c r="U88" s="34"/>
      <c r="V88" s="34"/>
      <c r="W88" s="34"/>
      <c r="X88" s="34"/>
      <c r="Y88" s="34"/>
      <c r="Z88" s="34"/>
      <c r="AA88" s="34"/>
      <c r="AB88" s="34"/>
      <c r="AC88" s="34"/>
      <c r="AD88" s="34"/>
      <c r="AE88" s="34"/>
      <c r="AR88" s="190" t="s">
        <v>189</v>
      </c>
      <c r="AT88" s="190" t="s">
        <v>199</v>
      </c>
      <c r="AU88" s="190" t="s">
        <v>81</v>
      </c>
      <c r="AY88" s="17" t="s">
        <v>181</v>
      </c>
      <c r="BE88" s="191">
        <f>IF(N88="základní",J88,0)</f>
        <v>0</v>
      </c>
      <c r="BF88" s="191">
        <f>IF(N88="snížená",J88,0)</f>
        <v>0</v>
      </c>
      <c r="BG88" s="191">
        <f>IF(N88="zákl. přenesená",J88,0)</f>
        <v>0</v>
      </c>
      <c r="BH88" s="191">
        <f>IF(N88="sníž. přenesená",J88,0)</f>
        <v>0</v>
      </c>
      <c r="BI88" s="191">
        <f>IF(N88="nulová",J88,0)</f>
        <v>0</v>
      </c>
      <c r="BJ88" s="17" t="s">
        <v>79</v>
      </c>
      <c r="BK88" s="191">
        <f>ROUND(I88*H88,2)</f>
        <v>0</v>
      </c>
      <c r="BL88" s="17" t="s">
        <v>189</v>
      </c>
      <c r="BM88" s="190" t="s">
        <v>539</v>
      </c>
    </row>
    <row r="89" spans="2:51" s="14" customFormat="1" ht="12">
      <c r="B89" s="203"/>
      <c r="C89" s="204"/>
      <c r="D89" s="194" t="s">
        <v>191</v>
      </c>
      <c r="E89" s="205" t="s">
        <v>19</v>
      </c>
      <c r="F89" s="206" t="s">
        <v>540</v>
      </c>
      <c r="G89" s="204"/>
      <c r="H89" s="207">
        <v>600</v>
      </c>
      <c r="I89" s="204"/>
      <c r="J89" s="204"/>
      <c r="K89" s="204"/>
      <c r="L89" s="209"/>
      <c r="M89" s="210"/>
      <c r="N89" s="211"/>
      <c r="O89" s="211"/>
      <c r="P89" s="211"/>
      <c r="Q89" s="211"/>
      <c r="R89" s="211"/>
      <c r="S89" s="211"/>
      <c r="T89" s="212"/>
      <c r="AT89" s="213" t="s">
        <v>191</v>
      </c>
      <c r="AU89" s="213" t="s">
        <v>81</v>
      </c>
      <c r="AV89" s="14" t="s">
        <v>81</v>
      </c>
      <c r="AW89" s="14" t="s">
        <v>32</v>
      </c>
      <c r="AX89" s="14" t="s">
        <v>71</v>
      </c>
      <c r="AY89" s="213" t="s">
        <v>181</v>
      </c>
    </row>
    <row r="90" spans="2:51" s="14" customFormat="1" ht="12">
      <c r="B90" s="203"/>
      <c r="C90" s="204"/>
      <c r="D90" s="194" t="s">
        <v>191</v>
      </c>
      <c r="E90" s="205" t="s">
        <v>19</v>
      </c>
      <c r="F90" s="206" t="s">
        <v>541</v>
      </c>
      <c r="G90" s="204"/>
      <c r="H90" s="207">
        <v>1550</v>
      </c>
      <c r="I90" s="204"/>
      <c r="J90" s="204"/>
      <c r="K90" s="204"/>
      <c r="L90" s="209"/>
      <c r="M90" s="210"/>
      <c r="N90" s="211"/>
      <c r="O90" s="211"/>
      <c r="P90" s="211"/>
      <c r="Q90" s="211"/>
      <c r="R90" s="211"/>
      <c r="S90" s="211"/>
      <c r="T90" s="212"/>
      <c r="AT90" s="213" t="s">
        <v>191</v>
      </c>
      <c r="AU90" s="213" t="s">
        <v>81</v>
      </c>
      <c r="AV90" s="14" t="s">
        <v>81</v>
      </c>
      <c r="AW90" s="14" t="s">
        <v>32</v>
      </c>
      <c r="AX90" s="14" t="s">
        <v>71</v>
      </c>
      <c r="AY90" s="213" t="s">
        <v>181</v>
      </c>
    </row>
    <row r="91" spans="2:51" s="14" customFormat="1" ht="12">
      <c r="B91" s="203"/>
      <c r="C91" s="204"/>
      <c r="D91" s="194" t="s">
        <v>191</v>
      </c>
      <c r="E91" s="205" t="s">
        <v>19</v>
      </c>
      <c r="F91" s="206" t="s">
        <v>542</v>
      </c>
      <c r="G91" s="204"/>
      <c r="H91" s="207">
        <v>2290</v>
      </c>
      <c r="I91" s="204"/>
      <c r="J91" s="204"/>
      <c r="K91" s="204"/>
      <c r="L91" s="209"/>
      <c r="M91" s="210"/>
      <c r="N91" s="211"/>
      <c r="O91" s="211"/>
      <c r="P91" s="211"/>
      <c r="Q91" s="211"/>
      <c r="R91" s="211"/>
      <c r="S91" s="211"/>
      <c r="T91" s="212"/>
      <c r="AT91" s="213" t="s">
        <v>191</v>
      </c>
      <c r="AU91" s="213" t="s">
        <v>81</v>
      </c>
      <c r="AV91" s="14" t="s">
        <v>81</v>
      </c>
      <c r="AW91" s="14" t="s">
        <v>32</v>
      </c>
      <c r="AX91" s="14" t="s">
        <v>71</v>
      </c>
      <c r="AY91" s="213" t="s">
        <v>181</v>
      </c>
    </row>
    <row r="92" spans="2:51" s="15" customFormat="1" ht="12">
      <c r="B92" s="214"/>
      <c r="C92" s="215"/>
      <c r="D92" s="194" t="s">
        <v>191</v>
      </c>
      <c r="E92" s="216" t="s">
        <v>19</v>
      </c>
      <c r="F92" s="217" t="s">
        <v>196</v>
      </c>
      <c r="G92" s="215"/>
      <c r="H92" s="218">
        <v>4440</v>
      </c>
      <c r="I92" s="215"/>
      <c r="J92" s="215"/>
      <c r="K92" s="215"/>
      <c r="L92" s="220"/>
      <c r="M92" s="221"/>
      <c r="N92" s="222"/>
      <c r="O92" s="222"/>
      <c r="P92" s="222"/>
      <c r="Q92" s="222"/>
      <c r="R92" s="222"/>
      <c r="S92" s="222"/>
      <c r="T92" s="223"/>
      <c r="AT92" s="224" t="s">
        <v>191</v>
      </c>
      <c r="AU92" s="224" t="s">
        <v>81</v>
      </c>
      <c r="AV92" s="15" t="s">
        <v>189</v>
      </c>
      <c r="AW92" s="15" t="s">
        <v>32</v>
      </c>
      <c r="AX92" s="15" t="s">
        <v>79</v>
      </c>
      <c r="AY92" s="224" t="s">
        <v>181</v>
      </c>
    </row>
    <row r="93" spans="2:51" s="13" customFormat="1" ht="12">
      <c r="B93" s="192"/>
      <c r="C93" s="193"/>
      <c r="D93" s="194" t="s">
        <v>191</v>
      </c>
      <c r="E93" s="195" t="s">
        <v>19</v>
      </c>
      <c r="F93" s="196" t="s">
        <v>340</v>
      </c>
      <c r="G93" s="193"/>
      <c r="H93" s="195" t="s">
        <v>19</v>
      </c>
      <c r="I93" s="193"/>
      <c r="J93" s="193"/>
      <c r="K93" s="193"/>
      <c r="L93" s="198"/>
      <c r="M93" s="199"/>
      <c r="N93" s="200"/>
      <c r="O93" s="200"/>
      <c r="P93" s="200"/>
      <c r="Q93" s="200"/>
      <c r="R93" s="200"/>
      <c r="S93" s="200"/>
      <c r="T93" s="201"/>
      <c r="AT93" s="202" t="s">
        <v>191</v>
      </c>
      <c r="AU93" s="202" t="s">
        <v>81</v>
      </c>
      <c r="AV93" s="13" t="s">
        <v>79</v>
      </c>
      <c r="AW93" s="13" t="s">
        <v>32</v>
      </c>
      <c r="AX93" s="13" t="s">
        <v>71</v>
      </c>
      <c r="AY93" s="202" t="s">
        <v>181</v>
      </c>
    </row>
    <row r="94" spans="2:63" s="12" customFormat="1" ht="22.8" customHeight="1">
      <c r="B94" s="162"/>
      <c r="C94" s="163"/>
      <c r="D94" s="164" t="s">
        <v>70</v>
      </c>
      <c r="E94" s="176" t="s">
        <v>79</v>
      </c>
      <c r="F94" s="176" t="s">
        <v>249</v>
      </c>
      <c r="G94" s="163"/>
      <c r="H94" s="163"/>
      <c r="I94" s="163"/>
      <c r="J94" s="177">
        <f>BK94</f>
        <v>0</v>
      </c>
      <c r="K94" s="163"/>
      <c r="L94" s="168"/>
      <c r="M94" s="169"/>
      <c r="N94" s="170"/>
      <c r="O94" s="170"/>
      <c r="P94" s="171">
        <f>SUM(P95:P139)</f>
        <v>0</v>
      </c>
      <c r="Q94" s="170"/>
      <c r="R94" s="171">
        <f>SUM(R95:R139)</f>
        <v>73.61857999999998</v>
      </c>
      <c r="S94" s="170"/>
      <c r="T94" s="172">
        <f>SUM(T95:T139)</f>
        <v>0</v>
      </c>
      <c r="AR94" s="173" t="s">
        <v>79</v>
      </c>
      <c r="AT94" s="174" t="s">
        <v>70</v>
      </c>
      <c r="AU94" s="174" t="s">
        <v>79</v>
      </c>
      <c r="AY94" s="173" t="s">
        <v>181</v>
      </c>
      <c r="BK94" s="175">
        <f>SUM(BK95:BK139)</f>
        <v>0</v>
      </c>
    </row>
    <row r="95" spans="1:65" s="2" customFormat="1" ht="21.75" customHeight="1">
      <c r="A95" s="34"/>
      <c r="B95" s="35"/>
      <c r="C95" s="178" t="s">
        <v>81</v>
      </c>
      <c r="D95" s="178" t="s">
        <v>183</v>
      </c>
      <c r="E95" s="179" t="s">
        <v>341</v>
      </c>
      <c r="F95" s="180" t="s">
        <v>342</v>
      </c>
      <c r="G95" s="181" t="s">
        <v>223</v>
      </c>
      <c r="H95" s="182">
        <v>9</v>
      </c>
      <c r="I95" s="241"/>
      <c r="J95" s="184">
        <f>ROUND(I95*H95,2)</f>
        <v>0</v>
      </c>
      <c r="K95" s="180" t="s">
        <v>187</v>
      </c>
      <c r="L95" s="185"/>
      <c r="M95" s="186" t="s">
        <v>19</v>
      </c>
      <c r="N95" s="187" t="s">
        <v>42</v>
      </c>
      <c r="O95" s="64"/>
      <c r="P95" s="188">
        <f>O95*H95</f>
        <v>0</v>
      </c>
      <c r="Q95" s="188">
        <v>7.2036</v>
      </c>
      <c r="R95" s="188">
        <f>Q95*H95</f>
        <v>64.83239999999999</v>
      </c>
      <c r="S95" s="188">
        <v>0</v>
      </c>
      <c r="T95" s="189">
        <f>S95*H95</f>
        <v>0</v>
      </c>
      <c r="U95" s="34"/>
      <c r="V95" s="34"/>
      <c r="W95" s="34"/>
      <c r="X95" s="34"/>
      <c r="Y95" s="34"/>
      <c r="Z95" s="34"/>
      <c r="AA95" s="34"/>
      <c r="AB95" s="34"/>
      <c r="AC95" s="34"/>
      <c r="AD95" s="34"/>
      <c r="AE95" s="34"/>
      <c r="AR95" s="190" t="s">
        <v>188</v>
      </c>
      <c r="AT95" s="190" t="s">
        <v>183</v>
      </c>
      <c r="AU95" s="190" t="s">
        <v>81</v>
      </c>
      <c r="AY95" s="17" t="s">
        <v>181</v>
      </c>
      <c r="BE95" s="191">
        <f>IF(N95="základní",J95,0)</f>
        <v>0</v>
      </c>
      <c r="BF95" s="191">
        <f>IF(N95="snížená",J95,0)</f>
        <v>0</v>
      </c>
      <c r="BG95" s="191">
        <f>IF(N95="zákl. přenesená",J95,0)</f>
        <v>0</v>
      </c>
      <c r="BH95" s="191">
        <f>IF(N95="sníž. přenesená",J95,0)</f>
        <v>0</v>
      </c>
      <c r="BI95" s="191">
        <f>IF(N95="nulová",J95,0)</f>
        <v>0</v>
      </c>
      <c r="BJ95" s="17" t="s">
        <v>79</v>
      </c>
      <c r="BK95" s="191">
        <f>ROUND(I95*H95,2)</f>
        <v>0</v>
      </c>
      <c r="BL95" s="17" t="s">
        <v>189</v>
      </c>
      <c r="BM95" s="190" t="s">
        <v>543</v>
      </c>
    </row>
    <row r="96" spans="2:51" s="14" customFormat="1" ht="12">
      <c r="B96" s="203"/>
      <c r="C96" s="204"/>
      <c r="D96" s="194" t="s">
        <v>191</v>
      </c>
      <c r="E96" s="205" t="s">
        <v>19</v>
      </c>
      <c r="F96" s="206" t="s">
        <v>544</v>
      </c>
      <c r="G96" s="204"/>
      <c r="H96" s="207">
        <v>4.5</v>
      </c>
      <c r="I96" s="204"/>
      <c r="J96" s="204"/>
      <c r="K96" s="204"/>
      <c r="L96" s="209"/>
      <c r="M96" s="210"/>
      <c r="N96" s="211"/>
      <c r="O96" s="211"/>
      <c r="P96" s="211"/>
      <c r="Q96" s="211"/>
      <c r="R96" s="211"/>
      <c r="S96" s="211"/>
      <c r="T96" s="212"/>
      <c r="AT96" s="213" t="s">
        <v>191</v>
      </c>
      <c r="AU96" s="213" t="s">
        <v>81</v>
      </c>
      <c r="AV96" s="14" t="s">
        <v>81</v>
      </c>
      <c r="AW96" s="14" t="s">
        <v>32</v>
      </c>
      <c r="AX96" s="14" t="s">
        <v>71</v>
      </c>
      <c r="AY96" s="213" t="s">
        <v>181</v>
      </c>
    </row>
    <row r="97" spans="2:51" s="14" customFormat="1" ht="12">
      <c r="B97" s="203"/>
      <c r="C97" s="204"/>
      <c r="D97" s="194" t="s">
        <v>191</v>
      </c>
      <c r="E97" s="205" t="s">
        <v>19</v>
      </c>
      <c r="F97" s="206" t="s">
        <v>545</v>
      </c>
      <c r="G97" s="204"/>
      <c r="H97" s="207">
        <v>4.5</v>
      </c>
      <c r="I97" s="204"/>
      <c r="J97" s="204"/>
      <c r="K97" s="204"/>
      <c r="L97" s="209"/>
      <c r="M97" s="210"/>
      <c r="N97" s="211"/>
      <c r="O97" s="211"/>
      <c r="P97" s="211"/>
      <c r="Q97" s="211"/>
      <c r="R97" s="211"/>
      <c r="S97" s="211"/>
      <c r="T97" s="212"/>
      <c r="AT97" s="213" t="s">
        <v>191</v>
      </c>
      <c r="AU97" s="213" t="s">
        <v>81</v>
      </c>
      <c r="AV97" s="14" t="s">
        <v>81</v>
      </c>
      <c r="AW97" s="14" t="s">
        <v>32</v>
      </c>
      <c r="AX97" s="14" t="s">
        <v>71</v>
      </c>
      <c r="AY97" s="213" t="s">
        <v>181</v>
      </c>
    </row>
    <row r="98" spans="2:51" s="15" customFormat="1" ht="12">
      <c r="B98" s="214"/>
      <c r="C98" s="215"/>
      <c r="D98" s="194" t="s">
        <v>191</v>
      </c>
      <c r="E98" s="216" t="s">
        <v>19</v>
      </c>
      <c r="F98" s="217" t="s">
        <v>196</v>
      </c>
      <c r="G98" s="215"/>
      <c r="H98" s="218">
        <v>9</v>
      </c>
      <c r="I98" s="215"/>
      <c r="J98" s="215"/>
      <c r="K98" s="215"/>
      <c r="L98" s="220"/>
      <c r="M98" s="221"/>
      <c r="N98" s="222"/>
      <c r="O98" s="222"/>
      <c r="P98" s="222"/>
      <c r="Q98" s="222"/>
      <c r="R98" s="222"/>
      <c r="S98" s="222"/>
      <c r="T98" s="223"/>
      <c r="AT98" s="224" t="s">
        <v>191</v>
      </c>
      <c r="AU98" s="224" t="s">
        <v>81</v>
      </c>
      <c r="AV98" s="15" t="s">
        <v>189</v>
      </c>
      <c r="AW98" s="15" t="s">
        <v>32</v>
      </c>
      <c r="AX98" s="15" t="s">
        <v>79</v>
      </c>
      <c r="AY98" s="224" t="s">
        <v>181</v>
      </c>
    </row>
    <row r="99" spans="2:51" s="13" customFormat="1" ht="12">
      <c r="B99" s="192"/>
      <c r="C99" s="193"/>
      <c r="D99" s="194" t="s">
        <v>191</v>
      </c>
      <c r="E99" s="195" t="s">
        <v>19</v>
      </c>
      <c r="F99" s="196" t="s">
        <v>254</v>
      </c>
      <c r="G99" s="193"/>
      <c r="H99" s="195" t="s">
        <v>19</v>
      </c>
      <c r="I99" s="193"/>
      <c r="J99" s="193"/>
      <c r="K99" s="193"/>
      <c r="L99" s="198"/>
      <c r="M99" s="199"/>
      <c r="N99" s="200"/>
      <c r="O99" s="200"/>
      <c r="P99" s="200"/>
      <c r="Q99" s="200"/>
      <c r="R99" s="200"/>
      <c r="S99" s="200"/>
      <c r="T99" s="201"/>
      <c r="AT99" s="202" t="s">
        <v>191</v>
      </c>
      <c r="AU99" s="202" t="s">
        <v>81</v>
      </c>
      <c r="AV99" s="13" t="s">
        <v>79</v>
      </c>
      <c r="AW99" s="13" t="s">
        <v>32</v>
      </c>
      <c r="AX99" s="13" t="s">
        <v>71</v>
      </c>
      <c r="AY99" s="202" t="s">
        <v>181</v>
      </c>
    </row>
    <row r="100" spans="1:65" s="2" customFormat="1" ht="24.15" customHeight="1">
      <c r="A100" s="34"/>
      <c r="B100" s="35"/>
      <c r="C100" s="178" t="s">
        <v>208</v>
      </c>
      <c r="D100" s="178" t="s">
        <v>183</v>
      </c>
      <c r="E100" s="179" t="s">
        <v>346</v>
      </c>
      <c r="F100" s="180" t="s">
        <v>347</v>
      </c>
      <c r="G100" s="181" t="s">
        <v>223</v>
      </c>
      <c r="H100" s="182">
        <v>10886</v>
      </c>
      <c r="I100" s="241"/>
      <c r="J100" s="184">
        <f>ROUND(I100*H100,2)</f>
        <v>0</v>
      </c>
      <c r="K100" s="180" t="s">
        <v>187</v>
      </c>
      <c r="L100" s="185"/>
      <c r="M100" s="186" t="s">
        <v>19</v>
      </c>
      <c r="N100" s="187" t="s">
        <v>42</v>
      </c>
      <c r="O100" s="64"/>
      <c r="P100" s="188">
        <f>O100*H100</f>
        <v>0</v>
      </c>
      <c r="Q100" s="188">
        <v>0.00018</v>
      </c>
      <c r="R100" s="188">
        <f>Q100*H100</f>
        <v>1.95948</v>
      </c>
      <c r="S100" s="188">
        <v>0</v>
      </c>
      <c r="T100" s="189">
        <f>S100*H100</f>
        <v>0</v>
      </c>
      <c r="U100" s="34"/>
      <c r="V100" s="34"/>
      <c r="W100" s="34"/>
      <c r="X100" s="34"/>
      <c r="Y100" s="34"/>
      <c r="Z100" s="34"/>
      <c r="AA100" s="34"/>
      <c r="AB100" s="34"/>
      <c r="AC100" s="34"/>
      <c r="AD100" s="34"/>
      <c r="AE100" s="34"/>
      <c r="AR100" s="190" t="s">
        <v>188</v>
      </c>
      <c r="AT100" s="190" t="s">
        <v>183</v>
      </c>
      <c r="AU100" s="190" t="s">
        <v>81</v>
      </c>
      <c r="AY100" s="17" t="s">
        <v>181</v>
      </c>
      <c r="BE100" s="191">
        <f>IF(N100="základní",J100,0)</f>
        <v>0</v>
      </c>
      <c r="BF100" s="191">
        <f>IF(N100="snížená",J100,0)</f>
        <v>0</v>
      </c>
      <c r="BG100" s="191">
        <f>IF(N100="zákl. přenesená",J100,0)</f>
        <v>0</v>
      </c>
      <c r="BH100" s="191">
        <f>IF(N100="sníž. přenesená",J100,0)</f>
        <v>0</v>
      </c>
      <c r="BI100" s="191">
        <f>IF(N100="nulová",J100,0)</f>
        <v>0</v>
      </c>
      <c r="BJ100" s="17" t="s">
        <v>79</v>
      </c>
      <c r="BK100" s="191">
        <f>ROUND(I100*H100,2)</f>
        <v>0</v>
      </c>
      <c r="BL100" s="17" t="s">
        <v>189</v>
      </c>
      <c r="BM100" s="190" t="s">
        <v>546</v>
      </c>
    </row>
    <row r="101" spans="2:51" s="14" customFormat="1" ht="12">
      <c r="B101" s="203"/>
      <c r="C101" s="204"/>
      <c r="D101" s="194" t="s">
        <v>191</v>
      </c>
      <c r="E101" s="205" t="s">
        <v>19</v>
      </c>
      <c r="F101" s="206" t="s">
        <v>547</v>
      </c>
      <c r="G101" s="204"/>
      <c r="H101" s="207">
        <v>1814.4</v>
      </c>
      <c r="I101" s="204"/>
      <c r="J101" s="204"/>
      <c r="K101" s="204"/>
      <c r="L101" s="209"/>
      <c r="M101" s="210"/>
      <c r="N101" s="211"/>
      <c r="O101" s="211"/>
      <c r="P101" s="211"/>
      <c r="Q101" s="211"/>
      <c r="R101" s="211"/>
      <c r="S101" s="211"/>
      <c r="T101" s="212"/>
      <c r="AT101" s="213" t="s">
        <v>191</v>
      </c>
      <c r="AU101" s="213" t="s">
        <v>81</v>
      </c>
      <c r="AV101" s="14" t="s">
        <v>81</v>
      </c>
      <c r="AW101" s="14" t="s">
        <v>32</v>
      </c>
      <c r="AX101" s="14" t="s">
        <v>71</v>
      </c>
      <c r="AY101" s="213" t="s">
        <v>181</v>
      </c>
    </row>
    <row r="102" spans="2:51" s="14" customFormat="1" ht="12">
      <c r="B102" s="203"/>
      <c r="C102" s="204"/>
      <c r="D102" s="194" t="s">
        <v>191</v>
      </c>
      <c r="E102" s="205" t="s">
        <v>19</v>
      </c>
      <c r="F102" s="206" t="s">
        <v>548</v>
      </c>
      <c r="G102" s="204"/>
      <c r="H102" s="207">
        <v>1814.4</v>
      </c>
      <c r="I102" s="204"/>
      <c r="J102" s="204"/>
      <c r="K102" s="204"/>
      <c r="L102" s="209"/>
      <c r="M102" s="210"/>
      <c r="N102" s="211"/>
      <c r="O102" s="211"/>
      <c r="P102" s="211"/>
      <c r="Q102" s="211"/>
      <c r="R102" s="211"/>
      <c r="S102" s="211"/>
      <c r="T102" s="212"/>
      <c r="AT102" s="213" t="s">
        <v>191</v>
      </c>
      <c r="AU102" s="213" t="s">
        <v>81</v>
      </c>
      <c r="AV102" s="14" t="s">
        <v>81</v>
      </c>
      <c r="AW102" s="14" t="s">
        <v>32</v>
      </c>
      <c r="AX102" s="14" t="s">
        <v>71</v>
      </c>
      <c r="AY102" s="213" t="s">
        <v>181</v>
      </c>
    </row>
    <row r="103" spans="2:51" s="14" customFormat="1" ht="12">
      <c r="B103" s="203"/>
      <c r="C103" s="204"/>
      <c r="D103" s="194" t="s">
        <v>191</v>
      </c>
      <c r="E103" s="205" t="s">
        <v>19</v>
      </c>
      <c r="F103" s="206" t="s">
        <v>549</v>
      </c>
      <c r="G103" s="204"/>
      <c r="H103" s="207">
        <v>2016</v>
      </c>
      <c r="I103" s="204"/>
      <c r="J103" s="204"/>
      <c r="K103" s="204"/>
      <c r="L103" s="209"/>
      <c r="M103" s="210"/>
      <c r="N103" s="211"/>
      <c r="O103" s="211"/>
      <c r="P103" s="211"/>
      <c r="Q103" s="211"/>
      <c r="R103" s="211"/>
      <c r="S103" s="211"/>
      <c r="T103" s="212"/>
      <c r="AT103" s="213" t="s">
        <v>191</v>
      </c>
      <c r="AU103" s="213" t="s">
        <v>81</v>
      </c>
      <c r="AV103" s="14" t="s">
        <v>81</v>
      </c>
      <c r="AW103" s="14" t="s">
        <v>32</v>
      </c>
      <c r="AX103" s="14" t="s">
        <v>71</v>
      </c>
      <c r="AY103" s="213" t="s">
        <v>181</v>
      </c>
    </row>
    <row r="104" spans="2:51" s="14" customFormat="1" ht="12">
      <c r="B104" s="203"/>
      <c r="C104" s="204"/>
      <c r="D104" s="194" t="s">
        <v>191</v>
      </c>
      <c r="E104" s="205" t="s">
        <v>19</v>
      </c>
      <c r="F104" s="206" t="s">
        <v>550</v>
      </c>
      <c r="G104" s="204"/>
      <c r="H104" s="207">
        <v>1612.8</v>
      </c>
      <c r="I104" s="204"/>
      <c r="J104" s="204"/>
      <c r="K104" s="204"/>
      <c r="L104" s="209"/>
      <c r="M104" s="210"/>
      <c r="N104" s="211"/>
      <c r="O104" s="211"/>
      <c r="P104" s="211"/>
      <c r="Q104" s="211"/>
      <c r="R104" s="211"/>
      <c r="S104" s="211"/>
      <c r="T104" s="212"/>
      <c r="AT104" s="213" t="s">
        <v>191</v>
      </c>
      <c r="AU104" s="213" t="s">
        <v>81</v>
      </c>
      <c r="AV104" s="14" t="s">
        <v>81</v>
      </c>
      <c r="AW104" s="14" t="s">
        <v>32</v>
      </c>
      <c r="AX104" s="14" t="s">
        <v>71</v>
      </c>
      <c r="AY104" s="213" t="s">
        <v>181</v>
      </c>
    </row>
    <row r="105" spans="2:51" s="14" customFormat="1" ht="12">
      <c r="B105" s="203"/>
      <c r="C105" s="204"/>
      <c r="D105" s="194" t="s">
        <v>191</v>
      </c>
      <c r="E105" s="205" t="s">
        <v>19</v>
      </c>
      <c r="F105" s="206" t="s">
        <v>551</v>
      </c>
      <c r="G105" s="204"/>
      <c r="H105" s="207">
        <v>1612.8</v>
      </c>
      <c r="I105" s="204"/>
      <c r="J105" s="204"/>
      <c r="K105" s="204"/>
      <c r="L105" s="209"/>
      <c r="M105" s="210"/>
      <c r="N105" s="211"/>
      <c r="O105" s="211"/>
      <c r="P105" s="211"/>
      <c r="Q105" s="211"/>
      <c r="R105" s="211"/>
      <c r="S105" s="211"/>
      <c r="T105" s="212"/>
      <c r="AT105" s="213" t="s">
        <v>191</v>
      </c>
      <c r="AU105" s="213" t="s">
        <v>81</v>
      </c>
      <c r="AV105" s="14" t="s">
        <v>81</v>
      </c>
      <c r="AW105" s="14" t="s">
        <v>32</v>
      </c>
      <c r="AX105" s="14" t="s">
        <v>71</v>
      </c>
      <c r="AY105" s="213" t="s">
        <v>181</v>
      </c>
    </row>
    <row r="106" spans="2:51" s="14" customFormat="1" ht="12">
      <c r="B106" s="203"/>
      <c r="C106" s="204"/>
      <c r="D106" s="194" t="s">
        <v>191</v>
      </c>
      <c r="E106" s="205" t="s">
        <v>19</v>
      </c>
      <c r="F106" s="206" t="s">
        <v>552</v>
      </c>
      <c r="G106" s="204"/>
      <c r="H106" s="207">
        <v>2016</v>
      </c>
      <c r="I106" s="204"/>
      <c r="J106" s="204"/>
      <c r="K106" s="204"/>
      <c r="L106" s="209"/>
      <c r="M106" s="210"/>
      <c r="N106" s="211"/>
      <c r="O106" s="211"/>
      <c r="P106" s="211"/>
      <c r="Q106" s="211"/>
      <c r="R106" s="211"/>
      <c r="S106" s="211"/>
      <c r="T106" s="212"/>
      <c r="AT106" s="213" t="s">
        <v>191</v>
      </c>
      <c r="AU106" s="213" t="s">
        <v>81</v>
      </c>
      <c r="AV106" s="14" t="s">
        <v>81</v>
      </c>
      <c r="AW106" s="14" t="s">
        <v>32</v>
      </c>
      <c r="AX106" s="14" t="s">
        <v>71</v>
      </c>
      <c r="AY106" s="213" t="s">
        <v>181</v>
      </c>
    </row>
    <row r="107" spans="2:51" s="14" customFormat="1" ht="12">
      <c r="B107" s="203"/>
      <c r="C107" s="204"/>
      <c r="D107" s="194" t="s">
        <v>191</v>
      </c>
      <c r="E107" s="205" t="s">
        <v>19</v>
      </c>
      <c r="F107" s="206" t="s">
        <v>351</v>
      </c>
      <c r="G107" s="204"/>
      <c r="H107" s="207">
        <v>-0.4</v>
      </c>
      <c r="I107" s="204"/>
      <c r="J107" s="204"/>
      <c r="K107" s="204"/>
      <c r="L107" s="209"/>
      <c r="M107" s="210"/>
      <c r="N107" s="211"/>
      <c r="O107" s="211"/>
      <c r="P107" s="211"/>
      <c r="Q107" s="211"/>
      <c r="R107" s="211"/>
      <c r="S107" s="211"/>
      <c r="T107" s="212"/>
      <c r="AT107" s="213" t="s">
        <v>191</v>
      </c>
      <c r="AU107" s="213" t="s">
        <v>81</v>
      </c>
      <c r="AV107" s="14" t="s">
        <v>81</v>
      </c>
      <c r="AW107" s="14" t="s">
        <v>32</v>
      </c>
      <c r="AX107" s="14" t="s">
        <v>71</v>
      </c>
      <c r="AY107" s="213" t="s">
        <v>181</v>
      </c>
    </row>
    <row r="108" spans="2:51" s="15" customFormat="1" ht="12">
      <c r="B108" s="214"/>
      <c r="C108" s="215"/>
      <c r="D108" s="194" t="s">
        <v>191</v>
      </c>
      <c r="E108" s="216" t="s">
        <v>19</v>
      </c>
      <c r="F108" s="217" t="s">
        <v>196</v>
      </c>
      <c r="G108" s="215"/>
      <c r="H108" s="218">
        <v>10886</v>
      </c>
      <c r="I108" s="215"/>
      <c r="J108" s="215"/>
      <c r="K108" s="215"/>
      <c r="L108" s="220"/>
      <c r="M108" s="221"/>
      <c r="N108" s="222"/>
      <c r="O108" s="222"/>
      <c r="P108" s="222"/>
      <c r="Q108" s="222"/>
      <c r="R108" s="222"/>
      <c r="S108" s="222"/>
      <c r="T108" s="223"/>
      <c r="AT108" s="224" t="s">
        <v>191</v>
      </c>
      <c r="AU108" s="224" t="s">
        <v>81</v>
      </c>
      <c r="AV108" s="15" t="s">
        <v>189</v>
      </c>
      <c r="AW108" s="15" t="s">
        <v>32</v>
      </c>
      <c r="AX108" s="15" t="s">
        <v>79</v>
      </c>
      <c r="AY108" s="224" t="s">
        <v>181</v>
      </c>
    </row>
    <row r="109" spans="2:51" s="13" customFormat="1" ht="12">
      <c r="B109" s="192"/>
      <c r="C109" s="193"/>
      <c r="D109" s="194" t="s">
        <v>191</v>
      </c>
      <c r="E109" s="195" t="s">
        <v>19</v>
      </c>
      <c r="F109" s="196" t="s">
        <v>254</v>
      </c>
      <c r="G109" s="193"/>
      <c r="H109" s="195" t="s">
        <v>19</v>
      </c>
      <c r="I109" s="193"/>
      <c r="J109" s="193"/>
      <c r="K109" s="193"/>
      <c r="L109" s="198"/>
      <c r="M109" s="199"/>
      <c r="N109" s="200"/>
      <c r="O109" s="200"/>
      <c r="P109" s="200"/>
      <c r="Q109" s="200"/>
      <c r="R109" s="200"/>
      <c r="S109" s="200"/>
      <c r="T109" s="201"/>
      <c r="AT109" s="202" t="s">
        <v>191</v>
      </c>
      <c r="AU109" s="202" t="s">
        <v>81</v>
      </c>
      <c r="AV109" s="13" t="s">
        <v>79</v>
      </c>
      <c r="AW109" s="13" t="s">
        <v>32</v>
      </c>
      <c r="AX109" s="13" t="s">
        <v>71</v>
      </c>
      <c r="AY109" s="202" t="s">
        <v>181</v>
      </c>
    </row>
    <row r="110" spans="1:65" s="2" customFormat="1" ht="24.15" customHeight="1">
      <c r="A110" s="34"/>
      <c r="B110" s="35"/>
      <c r="C110" s="178" t="s">
        <v>189</v>
      </c>
      <c r="D110" s="178" t="s">
        <v>183</v>
      </c>
      <c r="E110" s="179" t="s">
        <v>553</v>
      </c>
      <c r="F110" s="180" t="s">
        <v>554</v>
      </c>
      <c r="G110" s="181" t="s">
        <v>223</v>
      </c>
      <c r="H110" s="182">
        <v>2</v>
      </c>
      <c r="I110" s="241"/>
      <c r="J110" s="184">
        <f>ROUND(I110*H110,2)</f>
        <v>0</v>
      </c>
      <c r="K110" s="180" t="s">
        <v>187</v>
      </c>
      <c r="L110" s="185"/>
      <c r="M110" s="186" t="s">
        <v>19</v>
      </c>
      <c r="N110" s="187" t="s">
        <v>42</v>
      </c>
      <c r="O110" s="64"/>
      <c r="P110" s="188">
        <f>O110*H110</f>
        <v>0</v>
      </c>
      <c r="Q110" s="188">
        <v>0.28093</v>
      </c>
      <c r="R110" s="188">
        <f>Q110*H110</f>
        <v>0.56186</v>
      </c>
      <c r="S110" s="188">
        <v>0</v>
      </c>
      <c r="T110" s="189">
        <f>S110*H110</f>
        <v>0</v>
      </c>
      <c r="U110" s="34"/>
      <c r="V110" s="34"/>
      <c r="W110" s="34"/>
      <c r="X110" s="34"/>
      <c r="Y110" s="34"/>
      <c r="Z110" s="34"/>
      <c r="AA110" s="34"/>
      <c r="AB110" s="34"/>
      <c r="AC110" s="34"/>
      <c r="AD110" s="34"/>
      <c r="AE110" s="34"/>
      <c r="AR110" s="190" t="s">
        <v>188</v>
      </c>
      <c r="AT110" s="190" t="s">
        <v>183</v>
      </c>
      <c r="AU110" s="190" t="s">
        <v>81</v>
      </c>
      <c r="AY110" s="17" t="s">
        <v>181</v>
      </c>
      <c r="BE110" s="191">
        <f>IF(N110="základní",J110,0)</f>
        <v>0</v>
      </c>
      <c r="BF110" s="191">
        <f>IF(N110="snížená",J110,0)</f>
        <v>0</v>
      </c>
      <c r="BG110" s="191">
        <f>IF(N110="zákl. přenesená",J110,0)</f>
        <v>0</v>
      </c>
      <c r="BH110" s="191">
        <f>IF(N110="sníž. přenesená",J110,0)</f>
        <v>0</v>
      </c>
      <c r="BI110" s="191">
        <f>IF(N110="nulová",J110,0)</f>
        <v>0</v>
      </c>
      <c r="BJ110" s="17" t="s">
        <v>79</v>
      </c>
      <c r="BK110" s="191">
        <f>ROUND(I110*H110,2)</f>
        <v>0</v>
      </c>
      <c r="BL110" s="17" t="s">
        <v>189</v>
      </c>
      <c r="BM110" s="190" t="s">
        <v>555</v>
      </c>
    </row>
    <row r="111" spans="2:51" s="14" customFormat="1" ht="12">
      <c r="B111" s="203"/>
      <c r="C111" s="204"/>
      <c r="D111" s="194" t="s">
        <v>191</v>
      </c>
      <c r="E111" s="205" t="s">
        <v>19</v>
      </c>
      <c r="F111" s="206" t="s">
        <v>556</v>
      </c>
      <c r="G111" s="204"/>
      <c r="H111" s="207">
        <v>2</v>
      </c>
      <c r="I111" s="204"/>
      <c r="J111" s="204"/>
      <c r="K111" s="204"/>
      <c r="L111" s="209"/>
      <c r="M111" s="210"/>
      <c r="N111" s="211"/>
      <c r="O111" s="211"/>
      <c r="P111" s="211"/>
      <c r="Q111" s="211"/>
      <c r="R111" s="211"/>
      <c r="S111" s="211"/>
      <c r="T111" s="212"/>
      <c r="AT111" s="213" t="s">
        <v>191</v>
      </c>
      <c r="AU111" s="213" t="s">
        <v>81</v>
      </c>
      <c r="AV111" s="14" t="s">
        <v>81</v>
      </c>
      <c r="AW111" s="14" t="s">
        <v>32</v>
      </c>
      <c r="AX111" s="14" t="s">
        <v>71</v>
      </c>
      <c r="AY111" s="213" t="s">
        <v>181</v>
      </c>
    </row>
    <row r="112" spans="2:51" s="15" customFormat="1" ht="12">
      <c r="B112" s="214"/>
      <c r="C112" s="215"/>
      <c r="D112" s="194" t="s">
        <v>191</v>
      </c>
      <c r="E112" s="216" t="s">
        <v>19</v>
      </c>
      <c r="F112" s="217" t="s">
        <v>196</v>
      </c>
      <c r="G112" s="215"/>
      <c r="H112" s="218">
        <v>2</v>
      </c>
      <c r="I112" s="215"/>
      <c r="J112" s="215"/>
      <c r="K112" s="215"/>
      <c r="L112" s="220"/>
      <c r="M112" s="221"/>
      <c r="N112" s="222"/>
      <c r="O112" s="222"/>
      <c r="P112" s="222"/>
      <c r="Q112" s="222"/>
      <c r="R112" s="222"/>
      <c r="S112" s="222"/>
      <c r="T112" s="223"/>
      <c r="AT112" s="224" t="s">
        <v>191</v>
      </c>
      <c r="AU112" s="224" t="s">
        <v>81</v>
      </c>
      <c r="AV112" s="15" t="s">
        <v>189</v>
      </c>
      <c r="AW112" s="15" t="s">
        <v>32</v>
      </c>
      <c r="AX112" s="15" t="s">
        <v>79</v>
      </c>
      <c r="AY112" s="224" t="s">
        <v>181</v>
      </c>
    </row>
    <row r="113" spans="2:51" s="13" customFormat="1" ht="12">
      <c r="B113" s="192"/>
      <c r="C113" s="193"/>
      <c r="D113" s="194" t="s">
        <v>191</v>
      </c>
      <c r="E113" s="195" t="s">
        <v>19</v>
      </c>
      <c r="F113" s="196" t="s">
        <v>254</v>
      </c>
      <c r="G113" s="193"/>
      <c r="H113" s="195" t="s">
        <v>19</v>
      </c>
      <c r="I113" s="193"/>
      <c r="J113" s="193"/>
      <c r="K113" s="193"/>
      <c r="L113" s="198"/>
      <c r="M113" s="199"/>
      <c r="N113" s="200"/>
      <c r="O113" s="200"/>
      <c r="P113" s="200"/>
      <c r="Q113" s="200"/>
      <c r="R113" s="200"/>
      <c r="S113" s="200"/>
      <c r="T113" s="201"/>
      <c r="AT113" s="202" t="s">
        <v>191</v>
      </c>
      <c r="AU113" s="202" t="s">
        <v>81</v>
      </c>
      <c r="AV113" s="13" t="s">
        <v>79</v>
      </c>
      <c r="AW113" s="13" t="s">
        <v>32</v>
      </c>
      <c r="AX113" s="13" t="s">
        <v>71</v>
      </c>
      <c r="AY113" s="202" t="s">
        <v>181</v>
      </c>
    </row>
    <row r="114" spans="1:65" s="2" customFormat="1" ht="24.15" customHeight="1">
      <c r="A114" s="34"/>
      <c r="B114" s="35"/>
      <c r="C114" s="178" t="s">
        <v>197</v>
      </c>
      <c r="D114" s="178" t="s">
        <v>183</v>
      </c>
      <c r="E114" s="179" t="s">
        <v>557</v>
      </c>
      <c r="F114" s="180" t="s">
        <v>558</v>
      </c>
      <c r="G114" s="181" t="s">
        <v>223</v>
      </c>
      <c r="H114" s="182">
        <v>2</v>
      </c>
      <c r="I114" s="241"/>
      <c r="J114" s="184">
        <f>ROUND(I114*H114,2)</f>
        <v>0</v>
      </c>
      <c r="K114" s="180" t="s">
        <v>187</v>
      </c>
      <c r="L114" s="185"/>
      <c r="M114" s="186" t="s">
        <v>19</v>
      </c>
      <c r="N114" s="187" t="s">
        <v>42</v>
      </c>
      <c r="O114" s="64"/>
      <c r="P114" s="188">
        <f>O114*H114</f>
        <v>0</v>
      </c>
      <c r="Q114" s="188">
        <v>0.32909</v>
      </c>
      <c r="R114" s="188">
        <f>Q114*H114</f>
        <v>0.65818</v>
      </c>
      <c r="S114" s="188">
        <v>0</v>
      </c>
      <c r="T114" s="189">
        <f>S114*H114</f>
        <v>0</v>
      </c>
      <c r="U114" s="34"/>
      <c r="V114" s="34"/>
      <c r="W114" s="34"/>
      <c r="X114" s="34"/>
      <c r="Y114" s="34"/>
      <c r="Z114" s="34"/>
      <c r="AA114" s="34"/>
      <c r="AB114" s="34"/>
      <c r="AC114" s="34"/>
      <c r="AD114" s="34"/>
      <c r="AE114" s="34"/>
      <c r="AR114" s="190" t="s">
        <v>188</v>
      </c>
      <c r="AT114" s="190" t="s">
        <v>183</v>
      </c>
      <c r="AU114" s="190" t="s">
        <v>81</v>
      </c>
      <c r="AY114" s="17" t="s">
        <v>181</v>
      </c>
      <c r="BE114" s="191">
        <f>IF(N114="základní",J114,0)</f>
        <v>0</v>
      </c>
      <c r="BF114" s="191">
        <f>IF(N114="snížená",J114,0)</f>
        <v>0</v>
      </c>
      <c r="BG114" s="191">
        <f>IF(N114="zákl. přenesená",J114,0)</f>
        <v>0</v>
      </c>
      <c r="BH114" s="191">
        <f>IF(N114="sníž. přenesená",J114,0)</f>
        <v>0</v>
      </c>
      <c r="BI114" s="191">
        <f>IF(N114="nulová",J114,0)</f>
        <v>0</v>
      </c>
      <c r="BJ114" s="17" t="s">
        <v>79</v>
      </c>
      <c r="BK114" s="191">
        <f>ROUND(I114*H114,2)</f>
        <v>0</v>
      </c>
      <c r="BL114" s="17" t="s">
        <v>189</v>
      </c>
      <c r="BM114" s="190" t="s">
        <v>559</v>
      </c>
    </row>
    <row r="115" spans="2:51" s="14" customFormat="1" ht="12">
      <c r="B115" s="203"/>
      <c r="C115" s="204"/>
      <c r="D115" s="194" t="s">
        <v>191</v>
      </c>
      <c r="E115" s="205" t="s">
        <v>19</v>
      </c>
      <c r="F115" s="206" t="s">
        <v>560</v>
      </c>
      <c r="G115" s="204"/>
      <c r="H115" s="207">
        <v>2</v>
      </c>
      <c r="I115" s="204"/>
      <c r="J115" s="204"/>
      <c r="K115" s="204"/>
      <c r="L115" s="209"/>
      <c r="M115" s="210"/>
      <c r="N115" s="211"/>
      <c r="O115" s="211"/>
      <c r="P115" s="211"/>
      <c r="Q115" s="211"/>
      <c r="R115" s="211"/>
      <c r="S115" s="211"/>
      <c r="T115" s="212"/>
      <c r="AT115" s="213" t="s">
        <v>191</v>
      </c>
      <c r="AU115" s="213" t="s">
        <v>81</v>
      </c>
      <c r="AV115" s="14" t="s">
        <v>81</v>
      </c>
      <c r="AW115" s="14" t="s">
        <v>32</v>
      </c>
      <c r="AX115" s="14" t="s">
        <v>71</v>
      </c>
      <c r="AY115" s="213" t="s">
        <v>181</v>
      </c>
    </row>
    <row r="116" spans="2:51" s="15" customFormat="1" ht="12">
      <c r="B116" s="214"/>
      <c r="C116" s="215"/>
      <c r="D116" s="194" t="s">
        <v>191</v>
      </c>
      <c r="E116" s="216" t="s">
        <v>19</v>
      </c>
      <c r="F116" s="217" t="s">
        <v>196</v>
      </c>
      <c r="G116" s="215"/>
      <c r="H116" s="218">
        <v>2</v>
      </c>
      <c r="I116" s="215"/>
      <c r="J116" s="215"/>
      <c r="K116" s="215"/>
      <c r="L116" s="220"/>
      <c r="M116" s="221"/>
      <c r="N116" s="222"/>
      <c r="O116" s="222"/>
      <c r="P116" s="222"/>
      <c r="Q116" s="222"/>
      <c r="R116" s="222"/>
      <c r="S116" s="222"/>
      <c r="T116" s="223"/>
      <c r="AT116" s="224" t="s">
        <v>191</v>
      </c>
      <c r="AU116" s="224" t="s">
        <v>81</v>
      </c>
      <c r="AV116" s="15" t="s">
        <v>189</v>
      </c>
      <c r="AW116" s="15" t="s">
        <v>32</v>
      </c>
      <c r="AX116" s="15" t="s">
        <v>79</v>
      </c>
      <c r="AY116" s="224" t="s">
        <v>181</v>
      </c>
    </row>
    <row r="117" spans="2:51" s="13" customFormat="1" ht="12">
      <c r="B117" s="192"/>
      <c r="C117" s="193"/>
      <c r="D117" s="194" t="s">
        <v>191</v>
      </c>
      <c r="E117" s="195" t="s">
        <v>19</v>
      </c>
      <c r="F117" s="196" t="s">
        <v>254</v>
      </c>
      <c r="G117" s="193"/>
      <c r="H117" s="195" t="s">
        <v>19</v>
      </c>
      <c r="I117" s="193"/>
      <c r="J117" s="193"/>
      <c r="K117" s="193"/>
      <c r="L117" s="198"/>
      <c r="M117" s="199"/>
      <c r="N117" s="200"/>
      <c r="O117" s="200"/>
      <c r="P117" s="200"/>
      <c r="Q117" s="200"/>
      <c r="R117" s="200"/>
      <c r="S117" s="200"/>
      <c r="T117" s="201"/>
      <c r="AT117" s="202" t="s">
        <v>191</v>
      </c>
      <c r="AU117" s="202" t="s">
        <v>81</v>
      </c>
      <c r="AV117" s="13" t="s">
        <v>79</v>
      </c>
      <c r="AW117" s="13" t="s">
        <v>32</v>
      </c>
      <c r="AX117" s="13" t="s">
        <v>71</v>
      </c>
      <c r="AY117" s="202" t="s">
        <v>181</v>
      </c>
    </row>
    <row r="118" spans="1:65" s="2" customFormat="1" ht="24.15" customHeight="1">
      <c r="A118" s="34"/>
      <c r="B118" s="35"/>
      <c r="C118" s="178" t="s">
        <v>225</v>
      </c>
      <c r="D118" s="178" t="s">
        <v>183</v>
      </c>
      <c r="E118" s="179" t="s">
        <v>356</v>
      </c>
      <c r="F118" s="180" t="s">
        <v>357</v>
      </c>
      <c r="G118" s="181" t="s">
        <v>223</v>
      </c>
      <c r="H118" s="182">
        <v>5</v>
      </c>
      <c r="I118" s="241"/>
      <c r="J118" s="184">
        <f>ROUND(I118*H118,2)</f>
        <v>0</v>
      </c>
      <c r="K118" s="180" t="s">
        <v>187</v>
      </c>
      <c r="L118" s="185"/>
      <c r="M118" s="186" t="s">
        <v>19</v>
      </c>
      <c r="N118" s="187" t="s">
        <v>42</v>
      </c>
      <c r="O118" s="64"/>
      <c r="P118" s="188">
        <f>O118*H118</f>
        <v>0</v>
      </c>
      <c r="Q118" s="188">
        <v>0.34114</v>
      </c>
      <c r="R118" s="188">
        <f>Q118*H118</f>
        <v>1.7057</v>
      </c>
      <c r="S118" s="188">
        <v>0</v>
      </c>
      <c r="T118" s="189">
        <f>S118*H118</f>
        <v>0</v>
      </c>
      <c r="U118" s="34"/>
      <c r="V118" s="34"/>
      <c r="W118" s="34"/>
      <c r="X118" s="34"/>
      <c r="Y118" s="34"/>
      <c r="Z118" s="34"/>
      <c r="AA118" s="34"/>
      <c r="AB118" s="34"/>
      <c r="AC118" s="34"/>
      <c r="AD118" s="34"/>
      <c r="AE118" s="34"/>
      <c r="AR118" s="190" t="s">
        <v>188</v>
      </c>
      <c r="AT118" s="190" t="s">
        <v>183</v>
      </c>
      <c r="AU118" s="190" t="s">
        <v>81</v>
      </c>
      <c r="AY118" s="17" t="s">
        <v>181</v>
      </c>
      <c r="BE118" s="191">
        <f>IF(N118="základní",J118,0)</f>
        <v>0</v>
      </c>
      <c r="BF118" s="191">
        <f>IF(N118="snížená",J118,0)</f>
        <v>0</v>
      </c>
      <c r="BG118" s="191">
        <f>IF(N118="zákl. přenesená",J118,0)</f>
        <v>0</v>
      </c>
      <c r="BH118" s="191">
        <f>IF(N118="sníž. přenesená",J118,0)</f>
        <v>0</v>
      </c>
      <c r="BI118" s="191">
        <f>IF(N118="nulová",J118,0)</f>
        <v>0</v>
      </c>
      <c r="BJ118" s="17" t="s">
        <v>79</v>
      </c>
      <c r="BK118" s="191">
        <f>ROUND(I118*H118,2)</f>
        <v>0</v>
      </c>
      <c r="BL118" s="17" t="s">
        <v>189</v>
      </c>
      <c r="BM118" s="190" t="s">
        <v>561</v>
      </c>
    </row>
    <row r="119" spans="2:51" s="14" customFormat="1" ht="12">
      <c r="B119" s="203"/>
      <c r="C119" s="204"/>
      <c r="D119" s="194" t="s">
        <v>191</v>
      </c>
      <c r="E119" s="205" t="s">
        <v>19</v>
      </c>
      <c r="F119" s="206" t="s">
        <v>562</v>
      </c>
      <c r="G119" s="204"/>
      <c r="H119" s="207">
        <v>1</v>
      </c>
      <c r="I119" s="204"/>
      <c r="J119" s="204"/>
      <c r="K119" s="204"/>
      <c r="L119" s="209"/>
      <c r="M119" s="210"/>
      <c r="N119" s="211"/>
      <c r="O119" s="211"/>
      <c r="P119" s="211"/>
      <c r="Q119" s="211"/>
      <c r="R119" s="211"/>
      <c r="S119" s="211"/>
      <c r="T119" s="212"/>
      <c r="AT119" s="213" t="s">
        <v>191</v>
      </c>
      <c r="AU119" s="213" t="s">
        <v>81</v>
      </c>
      <c r="AV119" s="14" t="s">
        <v>81</v>
      </c>
      <c r="AW119" s="14" t="s">
        <v>32</v>
      </c>
      <c r="AX119" s="14" t="s">
        <v>71</v>
      </c>
      <c r="AY119" s="213" t="s">
        <v>181</v>
      </c>
    </row>
    <row r="120" spans="2:51" s="14" customFormat="1" ht="12">
      <c r="B120" s="203"/>
      <c r="C120" s="204"/>
      <c r="D120" s="194" t="s">
        <v>191</v>
      </c>
      <c r="E120" s="205" t="s">
        <v>19</v>
      </c>
      <c r="F120" s="206" t="s">
        <v>563</v>
      </c>
      <c r="G120" s="204"/>
      <c r="H120" s="207">
        <v>2</v>
      </c>
      <c r="I120" s="204"/>
      <c r="J120" s="204"/>
      <c r="K120" s="204"/>
      <c r="L120" s="209"/>
      <c r="M120" s="210"/>
      <c r="N120" s="211"/>
      <c r="O120" s="211"/>
      <c r="P120" s="211"/>
      <c r="Q120" s="211"/>
      <c r="R120" s="211"/>
      <c r="S120" s="211"/>
      <c r="T120" s="212"/>
      <c r="AT120" s="213" t="s">
        <v>191</v>
      </c>
      <c r="AU120" s="213" t="s">
        <v>81</v>
      </c>
      <c r="AV120" s="14" t="s">
        <v>81</v>
      </c>
      <c r="AW120" s="14" t="s">
        <v>32</v>
      </c>
      <c r="AX120" s="14" t="s">
        <v>71</v>
      </c>
      <c r="AY120" s="213" t="s">
        <v>181</v>
      </c>
    </row>
    <row r="121" spans="2:51" s="14" customFormat="1" ht="12">
      <c r="B121" s="203"/>
      <c r="C121" s="204"/>
      <c r="D121" s="194" t="s">
        <v>191</v>
      </c>
      <c r="E121" s="205" t="s">
        <v>19</v>
      </c>
      <c r="F121" s="206" t="s">
        <v>564</v>
      </c>
      <c r="G121" s="204"/>
      <c r="H121" s="207">
        <v>2</v>
      </c>
      <c r="I121" s="204"/>
      <c r="J121" s="204"/>
      <c r="K121" s="204"/>
      <c r="L121" s="209"/>
      <c r="M121" s="210"/>
      <c r="N121" s="211"/>
      <c r="O121" s="211"/>
      <c r="P121" s="211"/>
      <c r="Q121" s="211"/>
      <c r="R121" s="211"/>
      <c r="S121" s="211"/>
      <c r="T121" s="212"/>
      <c r="AT121" s="213" t="s">
        <v>191</v>
      </c>
      <c r="AU121" s="213" t="s">
        <v>81</v>
      </c>
      <c r="AV121" s="14" t="s">
        <v>81</v>
      </c>
      <c r="AW121" s="14" t="s">
        <v>32</v>
      </c>
      <c r="AX121" s="14" t="s">
        <v>71</v>
      </c>
      <c r="AY121" s="213" t="s">
        <v>181</v>
      </c>
    </row>
    <row r="122" spans="2:51" s="15" customFormat="1" ht="12">
      <c r="B122" s="214"/>
      <c r="C122" s="215"/>
      <c r="D122" s="194" t="s">
        <v>191</v>
      </c>
      <c r="E122" s="216" t="s">
        <v>19</v>
      </c>
      <c r="F122" s="217" t="s">
        <v>196</v>
      </c>
      <c r="G122" s="215"/>
      <c r="H122" s="218">
        <v>5</v>
      </c>
      <c r="I122" s="215"/>
      <c r="J122" s="215"/>
      <c r="K122" s="215"/>
      <c r="L122" s="220"/>
      <c r="M122" s="221"/>
      <c r="N122" s="222"/>
      <c r="O122" s="222"/>
      <c r="P122" s="222"/>
      <c r="Q122" s="222"/>
      <c r="R122" s="222"/>
      <c r="S122" s="222"/>
      <c r="T122" s="223"/>
      <c r="AT122" s="224" t="s">
        <v>191</v>
      </c>
      <c r="AU122" s="224" t="s">
        <v>81</v>
      </c>
      <c r="AV122" s="15" t="s">
        <v>189</v>
      </c>
      <c r="AW122" s="15" t="s">
        <v>32</v>
      </c>
      <c r="AX122" s="15" t="s">
        <v>79</v>
      </c>
      <c r="AY122" s="224" t="s">
        <v>181</v>
      </c>
    </row>
    <row r="123" spans="2:51" s="13" customFormat="1" ht="12">
      <c r="B123" s="192"/>
      <c r="C123" s="193"/>
      <c r="D123" s="194" t="s">
        <v>191</v>
      </c>
      <c r="E123" s="195" t="s">
        <v>19</v>
      </c>
      <c r="F123" s="196" t="s">
        <v>254</v>
      </c>
      <c r="G123" s="193"/>
      <c r="H123" s="195" t="s">
        <v>19</v>
      </c>
      <c r="I123" s="193"/>
      <c r="J123" s="193"/>
      <c r="K123" s="193"/>
      <c r="L123" s="198"/>
      <c r="M123" s="199"/>
      <c r="N123" s="200"/>
      <c r="O123" s="200"/>
      <c r="P123" s="200"/>
      <c r="Q123" s="200"/>
      <c r="R123" s="200"/>
      <c r="S123" s="200"/>
      <c r="T123" s="201"/>
      <c r="AT123" s="202" t="s">
        <v>191</v>
      </c>
      <c r="AU123" s="202" t="s">
        <v>81</v>
      </c>
      <c r="AV123" s="13" t="s">
        <v>79</v>
      </c>
      <c r="AW123" s="13" t="s">
        <v>32</v>
      </c>
      <c r="AX123" s="13" t="s">
        <v>71</v>
      </c>
      <c r="AY123" s="202" t="s">
        <v>181</v>
      </c>
    </row>
    <row r="124" spans="1:65" s="2" customFormat="1" ht="24.15" customHeight="1">
      <c r="A124" s="34"/>
      <c r="B124" s="35"/>
      <c r="C124" s="178" t="s">
        <v>230</v>
      </c>
      <c r="D124" s="178" t="s">
        <v>183</v>
      </c>
      <c r="E124" s="179" t="s">
        <v>565</v>
      </c>
      <c r="F124" s="180" t="s">
        <v>566</v>
      </c>
      <c r="G124" s="181" t="s">
        <v>223</v>
      </c>
      <c r="H124" s="182">
        <v>2</v>
      </c>
      <c r="I124" s="241"/>
      <c r="J124" s="184">
        <f>ROUND(I124*H124,2)</f>
        <v>0</v>
      </c>
      <c r="K124" s="180" t="s">
        <v>187</v>
      </c>
      <c r="L124" s="185"/>
      <c r="M124" s="186" t="s">
        <v>19</v>
      </c>
      <c r="N124" s="187" t="s">
        <v>42</v>
      </c>
      <c r="O124" s="64"/>
      <c r="P124" s="188">
        <f>O124*H124</f>
        <v>0</v>
      </c>
      <c r="Q124" s="188">
        <v>0.28093</v>
      </c>
      <c r="R124" s="188">
        <f>Q124*H124</f>
        <v>0.56186</v>
      </c>
      <c r="S124" s="188">
        <v>0</v>
      </c>
      <c r="T124" s="189">
        <f>S124*H124</f>
        <v>0</v>
      </c>
      <c r="U124" s="34"/>
      <c r="V124" s="34"/>
      <c r="W124" s="34"/>
      <c r="X124" s="34"/>
      <c r="Y124" s="34"/>
      <c r="Z124" s="34"/>
      <c r="AA124" s="34"/>
      <c r="AB124" s="34"/>
      <c r="AC124" s="34"/>
      <c r="AD124" s="34"/>
      <c r="AE124" s="34"/>
      <c r="AR124" s="190" t="s">
        <v>188</v>
      </c>
      <c r="AT124" s="190" t="s">
        <v>183</v>
      </c>
      <c r="AU124" s="190" t="s">
        <v>81</v>
      </c>
      <c r="AY124" s="17" t="s">
        <v>181</v>
      </c>
      <c r="BE124" s="191">
        <f>IF(N124="základní",J124,0)</f>
        <v>0</v>
      </c>
      <c r="BF124" s="191">
        <f>IF(N124="snížená",J124,0)</f>
        <v>0</v>
      </c>
      <c r="BG124" s="191">
        <f>IF(N124="zákl. přenesená",J124,0)</f>
        <v>0</v>
      </c>
      <c r="BH124" s="191">
        <f>IF(N124="sníž. přenesená",J124,0)</f>
        <v>0</v>
      </c>
      <c r="BI124" s="191">
        <f>IF(N124="nulová",J124,0)</f>
        <v>0</v>
      </c>
      <c r="BJ124" s="17" t="s">
        <v>79</v>
      </c>
      <c r="BK124" s="191">
        <f>ROUND(I124*H124,2)</f>
        <v>0</v>
      </c>
      <c r="BL124" s="17" t="s">
        <v>189</v>
      </c>
      <c r="BM124" s="190" t="s">
        <v>567</v>
      </c>
    </row>
    <row r="125" spans="2:51" s="14" customFormat="1" ht="12">
      <c r="B125" s="203"/>
      <c r="C125" s="204"/>
      <c r="D125" s="194" t="s">
        <v>191</v>
      </c>
      <c r="E125" s="205" t="s">
        <v>19</v>
      </c>
      <c r="F125" s="206" t="s">
        <v>568</v>
      </c>
      <c r="G125" s="204"/>
      <c r="H125" s="207">
        <v>2</v>
      </c>
      <c r="I125" s="204"/>
      <c r="J125" s="204"/>
      <c r="K125" s="204"/>
      <c r="L125" s="209"/>
      <c r="M125" s="210"/>
      <c r="N125" s="211"/>
      <c r="O125" s="211"/>
      <c r="P125" s="211"/>
      <c r="Q125" s="211"/>
      <c r="R125" s="211"/>
      <c r="S125" s="211"/>
      <c r="T125" s="212"/>
      <c r="AT125" s="213" t="s">
        <v>191</v>
      </c>
      <c r="AU125" s="213" t="s">
        <v>81</v>
      </c>
      <c r="AV125" s="14" t="s">
        <v>81</v>
      </c>
      <c r="AW125" s="14" t="s">
        <v>32</v>
      </c>
      <c r="AX125" s="14" t="s">
        <v>71</v>
      </c>
      <c r="AY125" s="213" t="s">
        <v>181</v>
      </c>
    </row>
    <row r="126" spans="2:51" s="15" customFormat="1" ht="12">
      <c r="B126" s="214"/>
      <c r="C126" s="215"/>
      <c r="D126" s="194" t="s">
        <v>191</v>
      </c>
      <c r="E126" s="216" t="s">
        <v>19</v>
      </c>
      <c r="F126" s="217" t="s">
        <v>196</v>
      </c>
      <c r="G126" s="215"/>
      <c r="H126" s="218">
        <v>2</v>
      </c>
      <c r="I126" s="215"/>
      <c r="J126" s="215"/>
      <c r="K126" s="215"/>
      <c r="L126" s="220"/>
      <c r="M126" s="221"/>
      <c r="N126" s="222"/>
      <c r="O126" s="222"/>
      <c r="P126" s="222"/>
      <c r="Q126" s="222"/>
      <c r="R126" s="222"/>
      <c r="S126" s="222"/>
      <c r="T126" s="223"/>
      <c r="AT126" s="224" t="s">
        <v>191</v>
      </c>
      <c r="AU126" s="224" t="s">
        <v>81</v>
      </c>
      <c r="AV126" s="15" t="s">
        <v>189</v>
      </c>
      <c r="AW126" s="15" t="s">
        <v>32</v>
      </c>
      <c r="AX126" s="15" t="s">
        <v>79</v>
      </c>
      <c r="AY126" s="224" t="s">
        <v>181</v>
      </c>
    </row>
    <row r="127" spans="2:51" s="13" customFormat="1" ht="12">
      <c r="B127" s="192"/>
      <c r="C127" s="193"/>
      <c r="D127" s="194" t="s">
        <v>191</v>
      </c>
      <c r="E127" s="195" t="s">
        <v>19</v>
      </c>
      <c r="F127" s="196" t="s">
        <v>254</v>
      </c>
      <c r="G127" s="193"/>
      <c r="H127" s="195" t="s">
        <v>19</v>
      </c>
      <c r="I127" s="193"/>
      <c r="J127" s="193"/>
      <c r="K127" s="193"/>
      <c r="L127" s="198"/>
      <c r="M127" s="199"/>
      <c r="N127" s="200"/>
      <c r="O127" s="200"/>
      <c r="P127" s="200"/>
      <c r="Q127" s="200"/>
      <c r="R127" s="200"/>
      <c r="S127" s="200"/>
      <c r="T127" s="201"/>
      <c r="AT127" s="202" t="s">
        <v>191</v>
      </c>
      <c r="AU127" s="202" t="s">
        <v>81</v>
      </c>
      <c r="AV127" s="13" t="s">
        <v>79</v>
      </c>
      <c r="AW127" s="13" t="s">
        <v>32</v>
      </c>
      <c r="AX127" s="13" t="s">
        <v>71</v>
      </c>
      <c r="AY127" s="202" t="s">
        <v>181</v>
      </c>
    </row>
    <row r="128" spans="1:65" s="2" customFormat="1" ht="24.15" customHeight="1">
      <c r="A128" s="34"/>
      <c r="B128" s="35"/>
      <c r="C128" s="178" t="s">
        <v>188</v>
      </c>
      <c r="D128" s="178" t="s">
        <v>183</v>
      </c>
      <c r="E128" s="179" t="s">
        <v>569</v>
      </c>
      <c r="F128" s="180" t="s">
        <v>570</v>
      </c>
      <c r="G128" s="181" t="s">
        <v>223</v>
      </c>
      <c r="H128" s="182">
        <v>6</v>
      </c>
      <c r="I128" s="241"/>
      <c r="J128" s="184">
        <f>ROUND(I128*H128,2)</f>
        <v>0</v>
      </c>
      <c r="K128" s="180" t="s">
        <v>187</v>
      </c>
      <c r="L128" s="185"/>
      <c r="M128" s="186" t="s">
        <v>19</v>
      </c>
      <c r="N128" s="187" t="s">
        <v>42</v>
      </c>
      <c r="O128" s="64"/>
      <c r="P128" s="188">
        <f>O128*H128</f>
        <v>0</v>
      </c>
      <c r="Q128" s="188">
        <v>0.32909</v>
      </c>
      <c r="R128" s="188">
        <f>Q128*H128</f>
        <v>1.97454</v>
      </c>
      <c r="S128" s="188">
        <v>0</v>
      </c>
      <c r="T128" s="189">
        <f>S128*H128</f>
        <v>0</v>
      </c>
      <c r="U128" s="34"/>
      <c r="V128" s="34"/>
      <c r="W128" s="34"/>
      <c r="X128" s="34"/>
      <c r="Y128" s="34"/>
      <c r="Z128" s="34"/>
      <c r="AA128" s="34"/>
      <c r="AB128" s="34"/>
      <c r="AC128" s="34"/>
      <c r="AD128" s="34"/>
      <c r="AE128" s="34"/>
      <c r="AR128" s="190" t="s">
        <v>188</v>
      </c>
      <c r="AT128" s="190" t="s">
        <v>183</v>
      </c>
      <c r="AU128" s="190" t="s">
        <v>81</v>
      </c>
      <c r="AY128" s="17" t="s">
        <v>181</v>
      </c>
      <c r="BE128" s="191">
        <f>IF(N128="základní",J128,0)</f>
        <v>0</v>
      </c>
      <c r="BF128" s="191">
        <f>IF(N128="snížená",J128,0)</f>
        <v>0</v>
      </c>
      <c r="BG128" s="191">
        <f>IF(N128="zákl. přenesená",J128,0)</f>
        <v>0</v>
      </c>
      <c r="BH128" s="191">
        <f>IF(N128="sníž. přenesená",J128,0)</f>
        <v>0</v>
      </c>
      <c r="BI128" s="191">
        <f>IF(N128="nulová",J128,0)</f>
        <v>0</v>
      </c>
      <c r="BJ128" s="17" t="s">
        <v>79</v>
      </c>
      <c r="BK128" s="191">
        <f>ROUND(I128*H128,2)</f>
        <v>0</v>
      </c>
      <c r="BL128" s="17" t="s">
        <v>189</v>
      </c>
      <c r="BM128" s="190" t="s">
        <v>571</v>
      </c>
    </row>
    <row r="129" spans="2:51" s="14" customFormat="1" ht="12">
      <c r="B129" s="203"/>
      <c r="C129" s="204"/>
      <c r="D129" s="194" t="s">
        <v>191</v>
      </c>
      <c r="E129" s="205" t="s">
        <v>19</v>
      </c>
      <c r="F129" s="206" t="s">
        <v>572</v>
      </c>
      <c r="G129" s="204"/>
      <c r="H129" s="207">
        <v>2</v>
      </c>
      <c r="I129" s="204"/>
      <c r="J129" s="204"/>
      <c r="K129" s="204"/>
      <c r="L129" s="209"/>
      <c r="M129" s="210"/>
      <c r="N129" s="211"/>
      <c r="O129" s="211"/>
      <c r="P129" s="211"/>
      <c r="Q129" s="211"/>
      <c r="R129" s="211"/>
      <c r="S129" s="211"/>
      <c r="T129" s="212"/>
      <c r="AT129" s="213" t="s">
        <v>191</v>
      </c>
      <c r="AU129" s="213" t="s">
        <v>81</v>
      </c>
      <c r="AV129" s="14" t="s">
        <v>81</v>
      </c>
      <c r="AW129" s="14" t="s">
        <v>32</v>
      </c>
      <c r="AX129" s="14" t="s">
        <v>71</v>
      </c>
      <c r="AY129" s="213" t="s">
        <v>181</v>
      </c>
    </row>
    <row r="130" spans="2:51" s="14" customFormat="1" ht="12">
      <c r="B130" s="203"/>
      <c r="C130" s="204"/>
      <c r="D130" s="194" t="s">
        <v>191</v>
      </c>
      <c r="E130" s="205" t="s">
        <v>19</v>
      </c>
      <c r="F130" s="206" t="s">
        <v>573</v>
      </c>
      <c r="G130" s="204"/>
      <c r="H130" s="207">
        <v>2</v>
      </c>
      <c r="I130" s="204"/>
      <c r="J130" s="204"/>
      <c r="K130" s="204"/>
      <c r="L130" s="209"/>
      <c r="M130" s="210"/>
      <c r="N130" s="211"/>
      <c r="O130" s="211"/>
      <c r="P130" s="211"/>
      <c r="Q130" s="211"/>
      <c r="R130" s="211"/>
      <c r="S130" s="211"/>
      <c r="T130" s="212"/>
      <c r="AT130" s="213" t="s">
        <v>191</v>
      </c>
      <c r="AU130" s="213" t="s">
        <v>81</v>
      </c>
      <c r="AV130" s="14" t="s">
        <v>81</v>
      </c>
      <c r="AW130" s="14" t="s">
        <v>32</v>
      </c>
      <c r="AX130" s="14" t="s">
        <v>71</v>
      </c>
      <c r="AY130" s="213" t="s">
        <v>181</v>
      </c>
    </row>
    <row r="131" spans="2:51" s="14" customFormat="1" ht="12">
      <c r="B131" s="203"/>
      <c r="C131" s="204"/>
      <c r="D131" s="194" t="s">
        <v>191</v>
      </c>
      <c r="E131" s="205" t="s">
        <v>19</v>
      </c>
      <c r="F131" s="206" t="s">
        <v>574</v>
      </c>
      <c r="G131" s="204"/>
      <c r="H131" s="207">
        <v>2</v>
      </c>
      <c r="I131" s="204"/>
      <c r="J131" s="204"/>
      <c r="K131" s="204"/>
      <c r="L131" s="209"/>
      <c r="M131" s="210"/>
      <c r="N131" s="211"/>
      <c r="O131" s="211"/>
      <c r="P131" s="211"/>
      <c r="Q131" s="211"/>
      <c r="R131" s="211"/>
      <c r="S131" s="211"/>
      <c r="T131" s="212"/>
      <c r="AT131" s="213" t="s">
        <v>191</v>
      </c>
      <c r="AU131" s="213" t="s">
        <v>81</v>
      </c>
      <c r="AV131" s="14" t="s">
        <v>81</v>
      </c>
      <c r="AW131" s="14" t="s">
        <v>32</v>
      </c>
      <c r="AX131" s="14" t="s">
        <v>71</v>
      </c>
      <c r="AY131" s="213" t="s">
        <v>181</v>
      </c>
    </row>
    <row r="132" spans="2:51" s="15" customFormat="1" ht="12">
      <c r="B132" s="214"/>
      <c r="C132" s="215"/>
      <c r="D132" s="194" t="s">
        <v>191</v>
      </c>
      <c r="E132" s="216" t="s">
        <v>19</v>
      </c>
      <c r="F132" s="217" t="s">
        <v>196</v>
      </c>
      <c r="G132" s="215"/>
      <c r="H132" s="218">
        <v>6</v>
      </c>
      <c r="I132" s="215"/>
      <c r="J132" s="215"/>
      <c r="K132" s="215"/>
      <c r="L132" s="220"/>
      <c r="M132" s="221"/>
      <c r="N132" s="222"/>
      <c r="O132" s="222"/>
      <c r="P132" s="222"/>
      <c r="Q132" s="222"/>
      <c r="R132" s="222"/>
      <c r="S132" s="222"/>
      <c r="T132" s="223"/>
      <c r="AT132" s="224" t="s">
        <v>191</v>
      </c>
      <c r="AU132" s="224" t="s">
        <v>81</v>
      </c>
      <c r="AV132" s="15" t="s">
        <v>189</v>
      </c>
      <c r="AW132" s="15" t="s">
        <v>32</v>
      </c>
      <c r="AX132" s="15" t="s">
        <v>79</v>
      </c>
      <c r="AY132" s="224" t="s">
        <v>181</v>
      </c>
    </row>
    <row r="133" spans="2:51" s="13" customFormat="1" ht="12">
      <c r="B133" s="192"/>
      <c r="C133" s="193"/>
      <c r="D133" s="194" t="s">
        <v>191</v>
      </c>
      <c r="E133" s="195" t="s">
        <v>19</v>
      </c>
      <c r="F133" s="196" t="s">
        <v>254</v>
      </c>
      <c r="G133" s="193"/>
      <c r="H133" s="195" t="s">
        <v>19</v>
      </c>
      <c r="I133" s="193"/>
      <c r="J133" s="193"/>
      <c r="K133" s="193"/>
      <c r="L133" s="198"/>
      <c r="M133" s="199"/>
      <c r="N133" s="200"/>
      <c r="O133" s="200"/>
      <c r="P133" s="200"/>
      <c r="Q133" s="200"/>
      <c r="R133" s="200"/>
      <c r="S133" s="200"/>
      <c r="T133" s="201"/>
      <c r="AT133" s="202" t="s">
        <v>191</v>
      </c>
      <c r="AU133" s="202" t="s">
        <v>81</v>
      </c>
      <c r="AV133" s="13" t="s">
        <v>79</v>
      </c>
      <c r="AW133" s="13" t="s">
        <v>32</v>
      </c>
      <c r="AX133" s="13" t="s">
        <v>71</v>
      </c>
      <c r="AY133" s="202" t="s">
        <v>181</v>
      </c>
    </row>
    <row r="134" spans="1:65" s="2" customFormat="1" ht="24.15" customHeight="1">
      <c r="A134" s="34"/>
      <c r="B134" s="35"/>
      <c r="C134" s="178" t="s">
        <v>240</v>
      </c>
      <c r="D134" s="178" t="s">
        <v>183</v>
      </c>
      <c r="E134" s="179" t="s">
        <v>250</v>
      </c>
      <c r="F134" s="180" t="s">
        <v>251</v>
      </c>
      <c r="G134" s="181" t="s">
        <v>223</v>
      </c>
      <c r="H134" s="182">
        <v>4</v>
      </c>
      <c r="I134" s="241"/>
      <c r="J134" s="184">
        <f>ROUND(I134*H134,2)</f>
        <v>0</v>
      </c>
      <c r="K134" s="180" t="s">
        <v>187</v>
      </c>
      <c r="L134" s="185"/>
      <c r="M134" s="186" t="s">
        <v>19</v>
      </c>
      <c r="N134" s="187" t="s">
        <v>42</v>
      </c>
      <c r="O134" s="64"/>
      <c r="P134" s="188">
        <f>O134*H134</f>
        <v>0</v>
      </c>
      <c r="Q134" s="188">
        <v>0.34114</v>
      </c>
      <c r="R134" s="188">
        <f>Q134*H134</f>
        <v>1.36456</v>
      </c>
      <c r="S134" s="188">
        <v>0</v>
      </c>
      <c r="T134" s="189">
        <f>S134*H134</f>
        <v>0</v>
      </c>
      <c r="U134" s="34"/>
      <c r="V134" s="34"/>
      <c r="W134" s="34"/>
      <c r="X134" s="34"/>
      <c r="Y134" s="34"/>
      <c r="Z134" s="34"/>
      <c r="AA134" s="34"/>
      <c r="AB134" s="34"/>
      <c r="AC134" s="34"/>
      <c r="AD134" s="34"/>
      <c r="AE134" s="34"/>
      <c r="AR134" s="190" t="s">
        <v>188</v>
      </c>
      <c r="AT134" s="190" t="s">
        <v>183</v>
      </c>
      <c r="AU134" s="190" t="s">
        <v>81</v>
      </c>
      <c r="AY134" s="17" t="s">
        <v>181</v>
      </c>
      <c r="BE134" s="191">
        <f>IF(N134="základní",J134,0)</f>
        <v>0</v>
      </c>
      <c r="BF134" s="191">
        <f>IF(N134="snížená",J134,0)</f>
        <v>0</v>
      </c>
      <c r="BG134" s="191">
        <f>IF(N134="zákl. přenesená",J134,0)</f>
        <v>0</v>
      </c>
      <c r="BH134" s="191">
        <f>IF(N134="sníž. přenesená",J134,0)</f>
        <v>0</v>
      </c>
      <c r="BI134" s="191">
        <f>IF(N134="nulová",J134,0)</f>
        <v>0</v>
      </c>
      <c r="BJ134" s="17" t="s">
        <v>79</v>
      </c>
      <c r="BK134" s="191">
        <f>ROUND(I134*H134,2)</f>
        <v>0</v>
      </c>
      <c r="BL134" s="17" t="s">
        <v>189</v>
      </c>
      <c r="BM134" s="190" t="s">
        <v>575</v>
      </c>
    </row>
    <row r="135" spans="2:51" s="14" customFormat="1" ht="12">
      <c r="B135" s="203"/>
      <c r="C135" s="204"/>
      <c r="D135" s="194" t="s">
        <v>191</v>
      </c>
      <c r="E135" s="205" t="s">
        <v>19</v>
      </c>
      <c r="F135" s="206" t="s">
        <v>576</v>
      </c>
      <c r="G135" s="204"/>
      <c r="H135" s="207">
        <v>1</v>
      </c>
      <c r="I135" s="204"/>
      <c r="J135" s="204"/>
      <c r="K135" s="204"/>
      <c r="L135" s="209"/>
      <c r="M135" s="210"/>
      <c r="N135" s="211"/>
      <c r="O135" s="211"/>
      <c r="P135" s="211"/>
      <c r="Q135" s="211"/>
      <c r="R135" s="211"/>
      <c r="S135" s="211"/>
      <c r="T135" s="212"/>
      <c r="AT135" s="213" t="s">
        <v>191</v>
      </c>
      <c r="AU135" s="213" t="s">
        <v>81</v>
      </c>
      <c r="AV135" s="14" t="s">
        <v>81</v>
      </c>
      <c r="AW135" s="14" t="s">
        <v>32</v>
      </c>
      <c r="AX135" s="14" t="s">
        <v>71</v>
      </c>
      <c r="AY135" s="213" t="s">
        <v>181</v>
      </c>
    </row>
    <row r="136" spans="2:51" s="14" customFormat="1" ht="12">
      <c r="B136" s="203"/>
      <c r="C136" s="204"/>
      <c r="D136" s="194" t="s">
        <v>191</v>
      </c>
      <c r="E136" s="205" t="s">
        <v>19</v>
      </c>
      <c r="F136" s="206" t="s">
        <v>577</v>
      </c>
      <c r="G136" s="204"/>
      <c r="H136" s="207">
        <v>2</v>
      </c>
      <c r="I136" s="204"/>
      <c r="J136" s="204"/>
      <c r="K136" s="204"/>
      <c r="L136" s="209"/>
      <c r="M136" s="210"/>
      <c r="N136" s="211"/>
      <c r="O136" s="211"/>
      <c r="P136" s="211"/>
      <c r="Q136" s="211"/>
      <c r="R136" s="211"/>
      <c r="S136" s="211"/>
      <c r="T136" s="212"/>
      <c r="AT136" s="213" t="s">
        <v>191</v>
      </c>
      <c r="AU136" s="213" t="s">
        <v>81</v>
      </c>
      <c r="AV136" s="14" t="s">
        <v>81</v>
      </c>
      <c r="AW136" s="14" t="s">
        <v>32</v>
      </c>
      <c r="AX136" s="14" t="s">
        <v>71</v>
      </c>
      <c r="AY136" s="213" t="s">
        <v>181</v>
      </c>
    </row>
    <row r="137" spans="2:51" s="14" customFormat="1" ht="12">
      <c r="B137" s="203"/>
      <c r="C137" s="204"/>
      <c r="D137" s="194" t="s">
        <v>191</v>
      </c>
      <c r="E137" s="205" t="s">
        <v>19</v>
      </c>
      <c r="F137" s="206" t="s">
        <v>578</v>
      </c>
      <c r="G137" s="204"/>
      <c r="H137" s="207">
        <v>1</v>
      </c>
      <c r="I137" s="204"/>
      <c r="J137" s="204"/>
      <c r="K137" s="204"/>
      <c r="L137" s="209"/>
      <c r="M137" s="210"/>
      <c r="N137" s="211"/>
      <c r="O137" s="211"/>
      <c r="P137" s="211"/>
      <c r="Q137" s="211"/>
      <c r="R137" s="211"/>
      <c r="S137" s="211"/>
      <c r="T137" s="212"/>
      <c r="AT137" s="213" t="s">
        <v>191</v>
      </c>
      <c r="AU137" s="213" t="s">
        <v>81</v>
      </c>
      <c r="AV137" s="14" t="s">
        <v>81</v>
      </c>
      <c r="AW137" s="14" t="s">
        <v>32</v>
      </c>
      <c r="AX137" s="14" t="s">
        <v>71</v>
      </c>
      <c r="AY137" s="213" t="s">
        <v>181</v>
      </c>
    </row>
    <row r="138" spans="2:51" s="15" customFormat="1" ht="12">
      <c r="B138" s="214"/>
      <c r="C138" s="215"/>
      <c r="D138" s="194" t="s">
        <v>191</v>
      </c>
      <c r="E138" s="216" t="s">
        <v>19</v>
      </c>
      <c r="F138" s="217" t="s">
        <v>196</v>
      </c>
      <c r="G138" s="215"/>
      <c r="H138" s="218">
        <v>4</v>
      </c>
      <c r="I138" s="215"/>
      <c r="J138" s="215"/>
      <c r="K138" s="215"/>
      <c r="L138" s="220"/>
      <c r="M138" s="221"/>
      <c r="N138" s="222"/>
      <c r="O138" s="222"/>
      <c r="P138" s="222"/>
      <c r="Q138" s="222"/>
      <c r="R138" s="222"/>
      <c r="S138" s="222"/>
      <c r="T138" s="223"/>
      <c r="AT138" s="224" t="s">
        <v>191</v>
      </c>
      <c r="AU138" s="224" t="s">
        <v>81</v>
      </c>
      <c r="AV138" s="15" t="s">
        <v>189</v>
      </c>
      <c r="AW138" s="15" t="s">
        <v>32</v>
      </c>
      <c r="AX138" s="15" t="s">
        <v>79</v>
      </c>
      <c r="AY138" s="224" t="s">
        <v>181</v>
      </c>
    </row>
    <row r="139" spans="2:51" s="13" customFormat="1" ht="12">
      <c r="B139" s="192"/>
      <c r="C139" s="193"/>
      <c r="D139" s="194" t="s">
        <v>191</v>
      </c>
      <c r="E139" s="195" t="s">
        <v>19</v>
      </c>
      <c r="F139" s="196" t="s">
        <v>254</v>
      </c>
      <c r="G139" s="193"/>
      <c r="H139" s="195" t="s">
        <v>19</v>
      </c>
      <c r="I139" s="193"/>
      <c r="J139" s="193"/>
      <c r="K139" s="193"/>
      <c r="L139" s="198"/>
      <c r="M139" s="199"/>
      <c r="N139" s="200"/>
      <c r="O139" s="200"/>
      <c r="P139" s="200"/>
      <c r="Q139" s="200"/>
      <c r="R139" s="200"/>
      <c r="S139" s="200"/>
      <c r="T139" s="201"/>
      <c r="AT139" s="202" t="s">
        <v>191</v>
      </c>
      <c r="AU139" s="202" t="s">
        <v>81</v>
      </c>
      <c r="AV139" s="13" t="s">
        <v>79</v>
      </c>
      <c r="AW139" s="13" t="s">
        <v>32</v>
      </c>
      <c r="AX139" s="13" t="s">
        <v>71</v>
      </c>
      <c r="AY139" s="202" t="s">
        <v>181</v>
      </c>
    </row>
    <row r="140" spans="2:63" s="12" customFormat="1" ht="22.8" customHeight="1">
      <c r="B140" s="162"/>
      <c r="C140" s="163"/>
      <c r="D140" s="164" t="s">
        <v>70</v>
      </c>
      <c r="E140" s="176" t="s">
        <v>81</v>
      </c>
      <c r="F140" s="176" t="s">
        <v>182</v>
      </c>
      <c r="G140" s="163"/>
      <c r="H140" s="163"/>
      <c r="I140" s="166"/>
      <c r="J140" s="177">
        <f>BK140</f>
        <v>0</v>
      </c>
      <c r="K140" s="163"/>
      <c r="L140" s="168"/>
      <c r="M140" s="169"/>
      <c r="N140" s="170"/>
      <c r="O140" s="170"/>
      <c r="P140" s="171">
        <f>SUM(P141:P152)</f>
        <v>0</v>
      </c>
      <c r="Q140" s="170"/>
      <c r="R140" s="171">
        <f>SUM(R141:R152)</f>
        <v>5346.064799999999</v>
      </c>
      <c r="S140" s="170"/>
      <c r="T140" s="172">
        <f>SUM(T141:T152)</f>
        <v>0</v>
      </c>
      <c r="AR140" s="173" t="s">
        <v>79</v>
      </c>
      <c r="AT140" s="174" t="s">
        <v>70</v>
      </c>
      <c r="AU140" s="174" t="s">
        <v>79</v>
      </c>
      <c r="AY140" s="173" t="s">
        <v>181</v>
      </c>
      <c r="BK140" s="175">
        <f>SUM(BK141:BK152)</f>
        <v>0</v>
      </c>
    </row>
    <row r="141" spans="1:65" s="2" customFormat="1" ht="16.5" customHeight="1">
      <c r="A141" s="34"/>
      <c r="B141" s="35"/>
      <c r="C141" s="178" t="s">
        <v>284</v>
      </c>
      <c r="D141" s="178" t="s">
        <v>183</v>
      </c>
      <c r="E141" s="179" t="s">
        <v>184</v>
      </c>
      <c r="F141" s="180" t="s">
        <v>185</v>
      </c>
      <c r="G141" s="181" t="s">
        <v>186</v>
      </c>
      <c r="H141" s="182">
        <v>5216.4</v>
      </c>
      <c r="I141" s="183"/>
      <c r="J141" s="184">
        <f>ROUND(I141*H141,2)</f>
        <v>0</v>
      </c>
      <c r="K141" s="180" t="s">
        <v>187</v>
      </c>
      <c r="L141" s="185"/>
      <c r="M141" s="186" t="s">
        <v>19</v>
      </c>
      <c r="N141" s="187" t="s">
        <v>42</v>
      </c>
      <c r="O141" s="64"/>
      <c r="P141" s="188">
        <f>O141*H141</f>
        <v>0</v>
      </c>
      <c r="Q141" s="188">
        <v>1</v>
      </c>
      <c r="R141" s="188">
        <f>Q141*H141</f>
        <v>5216.4</v>
      </c>
      <c r="S141" s="188">
        <v>0</v>
      </c>
      <c r="T141" s="189">
        <f>S141*H141</f>
        <v>0</v>
      </c>
      <c r="U141" s="34"/>
      <c r="V141" s="34"/>
      <c r="W141" s="34"/>
      <c r="X141" s="34"/>
      <c r="Y141" s="34"/>
      <c r="Z141" s="34"/>
      <c r="AA141" s="34"/>
      <c r="AB141" s="34"/>
      <c r="AC141" s="34"/>
      <c r="AD141" s="34"/>
      <c r="AE141" s="34"/>
      <c r="AR141" s="190" t="s">
        <v>188</v>
      </c>
      <c r="AT141" s="190" t="s">
        <v>183</v>
      </c>
      <c r="AU141" s="190" t="s">
        <v>81</v>
      </c>
      <c r="AY141" s="17" t="s">
        <v>181</v>
      </c>
      <c r="BE141" s="191">
        <f>IF(N141="základní",J141,0)</f>
        <v>0</v>
      </c>
      <c r="BF141" s="191">
        <f>IF(N141="snížená",J141,0)</f>
        <v>0</v>
      </c>
      <c r="BG141" s="191">
        <f>IF(N141="zákl. přenesená",J141,0)</f>
        <v>0</v>
      </c>
      <c r="BH141" s="191">
        <f>IF(N141="sníž. přenesená",J141,0)</f>
        <v>0</v>
      </c>
      <c r="BI141" s="191">
        <f>IF(N141="nulová",J141,0)</f>
        <v>0</v>
      </c>
      <c r="BJ141" s="17" t="s">
        <v>79</v>
      </c>
      <c r="BK141" s="191">
        <f>ROUND(I141*H141,2)</f>
        <v>0</v>
      </c>
      <c r="BL141" s="17" t="s">
        <v>189</v>
      </c>
      <c r="BM141" s="190" t="s">
        <v>579</v>
      </c>
    </row>
    <row r="142" spans="2:51" s="13" customFormat="1" ht="12">
      <c r="B142" s="192"/>
      <c r="C142" s="193"/>
      <c r="D142" s="194" t="s">
        <v>191</v>
      </c>
      <c r="E142" s="195" t="s">
        <v>19</v>
      </c>
      <c r="F142" s="196" t="s">
        <v>192</v>
      </c>
      <c r="G142" s="193"/>
      <c r="H142" s="195" t="s">
        <v>19</v>
      </c>
      <c r="I142" s="197"/>
      <c r="J142" s="193"/>
      <c r="K142" s="193"/>
      <c r="L142" s="198"/>
      <c r="M142" s="199"/>
      <c r="N142" s="200"/>
      <c r="O142" s="200"/>
      <c r="P142" s="200"/>
      <c r="Q142" s="200"/>
      <c r="R142" s="200"/>
      <c r="S142" s="200"/>
      <c r="T142" s="201"/>
      <c r="AT142" s="202" t="s">
        <v>191</v>
      </c>
      <c r="AU142" s="202" t="s">
        <v>81</v>
      </c>
      <c r="AV142" s="13" t="s">
        <v>79</v>
      </c>
      <c r="AW142" s="13" t="s">
        <v>32</v>
      </c>
      <c r="AX142" s="13" t="s">
        <v>71</v>
      </c>
      <c r="AY142" s="202" t="s">
        <v>181</v>
      </c>
    </row>
    <row r="143" spans="2:51" s="14" customFormat="1" ht="12">
      <c r="B143" s="203"/>
      <c r="C143" s="204"/>
      <c r="D143" s="194" t="s">
        <v>191</v>
      </c>
      <c r="E143" s="205" t="s">
        <v>19</v>
      </c>
      <c r="F143" s="206" t="s">
        <v>580</v>
      </c>
      <c r="G143" s="204"/>
      <c r="H143" s="207">
        <v>2608.2</v>
      </c>
      <c r="I143" s="208"/>
      <c r="J143" s="204"/>
      <c r="K143" s="204"/>
      <c r="L143" s="209"/>
      <c r="M143" s="210"/>
      <c r="N143" s="211"/>
      <c r="O143" s="211"/>
      <c r="P143" s="211"/>
      <c r="Q143" s="211"/>
      <c r="R143" s="211"/>
      <c r="S143" s="211"/>
      <c r="T143" s="212"/>
      <c r="AT143" s="213" t="s">
        <v>191</v>
      </c>
      <c r="AU143" s="213" t="s">
        <v>81</v>
      </c>
      <c r="AV143" s="14" t="s">
        <v>81</v>
      </c>
      <c r="AW143" s="14" t="s">
        <v>32</v>
      </c>
      <c r="AX143" s="14" t="s">
        <v>71</v>
      </c>
      <c r="AY143" s="213" t="s">
        <v>181</v>
      </c>
    </row>
    <row r="144" spans="2:51" s="13" customFormat="1" ht="12">
      <c r="B144" s="192"/>
      <c r="C144" s="193"/>
      <c r="D144" s="194" t="s">
        <v>191</v>
      </c>
      <c r="E144" s="195" t="s">
        <v>19</v>
      </c>
      <c r="F144" s="196" t="s">
        <v>194</v>
      </c>
      <c r="G144" s="193"/>
      <c r="H144" s="195" t="s">
        <v>19</v>
      </c>
      <c r="I144" s="197"/>
      <c r="J144" s="193"/>
      <c r="K144" s="193"/>
      <c r="L144" s="198"/>
      <c r="M144" s="199"/>
      <c r="N144" s="200"/>
      <c r="O144" s="200"/>
      <c r="P144" s="200"/>
      <c r="Q144" s="200"/>
      <c r="R144" s="200"/>
      <c r="S144" s="200"/>
      <c r="T144" s="201"/>
      <c r="AT144" s="202" t="s">
        <v>191</v>
      </c>
      <c r="AU144" s="202" t="s">
        <v>81</v>
      </c>
      <c r="AV144" s="13" t="s">
        <v>79</v>
      </c>
      <c r="AW144" s="13" t="s">
        <v>32</v>
      </c>
      <c r="AX144" s="13" t="s">
        <v>71</v>
      </c>
      <c r="AY144" s="202" t="s">
        <v>181</v>
      </c>
    </row>
    <row r="145" spans="2:51" s="14" customFormat="1" ht="12">
      <c r="B145" s="203"/>
      <c r="C145" s="204"/>
      <c r="D145" s="194" t="s">
        <v>191</v>
      </c>
      <c r="E145" s="205" t="s">
        <v>19</v>
      </c>
      <c r="F145" s="206" t="s">
        <v>580</v>
      </c>
      <c r="G145" s="204"/>
      <c r="H145" s="207">
        <v>2608.2</v>
      </c>
      <c r="I145" s="208"/>
      <c r="J145" s="204"/>
      <c r="K145" s="204"/>
      <c r="L145" s="209"/>
      <c r="M145" s="210"/>
      <c r="N145" s="211"/>
      <c r="O145" s="211"/>
      <c r="P145" s="211"/>
      <c r="Q145" s="211"/>
      <c r="R145" s="211"/>
      <c r="S145" s="211"/>
      <c r="T145" s="212"/>
      <c r="AT145" s="213" t="s">
        <v>191</v>
      </c>
      <c r="AU145" s="213" t="s">
        <v>81</v>
      </c>
      <c r="AV145" s="14" t="s">
        <v>81</v>
      </c>
      <c r="AW145" s="14" t="s">
        <v>32</v>
      </c>
      <c r="AX145" s="14" t="s">
        <v>71</v>
      </c>
      <c r="AY145" s="213" t="s">
        <v>181</v>
      </c>
    </row>
    <row r="146" spans="2:51" s="15" customFormat="1" ht="12">
      <c r="B146" s="214"/>
      <c r="C146" s="215"/>
      <c r="D146" s="194" t="s">
        <v>191</v>
      </c>
      <c r="E146" s="216" t="s">
        <v>19</v>
      </c>
      <c r="F146" s="217" t="s">
        <v>196</v>
      </c>
      <c r="G146" s="215"/>
      <c r="H146" s="218">
        <v>5216.4</v>
      </c>
      <c r="I146" s="219"/>
      <c r="J146" s="215"/>
      <c r="K146" s="215"/>
      <c r="L146" s="220"/>
      <c r="M146" s="221"/>
      <c r="N146" s="222"/>
      <c r="O146" s="222"/>
      <c r="P146" s="222"/>
      <c r="Q146" s="222"/>
      <c r="R146" s="222"/>
      <c r="S146" s="222"/>
      <c r="T146" s="223"/>
      <c r="AT146" s="224" t="s">
        <v>191</v>
      </c>
      <c r="AU146" s="224" t="s">
        <v>81</v>
      </c>
      <c r="AV146" s="15" t="s">
        <v>189</v>
      </c>
      <c r="AW146" s="15" t="s">
        <v>32</v>
      </c>
      <c r="AX146" s="15" t="s">
        <v>79</v>
      </c>
      <c r="AY146" s="224" t="s">
        <v>181</v>
      </c>
    </row>
    <row r="147" spans="1:65" s="2" customFormat="1" ht="24.15" customHeight="1">
      <c r="A147" s="34"/>
      <c r="B147" s="35"/>
      <c r="C147" s="178" t="s">
        <v>289</v>
      </c>
      <c r="D147" s="178" t="s">
        <v>183</v>
      </c>
      <c r="E147" s="179" t="s">
        <v>581</v>
      </c>
      <c r="F147" s="180" t="s">
        <v>582</v>
      </c>
      <c r="G147" s="181" t="s">
        <v>223</v>
      </c>
      <c r="H147" s="182">
        <v>18</v>
      </c>
      <c r="I147" s="183"/>
      <c r="J147" s="184">
        <f>ROUND(I147*H147,2)</f>
        <v>0</v>
      </c>
      <c r="K147" s="180" t="s">
        <v>19</v>
      </c>
      <c r="L147" s="185"/>
      <c r="M147" s="186" t="s">
        <v>19</v>
      </c>
      <c r="N147" s="187" t="s">
        <v>42</v>
      </c>
      <c r="O147" s="64"/>
      <c r="P147" s="188">
        <f>O147*H147</f>
        <v>0</v>
      </c>
      <c r="Q147" s="188">
        <v>7.2036</v>
      </c>
      <c r="R147" s="188">
        <f>Q147*H147</f>
        <v>129.66479999999999</v>
      </c>
      <c r="S147" s="188">
        <v>0</v>
      </c>
      <c r="T147" s="189">
        <f>S147*H147</f>
        <v>0</v>
      </c>
      <c r="U147" s="34"/>
      <c r="V147" s="34"/>
      <c r="W147" s="34"/>
      <c r="X147" s="34"/>
      <c r="Y147" s="34"/>
      <c r="Z147" s="34"/>
      <c r="AA147" s="34"/>
      <c r="AB147" s="34"/>
      <c r="AC147" s="34"/>
      <c r="AD147" s="34"/>
      <c r="AE147" s="34"/>
      <c r="AR147" s="190" t="s">
        <v>188</v>
      </c>
      <c r="AT147" s="190" t="s">
        <v>183</v>
      </c>
      <c r="AU147" s="190" t="s">
        <v>81</v>
      </c>
      <c r="AY147" s="17" t="s">
        <v>181</v>
      </c>
      <c r="BE147" s="191">
        <f>IF(N147="základní",J147,0)</f>
        <v>0</v>
      </c>
      <c r="BF147" s="191">
        <f>IF(N147="snížená",J147,0)</f>
        <v>0</v>
      </c>
      <c r="BG147" s="191">
        <f>IF(N147="zákl. přenesená",J147,0)</f>
        <v>0</v>
      </c>
      <c r="BH147" s="191">
        <f>IF(N147="sníž. přenesená",J147,0)</f>
        <v>0</v>
      </c>
      <c r="BI147" s="191">
        <f>IF(N147="nulová",J147,0)</f>
        <v>0</v>
      </c>
      <c r="BJ147" s="17" t="s">
        <v>79</v>
      </c>
      <c r="BK147" s="191">
        <f>ROUND(I147*H147,2)</f>
        <v>0</v>
      </c>
      <c r="BL147" s="17" t="s">
        <v>189</v>
      </c>
      <c r="BM147" s="190" t="s">
        <v>583</v>
      </c>
    </row>
    <row r="148" spans="2:51" s="14" customFormat="1" ht="12">
      <c r="B148" s="203"/>
      <c r="C148" s="204"/>
      <c r="D148" s="194" t="s">
        <v>191</v>
      </c>
      <c r="E148" s="205" t="s">
        <v>19</v>
      </c>
      <c r="F148" s="206" t="s">
        <v>584</v>
      </c>
      <c r="G148" s="204"/>
      <c r="H148" s="207">
        <v>5</v>
      </c>
      <c r="I148" s="208"/>
      <c r="J148" s="204"/>
      <c r="K148" s="204"/>
      <c r="L148" s="209"/>
      <c r="M148" s="210"/>
      <c r="N148" s="211"/>
      <c r="O148" s="211"/>
      <c r="P148" s="211"/>
      <c r="Q148" s="211"/>
      <c r="R148" s="211"/>
      <c r="S148" s="211"/>
      <c r="T148" s="212"/>
      <c r="AT148" s="213" t="s">
        <v>191</v>
      </c>
      <c r="AU148" s="213" t="s">
        <v>81</v>
      </c>
      <c r="AV148" s="14" t="s">
        <v>81</v>
      </c>
      <c r="AW148" s="14" t="s">
        <v>32</v>
      </c>
      <c r="AX148" s="14" t="s">
        <v>71</v>
      </c>
      <c r="AY148" s="213" t="s">
        <v>181</v>
      </c>
    </row>
    <row r="149" spans="2:51" s="14" customFormat="1" ht="12">
      <c r="B149" s="203"/>
      <c r="C149" s="204"/>
      <c r="D149" s="194" t="s">
        <v>191</v>
      </c>
      <c r="E149" s="205" t="s">
        <v>19</v>
      </c>
      <c r="F149" s="206" t="s">
        <v>585</v>
      </c>
      <c r="G149" s="204"/>
      <c r="H149" s="207">
        <v>4</v>
      </c>
      <c r="I149" s="208"/>
      <c r="J149" s="204"/>
      <c r="K149" s="204"/>
      <c r="L149" s="209"/>
      <c r="M149" s="210"/>
      <c r="N149" s="211"/>
      <c r="O149" s="211"/>
      <c r="P149" s="211"/>
      <c r="Q149" s="211"/>
      <c r="R149" s="211"/>
      <c r="S149" s="211"/>
      <c r="T149" s="212"/>
      <c r="AT149" s="213" t="s">
        <v>191</v>
      </c>
      <c r="AU149" s="213" t="s">
        <v>81</v>
      </c>
      <c r="AV149" s="14" t="s">
        <v>81</v>
      </c>
      <c r="AW149" s="14" t="s">
        <v>32</v>
      </c>
      <c r="AX149" s="14" t="s">
        <v>71</v>
      </c>
      <c r="AY149" s="213" t="s">
        <v>181</v>
      </c>
    </row>
    <row r="150" spans="2:51" s="14" customFormat="1" ht="12">
      <c r="B150" s="203"/>
      <c r="C150" s="204"/>
      <c r="D150" s="194" t="s">
        <v>191</v>
      </c>
      <c r="E150" s="205" t="s">
        <v>19</v>
      </c>
      <c r="F150" s="206" t="s">
        <v>586</v>
      </c>
      <c r="G150" s="204"/>
      <c r="H150" s="207">
        <v>4</v>
      </c>
      <c r="I150" s="208"/>
      <c r="J150" s="204"/>
      <c r="K150" s="204"/>
      <c r="L150" s="209"/>
      <c r="M150" s="210"/>
      <c r="N150" s="211"/>
      <c r="O150" s="211"/>
      <c r="P150" s="211"/>
      <c r="Q150" s="211"/>
      <c r="R150" s="211"/>
      <c r="S150" s="211"/>
      <c r="T150" s="212"/>
      <c r="AT150" s="213" t="s">
        <v>191</v>
      </c>
      <c r="AU150" s="213" t="s">
        <v>81</v>
      </c>
      <c r="AV150" s="14" t="s">
        <v>81</v>
      </c>
      <c r="AW150" s="14" t="s">
        <v>32</v>
      </c>
      <c r="AX150" s="14" t="s">
        <v>71</v>
      </c>
      <c r="AY150" s="213" t="s">
        <v>181</v>
      </c>
    </row>
    <row r="151" spans="2:51" s="14" customFormat="1" ht="12">
      <c r="B151" s="203"/>
      <c r="C151" s="204"/>
      <c r="D151" s="194" t="s">
        <v>191</v>
      </c>
      <c r="E151" s="205" t="s">
        <v>19</v>
      </c>
      <c r="F151" s="206" t="s">
        <v>587</v>
      </c>
      <c r="G151" s="204"/>
      <c r="H151" s="207">
        <v>5</v>
      </c>
      <c r="I151" s="208"/>
      <c r="J151" s="204"/>
      <c r="K151" s="204"/>
      <c r="L151" s="209"/>
      <c r="M151" s="210"/>
      <c r="N151" s="211"/>
      <c r="O151" s="211"/>
      <c r="P151" s="211"/>
      <c r="Q151" s="211"/>
      <c r="R151" s="211"/>
      <c r="S151" s="211"/>
      <c r="T151" s="212"/>
      <c r="AT151" s="213" t="s">
        <v>191</v>
      </c>
      <c r="AU151" s="213" t="s">
        <v>81</v>
      </c>
      <c r="AV151" s="14" t="s">
        <v>81</v>
      </c>
      <c r="AW151" s="14" t="s">
        <v>32</v>
      </c>
      <c r="AX151" s="14" t="s">
        <v>71</v>
      </c>
      <c r="AY151" s="213" t="s">
        <v>181</v>
      </c>
    </row>
    <row r="152" spans="2:51" s="15" customFormat="1" ht="12">
      <c r="B152" s="214"/>
      <c r="C152" s="215"/>
      <c r="D152" s="194" t="s">
        <v>191</v>
      </c>
      <c r="E152" s="216" t="s">
        <v>19</v>
      </c>
      <c r="F152" s="217" t="s">
        <v>196</v>
      </c>
      <c r="G152" s="215"/>
      <c r="H152" s="218">
        <v>18</v>
      </c>
      <c r="I152" s="219"/>
      <c r="J152" s="215"/>
      <c r="K152" s="215"/>
      <c r="L152" s="220"/>
      <c r="M152" s="221"/>
      <c r="N152" s="222"/>
      <c r="O152" s="222"/>
      <c r="P152" s="222"/>
      <c r="Q152" s="222"/>
      <c r="R152" s="222"/>
      <c r="S152" s="222"/>
      <c r="T152" s="223"/>
      <c r="AT152" s="224" t="s">
        <v>191</v>
      </c>
      <c r="AU152" s="224" t="s">
        <v>81</v>
      </c>
      <c r="AV152" s="15" t="s">
        <v>189</v>
      </c>
      <c r="AW152" s="15" t="s">
        <v>32</v>
      </c>
      <c r="AX152" s="15" t="s">
        <v>79</v>
      </c>
      <c r="AY152" s="224" t="s">
        <v>181</v>
      </c>
    </row>
    <row r="153" spans="2:63" s="12" customFormat="1" ht="22.8" customHeight="1">
      <c r="B153" s="162"/>
      <c r="C153" s="163"/>
      <c r="D153" s="164" t="s">
        <v>70</v>
      </c>
      <c r="E153" s="176" t="s">
        <v>197</v>
      </c>
      <c r="F153" s="176" t="s">
        <v>198</v>
      </c>
      <c r="G153" s="163"/>
      <c r="H153" s="163"/>
      <c r="I153" s="166"/>
      <c r="J153" s="177">
        <f>BK153</f>
        <v>0</v>
      </c>
      <c r="K153" s="163"/>
      <c r="L153" s="168"/>
      <c r="M153" s="169"/>
      <c r="N153" s="170"/>
      <c r="O153" s="170"/>
      <c r="P153" s="171">
        <f>SUM(P154:P244)</f>
        <v>0</v>
      </c>
      <c r="Q153" s="170"/>
      <c r="R153" s="171">
        <f>SUM(R154:R244)</f>
        <v>0</v>
      </c>
      <c r="S153" s="170"/>
      <c r="T153" s="172">
        <f>SUM(T154:T244)</f>
        <v>0</v>
      </c>
      <c r="AR153" s="173" t="s">
        <v>79</v>
      </c>
      <c r="AT153" s="174" t="s">
        <v>70</v>
      </c>
      <c r="AU153" s="174" t="s">
        <v>79</v>
      </c>
      <c r="AY153" s="173" t="s">
        <v>181</v>
      </c>
      <c r="BK153" s="175">
        <f>SUM(BK154:BK244)</f>
        <v>0</v>
      </c>
    </row>
    <row r="154" spans="1:65" s="2" customFormat="1" ht="101.25" customHeight="1">
      <c r="A154" s="34"/>
      <c r="B154" s="35"/>
      <c r="C154" s="225" t="s">
        <v>294</v>
      </c>
      <c r="D154" s="225" t="s">
        <v>199</v>
      </c>
      <c r="E154" s="226" t="s">
        <v>260</v>
      </c>
      <c r="F154" s="227" t="s">
        <v>261</v>
      </c>
      <c r="G154" s="228" t="s">
        <v>262</v>
      </c>
      <c r="H154" s="229">
        <v>99.4</v>
      </c>
      <c r="I154" s="230"/>
      <c r="J154" s="231">
        <f>ROUND(I154*H154,2)</f>
        <v>0</v>
      </c>
      <c r="K154" s="227" t="s">
        <v>187</v>
      </c>
      <c r="L154" s="39"/>
      <c r="M154" s="232" t="s">
        <v>19</v>
      </c>
      <c r="N154" s="233" t="s">
        <v>42</v>
      </c>
      <c r="O154" s="64"/>
      <c r="P154" s="188">
        <f>O154*H154</f>
        <v>0</v>
      </c>
      <c r="Q154" s="188">
        <v>0</v>
      </c>
      <c r="R154" s="188">
        <f>Q154*H154</f>
        <v>0</v>
      </c>
      <c r="S154" s="188">
        <v>0</v>
      </c>
      <c r="T154" s="189">
        <f>S154*H154</f>
        <v>0</v>
      </c>
      <c r="U154" s="34"/>
      <c r="V154" s="34"/>
      <c r="W154" s="34"/>
      <c r="X154" s="34"/>
      <c r="Y154" s="34"/>
      <c r="Z154" s="34"/>
      <c r="AA154" s="34"/>
      <c r="AB154" s="34"/>
      <c r="AC154" s="34"/>
      <c r="AD154" s="34"/>
      <c r="AE154" s="34"/>
      <c r="AR154" s="190" t="s">
        <v>189</v>
      </c>
      <c r="AT154" s="190" t="s">
        <v>199</v>
      </c>
      <c r="AU154" s="190" t="s">
        <v>81</v>
      </c>
      <c r="AY154" s="17" t="s">
        <v>181</v>
      </c>
      <c r="BE154" s="191">
        <f>IF(N154="základní",J154,0)</f>
        <v>0</v>
      </c>
      <c r="BF154" s="191">
        <f>IF(N154="snížená",J154,0)</f>
        <v>0</v>
      </c>
      <c r="BG154" s="191">
        <f>IF(N154="zákl. přenesená",J154,0)</f>
        <v>0</v>
      </c>
      <c r="BH154" s="191">
        <f>IF(N154="sníž. přenesená",J154,0)</f>
        <v>0</v>
      </c>
      <c r="BI154" s="191">
        <f>IF(N154="nulová",J154,0)</f>
        <v>0</v>
      </c>
      <c r="BJ154" s="17" t="s">
        <v>79</v>
      </c>
      <c r="BK154" s="191">
        <f>ROUND(I154*H154,2)</f>
        <v>0</v>
      </c>
      <c r="BL154" s="17" t="s">
        <v>189</v>
      </c>
      <c r="BM154" s="190" t="s">
        <v>588</v>
      </c>
    </row>
    <row r="155" spans="2:51" s="14" customFormat="1" ht="12">
      <c r="B155" s="203"/>
      <c r="C155" s="204"/>
      <c r="D155" s="194" t="s">
        <v>191</v>
      </c>
      <c r="E155" s="205" t="s">
        <v>19</v>
      </c>
      <c r="F155" s="206" t="s">
        <v>589</v>
      </c>
      <c r="G155" s="204"/>
      <c r="H155" s="207">
        <v>9.6</v>
      </c>
      <c r="I155" s="208"/>
      <c r="J155" s="204"/>
      <c r="K155" s="204"/>
      <c r="L155" s="209"/>
      <c r="M155" s="210"/>
      <c r="N155" s="211"/>
      <c r="O155" s="211"/>
      <c r="P155" s="211"/>
      <c r="Q155" s="211"/>
      <c r="R155" s="211"/>
      <c r="S155" s="211"/>
      <c r="T155" s="212"/>
      <c r="AT155" s="213" t="s">
        <v>191</v>
      </c>
      <c r="AU155" s="213" t="s">
        <v>81</v>
      </c>
      <c r="AV155" s="14" t="s">
        <v>81</v>
      </c>
      <c r="AW155" s="14" t="s">
        <v>32</v>
      </c>
      <c r="AX155" s="14" t="s">
        <v>71</v>
      </c>
      <c r="AY155" s="213" t="s">
        <v>181</v>
      </c>
    </row>
    <row r="156" spans="2:51" s="14" customFormat="1" ht="12">
      <c r="B156" s="203"/>
      <c r="C156" s="204"/>
      <c r="D156" s="194" t="s">
        <v>191</v>
      </c>
      <c r="E156" s="205" t="s">
        <v>19</v>
      </c>
      <c r="F156" s="206" t="s">
        <v>590</v>
      </c>
      <c r="G156" s="204"/>
      <c r="H156" s="207">
        <v>9.6</v>
      </c>
      <c r="I156" s="208"/>
      <c r="J156" s="204"/>
      <c r="K156" s="204"/>
      <c r="L156" s="209"/>
      <c r="M156" s="210"/>
      <c r="N156" s="211"/>
      <c r="O156" s="211"/>
      <c r="P156" s="211"/>
      <c r="Q156" s="211"/>
      <c r="R156" s="211"/>
      <c r="S156" s="211"/>
      <c r="T156" s="212"/>
      <c r="AT156" s="213" t="s">
        <v>191</v>
      </c>
      <c r="AU156" s="213" t="s">
        <v>81</v>
      </c>
      <c r="AV156" s="14" t="s">
        <v>81</v>
      </c>
      <c r="AW156" s="14" t="s">
        <v>32</v>
      </c>
      <c r="AX156" s="14" t="s">
        <v>71</v>
      </c>
      <c r="AY156" s="213" t="s">
        <v>181</v>
      </c>
    </row>
    <row r="157" spans="2:51" s="14" customFormat="1" ht="12">
      <c r="B157" s="203"/>
      <c r="C157" s="204"/>
      <c r="D157" s="194" t="s">
        <v>191</v>
      </c>
      <c r="E157" s="205" t="s">
        <v>19</v>
      </c>
      <c r="F157" s="206" t="s">
        <v>591</v>
      </c>
      <c r="G157" s="204"/>
      <c r="H157" s="207">
        <v>8</v>
      </c>
      <c r="I157" s="208"/>
      <c r="J157" s="204"/>
      <c r="K157" s="204"/>
      <c r="L157" s="209"/>
      <c r="M157" s="210"/>
      <c r="N157" s="211"/>
      <c r="O157" s="211"/>
      <c r="P157" s="211"/>
      <c r="Q157" s="211"/>
      <c r="R157" s="211"/>
      <c r="S157" s="211"/>
      <c r="T157" s="212"/>
      <c r="AT157" s="213" t="s">
        <v>191</v>
      </c>
      <c r="AU157" s="213" t="s">
        <v>81</v>
      </c>
      <c r="AV157" s="14" t="s">
        <v>81</v>
      </c>
      <c r="AW157" s="14" t="s">
        <v>32</v>
      </c>
      <c r="AX157" s="14" t="s">
        <v>71</v>
      </c>
      <c r="AY157" s="213" t="s">
        <v>181</v>
      </c>
    </row>
    <row r="158" spans="2:51" s="14" customFormat="1" ht="12">
      <c r="B158" s="203"/>
      <c r="C158" s="204"/>
      <c r="D158" s="194" t="s">
        <v>191</v>
      </c>
      <c r="E158" s="205" t="s">
        <v>19</v>
      </c>
      <c r="F158" s="206" t="s">
        <v>592</v>
      </c>
      <c r="G158" s="204"/>
      <c r="H158" s="207">
        <v>9.6</v>
      </c>
      <c r="I158" s="208"/>
      <c r="J158" s="204"/>
      <c r="K158" s="204"/>
      <c r="L158" s="209"/>
      <c r="M158" s="210"/>
      <c r="N158" s="211"/>
      <c r="O158" s="211"/>
      <c r="P158" s="211"/>
      <c r="Q158" s="211"/>
      <c r="R158" s="211"/>
      <c r="S158" s="211"/>
      <c r="T158" s="212"/>
      <c r="AT158" s="213" t="s">
        <v>191</v>
      </c>
      <c r="AU158" s="213" t="s">
        <v>81</v>
      </c>
      <c r="AV158" s="14" t="s">
        <v>81</v>
      </c>
      <c r="AW158" s="14" t="s">
        <v>32</v>
      </c>
      <c r="AX158" s="14" t="s">
        <v>71</v>
      </c>
      <c r="AY158" s="213" t="s">
        <v>181</v>
      </c>
    </row>
    <row r="159" spans="2:51" s="14" customFormat="1" ht="12">
      <c r="B159" s="203"/>
      <c r="C159" s="204"/>
      <c r="D159" s="194" t="s">
        <v>191</v>
      </c>
      <c r="E159" s="205" t="s">
        <v>19</v>
      </c>
      <c r="F159" s="206" t="s">
        <v>593</v>
      </c>
      <c r="G159" s="204"/>
      <c r="H159" s="207">
        <v>9.6</v>
      </c>
      <c r="I159" s="208"/>
      <c r="J159" s="204"/>
      <c r="K159" s="204"/>
      <c r="L159" s="209"/>
      <c r="M159" s="210"/>
      <c r="N159" s="211"/>
      <c r="O159" s="211"/>
      <c r="P159" s="211"/>
      <c r="Q159" s="211"/>
      <c r="R159" s="211"/>
      <c r="S159" s="211"/>
      <c r="T159" s="212"/>
      <c r="AT159" s="213" t="s">
        <v>191</v>
      </c>
      <c r="AU159" s="213" t="s">
        <v>81</v>
      </c>
      <c r="AV159" s="14" t="s">
        <v>81</v>
      </c>
      <c r="AW159" s="14" t="s">
        <v>32</v>
      </c>
      <c r="AX159" s="14" t="s">
        <v>71</v>
      </c>
      <c r="AY159" s="213" t="s">
        <v>181</v>
      </c>
    </row>
    <row r="160" spans="2:51" s="14" customFormat="1" ht="12">
      <c r="B160" s="203"/>
      <c r="C160" s="204"/>
      <c r="D160" s="194" t="s">
        <v>191</v>
      </c>
      <c r="E160" s="205" t="s">
        <v>19</v>
      </c>
      <c r="F160" s="206" t="s">
        <v>594</v>
      </c>
      <c r="G160" s="204"/>
      <c r="H160" s="207">
        <v>5</v>
      </c>
      <c r="I160" s="208"/>
      <c r="J160" s="204"/>
      <c r="K160" s="204"/>
      <c r="L160" s="209"/>
      <c r="M160" s="210"/>
      <c r="N160" s="211"/>
      <c r="O160" s="211"/>
      <c r="P160" s="211"/>
      <c r="Q160" s="211"/>
      <c r="R160" s="211"/>
      <c r="S160" s="211"/>
      <c r="T160" s="212"/>
      <c r="AT160" s="213" t="s">
        <v>191</v>
      </c>
      <c r="AU160" s="213" t="s">
        <v>81</v>
      </c>
      <c r="AV160" s="14" t="s">
        <v>81</v>
      </c>
      <c r="AW160" s="14" t="s">
        <v>32</v>
      </c>
      <c r="AX160" s="14" t="s">
        <v>71</v>
      </c>
      <c r="AY160" s="213" t="s">
        <v>181</v>
      </c>
    </row>
    <row r="161" spans="2:51" s="14" customFormat="1" ht="12">
      <c r="B161" s="203"/>
      <c r="C161" s="204"/>
      <c r="D161" s="194" t="s">
        <v>191</v>
      </c>
      <c r="E161" s="205" t="s">
        <v>19</v>
      </c>
      <c r="F161" s="206" t="s">
        <v>595</v>
      </c>
      <c r="G161" s="204"/>
      <c r="H161" s="207">
        <v>10</v>
      </c>
      <c r="I161" s="208"/>
      <c r="J161" s="204"/>
      <c r="K161" s="204"/>
      <c r="L161" s="209"/>
      <c r="M161" s="210"/>
      <c r="N161" s="211"/>
      <c r="O161" s="211"/>
      <c r="P161" s="211"/>
      <c r="Q161" s="211"/>
      <c r="R161" s="211"/>
      <c r="S161" s="211"/>
      <c r="T161" s="212"/>
      <c r="AT161" s="213" t="s">
        <v>191</v>
      </c>
      <c r="AU161" s="213" t="s">
        <v>81</v>
      </c>
      <c r="AV161" s="14" t="s">
        <v>81</v>
      </c>
      <c r="AW161" s="14" t="s">
        <v>32</v>
      </c>
      <c r="AX161" s="14" t="s">
        <v>71</v>
      </c>
      <c r="AY161" s="213" t="s">
        <v>181</v>
      </c>
    </row>
    <row r="162" spans="2:51" s="14" customFormat="1" ht="12">
      <c r="B162" s="203"/>
      <c r="C162" s="204"/>
      <c r="D162" s="194" t="s">
        <v>191</v>
      </c>
      <c r="E162" s="205" t="s">
        <v>19</v>
      </c>
      <c r="F162" s="206" t="s">
        <v>596</v>
      </c>
      <c r="G162" s="204"/>
      <c r="H162" s="207">
        <v>10</v>
      </c>
      <c r="I162" s="208"/>
      <c r="J162" s="204"/>
      <c r="K162" s="204"/>
      <c r="L162" s="209"/>
      <c r="M162" s="210"/>
      <c r="N162" s="211"/>
      <c r="O162" s="211"/>
      <c r="P162" s="211"/>
      <c r="Q162" s="211"/>
      <c r="R162" s="211"/>
      <c r="S162" s="211"/>
      <c r="T162" s="212"/>
      <c r="AT162" s="213" t="s">
        <v>191</v>
      </c>
      <c r="AU162" s="213" t="s">
        <v>81</v>
      </c>
      <c r="AV162" s="14" t="s">
        <v>81</v>
      </c>
      <c r="AW162" s="14" t="s">
        <v>32</v>
      </c>
      <c r="AX162" s="14" t="s">
        <v>71</v>
      </c>
      <c r="AY162" s="213" t="s">
        <v>181</v>
      </c>
    </row>
    <row r="163" spans="2:51" s="14" customFormat="1" ht="12">
      <c r="B163" s="203"/>
      <c r="C163" s="204"/>
      <c r="D163" s="194" t="s">
        <v>191</v>
      </c>
      <c r="E163" s="205" t="s">
        <v>19</v>
      </c>
      <c r="F163" s="206" t="s">
        <v>597</v>
      </c>
      <c r="G163" s="204"/>
      <c r="H163" s="207">
        <v>8</v>
      </c>
      <c r="I163" s="208"/>
      <c r="J163" s="204"/>
      <c r="K163" s="204"/>
      <c r="L163" s="209"/>
      <c r="M163" s="210"/>
      <c r="N163" s="211"/>
      <c r="O163" s="211"/>
      <c r="P163" s="211"/>
      <c r="Q163" s="211"/>
      <c r="R163" s="211"/>
      <c r="S163" s="211"/>
      <c r="T163" s="212"/>
      <c r="AT163" s="213" t="s">
        <v>191</v>
      </c>
      <c r="AU163" s="213" t="s">
        <v>81</v>
      </c>
      <c r="AV163" s="14" t="s">
        <v>81</v>
      </c>
      <c r="AW163" s="14" t="s">
        <v>32</v>
      </c>
      <c r="AX163" s="14" t="s">
        <v>71</v>
      </c>
      <c r="AY163" s="213" t="s">
        <v>181</v>
      </c>
    </row>
    <row r="164" spans="2:51" s="14" customFormat="1" ht="12">
      <c r="B164" s="203"/>
      <c r="C164" s="204"/>
      <c r="D164" s="194" t="s">
        <v>191</v>
      </c>
      <c r="E164" s="205" t="s">
        <v>19</v>
      </c>
      <c r="F164" s="206" t="s">
        <v>598</v>
      </c>
      <c r="G164" s="204"/>
      <c r="H164" s="207">
        <v>5</v>
      </c>
      <c r="I164" s="208"/>
      <c r="J164" s="204"/>
      <c r="K164" s="204"/>
      <c r="L164" s="209"/>
      <c r="M164" s="210"/>
      <c r="N164" s="211"/>
      <c r="O164" s="211"/>
      <c r="P164" s="211"/>
      <c r="Q164" s="211"/>
      <c r="R164" s="211"/>
      <c r="S164" s="211"/>
      <c r="T164" s="212"/>
      <c r="AT164" s="213" t="s">
        <v>191</v>
      </c>
      <c r="AU164" s="213" t="s">
        <v>81</v>
      </c>
      <c r="AV164" s="14" t="s">
        <v>81</v>
      </c>
      <c r="AW164" s="14" t="s">
        <v>32</v>
      </c>
      <c r="AX164" s="14" t="s">
        <v>71</v>
      </c>
      <c r="AY164" s="213" t="s">
        <v>181</v>
      </c>
    </row>
    <row r="165" spans="2:51" s="14" customFormat="1" ht="12">
      <c r="B165" s="203"/>
      <c r="C165" s="204"/>
      <c r="D165" s="194" t="s">
        <v>191</v>
      </c>
      <c r="E165" s="205" t="s">
        <v>19</v>
      </c>
      <c r="F165" s="206" t="s">
        <v>599</v>
      </c>
      <c r="G165" s="204"/>
      <c r="H165" s="207">
        <v>10</v>
      </c>
      <c r="I165" s="208"/>
      <c r="J165" s="204"/>
      <c r="K165" s="204"/>
      <c r="L165" s="209"/>
      <c r="M165" s="210"/>
      <c r="N165" s="211"/>
      <c r="O165" s="211"/>
      <c r="P165" s="211"/>
      <c r="Q165" s="211"/>
      <c r="R165" s="211"/>
      <c r="S165" s="211"/>
      <c r="T165" s="212"/>
      <c r="AT165" s="213" t="s">
        <v>191</v>
      </c>
      <c r="AU165" s="213" t="s">
        <v>81</v>
      </c>
      <c r="AV165" s="14" t="s">
        <v>81</v>
      </c>
      <c r="AW165" s="14" t="s">
        <v>32</v>
      </c>
      <c r="AX165" s="14" t="s">
        <v>71</v>
      </c>
      <c r="AY165" s="213" t="s">
        <v>181</v>
      </c>
    </row>
    <row r="166" spans="2:51" s="14" customFormat="1" ht="12">
      <c r="B166" s="203"/>
      <c r="C166" s="204"/>
      <c r="D166" s="194" t="s">
        <v>191</v>
      </c>
      <c r="E166" s="205" t="s">
        <v>19</v>
      </c>
      <c r="F166" s="206" t="s">
        <v>600</v>
      </c>
      <c r="G166" s="204"/>
      <c r="H166" s="207">
        <v>5</v>
      </c>
      <c r="I166" s="208"/>
      <c r="J166" s="204"/>
      <c r="K166" s="204"/>
      <c r="L166" s="209"/>
      <c r="M166" s="210"/>
      <c r="N166" s="211"/>
      <c r="O166" s="211"/>
      <c r="P166" s="211"/>
      <c r="Q166" s="211"/>
      <c r="R166" s="211"/>
      <c r="S166" s="211"/>
      <c r="T166" s="212"/>
      <c r="AT166" s="213" t="s">
        <v>191</v>
      </c>
      <c r="AU166" s="213" t="s">
        <v>81</v>
      </c>
      <c r="AV166" s="14" t="s">
        <v>81</v>
      </c>
      <c r="AW166" s="14" t="s">
        <v>32</v>
      </c>
      <c r="AX166" s="14" t="s">
        <v>71</v>
      </c>
      <c r="AY166" s="213" t="s">
        <v>181</v>
      </c>
    </row>
    <row r="167" spans="2:51" s="15" customFormat="1" ht="12">
      <c r="B167" s="214"/>
      <c r="C167" s="215"/>
      <c r="D167" s="194" t="s">
        <v>191</v>
      </c>
      <c r="E167" s="216" t="s">
        <v>19</v>
      </c>
      <c r="F167" s="217" t="s">
        <v>196</v>
      </c>
      <c r="G167" s="215"/>
      <c r="H167" s="218">
        <v>99.4</v>
      </c>
      <c r="I167" s="219"/>
      <c r="J167" s="215"/>
      <c r="K167" s="215"/>
      <c r="L167" s="220"/>
      <c r="M167" s="221"/>
      <c r="N167" s="222"/>
      <c r="O167" s="222"/>
      <c r="P167" s="222"/>
      <c r="Q167" s="222"/>
      <c r="R167" s="222"/>
      <c r="S167" s="222"/>
      <c r="T167" s="223"/>
      <c r="AT167" s="224" t="s">
        <v>191</v>
      </c>
      <c r="AU167" s="224" t="s">
        <v>81</v>
      </c>
      <c r="AV167" s="15" t="s">
        <v>189</v>
      </c>
      <c r="AW167" s="15" t="s">
        <v>32</v>
      </c>
      <c r="AX167" s="15" t="s">
        <v>79</v>
      </c>
      <c r="AY167" s="224" t="s">
        <v>181</v>
      </c>
    </row>
    <row r="168" spans="1:65" s="2" customFormat="1" ht="114.9" customHeight="1">
      <c r="A168" s="34"/>
      <c r="B168" s="35"/>
      <c r="C168" s="225" t="s">
        <v>300</v>
      </c>
      <c r="D168" s="225" t="s">
        <v>199</v>
      </c>
      <c r="E168" s="226" t="s">
        <v>391</v>
      </c>
      <c r="F168" s="227" t="s">
        <v>392</v>
      </c>
      <c r="G168" s="228" t="s">
        <v>262</v>
      </c>
      <c r="H168" s="229">
        <v>3240</v>
      </c>
      <c r="I168" s="230"/>
      <c r="J168" s="231">
        <f>ROUND(I168*H168,2)</f>
        <v>0</v>
      </c>
      <c r="K168" s="227" t="s">
        <v>187</v>
      </c>
      <c r="L168" s="39"/>
      <c r="M168" s="232" t="s">
        <v>19</v>
      </c>
      <c r="N168" s="233" t="s">
        <v>42</v>
      </c>
      <c r="O168" s="64"/>
      <c r="P168" s="188">
        <f>O168*H168</f>
        <v>0</v>
      </c>
      <c r="Q168" s="188">
        <v>0</v>
      </c>
      <c r="R168" s="188">
        <f>Q168*H168</f>
        <v>0</v>
      </c>
      <c r="S168" s="188">
        <v>0</v>
      </c>
      <c r="T168" s="189">
        <f>S168*H168</f>
        <v>0</v>
      </c>
      <c r="U168" s="34"/>
      <c r="V168" s="34"/>
      <c r="W168" s="34"/>
      <c r="X168" s="34"/>
      <c r="Y168" s="34"/>
      <c r="Z168" s="34"/>
      <c r="AA168" s="34"/>
      <c r="AB168" s="34"/>
      <c r="AC168" s="34"/>
      <c r="AD168" s="34"/>
      <c r="AE168" s="34"/>
      <c r="AR168" s="190" t="s">
        <v>189</v>
      </c>
      <c r="AT168" s="190" t="s">
        <v>199</v>
      </c>
      <c r="AU168" s="190" t="s">
        <v>81</v>
      </c>
      <c r="AY168" s="17" t="s">
        <v>181</v>
      </c>
      <c r="BE168" s="191">
        <f>IF(N168="základní",J168,0)</f>
        <v>0</v>
      </c>
      <c r="BF168" s="191">
        <f>IF(N168="snížená",J168,0)</f>
        <v>0</v>
      </c>
      <c r="BG168" s="191">
        <f>IF(N168="zákl. přenesená",J168,0)</f>
        <v>0</v>
      </c>
      <c r="BH168" s="191">
        <f>IF(N168="sníž. přenesená",J168,0)</f>
        <v>0</v>
      </c>
      <c r="BI168" s="191">
        <f>IF(N168="nulová",J168,0)</f>
        <v>0</v>
      </c>
      <c r="BJ168" s="17" t="s">
        <v>79</v>
      </c>
      <c r="BK168" s="191">
        <f>ROUND(I168*H168,2)</f>
        <v>0</v>
      </c>
      <c r="BL168" s="17" t="s">
        <v>189</v>
      </c>
      <c r="BM168" s="190" t="s">
        <v>601</v>
      </c>
    </row>
    <row r="169" spans="2:51" s="14" customFormat="1" ht="12">
      <c r="B169" s="203"/>
      <c r="C169" s="204"/>
      <c r="D169" s="194" t="s">
        <v>191</v>
      </c>
      <c r="E169" s="205" t="s">
        <v>19</v>
      </c>
      <c r="F169" s="206" t="s">
        <v>602</v>
      </c>
      <c r="G169" s="204"/>
      <c r="H169" s="207">
        <v>540</v>
      </c>
      <c r="I169" s="208"/>
      <c r="J169" s="204"/>
      <c r="K169" s="204"/>
      <c r="L169" s="209"/>
      <c r="M169" s="210"/>
      <c r="N169" s="211"/>
      <c r="O169" s="211"/>
      <c r="P169" s="211"/>
      <c r="Q169" s="211"/>
      <c r="R169" s="211"/>
      <c r="S169" s="211"/>
      <c r="T169" s="212"/>
      <c r="AT169" s="213" t="s">
        <v>191</v>
      </c>
      <c r="AU169" s="213" t="s">
        <v>81</v>
      </c>
      <c r="AV169" s="14" t="s">
        <v>81</v>
      </c>
      <c r="AW169" s="14" t="s">
        <v>32</v>
      </c>
      <c r="AX169" s="14" t="s">
        <v>71</v>
      </c>
      <c r="AY169" s="213" t="s">
        <v>181</v>
      </c>
    </row>
    <row r="170" spans="2:51" s="14" customFormat="1" ht="12">
      <c r="B170" s="203"/>
      <c r="C170" s="204"/>
      <c r="D170" s="194" t="s">
        <v>191</v>
      </c>
      <c r="E170" s="205" t="s">
        <v>19</v>
      </c>
      <c r="F170" s="206" t="s">
        <v>603</v>
      </c>
      <c r="G170" s="204"/>
      <c r="H170" s="207">
        <v>540</v>
      </c>
      <c r="I170" s="208"/>
      <c r="J170" s="204"/>
      <c r="K170" s="204"/>
      <c r="L170" s="209"/>
      <c r="M170" s="210"/>
      <c r="N170" s="211"/>
      <c r="O170" s="211"/>
      <c r="P170" s="211"/>
      <c r="Q170" s="211"/>
      <c r="R170" s="211"/>
      <c r="S170" s="211"/>
      <c r="T170" s="212"/>
      <c r="AT170" s="213" t="s">
        <v>191</v>
      </c>
      <c r="AU170" s="213" t="s">
        <v>81</v>
      </c>
      <c r="AV170" s="14" t="s">
        <v>81</v>
      </c>
      <c r="AW170" s="14" t="s">
        <v>32</v>
      </c>
      <c r="AX170" s="14" t="s">
        <v>71</v>
      </c>
      <c r="AY170" s="213" t="s">
        <v>181</v>
      </c>
    </row>
    <row r="171" spans="2:51" s="14" customFormat="1" ht="12">
      <c r="B171" s="203"/>
      <c r="C171" s="204"/>
      <c r="D171" s="194" t="s">
        <v>191</v>
      </c>
      <c r="E171" s="205" t="s">
        <v>19</v>
      </c>
      <c r="F171" s="206" t="s">
        <v>604</v>
      </c>
      <c r="G171" s="204"/>
      <c r="H171" s="207">
        <v>600</v>
      </c>
      <c r="I171" s="208"/>
      <c r="J171" s="204"/>
      <c r="K171" s="204"/>
      <c r="L171" s="209"/>
      <c r="M171" s="210"/>
      <c r="N171" s="211"/>
      <c r="O171" s="211"/>
      <c r="P171" s="211"/>
      <c r="Q171" s="211"/>
      <c r="R171" s="211"/>
      <c r="S171" s="211"/>
      <c r="T171" s="212"/>
      <c r="AT171" s="213" t="s">
        <v>191</v>
      </c>
      <c r="AU171" s="213" t="s">
        <v>81</v>
      </c>
      <c r="AV171" s="14" t="s">
        <v>81</v>
      </c>
      <c r="AW171" s="14" t="s">
        <v>32</v>
      </c>
      <c r="AX171" s="14" t="s">
        <v>71</v>
      </c>
      <c r="AY171" s="213" t="s">
        <v>181</v>
      </c>
    </row>
    <row r="172" spans="2:51" s="14" customFormat="1" ht="12">
      <c r="B172" s="203"/>
      <c r="C172" s="204"/>
      <c r="D172" s="194" t="s">
        <v>191</v>
      </c>
      <c r="E172" s="205" t="s">
        <v>19</v>
      </c>
      <c r="F172" s="206" t="s">
        <v>605</v>
      </c>
      <c r="G172" s="204"/>
      <c r="H172" s="207">
        <v>480</v>
      </c>
      <c r="I172" s="208"/>
      <c r="J172" s="204"/>
      <c r="K172" s="204"/>
      <c r="L172" s="209"/>
      <c r="M172" s="210"/>
      <c r="N172" s="211"/>
      <c r="O172" s="211"/>
      <c r="P172" s="211"/>
      <c r="Q172" s="211"/>
      <c r="R172" s="211"/>
      <c r="S172" s="211"/>
      <c r="T172" s="212"/>
      <c r="AT172" s="213" t="s">
        <v>191</v>
      </c>
      <c r="AU172" s="213" t="s">
        <v>81</v>
      </c>
      <c r="AV172" s="14" t="s">
        <v>81</v>
      </c>
      <c r="AW172" s="14" t="s">
        <v>32</v>
      </c>
      <c r="AX172" s="14" t="s">
        <v>71</v>
      </c>
      <c r="AY172" s="213" t="s">
        <v>181</v>
      </c>
    </row>
    <row r="173" spans="2:51" s="14" customFormat="1" ht="12">
      <c r="B173" s="203"/>
      <c r="C173" s="204"/>
      <c r="D173" s="194" t="s">
        <v>191</v>
      </c>
      <c r="E173" s="205" t="s">
        <v>19</v>
      </c>
      <c r="F173" s="206" t="s">
        <v>606</v>
      </c>
      <c r="G173" s="204"/>
      <c r="H173" s="207">
        <v>480</v>
      </c>
      <c r="I173" s="208"/>
      <c r="J173" s="204"/>
      <c r="K173" s="204"/>
      <c r="L173" s="209"/>
      <c r="M173" s="210"/>
      <c r="N173" s="211"/>
      <c r="O173" s="211"/>
      <c r="P173" s="211"/>
      <c r="Q173" s="211"/>
      <c r="R173" s="211"/>
      <c r="S173" s="211"/>
      <c r="T173" s="212"/>
      <c r="AT173" s="213" t="s">
        <v>191</v>
      </c>
      <c r="AU173" s="213" t="s">
        <v>81</v>
      </c>
      <c r="AV173" s="14" t="s">
        <v>81</v>
      </c>
      <c r="AW173" s="14" t="s">
        <v>32</v>
      </c>
      <c r="AX173" s="14" t="s">
        <v>71</v>
      </c>
      <c r="AY173" s="213" t="s">
        <v>181</v>
      </c>
    </row>
    <row r="174" spans="2:51" s="14" customFormat="1" ht="12">
      <c r="B174" s="203"/>
      <c r="C174" s="204"/>
      <c r="D174" s="194" t="s">
        <v>191</v>
      </c>
      <c r="E174" s="205" t="s">
        <v>19</v>
      </c>
      <c r="F174" s="206" t="s">
        <v>607</v>
      </c>
      <c r="G174" s="204"/>
      <c r="H174" s="207">
        <v>600</v>
      </c>
      <c r="I174" s="208"/>
      <c r="J174" s="204"/>
      <c r="K174" s="204"/>
      <c r="L174" s="209"/>
      <c r="M174" s="210"/>
      <c r="N174" s="211"/>
      <c r="O174" s="211"/>
      <c r="P174" s="211"/>
      <c r="Q174" s="211"/>
      <c r="R174" s="211"/>
      <c r="S174" s="211"/>
      <c r="T174" s="212"/>
      <c r="AT174" s="213" t="s">
        <v>191</v>
      </c>
      <c r="AU174" s="213" t="s">
        <v>81</v>
      </c>
      <c r="AV174" s="14" t="s">
        <v>81</v>
      </c>
      <c r="AW174" s="14" t="s">
        <v>32</v>
      </c>
      <c r="AX174" s="14" t="s">
        <v>71</v>
      </c>
      <c r="AY174" s="213" t="s">
        <v>181</v>
      </c>
    </row>
    <row r="175" spans="2:51" s="15" customFormat="1" ht="12">
      <c r="B175" s="214"/>
      <c r="C175" s="215"/>
      <c r="D175" s="194" t="s">
        <v>191</v>
      </c>
      <c r="E175" s="216" t="s">
        <v>19</v>
      </c>
      <c r="F175" s="217" t="s">
        <v>196</v>
      </c>
      <c r="G175" s="215"/>
      <c r="H175" s="218">
        <v>3240</v>
      </c>
      <c r="I175" s="219"/>
      <c r="J175" s="215"/>
      <c r="K175" s="215"/>
      <c r="L175" s="220"/>
      <c r="M175" s="221"/>
      <c r="N175" s="222"/>
      <c r="O175" s="222"/>
      <c r="P175" s="222"/>
      <c r="Q175" s="222"/>
      <c r="R175" s="222"/>
      <c r="S175" s="222"/>
      <c r="T175" s="223"/>
      <c r="AT175" s="224" t="s">
        <v>191</v>
      </c>
      <c r="AU175" s="224" t="s">
        <v>81</v>
      </c>
      <c r="AV175" s="15" t="s">
        <v>189</v>
      </c>
      <c r="AW175" s="15" t="s">
        <v>32</v>
      </c>
      <c r="AX175" s="15" t="s">
        <v>79</v>
      </c>
      <c r="AY175" s="224" t="s">
        <v>181</v>
      </c>
    </row>
    <row r="176" spans="1:65" s="2" customFormat="1" ht="49.05" customHeight="1">
      <c r="A176" s="34"/>
      <c r="B176" s="35"/>
      <c r="C176" s="225" t="s">
        <v>304</v>
      </c>
      <c r="D176" s="225" t="s">
        <v>199</v>
      </c>
      <c r="E176" s="226" t="s">
        <v>265</v>
      </c>
      <c r="F176" s="227" t="s">
        <v>266</v>
      </c>
      <c r="G176" s="228" t="s">
        <v>223</v>
      </c>
      <c r="H176" s="229">
        <v>33</v>
      </c>
      <c r="I176" s="230"/>
      <c r="J176" s="231">
        <f>ROUND(I176*H176,2)</f>
        <v>0</v>
      </c>
      <c r="K176" s="227" t="s">
        <v>187</v>
      </c>
      <c r="L176" s="39"/>
      <c r="M176" s="232" t="s">
        <v>19</v>
      </c>
      <c r="N176" s="233" t="s">
        <v>42</v>
      </c>
      <c r="O176" s="64"/>
      <c r="P176" s="188">
        <f>O176*H176</f>
        <v>0</v>
      </c>
      <c r="Q176" s="188">
        <v>0</v>
      </c>
      <c r="R176" s="188">
        <f>Q176*H176</f>
        <v>0</v>
      </c>
      <c r="S176" s="188">
        <v>0</v>
      </c>
      <c r="T176" s="189">
        <f>S176*H176</f>
        <v>0</v>
      </c>
      <c r="U176" s="34"/>
      <c r="V176" s="34"/>
      <c r="W176" s="34"/>
      <c r="X176" s="34"/>
      <c r="Y176" s="34"/>
      <c r="Z176" s="34"/>
      <c r="AA176" s="34"/>
      <c r="AB176" s="34"/>
      <c r="AC176" s="34"/>
      <c r="AD176" s="34"/>
      <c r="AE176" s="34"/>
      <c r="AR176" s="190" t="s">
        <v>189</v>
      </c>
      <c r="AT176" s="190" t="s">
        <v>199</v>
      </c>
      <c r="AU176" s="190" t="s">
        <v>81</v>
      </c>
      <c r="AY176" s="17" t="s">
        <v>181</v>
      </c>
      <c r="BE176" s="191">
        <f>IF(N176="základní",J176,0)</f>
        <v>0</v>
      </c>
      <c r="BF176" s="191">
        <f>IF(N176="snížená",J176,0)</f>
        <v>0</v>
      </c>
      <c r="BG176" s="191">
        <f>IF(N176="zákl. přenesená",J176,0)</f>
        <v>0</v>
      </c>
      <c r="BH176" s="191">
        <f>IF(N176="sníž. přenesená",J176,0)</f>
        <v>0</v>
      </c>
      <c r="BI176" s="191">
        <f>IF(N176="nulová",J176,0)</f>
        <v>0</v>
      </c>
      <c r="BJ176" s="17" t="s">
        <v>79</v>
      </c>
      <c r="BK176" s="191">
        <f>ROUND(I176*H176,2)</f>
        <v>0</v>
      </c>
      <c r="BL176" s="17" t="s">
        <v>189</v>
      </c>
      <c r="BM176" s="190" t="s">
        <v>608</v>
      </c>
    </row>
    <row r="177" spans="2:51" s="13" customFormat="1" ht="12">
      <c r="B177" s="192"/>
      <c r="C177" s="193"/>
      <c r="D177" s="194" t="s">
        <v>191</v>
      </c>
      <c r="E177" s="195" t="s">
        <v>19</v>
      </c>
      <c r="F177" s="196" t="s">
        <v>609</v>
      </c>
      <c r="G177" s="193"/>
      <c r="H177" s="195" t="s">
        <v>19</v>
      </c>
      <c r="I177" s="197"/>
      <c r="J177" s="193"/>
      <c r="K177" s="193"/>
      <c r="L177" s="198"/>
      <c r="M177" s="199"/>
      <c r="N177" s="200"/>
      <c r="O177" s="200"/>
      <c r="P177" s="200"/>
      <c r="Q177" s="200"/>
      <c r="R177" s="200"/>
      <c r="S177" s="200"/>
      <c r="T177" s="201"/>
      <c r="AT177" s="202" t="s">
        <v>191</v>
      </c>
      <c r="AU177" s="202" t="s">
        <v>81</v>
      </c>
      <c r="AV177" s="13" t="s">
        <v>79</v>
      </c>
      <c r="AW177" s="13" t="s">
        <v>32</v>
      </c>
      <c r="AX177" s="13" t="s">
        <v>71</v>
      </c>
      <c r="AY177" s="202" t="s">
        <v>181</v>
      </c>
    </row>
    <row r="178" spans="2:51" s="14" customFormat="1" ht="12">
      <c r="B178" s="203"/>
      <c r="C178" s="204"/>
      <c r="D178" s="194" t="s">
        <v>191</v>
      </c>
      <c r="E178" s="205" t="s">
        <v>19</v>
      </c>
      <c r="F178" s="206" t="s">
        <v>610</v>
      </c>
      <c r="G178" s="204"/>
      <c r="H178" s="207">
        <v>33</v>
      </c>
      <c r="I178" s="208"/>
      <c r="J178" s="204"/>
      <c r="K178" s="204"/>
      <c r="L178" s="209"/>
      <c r="M178" s="210"/>
      <c r="N178" s="211"/>
      <c r="O178" s="211"/>
      <c r="P178" s="211"/>
      <c r="Q178" s="211"/>
      <c r="R178" s="211"/>
      <c r="S178" s="211"/>
      <c r="T178" s="212"/>
      <c r="AT178" s="213" t="s">
        <v>191</v>
      </c>
      <c r="AU178" s="213" t="s">
        <v>81</v>
      </c>
      <c r="AV178" s="14" t="s">
        <v>81</v>
      </c>
      <c r="AW178" s="14" t="s">
        <v>32</v>
      </c>
      <c r="AX178" s="14" t="s">
        <v>71</v>
      </c>
      <c r="AY178" s="213" t="s">
        <v>181</v>
      </c>
    </row>
    <row r="179" spans="2:51" s="15" customFormat="1" ht="12">
      <c r="B179" s="214"/>
      <c r="C179" s="215"/>
      <c r="D179" s="194" t="s">
        <v>191</v>
      </c>
      <c r="E179" s="216" t="s">
        <v>19</v>
      </c>
      <c r="F179" s="217" t="s">
        <v>196</v>
      </c>
      <c r="G179" s="215"/>
      <c r="H179" s="218">
        <v>33</v>
      </c>
      <c r="I179" s="219"/>
      <c r="J179" s="215"/>
      <c r="K179" s="215"/>
      <c r="L179" s="220"/>
      <c r="M179" s="221"/>
      <c r="N179" s="222"/>
      <c r="O179" s="222"/>
      <c r="P179" s="222"/>
      <c r="Q179" s="222"/>
      <c r="R179" s="222"/>
      <c r="S179" s="222"/>
      <c r="T179" s="223"/>
      <c r="AT179" s="224" t="s">
        <v>191</v>
      </c>
      <c r="AU179" s="224" t="s">
        <v>81</v>
      </c>
      <c r="AV179" s="15" t="s">
        <v>189</v>
      </c>
      <c r="AW179" s="15" t="s">
        <v>32</v>
      </c>
      <c r="AX179" s="15" t="s">
        <v>79</v>
      </c>
      <c r="AY179" s="224" t="s">
        <v>181</v>
      </c>
    </row>
    <row r="180" spans="1:65" s="2" customFormat="1" ht="49.05" customHeight="1">
      <c r="A180" s="34"/>
      <c r="B180" s="35"/>
      <c r="C180" s="225" t="s">
        <v>8</v>
      </c>
      <c r="D180" s="225" t="s">
        <v>199</v>
      </c>
      <c r="E180" s="226" t="s">
        <v>398</v>
      </c>
      <c r="F180" s="227" t="s">
        <v>399</v>
      </c>
      <c r="G180" s="228" t="s">
        <v>223</v>
      </c>
      <c r="H180" s="229">
        <v>154</v>
      </c>
      <c r="I180" s="230"/>
      <c r="J180" s="231">
        <f>ROUND(I180*H180,2)</f>
        <v>0</v>
      </c>
      <c r="K180" s="227" t="s">
        <v>187</v>
      </c>
      <c r="L180" s="39"/>
      <c r="M180" s="232" t="s">
        <v>19</v>
      </c>
      <c r="N180" s="233" t="s">
        <v>42</v>
      </c>
      <c r="O180" s="64"/>
      <c r="P180" s="188">
        <f>O180*H180</f>
        <v>0</v>
      </c>
      <c r="Q180" s="188">
        <v>0</v>
      </c>
      <c r="R180" s="188">
        <f>Q180*H180</f>
        <v>0</v>
      </c>
      <c r="S180" s="188">
        <v>0</v>
      </c>
      <c r="T180" s="189">
        <f>S180*H180</f>
        <v>0</v>
      </c>
      <c r="U180" s="34"/>
      <c r="V180" s="34"/>
      <c r="W180" s="34"/>
      <c r="X180" s="34"/>
      <c r="Y180" s="34"/>
      <c r="Z180" s="34"/>
      <c r="AA180" s="34"/>
      <c r="AB180" s="34"/>
      <c r="AC180" s="34"/>
      <c r="AD180" s="34"/>
      <c r="AE180" s="34"/>
      <c r="AR180" s="190" t="s">
        <v>189</v>
      </c>
      <c r="AT180" s="190" t="s">
        <v>199</v>
      </c>
      <c r="AU180" s="190" t="s">
        <v>81</v>
      </c>
      <c r="AY180" s="17" t="s">
        <v>181</v>
      </c>
      <c r="BE180" s="191">
        <f>IF(N180="základní",J180,0)</f>
        <v>0</v>
      </c>
      <c r="BF180" s="191">
        <f>IF(N180="snížená",J180,0)</f>
        <v>0</v>
      </c>
      <c r="BG180" s="191">
        <f>IF(N180="zákl. přenesená",J180,0)</f>
        <v>0</v>
      </c>
      <c r="BH180" s="191">
        <f>IF(N180="sníž. přenesená",J180,0)</f>
        <v>0</v>
      </c>
      <c r="BI180" s="191">
        <f>IF(N180="nulová",J180,0)</f>
        <v>0</v>
      </c>
      <c r="BJ180" s="17" t="s">
        <v>79</v>
      </c>
      <c r="BK180" s="191">
        <f>ROUND(I180*H180,2)</f>
        <v>0</v>
      </c>
      <c r="BL180" s="17" t="s">
        <v>189</v>
      </c>
      <c r="BM180" s="190" t="s">
        <v>611</v>
      </c>
    </row>
    <row r="181" spans="2:51" s="14" customFormat="1" ht="12">
      <c r="B181" s="203"/>
      <c r="C181" s="204"/>
      <c r="D181" s="194" t="s">
        <v>191</v>
      </c>
      <c r="E181" s="205" t="s">
        <v>19</v>
      </c>
      <c r="F181" s="206" t="s">
        <v>612</v>
      </c>
      <c r="G181" s="204"/>
      <c r="H181" s="207">
        <v>154</v>
      </c>
      <c r="I181" s="208"/>
      <c r="J181" s="204"/>
      <c r="K181" s="204"/>
      <c r="L181" s="209"/>
      <c r="M181" s="210"/>
      <c r="N181" s="211"/>
      <c r="O181" s="211"/>
      <c r="P181" s="211"/>
      <c r="Q181" s="211"/>
      <c r="R181" s="211"/>
      <c r="S181" s="211"/>
      <c r="T181" s="212"/>
      <c r="AT181" s="213" t="s">
        <v>191</v>
      </c>
      <c r="AU181" s="213" t="s">
        <v>81</v>
      </c>
      <c r="AV181" s="14" t="s">
        <v>81</v>
      </c>
      <c r="AW181" s="14" t="s">
        <v>32</v>
      </c>
      <c r="AX181" s="14" t="s">
        <v>71</v>
      </c>
      <c r="AY181" s="213" t="s">
        <v>181</v>
      </c>
    </row>
    <row r="182" spans="2:51" s="15" customFormat="1" ht="12">
      <c r="B182" s="214"/>
      <c r="C182" s="215"/>
      <c r="D182" s="194" t="s">
        <v>191</v>
      </c>
      <c r="E182" s="216" t="s">
        <v>19</v>
      </c>
      <c r="F182" s="217" t="s">
        <v>196</v>
      </c>
      <c r="G182" s="215"/>
      <c r="H182" s="218">
        <v>154</v>
      </c>
      <c r="I182" s="219"/>
      <c r="J182" s="215"/>
      <c r="K182" s="215"/>
      <c r="L182" s="220"/>
      <c r="M182" s="221"/>
      <c r="N182" s="222"/>
      <c r="O182" s="222"/>
      <c r="P182" s="222"/>
      <c r="Q182" s="222"/>
      <c r="R182" s="222"/>
      <c r="S182" s="222"/>
      <c r="T182" s="223"/>
      <c r="AT182" s="224" t="s">
        <v>191</v>
      </c>
      <c r="AU182" s="224" t="s">
        <v>81</v>
      </c>
      <c r="AV182" s="15" t="s">
        <v>189</v>
      </c>
      <c r="AW182" s="15" t="s">
        <v>32</v>
      </c>
      <c r="AX182" s="15" t="s">
        <v>79</v>
      </c>
      <c r="AY182" s="224" t="s">
        <v>181</v>
      </c>
    </row>
    <row r="183" spans="1:65" s="2" customFormat="1" ht="66.75" customHeight="1">
      <c r="A183" s="34"/>
      <c r="B183" s="35"/>
      <c r="C183" s="225" t="s">
        <v>310</v>
      </c>
      <c r="D183" s="225" t="s">
        <v>199</v>
      </c>
      <c r="E183" s="226" t="s">
        <v>402</v>
      </c>
      <c r="F183" s="227" t="s">
        <v>403</v>
      </c>
      <c r="G183" s="228" t="s">
        <v>223</v>
      </c>
      <c r="H183" s="229">
        <v>5443</v>
      </c>
      <c r="I183" s="230"/>
      <c r="J183" s="231">
        <f>ROUND(I183*H183,2)</f>
        <v>0</v>
      </c>
      <c r="K183" s="227" t="s">
        <v>187</v>
      </c>
      <c r="L183" s="39"/>
      <c r="M183" s="232" t="s">
        <v>19</v>
      </c>
      <c r="N183" s="233" t="s">
        <v>42</v>
      </c>
      <c r="O183" s="64"/>
      <c r="P183" s="188">
        <f>O183*H183</f>
        <v>0</v>
      </c>
      <c r="Q183" s="188">
        <v>0</v>
      </c>
      <c r="R183" s="188">
        <f>Q183*H183</f>
        <v>0</v>
      </c>
      <c r="S183" s="188">
        <v>0</v>
      </c>
      <c r="T183" s="189">
        <f>S183*H183</f>
        <v>0</v>
      </c>
      <c r="U183" s="34"/>
      <c r="V183" s="34"/>
      <c r="W183" s="34"/>
      <c r="X183" s="34"/>
      <c r="Y183" s="34"/>
      <c r="Z183" s="34"/>
      <c r="AA183" s="34"/>
      <c r="AB183" s="34"/>
      <c r="AC183" s="34"/>
      <c r="AD183" s="34"/>
      <c r="AE183" s="34"/>
      <c r="AR183" s="190" t="s">
        <v>189</v>
      </c>
      <c r="AT183" s="190" t="s">
        <v>199</v>
      </c>
      <c r="AU183" s="190" t="s">
        <v>81</v>
      </c>
      <c r="AY183" s="17" t="s">
        <v>181</v>
      </c>
      <c r="BE183" s="191">
        <f>IF(N183="základní",J183,0)</f>
        <v>0</v>
      </c>
      <c r="BF183" s="191">
        <f>IF(N183="snížená",J183,0)</f>
        <v>0</v>
      </c>
      <c r="BG183" s="191">
        <f>IF(N183="zákl. přenesená",J183,0)</f>
        <v>0</v>
      </c>
      <c r="BH183" s="191">
        <f>IF(N183="sníž. přenesená",J183,0)</f>
        <v>0</v>
      </c>
      <c r="BI183" s="191">
        <f>IF(N183="nulová",J183,0)</f>
        <v>0</v>
      </c>
      <c r="BJ183" s="17" t="s">
        <v>79</v>
      </c>
      <c r="BK183" s="191">
        <f>ROUND(I183*H183,2)</f>
        <v>0</v>
      </c>
      <c r="BL183" s="17" t="s">
        <v>189</v>
      </c>
      <c r="BM183" s="190" t="s">
        <v>613</v>
      </c>
    </row>
    <row r="184" spans="2:51" s="14" customFormat="1" ht="12">
      <c r="B184" s="203"/>
      <c r="C184" s="204"/>
      <c r="D184" s="194" t="s">
        <v>191</v>
      </c>
      <c r="E184" s="205" t="s">
        <v>19</v>
      </c>
      <c r="F184" s="206" t="s">
        <v>614</v>
      </c>
      <c r="G184" s="204"/>
      <c r="H184" s="207">
        <v>907.2</v>
      </c>
      <c r="I184" s="208"/>
      <c r="J184" s="204"/>
      <c r="K184" s="204"/>
      <c r="L184" s="209"/>
      <c r="M184" s="210"/>
      <c r="N184" s="211"/>
      <c r="O184" s="211"/>
      <c r="P184" s="211"/>
      <c r="Q184" s="211"/>
      <c r="R184" s="211"/>
      <c r="S184" s="211"/>
      <c r="T184" s="212"/>
      <c r="AT184" s="213" t="s">
        <v>191</v>
      </c>
      <c r="AU184" s="213" t="s">
        <v>81</v>
      </c>
      <c r="AV184" s="14" t="s">
        <v>81</v>
      </c>
      <c r="AW184" s="14" t="s">
        <v>32</v>
      </c>
      <c r="AX184" s="14" t="s">
        <v>71</v>
      </c>
      <c r="AY184" s="213" t="s">
        <v>181</v>
      </c>
    </row>
    <row r="185" spans="2:51" s="14" customFormat="1" ht="12">
      <c r="B185" s="203"/>
      <c r="C185" s="204"/>
      <c r="D185" s="194" t="s">
        <v>191</v>
      </c>
      <c r="E185" s="205" t="s">
        <v>19</v>
      </c>
      <c r="F185" s="206" t="s">
        <v>615</v>
      </c>
      <c r="G185" s="204"/>
      <c r="H185" s="207">
        <v>907.2</v>
      </c>
      <c r="I185" s="208"/>
      <c r="J185" s="204"/>
      <c r="K185" s="204"/>
      <c r="L185" s="209"/>
      <c r="M185" s="210"/>
      <c r="N185" s="211"/>
      <c r="O185" s="211"/>
      <c r="P185" s="211"/>
      <c r="Q185" s="211"/>
      <c r="R185" s="211"/>
      <c r="S185" s="211"/>
      <c r="T185" s="212"/>
      <c r="AT185" s="213" t="s">
        <v>191</v>
      </c>
      <c r="AU185" s="213" t="s">
        <v>81</v>
      </c>
      <c r="AV185" s="14" t="s">
        <v>81</v>
      </c>
      <c r="AW185" s="14" t="s">
        <v>32</v>
      </c>
      <c r="AX185" s="14" t="s">
        <v>71</v>
      </c>
      <c r="AY185" s="213" t="s">
        <v>181</v>
      </c>
    </row>
    <row r="186" spans="2:51" s="14" customFormat="1" ht="12">
      <c r="B186" s="203"/>
      <c r="C186" s="204"/>
      <c r="D186" s="194" t="s">
        <v>191</v>
      </c>
      <c r="E186" s="205" t="s">
        <v>19</v>
      </c>
      <c r="F186" s="206" t="s">
        <v>616</v>
      </c>
      <c r="G186" s="204"/>
      <c r="H186" s="207">
        <v>1008</v>
      </c>
      <c r="I186" s="208"/>
      <c r="J186" s="204"/>
      <c r="K186" s="204"/>
      <c r="L186" s="209"/>
      <c r="M186" s="210"/>
      <c r="N186" s="211"/>
      <c r="O186" s="211"/>
      <c r="P186" s="211"/>
      <c r="Q186" s="211"/>
      <c r="R186" s="211"/>
      <c r="S186" s="211"/>
      <c r="T186" s="212"/>
      <c r="AT186" s="213" t="s">
        <v>191</v>
      </c>
      <c r="AU186" s="213" t="s">
        <v>81</v>
      </c>
      <c r="AV186" s="14" t="s">
        <v>81</v>
      </c>
      <c r="AW186" s="14" t="s">
        <v>32</v>
      </c>
      <c r="AX186" s="14" t="s">
        <v>71</v>
      </c>
      <c r="AY186" s="213" t="s">
        <v>181</v>
      </c>
    </row>
    <row r="187" spans="2:51" s="14" customFormat="1" ht="12">
      <c r="B187" s="203"/>
      <c r="C187" s="204"/>
      <c r="D187" s="194" t="s">
        <v>191</v>
      </c>
      <c r="E187" s="205" t="s">
        <v>19</v>
      </c>
      <c r="F187" s="206" t="s">
        <v>617</v>
      </c>
      <c r="G187" s="204"/>
      <c r="H187" s="207">
        <v>806.4</v>
      </c>
      <c r="I187" s="208"/>
      <c r="J187" s="204"/>
      <c r="K187" s="204"/>
      <c r="L187" s="209"/>
      <c r="M187" s="210"/>
      <c r="N187" s="211"/>
      <c r="O187" s="211"/>
      <c r="P187" s="211"/>
      <c r="Q187" s="211"/>
      <c r="R187" s="211"/>
      <c r="S187" s="211"/>
      <c r="T187" s="212"/>
      <c r="AT187" s="213" t="s">
        <v>191</v>
      </c>
      <c r="AU187" s="213" t="s">
        <v>81</v>
      </c>
      <c r="AV187" s="14" t="s">
        <v>81</v>
      </c>
      <c r="AW187" s="14" t="s">
        <v>32</v>
      </c>
      <c r="AX187" s="14" t="s">
        <v>71</v>
      </c>
      <c r="AY187" s="213" t="s">
        <v>181</v>
      </c>
    </row>
    <row r="188" spans="2:51" s="14" customFormat="1" ht="12">
      <c r="B188" s="203"/>
      <c r="C188" s="204"/>
      <c r="D188" s="194" t="s">
        <v>191</v>
      </c>
      <c r="E188" s="205" t="s">
        <v>19</v>
      </c>
      <c r="F188" s="206" t="s">
        <v>618</v>
      </c>
      <c r="G188" s="204"/>
      <c r="H188" s="207">
        <v>806.4</v>
      </c>
      <c r="I188" s="208"/>
      <c r="J188" s="204"/>
      <c r="K188" s="204"/>
      <c r="L188" s="209"/>
      <c r="M188" s="210"/>
      <c r="N188" s="211"/>
      <c r="O188" s="211"/>
      <c r="P188" s="211"/>
      <c r="Q188" s="211"/>
      <c r="R188" s="211"/>
      <c r="S188" s="211"/>
      <c r="T188" s="212"/>
      <c r="AT188" s="213" t="s">
        <v>191</v>
      </c>
      <c r="AU188" s="213" t="s">
        <v>81</v>
      </c>
      <c r="AV188" s="14" t="s">
        <v>81</v>
      </c>
      <c r="AW188" s="14" t="s">
        <v>32</v>
      </c>
      <c r="AX188" s="14" t="s">
        <v>71</v>
      </c>
      <c r="AY188" s="213" t="s">
        <v>181</v>
      </c>
    </row>
    <row r="189" spans="2:51" s="14" customFormat="1" ht="12">
      <c r="B189" s="203"/>
      <c r="C189" s="204"/>
      <c r="D189" s="194" t="s">
        <v>191</v>
      </c>
      <c r="E189" s="205" t="s">
        <v>19</v>
      </c>
      <c r="F189" s="206" t="s">
        <v>619</v>
      </c>
      <c r="G189" s="204"/>
      <c r="H189" s="207">
        <v>1008</v>
      </c>
      <c r="I189" s="208"/>
      <c r="J189" s="204"/>
      <c r="K189" s="204"/>
      <c r="L189" s="209"/>
      <c r="M189" s="210"/>
      <c r="N189" s="211"/>
      <c r="O189" s="211"/>
      <c r="P189" s="211"/>
      <c r="Q189" s="211"/>
      <c r="R189" s="211"/>
      <c r="S189" s="211"/>
      <c r="T189" s="212"/>
      <c r="AT189" s="213" t="s">
        <v>191</v>
      </c>
      <c r="AU189" s="213" t="s">
        <v>81</v>
      </c>
      <c r="AV189" s="14" t="s">
        <v>81</v>
      </c>
      <c r="AW189" s="14" t="s">
        <v>32</v>
      </c>
      <c r="AX189" s="14" t="s">
        <v>71</v>
      </c>
      <c r="AY189" s="213" t="s">
        <v>181</v>
      </c>
    </row>
    <row r="190" spans="2:51" s="14" customFormat="1" ht="12">
      <c r="B190" s="203"/>
      <c r="C190" s="204"/>
      <c r="D190" s="194" t="s">
        <v>191</v>
      </c>
      <c r="E190" s="205" t="s">
        <v>19</v>
      </c>
      <c r="F190" s="206" t="s">
        <v>620</v>
      </c>
      <c r="G190" s="204"/>
      <c r="H190" s="207">
        <v>-0.2</v>
      </c>
      <c r="I190" s="208"/>
      <c r="J190" s="204"/>
      <c r="K190" s="204"/>
      <c r="L190" s="209"/>
      <c r="M190" s="210"/>
      <c r="N190" s="211"/>
      <c r="O190" s="211"/>
      <c r="P190" s="211"/>
      <c r="Q190" s="211"/>
      <c r="R190" s="211"/>
      <c r="S190" s="211"/>
      <c r="T190" s="212"/>
      <c r="AT190" s="213" t="s">
        <v>191</v>
      </c>
      <c r="AU190" s="213" t="s">
        <v>81</v>
      </c>
      <c r="AV190" s="14" t="s">
        <v>81</v>
      </c>
      <c r="AW190" s="14" t="s">
        <v>32</v>
      </c>
      <c r="AX190" s="14" t="s">
        <v>71</v>
      </c>
      <c r="AY190" s="213" t="s">
        <v>181</v>
      </c>
    </row>
    <row r="191" spans="2:51" s="15" customFormat="1" ht="12">
      <c r="B191" s="214"/>
      <c r="C191" s="215"/>
      <c r="D191" s="194" t="s">
        <v>191</v>
      </c>
      <c r="E191" s="216" t="s">
        <v>19</v>
      </c>
      <c r="F191" s="217" t="s">
        <v>196</v>
      </c>
      <c r="G191" s="215"/>
      <c r="H191" s="218">
        <v>5443</v>
      </c>
      <c r="I191" s="219"/>
      <c r="J191" s="215"/>
      <c r="K191" s="215"/>
      <c r="L191" s="220"/>
      <c r="M191" s="221"/>
      <c r="N191" s="222"/>
      <c r="O191" s="222"/>
      <c r="P191" s="222"/>
      <c r="Q191" s="222"/>
      <c r="R191" s="222"/>
      <c r="S191" s="222"/>
      <c r="T191" s="223"/>
      <c r="AT191" s="224" t="s">
        <v>191</v>
      </c>
      <c r="AU191" s="224" t="s">
        <v>81</v>
      </c>
      <c r="AV191" s="15" t="s">
        <v>189</v>
      </c>
      <c r="AW191" s="15" t="s">
        <v>32</v>
      </c>
      <c r="AX191" s="15" t="s">
        <v>79</v>
      </c>
      <c r="AY191" s="224" t="s">
        <v>181</v>
      </c>
    </row>
    <row r="192" spans="1:65" s="2" customFormat="1" ht="114.9" customHeight="1">
      <c r="A192" s="34"/>
      <c r="B192" s="35"/>
      <c r="C192" s="225" t="s">
        <v>312</v>
      </c>
      <c r="D192" s="225" t="s">
        <v>199</v>
      </c>
      <c r="E192" s="226" t="s">
        <v>415</v>
      </c>
      <c r="F192" s="227" t="s">
        <v>416</v>
      </c>
      <c r="G192" s="228" t="s">
        <v>292</v>
      </c>
      <c r="H192" s="229">
        <v>62</v>
      </c>
      <c r="I192" s="230"/>
      <c r="J192" s="231">
        <f>ROUND(I192*H192,2)</f>
        <v>0</v>
      </c>
      <c r="K192" s="227" t="s">
        <v>187</v>
      </c>
      <c r="L192" s="39"/>
      <c r="M192" s="232" t="s">
        <v>19</v>
      </c>
      <c r="N192" s="233" t="s">
        <v>42</v>
      </c>
      <c r="O192" s="64"/>
      <c r="P192" s="188">
        <f>O192*H192</f>
        <v>0</v>
      </c>
      <c r="Q192" s="188">
        <v>0</v>
      </c>
      <c r="R192" s="188">
        <f>Q192*H192</f>
        <v>0</v>
      </c>
      <c r="S192" s="188">
        <v>0</v>
      </c>
      <c r="T192" s="189">
        <f>S192*H192</f>
        <v>0</v>
      </c>
      <c r="U192" s="34"/>
      <c r="V192" s="34"/>
      <c r="W192" s="34"/>
      <c r="X192" s="34"/>
      <c r="Y192" s="34"/>
      <c r="Z192" s="34"/>
      <c r="AA192" s="34"/>
      <c r="AB192" s="34"/>
      <c r="AC192" s="34"/>
      <c r="AD192" s="34"/>
      <c r="AE192" s="34"/>
      <c r="AR192" s="190" t="s">
        <v>189</v>
      </c>
      <c r="AT192" s="190" t="s">
        <v>199</v>
      </c>
      <c r="AU192" s="190" t="s">
        <v>81</v>
      </c>
      <c r="AY192" s="17" t="s">
        <v>181</v>
      </c>
      <c r="BE192" s="191">
        <f>IF(N192="základní",J192,0)</f>
        <v>0</v>
      </c>
      <c r="BF192" s="191">
        <f>IF(N192="snížená",J192,0)</f>
        <v>0</v>
      </c>
      <c r="BG192" s="191">
        <f>IF(N192="zákl. přenesená",J192,0)</f>
        <v>0</v>
      </c>
      <c r="BH192" s="191">
        <f>IF(N192="sníž. přenesená",J192,0)</f>
        <v>0</v>
      </c>
      <c r="BI192" s="191">
        <f>IF(N192="nulová",J192,0)</f>
        <v>0</v>
      </c>
      <c r="BJ192" s="17" t="s">
        <v>79</v>
      </c>
      <c r="BK192" s="191">
        <f>ROUND(I192*H192,2)</f>
        <v>0</v>
      </c>
      <c r="BL192" s="17" t="s">
        <v>189</v>
      </c>
      <c r="BM192" s="190" t="s">
        <v>621</v>
      </c>
    </row>
    <row r="193" spans="2:51" s="14" customFormat="1" ht="12">
      <c r="B193" s="203"/>
      <c r="C193" s="204"/>
      <c r="D193" s="194" t="s">
        <v>191</v>
      </c>
      <c r="E193" s="205" t="s">
        <v>19</v>
      </c>
      <c r="F193" s="206" t="s">
        <v>622</v>
      </c>
      <c r="G193" s="204"/>
      <c r="H193" s="207">
        <v>14</v>
      </c>
      <c r="I193" s="208"/>
      <c r="J193" s="204"/>
      <c r="K193" s="204"/>
      <c r="L193" s="209"/>
      <c r="M193" s="210"/>
      <c r="N193" s="211"/>
      <c r="O193" s="211"/>
      <c r="P193" s="211"/>
      <c r="Q193" s="211"/>
      <c r="R193" s="211"/>
      <c r="S193" s="211"/>
      <c r="T193" s="212"/>
      <c r="AT193" s="213" t="s">
        <v>191</v>
      </c>
      <c r="AU193" s="213" t="s">
        <v>81</v>
      </c>
      <c r="AV193" s="14" t="s">
        <v>81</v>
      </c>
      <c r="AW193" s="14" t="s">
        <v>32</v>
      </c>
      <c r="AX193" s="14" t="s">
        <v>71</v>
      </c>
      <c r="AY193" s="213" t="s">
        <v>181</v>
      </c>
    </row>
    <row r="194" spans="2:51" s="14" customFormat="1" ht="20.4">
      <c r="B194" s="203"/>
      <c r="C194" s="204"/>
      <c r="D194" s="194" t="s">
        <v>191</v>
      </c>
      <c r="E194" s="205" t="s">
        <v>19</v>
      </c>
      <c r="F194" s="206" t="s">
        <v>623</v>
      </c>
      <c r="G194" s="204"/>
      <c r="H194" s="207">
        <v>10</v>
      </c>
      <c r="I194" s="208"/>
      <c r="J194" s="204"/>
      <c r="K194" s="204"/>
      <c r="L194" s="209"/>
      <c r="M194" s="210"/>
      <c r="N194" s="211"/>
      <c r="O194" s="211"/>
      <c r="P194" s="211"/>
      <c r="Q194" s="211"/>
      <c r="R194" s="211"/>
      <c r="S194" s="211"/>
      <c r="T194" s="212"/>
      <c r="AT194" s="213" t="s">
        <v>191</v>
      </c>
      <c r="AU194" s="213" t="s">
        <v>81</v>
      </c>
      <c r="AV194" s="14" t="s">
        <v>81</v>
      </c>
      <c r="AW194" s="14" t="s">
        <v>32</v>
      </c>
      <c r="AX194" s="14" t="s">
        <v>71</v>
      </c>
      <c r="AY194" s="213" t="s">
        <v>181</v>
      </c>
    </row>
    <row r="195" spans="2:51" s="14" customFormat="1" ht="12">
      <c r="B195" s="203"/>
      <c r="C195" s="204"/>
      <c r="D195" s="194" t="s">
        <v>191</v>
      </c>
      <c r="E195" s="205" t="s">
        <v>19</v>
      </c>
      <c r="F195" s="206" t="s">
        <v>624</v>
      </c>
      <c r="G195" s="204"/>
      <c r="H195" s="207">
        <v>38</v>
      </c>
      <c r="I195" s="208"/>
      <c r="J195" s="204"/>
      <c r="K195" s="204"/>
      <c r="L195" s="209"/>
      <c r="M195" s="210"/>
      <c r="N195" s="211"/>
      <c r="O195" s="211"/>
      <c r="P195" s="211"/>
      <c r="Q195" s="211"/>
      <c r="R195" s="211"/>
      <c r="S195" s="211"/>
      <c r="T195" s="212"/>
      <c r="AT195" s="213" t="s">
        <v>191</v>
      </c>
      <c r="AU195" s="213" t="s">
        <v>81</v>
      </c>
      <c r="AV195" s="14" t="s">
        <v>81</v>
      </c>
      <c r="AW195" s="14" t="s">
        <v>32</v>
      </c>
      <c r="AX195" s="14" t="s">
        <v>71</v>
      </c>
      <c r="AY195" s="213" t="s">
        <v>181</v>
      </c>
    </row>
    <row r="196" spans="2:51" s="15" customFormat="1" ht="12">
      <c r="B196" s="214"/>
      <c r="C196" s="215"/>
      <c r="D196" s="194" t="s">
        <v>191</v>
      </c>
      <c r="E196" s="216" t="s">
        <v>19</v>
      </c>
      <c r="F196" s="217" t="s">
        <v>196</v>
      </c>
      <c r="G196" s="215"/>
      <c r="H196" s="218">
        <v>62</v>
      </c>
      <c r="I196" s="219"/>
      <c r="J196" s="215"/>
      <c r="K196" s="215"/>
      <c r="L196" s="220"/>
      <c r="M196" s="221"/>
      <c r="N196" s="222"/>
      <c r="O196" s="222"/>
      <c r="P196" s="222"/>
      <c r="Q196" s="222"/>
      <c r="R196" s="222"/>
      <c r="S196" s="222"/>
      <c r="T196" s="223"/>
      <c r="AT196" s="224" t="s">
        <v>191</v>
      </c>
      <c r="AU196" s="224" t="s">
        <v>81</v>
      </c>
      <c r="AV196" s="15" t="s">
        <v>189</v>
      </c>
      <c r="AW196" s="15" t="s">
        <v>32</v>
      </c>
      <c r="AX196" s="15" t="s">
        <v>79</v>
      </c>
      <c r="AY196" s="224" t="s">
        <v>181</v>
      </c>
    </row>
    <row r="197" spans="1:65" s="2" customFormat="1" ht="90" customHeight="1">
      <c r="A197" s="34"/>
      <c r="B197" s="35"/>
      <c r="C197" s="225" t="s">
        <v>315</v>
      </c>
      <c r="D197" s="225" t="s">
        <v>199</v>
      </c>
      <c r="E197" s="226" t="s">
        <v>420</v>
      </c>
      <c r="F197" s="227" t="s">
        <v>421</v>
      </c>
      <c r="G197" s="228" t="s">
        <v>292</v>
      </c>
      <c r="H197" s="229">
        <v>18</v>
      </c>
      <c r="I197" s="230"/>
      <c r="J197" s="231">
        <f>ROUND(I197*H197,2)</f>
        <v>0</v>
      </c>
      <c r="K197" s="227" t="s">
        <v>187</v>
      </c>
      <c r="L197" s="39"/>
      <c r="M197" s="232" t="s">
        <v>19</v>
      </c>
      <c r="N197" s="233" t="s">
        <v>42</v>
      </c>
      <c r="O197" s="64"/>
      <c r="P197" s="188">
        <f>O197*H197</f>
        <v>0</v>
      </c>
      <c r="Q197" s="188">
        <v>0</v>
      </c>
      <c r="R197" s="188">
        <f>Q197*H197</f>
        <v>0</v>
      </c>
      <c r="S197" s="188">
        <v>0</v>
      </c>
      <c r="T197" s="189">
        <f>S197*H197</f>
        <v>0</v>
      </c>
      <c r="U197" s="34"/>
      <c r="V197" s="34"/>
      <c r="W197" s="34"/>
      <c r="X197" s="34"/>
      <c r="Y197" s="34"/>
      <c r="Z197" s="34"/>
      <c r="AA197" s="34"/>
      <c r="AB197" s="34"/>
      <c r="AC197" s="34"/>
      <c r="AD197" s="34"/>
      <c r="AE197" s="34"/>
      <c r="AR197" s="190" t="s">
        <v>189</v>
      </c>
      <c r="AT197" s="190" t="s">
        <v>199</v>
      </c>
      <c r="AU197" s="190" t="s">
        <v>81</v>
      </c>
      <c r="AY197" s="17" t="s">
        <v>181</v>
      </c>
      <c r="BE197" s="191">
        <f>IF(N197="základní",J197,0)</f>
        <v>0</v>
      </c>
      <c r="BF197" s="191">
        <f>IF(N197="snížená",J197,0)</f>
        <v>0</v>
      </c>
      <c r="BG197" s="191">
        <f>IF(N197="zákl. přenesená",J197,0)</f>
        <v>0</v>
      </c>
      <c r="BH197" s="191">
        <f>IF(N197="sníž. přenesená",J197,0)</f>
        <v>0</v>
      </c>
      <c r="BI197" s="191">
        <f>IF(N197="nulová",J197,0)</f>
        <v>0</v>
      </c>
      <c r="BJ197" s="17" t="s">
        <v>79</v>
      </c>
      <c r="BK197" s="191">
        <f>ROUND(I197*H197,2)</f>
        <v>0</v>
      </c>
      <c r="BL197" s="17" t="s">
        <v>189</v>
      </c>
      <c r="BM197" s="190" t="s">
        <v>625</v>
      </c>
    </row>
    <row r="198" spans="2:51" s="14" customFormat="1" ht="12">
      <c r="B198" s="203"/>
      <c r="C198" s="204"/>
      <c r="D198" s="194" t="s">
        <v>191</v>
      </c>
      <c r="E198" s="205" t="s">
        <v>19</v>
      </c>
      <c r="F198" s="206" t="s">
        <v>315</v>
      </c>
      <c r="G198" s="204"/>
      <c r="H198" s="207">
        <v>18</v>
      </c>
      <c r="I198" s="208"/>
      <c r="J198" s="204"/>
      <c r="K198" s="204"/>
      <c r="L198" s="209"/>
      <c r="M198" s="210"/>
      <c r="N198" s="211"/>
      <c r="O198" s="211"/>
      <c r="P198" s="211"/>
      <c r="Q198" s="211"/>
      <c r="R198" s="211"/>
      <c r="S198" s="211"/>
      <c r="T198" s="212"/>
      <c r="AT198" s="213" t="s">
        <v>191</v>
      </c>
      <c r="AU198" s="213" t="s">
        <v>81</v>
      </c>
      <c r="AV198" s="14" t="s">
        <v>81</v>
      </c>
      <c r="AW198" s="14" t="s">
        <v>32</v>
      </c>
      <c r="AX198" s="14" t="s">
        <v>71</v>
      </c>
      <c r="AY198" s="213" t="s">
        <v>181</v>
      </c>
    </row>
    <row r="199" spans="2:51" s="15" customFormat="1" ht="12">
      <c r="B199" s="214"/>
      <c r="C199" s="215"/>
      <c r="D199" s="194" t="s">
        <v>191</v>
      </c>
      <c r="E199" s="216" t="s">
        <v>19</v>
      </c>
      <c r="F199" s="217" t="s">
        <v>196</v>
      </c>
      <c r="G199" s="215"/>
      <c r="H199" s="218">
        <v>18</v>
      </c>
      <c r="I199" s="219"/>
      <c r="J199" s="215"/>
      <c r="K199" s="215"/>
      <c r="L199" s="220"/>
      <c r="M199" s="221"/>
      <c r="N199" s="222"/>
      <c r="O199" s="222"/>
      <c r="P199" s="222"/>
      <c r="Q199" s="222"/>
      <c r="R199" s="222"/>
      <c r="S199" s="222"/>
      <c r="T199" s="223"/>
      <c r="AT199" s="224" t="s">
        <v>191</v>
      </c>
      <c r="AU199" s="224" t="s">
        <v>81</v>
      </c>
      <c r="AV199" s="15" t="s">
        <v>189</v>
      </c>
      <c r="AW199" s="15" t="s">
        <v>32</v>
      </c>
      <c r="AX199" s="15" t="s">
        <v>79</v>
      </c>
      <c r="AY199" s="224" t="s">
        <v>181</v>
      </c>
    </row>
    <row r="200" spans="1:65" s="2" customFormat="1" ht="90" customHeight="1">
      <c r="A200" s="34"/>
      <c r="B200" s="35"/>
      <c r="C200" s="225" t="s">
        <v>317</v>
      </c>
      <c r="D200" s="225" t="s">
        <v>199</v>
      </c>
      <c r="E200" s="226" t="s">
        <v>295</v>
      </c>
      <c r="F200" s="227" t="s">
        <v>296</v>
      </c>
      <c r="G200" s="228" t="s">
        <v>262</v>
      </c>
      <c r="H200" s="229">
        <v>8780</v>
      </c>
      <c r="I200" s="230"/>
      <c r="J200" s="231">
        <f>ROUND(I200*H200,2)</f>
        <v>0</v>
      </c>
      <c r="K200" s="227" t="s">
        <v>187</v>
      </c>
      <c r="L200" s="39"/>
      <c r="M200" s="232" t="s">
        <v>19</v>
      </c>
      <c r="N200" s="233" t="s">
        <v>42</v>
      </c>
      <c r="O200" s="64"/>
      <c r="P200" s="188">
        <f>O200*H200</f>
        <v>0</v>
      </c>
      <c r="Q200" s="188">
        <v>0</v>
      </c>
      <c r="R200" s="188">
        <f>Q200*H200</f>
        <v>0</v>
      </c>
      <c r="S200" s="188">
        <v>0</v>
      </c>
      <c r="T200" s="189">
        <f>S200*H200</f>
        <v>0</v>
      </c>
      <c r="U200" s="34"/>
      <c r="V200" s="34"/>
      <c r="W200" s="34"/>
      <c r="X200" s="34"/>
      <c r="Y200" s="34"/>
      <c r="Z200" s="34"/>
      <c r="AA200" s="34"/>
      <c r="AB200" s="34"/>
      <c r="AC200" s="34"/>
      <c r="AD200" s="34"/>
      <c r="AE200" s="34"/>
      <c r="AR200" s="190" t="s">
        <v>189</v>
      </c>
      <c r="AT200" s="190" t="s">
        <v>199</v>
      </c>
      <c r="AU200" s="190" t="s">
        <v>81</v>
      </c>
      <c r="AY200" s="17" t="s">
        <v>181</v>
      </c>
      <c r="BE200" s="191">
        <f>IF(N200="základní",J200,0)</f>
        <v>0</v>
      </c>
      <c r="BF200" s="191">
        <f>IF(N200="snížená",J200,0)</f>
        <v>0</v>
      </c>
      <c r="BG200" s="191">
        <f>IF(N200="zákl. přenesená",J200,0)</f>
        <v>0</v>
      </c>
      <c r="BH200" s="191">
        <f>IF(N200="sníž. přenesená",J200,0)</f>
        <v>0</v>
      </c>
      <c r="BI200" s="191">
        <f>IF(N200="nulová",J200,0)</f>
        <v>0</v>
      </c>
      <c r="BJ200" s="17" t="s">
        <v>79</v>
      </c>
      <c r="BK200" s="191">
        <f>ROUND(I200*H200,2)</f>
        <v>0</v>
      </c>
      <c r="BL200" s="17" t="s">
        <v>189</v>
      </c>
      <c r="BM200" s="190" t="s">
        <v>626</v>
      </c>
    </row>
    <row r="201" spans="2:51" s="14" customFormat="1" ht="12">
      <c r="B201" s="203"/>
      <c r="C201" s="204"/>
      <c r="D201" s="194" t="s">
        <v>191</v>
      </c>
      <c r="E201" s="205" t="s">
        <v>19</v>
      </c>
      <c r="F201" s="206" t="s">
        <v>627</v>
      </c>
      <c r="G201" s="204"/>
      <c r="H201" s="207">
        <v>1280</v>
      </c>
      <c r="I201" s="208"/>
      <c r="J201" s="204"/>
      <c r="K201" s="204"/>
      <c r="L201" s="209"/>
      <c r="M201" s="210"/>
      <c r="N201" s="211"/>
      <c r="O201" s="211"/>
      <c r="P201" s="211"/>
      <c r="Q201" s="211"/>
      <c r="R201" s="211"/>
      <c r="S201" s="211"/>
      <c r="T201" s="212"/>
      <c r="AT201" s="213" t="s">
        <v>191</v>
      </c>
      <c r="AU201" s="213" t="s">
        <v>81</v>
      </c>
      <c r="AV201" s="14" t="s">
        <v>81</v>
      </c>
      <c r="AW201" s="14" t="s">
        <v>32</v>
      </c>
      <c r="AX201" s="14" t="s">
        <v>71</v>
      </c>
      <c r="AY201" s="213" t="s">
        <v>181</v>
      </c>
    </row>
    <row r="202" spans="2:51" s="14" customFormat="1" ht="12">
      <c r="B202" s="203"/>
      <c r="C202" s="204"/>
      <c r="D202" s="194" t="s">
        <v>191</v>
      </c>
      <c r="E202" s="205" t="s">
        <v>19</v>
      </c>
      <c r="F202" s="206" t="s">
        <v>628</v>
      </c>
      <c r="G202" s="204"/>
      <c r="H202" s="207">
        <v>1280</v>
      </c>
      <c r="I202" s="208"/>
      <c r="J202" s="204"/>
      <c r="K202" s="204"/>
      <c r="L202" s="209"/>
      <c r="M202" s="210"/>
      <c r="N202" s="211"/>
      <c r="O202" s="211"/>
      <c r="P202" s="211"/>
      <c r="Q202" s="211"/>
      <c r="R202" s="211"/>
      <c r="S202" s="211"/>
      <c r="T202" s="212"/>
      <c r="AT202" s="213" t="s">
        <v>191</v>
      </c>
      <c r="AU202" s="213" t="s">
        <v>81</v>
      </c>
      <c r="AV202" s="14" t="s">
        <v>81</v>
      </c>
      <c r="AW202" s="14" t="s">
        <v>32</v>
      </c>
      <c r="AX202" s="14" t="s">
        <v>71</v>
      </c>
      <c r="AY202" s="213" t="s">
        <v>181</v>
      </c>
    </row>
    <row r="203" spans="2:51" s="14" customFormat="1" ht="12">
      <c r="B203" s="203"/>
      <c r="C203" s="204"/>
      <c r="D203" s="194" t="s">
        <v>191</v>
      </c>
      <c r="E203" s="205" t="s">
        <v>19</v>
      </c>
      <c r="F203" s="206" t="s">
        <v>629</v>
      </c>
      <c r="G203" s="204"/>
      <c r="H203" s="207">
        <v>1400</v>
      </c>
      <c r="I203" s="208"/>
      <c r="J203" s="204"/>
      <c r="K203" s="204"/>
      <c r="L203" s="209"/>
      <c r="M203" s="210"/>
      <c r="N203" s="211"/>
      <c r="O203" s="211"/>
      <c r="P203" s="211"/>
      <c r="Q203" s="211"/>
      <c r="R203" s="211"/>
      <c r="S203" s="211"/>
      <c r="T203" s="212"/>
      <c r="AT203" s="213" t="s">
        <v>191</v>
      </c>
      <c r="AU203" s="213" t="s">
        <v>81</v>
      </c>
      <c r="AV203" s="14" t="s">
        <v>81</v>
      </c>
      <c r="AW203" s="14" t="s">
        <v>32</v>
      </c>
      <c r="AX203" s="14" t="s">
        <v>71</v>
      </c>
      <c r="AY203" s="213" t="s">
        <v>181</v>
      </c>
    </row>
    <row r="204" spans="2:51" s="14" customFormat="1" ht="12">
      <c r="B204" s="203"/>
      <c r="C204" s="204"/>
      <c r="D204" s="194" t="s">
        <v>191</v>
      </c>
      <c r="E204" s="205" t="s">
        <v>19</v>
      </c>
      <c r="F204" s="206" t="s">
        <v>630</v>
      </c>
      <c r="G204" s="204"/>
      <c r="H204" s="207">
        <v>1160</v>
      </c>
      <c r="I204" s="208"/>
      <c r="J204" s="204"/>
      <c r="K204" s="204"/>
      <c r="L204" s="209"/>
      <c r="M204" s="210"/>
      <c r="N204" s="211"/>
      <c r="O204" s="211"/>
      <c r="P204" s="211"/>
      <c r="Q204" s="211"/>
      <c r="R204" s="211"/>
      <c r="S204" s="211"/>
      <c r="T204" s="212"/>
      <c r="AT204" s="213" t="s">
        <v>191</v>
      </c>
      <c r="AU204" s="213" t="s">
        <v>81</v>
      </c>
      <c r="AV204" s="14" t="s">
        <v>81</v>
      </c>
      <c r="AW204" s="14" t="s">
        <v>32</v>
      </c>
      <c r="AX204" s="14" t="s">
        <v>71</v>
      </c>
      <c r="AY204" s="213" t="s">
        <v>181</v>
      </c>
    </row>
    <row r="205" spans="2:51" s="14" customFormat="1" ht="12">
      <c r="B205" s="203"/>
      <c r="C205" s="204"/>
      <c r="D205" s="194" t="s">
        <v>191</v>
      </c>
      <c r="E205" s="205" t="s">
        <v>19</v>
      </c>
      <c r="F205" s="206" t="s">
        <v>631</v>
      </c>
      <c r="G205" s="204"/>
      <c r="H205" s="207">
        <v>1160</v>
      </c>
      <c r="I205" s="208"/>
      <c r="J205" s="204"/>
      <c r="K205" s="204"/>
      <c r="L205" s="209"/>
      <c r="M205" s="210"/>
      <c r="N205" s="211"/>
      <c r="O205" s="211"/>
      <c r="P205" s="211"/>
      <c r="Q205" s="211"/>
      <c r="R205" s="211"/>
      <c r="S205" s="211"/>
      <c r="T205" s="212"/>
      <c r="AT205" s="213" t="s">
        <v>191</v>
      </c>
      <c r="AU205" s="213" t="s">
        <v>81</v>
      </c>
      <c r="AV205" s="14" t="s">
        <v>81</v>
      </c>
      <c r="AW205" s="14" t="s">
        <v>32</v>
      </c>
      <c r="AX205" s="14" t="s">
        <v>71</v>
      </c>
      <c r="AY205" s="213" t="s">
        <v>181</v>
      </c>
    </row>
    <row r="206" spans="2:51" s="14" customFormat="1" ht="12">
      <c r="B206" s="203"/>
      <c r="C206" s="204"/>
      <c r="D206" s="194" t="s">
        <v>191</v>
      </c>
      <c r="E206" s="205" t="s">
        <v>19</v>
      </c>
      <c r="F206" s="206" t="s">
        <v>632</v>
      </c>
      <c r="G206" s="204"/>
      <c r="H206" s="207">
        <v>1400</v>
      </c>
      <c r="I206" s="208"/>
      <c r="J206" s="204"/>
      <c r="K206" s="204"/>
      <c r="L206" s="209"/>
      <c r="M206" s="210"/>
      <c r="N206" s="211"/>
      <c r="O206" s="211"/>
      <c r="P206" s="211"/>
      <c r="Q206" s="211"/>
      <c r="R206" s="211"/>
      <c r="S206" s="211"/>
      <c r="T206" s="212"/>
      <c r="AT206" s="213" t="s">
        <v>191</v>
      </c>
      <c r="AU206" s="213" t="s">
        <v>81</v>
      </c>
      <c r="AV206" s="14" t="s">
        <v>81</v>
      </c>
      <c r="AW206" s="14" t="s">
        <v>32</v>
      </c>
      <c r="AX206" s="14" t="s">
        <v>71</v>
      </c>
      <c r="AY206" s="213" t="s">
        <v>181</v>
      </c>
    </row>
    <row r="207" spans="2:51" s="14" customFormat="1" ht="12">
      <c r="B207" s="203"/>
      <c r="C207" s="204"/>
      <c r="D207" s="194" t="s">
        <v>191</v>
      </c>
      <c r="E207" s="205" t="s">
        <v>19</v>
      </c>
      <c r="F207" s="206" t="s">
        <v>633</v>
      </c>
      <c r="G207" s="204"/>
      <c r="H207" s="207">
        <v>1100</v>
      </c>
      <c r="I207" s="208"/>
      <c r="J207" s="204"/>
      <c r="K207" s="204"/>
      <c r="L207" s="209"/>
      <c r="M207" s="210"/>
      <c r="N207" s="211"/>
      <c r="O207" s="211"/>
      <c r="P207" s="211"/>
      <c r="Q207" s="211"/>
      <c r="R207" s="211"/>
      <c r="S207" s="211"/>
      <c r="T207" s="212"/>
      <c r="AT207" s="213" t="s">
        <v>191</v>
      </c>
      <c r="AU207" s="213" t="s">
        <v>81</v>
      </c>
      <c r="AV207" s="14" t="s">
        <v>81</v>
      </c>
      <c r="AW207" s="14" t="s">
        <v>32</v>
      </c>
      <c r="AX207" s="14" t="s">
        <v>71</v>
      </c>
      <c r="AY207" s="213" t="s">
        <v>181</v>
      </c>
    </row>
    <row r="208" spans="2:51" s="15" customFormat="1" ht="12">
      <c r="B208" s="214"/>
      <c r="C208" s="215"/>
      <c r="D208" s="194" t="s">
        <v>191</v>
      </c>
      <c r="E208" s="216" t="s">
        <v>19</v>
      </c>
      <c r="F208" s="217" t="s">
        <v>196</v>
      </c>
      <c r="G208" s="215"/>
      <c r="H208" s="218">
        <v>8780</v>
      </c>
      <c r="I208" s="219"/>
      <c r="J208" s="215"/>
      <c r="K208" s="215"/>
      <c r="L208" s="220"/>
      <c r="M208" s="221"/>
      <c r="N208" s="222"/>
      <c r="O208" s="222"/>
      <c r="P208" s="222"/>
      <c r="Q208" s="222"/>
      <c r="R208" s="222"/>
      <c r="S208" s="222"/>
      <c r="T208" s="223"/>
      <c r="AT208" s="224" t="s">
        <v>191</v>
      </c>
      <c r="AU208" s="224" t="s">
        <v>81</v>
      </c>
      <c r="AV208" s="15" t="s">
        <v>189</v>
      </c>
      <c r="AW208" s="15" t="s">
        <v>32</v>
      </c>
      <c r="AX208" s="15" t="s">
        <v>79</v>
      </c>
      <c r="AY208" s="224" t="s">
        <v>181</v>
      </c>
    </row>
    <row r="209" spans="1:65" s="2" customFormat="1" ht="90" customHeight="1">
      <c r="A209" s="34"/>
      <c r="B209" s="35"/>
      <c r="C209" s="225" t="s">
        <v>320</v>
      </c>
      <c r="D209" s="225" t="s">
        <v>199</v>
      </c>
      <c r="E209" s="226" t="s">
        <v>301</v>
      </c>
      <c r="F209" s="227" t="s">
        <v>302</v>
      </c>
      <c r="G209" s="228" t="s">
        <v>262</v>
      </c>
      <c r="H209" s="229">
        <v>8780</v>
      </c>
      <c r="I209" s="230"/>
      <c r="J209" s="231">
        <f>ROUND(I209*H209,2)</f>
        <v>0</v>
      </c>
      <c r="K209" s="227" t="s">
        <v>187</v>
      </c>
      <c r="L209" s="39"/>
      <c r="M209" s="232" t="s">
        <v>19</v>
      </c>
      <c r="N209" s="233" t="s">
        <v>42</v>
      </c>
      <c r="O209" s="64"/>
      <c r="P209" s="188">
        <f>O209*H209</f>
        <v>0</v>
      </c>
      <c r="Q209" s="188">
        <v>0</v>
      </c>
      <c r="R209" s="188">
        <f>Q209*H209</f>
        <v>0</v>
      </c>
      <c r="S209" s="188">
        <v>0</v>
      </c>
      <c r="T209" s="189">
        <f>S209*H209</f>
        <v>0</v>
      </c>
      <c r="U209" s="34"/>
      <c r="V209" s="34"/>
      <c r="W209" s="34"/>
      <c r="X209" s="34"/>
      <c r="Y209" s="34"/>
      <c r="Z209" s="34"/>
      <c r="AA209" s="34"/>
      <c r="AB209" s="34"/>
      <c r="AC209" s="34"/>
      <c r="AD209" s="34"/>
      <c r="AE209" s="34"/>
      <c r="AR209" s="190" t="s">
        <v>189</v>
      </c>
      <c r="AT209" s="190" t="s">
        <v>199</v>
      </c>
      <c r="AU209" s="190" t="s">
        <v>81</v>
      </c>
      <c r="AY209" s="17" t="s">
        <v>181</v>
      </c>
      <c r="BE209" s="191">
        <f>IF(N209="základní",J209,0)</f>
        <v>0</v>
      </c>
      <c r="BF209" s="191">
        <f>IF(N209="snížená",J209,0)</f>
        <v>0</v>
      </c>
      <c r="BG209" s="191">
        <f>IF(N209="zákl. přenesená",J209,0)</f>
        <v>0</v>
      </c>
      <c r="BH209" s="191">
        <f>IF(N209="sníž. přenesená",J209,0)</f>
        <v>0</v>
      </c>
      <c r="BI209" s="191">
        <f>IF(N209="nulová",J209,0)</f>
        <v>0</v>
      </c>
      <c r="BJ209" s="17" t="s">
        <v>79</v>
      </c>
      <c r="BK209" s="191">
        <f>ROUND(I209*H209,2)</f>
        <v>0</v>
      </c>
      <c r="BL209" s="17" t="s">
        <v>189</v>
      </c>
      <c r="BM209" s="190" t="s">
        <v>634</v>
      </c>
    </row>
    <row r="210" spans="2:51" s="14" customFormat="1" ht="12">
      <c r="B210" s="203"/>
      <c r="C210" s="204"/>
      <c r="D210" s="194" t="s">
        <v>191</v>
      </c>
      <c r="E210" s="205" t="s">
        <v>19</v>
      </c>
      <c r="F210" s="206" t="s">
        <v>627</v>
      </c>
      <c r="G210" s="204"/>
      <c r="H210" s="207">
        <v>1280</v>
      </c>
      <c r="I210" s="208"/>
      <c r="J210" s="204"/>
      <c r="K210" s="204"/>
      <c r="L210" s="209"/>
      <c r="M210" s="210"/>
      <c r="N210" s="211"/>
      <c r="O210" s="211"/>
      <c r="P210" s="211"/>
      <c r="Q210" s="211"/>
      <c r="R210" s="211"/>
      <c r="S210" s="211"/>
      <c r="T210" s="212"/>
      <c r="AT210" s="213" t="s">
        <v>191</v>
      </c>
      <c r="AU210" s="213" t="s">
        <v>81</v>
      </c>
      <c r="AV210" s="14" t="s">
        <v>81</v>
      </c>
      <c r="AW210" s="14" t="s">
        <v>32</v>
      </c>
      <c r="AX210" s="14" t="s">
        <v>71</v>
      </c>
      <c r="AY210" s="213" t="s">
        <v>181</v>
      </c>
    </row>
    <row r="211" spans="2:51" s="14" customFormat="1" ht="12">
      <c r="B211" s="203"/>
      <c r="C211" s="204"/>
      <c r="D211" s="194" t="s">
        <v>191</v>
      </c>
      <c r="E211" s="205" t="s">
        <v>19</v>
      </c>
      <c r="F211" s="206" t="s">
        <v>628</v>
      </c>
      <c r="G211" s="204"/>
      <c r="H211" s="207">
        <v>1280</v>
      </c>
      <c r="I211" s="208"/>
      <c r="J211" s="204"/>
      <c r="K211" s="204"/>
      <c r="L211" s="209"/>
      <c r="M211" s="210"/>
      <c r="N211" s="211"/>
      <c r="O211" s="211"/>
      <c r="P211" s="211"/>
      <c r="Q211" s="211"/>
      <c r="R211" s="211"/>
      <c r="S211" s="211"/>
      <c r="T211" s="212"/>
      <c r="AT211" s="213" t="s">
        <v>191</v>
      </c>
      <c r="AU211" s="213" t="s">
        <v>81</v>
      </c>
      <c r="AV211" s="14" t="s">
        <v>81</v>
      </c>
      <c r="AW211" s="14" t="s">
        <v>32</v>
      </c>
      <c r="AX211" s="14" t="s">
        <v>71</v>
      </c>
      <c r="AY211" s="213" t="s">
        <v>181</v>
      </c>
    </row>
    <row r="212" spans="2:51" s="14" customFormat="1" ht="12">
      <c r="B212" s="203"/>
      <c r="C212" s="204"/>
      <c r="D212" s="194" t="s">
        <v>191</v>
      </c>
      <c r="E212" s="205" t="s">
        <v>19</v>
      </c>
      <c r="F212" s="206" t="s">
        <v>629</v>
      </c>
      <c r="G212" s="204"/>
      <c r="H212" s="207">
        <v>1400</v>
      </c>
      <c r="I212" s="208"/>
      <c r="J212" s="204"/>
      <c r="K212" s="204"/>
      <c r="L212" s="209"/>
      <c r="M212" s="210"/>
      <c r="N212" s="211"/>
      <c r="O212" s="211"/>
      <c r="P212" s="211"/>
      <c r="Q212" s="211"/>
      <c r="R212" s="211"/>
      <c r="S212" s="211"/>
      <c r="T212" s="212"/>
      <c r="AT212" s="213" t="s">
        <v>191</v>
      </c>
      <c r="AU212" s="213" t="s">
        <v>81</v>
      </c>
      <c r="AV212" s="14" t="s">
        <v>81</v>
      </c>
      <c r="AW212" s="14" t="s">
        <v>32</v>
      </c>
      <c r="AX212" s="14" t="s">
        <v>71</v>
      </c>
      <c r="AY212" s="213" t="s">
        <v>181</v>
      </c>
    </row>
    <row r="213" spans="2:51" s="14" customFormat="1" ht="12">
      <c r="B213" s="203"/>
      <c r="C213" s="204"/>
      <c r="D213" s="194" t="s">
        <v>191</v>
      </c>
      <c r="E213" s="205" t="s">
        <v>19</v>
      </c>
      <c r="F213" s="206" t="s">
        <v>630</v>
      </c>
      <c r="G213" s="204"/>
      <c r="H213" s="207">
        <v>1160</v>
      </c>
      <c r="I213" s="208"/>
      <c r="J213" s="204"/>
      <c r="K213" s="204"/>
      <c r="L213" s="209"/>
      <c r="M213" s="210"/>
      <c r="N213" s="211"/>
      <c r="O213" s="211"/>
      <c r="P213" s="211"/>
      <c r="Q213" s="211"/>
      <c r="R213" s="211"/>
      <c r="S213" s="211"/>
      <c r="T213" s="212"/>
      <c r="AT213" s="213" t="s">
        <v>191</v>
      </c>
      <c r="AU213" s="213" t="s">
        <v>81</v>
      </c>
      <c r="AV213" s="14" t="s">
        <v>81</v>
      </c>
      <c r="AW213" s="14" t="s">
        <v>32</v>
      </c>
      <c r="AX213" s="14" t="s">
        <v>71</v>
      </c>
      <c r="AY213" s="213" t="s">
        <v>181</v>
      </c>
    </row>
    <row r="214" spans="2:51" s="14" customFormat="1" ht="12">
      <c r="B214" s="203"/>
      <c r="C214" s="204"/>
      <c r="D214" s="194" t="s">
        <v>191</v>
      </c>
      <c r="E214" s="205" t="s">
        <v>19</v>
      </c>
      <c r="F214" s="206" t="s">
        <v>631</v>
      </c>
      <c r="G214" s="204"/>
      <c r="H214" s="207">
        <v>1160</v>
      </c>
      <c r="I214" s="208"/>
      <c r="J214" s="204"/>
      <c r="K214" s="204"/>
      <c r="L214" s="209"/>
      <c r="M214" s="210"/>
      <c r="N214" s="211"/>
      <c r="O214" s="211"/>
      <c r="P214" s="211"/>
      <c r="Q214" s="211"/>
      <c r="R214" s="211"/>
      <c r="S214" s="211"/>
      <c r="T214" s="212"/>
      <c r="AT214" s="213" t="s">
        <v>191</v>
      </c>
      <c r="AU214" s="213" t="s">
        <v>81</v>
      </c>
      <c r="AV214" s="14" t="s">
        <v>81</v>
      </c>
      <c r="AW214" s="14" t="s">
        <v>32</v>
      </c>
      <c r="AX214" s="14" t="s">
        <v>71</v>
      </c>
      <c r="AY214" s="213" t="s">
        <v>181</v>
      </c>
    </row>
    <row r="215" spans="2:51" s="14" customFormat="1" ht="12">
      <c r="B215" s="203"/>
      <c r="C215" s="204"/>
      <c r="D215" s="194" t="s">
        <v>191</v>
      </c>
      <c r="E215" s="205" t="s">
        <v>19</v>
      </c>
      <c r="F215" s="206" t="s">
        <v>632</v>
      </c>
      <c r="G215" s="204"/>
      <c r="H215" s="207">
        <v>1400</v>
      </c>
      <c r="I215" s="208"/>
      <c r="J215" s="204"/>
      <c r="K215" s="204"/>
      <c r="L215" s="209"/>
      <c r="M215" s="210"/>
      <c r="N215" s="211"/>
      <c r="O215" s="211"/>
      <c r="P215" s="211"/>
      <c r="Q215" s="211"/>
      <c r="R215" s="211"/>
      <c r="S215" s="211"/>
      <c r="T215" s="212"/>
      <c r="AT215" s="213" t="s">
        <v>191</v>
      </c>
      <c r="AU215" s="213" t="s">
        <v>81</v>
      </c>
      <c r="AV215" s="14" t="s">
        <v>81</v>
      </c>
      <c r="AW215" s="14" t="s">
        <v>32</v>
      </c>
      <c r="AX215" s="14" t="s">
        <v>71</v>
      </c>
      <c r="AY215" s="213" t="s">
        <v>181</v>
      </c>
    </row>
    <row r="216" spans="2:51" s="14" customFormat="1" ht="12">
      <c r="B216" s="203"/>
      <c r="C216" s="204"/>
      <c r="D216" s="194" t="s">
        <v>191</v>
      </c>
      <c r="E216" s="205" t="s">
        <v>19</v>
      </c>
      <c r="F216" s="206" t="s">
        <v>633</v>
      </c>
      <c r="G216" s="204"/>
      <c r="H216" s="207">
        <v>1100</v>
      </c>
      <c r="I216" s="208"/>
      <c r="J216" s="204"/>
      <c r="K216" s="204"/>
      <c r="L216" s="209"/>
      <c r="M216" s="210"/>
      <c r="N216" s="211"/>
      <c r="O216" s="211"/>
      <c r="P216" s="211"/>
      <c r="Q216" s="211"/>
      <c r="R216" s="211"/>
      <c r="S216" s="211"/>
      <c r="T216" s="212"/>
      <c r="AT216" s="213" t="s">
        <v>191</v>
      </c>
      <c r="AU216" s="213" t="s">
        <v>81</v>
      </c>
      <c r="AV216" s="14" t="s">
        <v>81</v>
      </c>
      <c r="AW216" s="14" t="s">
        <v>32</v>
      </c>
      <c r="AX216" s="14" t="s">
        <v>71</v>
      </c>
      <c r="AY216" s="213" t="s">
        <v>181</v>
      </c>
    </row>
    <row r="217" spans="2:51" s="15" customFormat="1" ht="12">
      <c r="B217" s="214"/>
      <c r="C217" s="215"/>
      <c r="D217" s="194" t="s">
        <v>191</v>
      </c>
      <c r="E217" s="216" t="s">
        <v>19</v>
      </c>
      <c r="F217" s="217" t="s">
        <v>196</v>
      </c>
      <c r="G217" s="215"/>
      <c r="H217" s="218">
        <v>8780</v>
      </c>
      <c r="I217" s="219"/>
      <c r="J217" s="215"/>
      <c r="K217" s="215"/>
      <c r="L217" s="220"/>
      <c r="M217" s="221"/>
      <c r="N217" s="222"/>
      <c r="O217" s="222"/>
      <c r="P217" s="222"/>
      <c r="Q217" s="222"/>
      <c r="R217" s="222"/>
      <c r="S217" s="222"/>
      <c r="T217" s="223"/>
      <c r="AT217" s="224" t="s">
        <v>191</v>
      </c>
      <c r="AU217" s="224" t="s">
        <v>81</v>
      </c>
      <c r="AV217" s="15" t="s">
        <v>189</v>
      </c>
      <c r="AW217" s="15" t="s">
        <v>32</v>
      </c>
      <c r="AX217" s="15" t="s">
        <v>79</v>
      </c>
      <c r="AY217" s="224" t="s">
        <v>181</v>
      </c>
    </row>
    <row r="218" spans="1:65" s="2" customFormat="1" ht="142.2" customHeight="1">
      <c r="A218" s="34"/>
      <c r="B218" s="35"/>
      <c r="C218" s="225" t="s">
        <v>7</v>
      </c>
      <c r="D218" s="225" t="s">
        <v>199</v>
      </c>
      <c r="E218" s="226" t="s">
        <v>200</v>
      </c>
      <c r="F218" s="227" t="s">
        <v>201</v>
      </c>
      <c r="G218" s="228" t="s">
        <v>202</v>
      </c>
      <c r="H218" s="229">
        <v>20.66</v>
      </c>
      <c r="I218" s="230"/>
      <c r="J218" s="231">
        <f>ROUND(I218*H218,2)</f>
        <v>0</v>
      </c>
      <c r="K218" s="227" t="s">
        <v>187</v>
      </c>
      <c r="L218" s="39"/>
      <c r="M218" s="232" t="s">
        <v>19</v>
      </c>
      <c r="N218" s="233" t="s">
        <v>42</v>
      </c>
      <c r="O218" s="64"/>
      <c r="P218" s="188">
        <f>O218*H218</f>
        <v>0</v>
      </c>
      <c r="Q218" s="188">
        <v>0</v>
      </c>
      <c r="R218" s="188">
        <f>Q218*H218</f>
        <v>0</v>
      </c>
      <c r="S218" s="188">
        <v>0</v>
      </c>
      <c r="T218" s="189">
        <f>S218*H218</f>
        <v>0</v>
      </c>
      <c r="U218" s="34"/>
      <c r="V218" s="34"/>
      <c r="W218" s="34"/>
      <c r="X218" s="34"/>
      <c r="Y218" s="34"/>
      <c r="Z218" s="34"/>
      <c r="AA218" s="34"/>
      <c r="AB218" s="34"/>
      <c r="AC218" s="34"/>
      <c r="AD218" s="34"/>
      <c r="AE218" s="34"/>
      <c r="AR218" s="190" t="s">
        <v>189</v>
      </c>
      <c r="AT218" s="190" t="s">
        <v>199</v>
      </c>
      <c r="AU218" s="190" t="s">
        <v>81</v>
      </c>
      <c r="AY218" s="17" t="s">
        <v>181</v>
      </c>
      <c r="BE218" s="191">
        <f>IF(N218="základní",J218,0)</f>
        <v>0</v>
      </c>
      <c r="BF218" s="191">
        <f>IF(N218="snížená",J218,0)</f>
        <v>0</v>
      </c>
      <c r="BG218" s="191">
        <f>IF(N218="zákl. přenesená",J218,0)</f>
        <v>0</v>
      </c>
      <c r="BH218" s="191">
        <f>IF(N218="sníž. přenesená",J218,0)</f>
        <v>0</v>
      </c>
      <c r="BI218" s="191">
        <f>IF(N218="nulová",J218,0)</f>
        <v>0</v>
      </c>
      <c r="BJ218" s="17" t="s">
        <v>79</v>
      </c>
      <c r="BK218" s="191">
        <f>ROUND(I218*H218,2)</f>
        <v>0</v>
      </c>
      <c r="BL218" s="17" t="s">
        <v>189</v>
      </c>
      <c r="BM218" s="190" t="s">
        <v>635</v>
      </c>
    </row>
    <row r="219" spans="1:47" s="2" customFormat="1" ht="19.2">
      <c r="A219" s="34"/>
      <c r="B219" s="35"/>
      <c r="C219" s="36"/>
      <c r="D219" s="194" t="s">
        <v>204</v>
      </c>
      <c r="E219" s="36"/>
      <c r="F219" s="234" t="s">
        <v>205</v>
      </c>
      <c r="G219" s="36"/>
      <c r="H219" s="36"/>
      <c r="I219" s="235"/>
      <c r="J219" s="36"/>
      <c r="K219" s="36"/>
      <c r="L219" s="39"/>
      <c r="M219" s="236"/>
      <c r="N219" s="237"/>
      <c r="O219" s="64"/>
      <c r="P219" s="64"/>
      <c r="Q219" s="64"/>
      <c r="R219" s="64"/>
      <c r="S219" s="64"/>
      <c r="T219" s="65"/>
      <c r="U219" s="34"/>
      <c r="V219" s="34"/>
      <c r="W219" s="34"/>
      <c r="X219" s="34"/>
      <c r="Y219" s="34"/>
      <c r="Z219" s="34"/>
      <c r="AA219" s="34"/>
      <c r="AB219" s="34"/>
      <c r="AC219" s="34"/>
      <c r="AD219" s="34"/>
      <c r="AE219" s="34"/>
      <c r="AT219" s="17" t="s">
        <v>204</v>
      </c>
      <c r="AU219" s="17" t="s">
        <v>81</v>
      </c>
    </row>
    <row r="220" spans="2:51" s="13" customFormat="1" ht="12">
      <c r="B220" s="192"/>
      <c r="C220" s="193"/>
      <c r="D220" s="194" t="s">
        <v>191</v>
      </c>
      <c r="E220" s="195" t="s">
        <v>19</v>
      </c>
      <c r="F220" s="196" t="s">
        <v>192</v>
      </c>
      <c r="G220" s="193"/>
      <c r="H220" s="195" t="s">
        <v>19</v>
      </c>
      <c r="I220" s="197"/>
      <c r="J220" s="193"/>
      <c r="K220" s="193"/>
      <c r="L220" s="198"/>
      <c r="M220" s="199"/>
      <c r="N220" s="200"/>
      <c r="O220" s="200"/>
      <c r="P220" s="200"/>
      <c r="Q220" s="200"/>
      <c r="R220" s="200"/>
      <c r="S220" s="200"/>
      <c r="T220" s="201"/>
      <c r="AT220" s="202" t="s">
        <v>191</v>
      </c>
      <c r="AU220" s="202" t="s">
        <v>81</v>
      </c>
      <c r="AV220" s="13" t="s">
        <v>79</v>
      </c>
      <c r="AW220" s="13" t="s">
        <v>32</v>
      </c>
      <c r="AX220" s="13" t="s">
        <v>71</v>
      </c>
      <c r="AY220" s="202" t="s">
        <v>181</v>
      </c>
    </row>
    <row r="221" spans="2:51" s="14" customFormat="1" ht="12">
      <c r="B221" s="203"/>
      <c r="C221" s="204"/>
      <c r="D221" s="194" t="s">
        <v>191</v>
      </c>
      <c r="E221" s="205" t="s">
        <v>19</v>
      </c>
      <c r="F221" s="206" t="s">
        <v>636</v>
      </c>
      <c r="G221" s="204"/>
      <c r="H221" s="207">
        <v>8.28</v>
      </c>
      <c r="I221" s="208"/>
      <c r="J221" s="204"/>
      <c r="K221" s="204"/>
      <c r="L221" s="209"/>
      <c r="M221" s="210"/>
      <c r="N221" s="211"/>
      <c r="O221" s="211"/>
      <c r="P221" s="211"/>
      <c r="Q221" s="211"/>
      <c r="R221" s="211"/>
      <c r="S221" s="211"/>
      <c r="T221" s="212"/>
      <c r="AT221" s="213" t="s">
        <v>191</v>
      </c>
      <c r="AU221" s="213" t="s">
        <v>81</v>
      </c>
      <c r="AV221" s="14" t="s">
        <v>81</v>
      </c>
      <c r="AW221" s="14" t="s">
        <v>32</v>
      </c>
      <c r="AX221" s="14" t="s">
        <v>71</v>
      </c>
      <c r="AY221" s="213" t="s">
        <v>181</v>
      </c>
    </row>
    <row r="222" spans="2:51" s="13" customFormat="1" ht="12">
      <c r="B222" s="192"/>
      <c r="C222" s="193"/>
      <c r="D222" s="194" t="s">
        <v>191</v>
      </c>
      <c r="E222" s="195" t="s">
        <v>19</v>
      </c>
      <c r="F222" s="196" t="s">
        <v>194</v>
      </c>
      <c r="G222" s="193"/>
      <c r="H222" s="195" t="s">
        <v>19</v>
      </c>
      <c r="I222" s="197"/>
      <c r="J222" s="193"/>
      <c r="K222" s="193"/>
      <c r="L222" s="198"/>
      <c r="M222" s="199"/>
      <c r="N222" s="200"/>
      <c r="O222" s="200"/>
      <c r="P222" s="200"/>
      <c r="Q222" s="200"/>
      <c r="R222" s="200"/>
      <c r="S222" s="200"/>
      <c r="T222" s="201"/>
      <c r="AT222" s="202" t="s">
        <v>191</v>
      </c>
      <c r="AU222" s="202" t="s">
        <v>81</v>
      </c>
      <c r="AV222" s="13" t="s">
        <v>79</v>
      </c>
      <c r="AW222" s="13" t="s">
        <v>32</v>
      </c>
      <c r="AX222" s="13" t="s">
        <v>71</v>
      </c>
      <c r="AY222" s="202" t="s">
        <v>181</v>
      </c>
    </row>
    <row r="223" spans="2:51" s="14" customFormat="1" ht="12">
      <c r="B223" s="203"/>
      <c r="C223" s="204"/>
      <c r="D223" s="194" t="s">
        <v>191</v>
      </c>
      <c r="E223" s="205" t="s">
        <v>19</v>
      </c>
      <c r="F223" s="206" t="s">
        <v>636</v>
      </c>
      <c r="G223" s="204"/>
      <c r="H223" s="207">
        <v>8.28</v>
      </c>
      <c r="I223" s="208"/>
      <c r="J223" s="204"/>
      <c r="K223" s="204"/>
      <c r="L223" s="209"/>
      <c r="M223" s="210"/>
      <c r="N223" s="211"/>
      <c r="O223" s="211"/>
      <c r="P223" s="211"/>
      <c r="Q223" s="211"/>
      <c r="R223" s="211"/>
      <c r="S223" s="211"/>
      <c r="T223" s="212"/>
      <c r="AT223" s="213" t="s">
        <v>191</v>
      </c>
      <c r="AU223" s="213" t="s">
        <v>81</v>
      </c>
      <c r="AV223" s="14" t="s">
        <v>81</v>
      </c>
      <c r="AW223" s="14" t="s">
        <v>32</v>
      </c>
      <c r="AX223" s="14" t="s">
        <v>71</v>
      </c>
      <c r="AY223" s="213" t="s">
        <v>181</v>
      </c>
    </row>
    <row r="224" spans="2:51" s="13" customFormat="1" ht="12">
      <c r="B224" s="192"/>
      <c r="C224" s="193"/>
      <c r="D224" s="194" t="s">
        <v>191</v>
      </c>
      <c r="E224" s="195" t="s">
        <v>19</v>
      </c>
      <c r="F224" s="196" t="s">
        <v>409</v>
      </c>
      <c r="G224" s="193"/>
      <c r="H224" s="195" t="s">
        <v>19</v>
      </c>
      <c r="I224" s="197"/>
      <c r="J224" s="193"/>
      <c r="K224" s="193"/>
      <c r="L224" s="198"/>
      <c r="M224" s="199"/>
      <c r="N224" s="200"/>
      <c r="O224" s="200"/>
      <c r="P224" s="200"/>
      <c r="Q224" s="200"/>
      <c r="R224" s="200"/>
      <c r="S224" s="200"/>
      <c r="T224" s="201"/>
      <c r="AT224" s="202" t="s">
        <v>191</v>
      </c>
      <c r="AU224" s="202" t="s">
        <v>81</v>
      </c>
      <c r="AV224" s="13" t="s">
        <v>79</v>
      </c>
      <c r="AW224" s="13" t="s">
        <v>32</v>
      </c>
      <c r="AX224" s="13" t="s">
        <v>71</v>
      </c>
      <c r="AY224" s="202" t="s">
        <v>181</v>
      </c>
    </row>
    <row r="225" spans="2:51" s="14" customFormat="1" ht="12">
      <c r="B225" s="203"/>
      <c r="C225" s="204"/>
      <c r="D225" s="194" t="s">
        <v>191</v>
      </c>
      <c r="E225" s="205" t="s">
        <v>19</v>
      </c>
      <c r="F225" s="206" t="s">
        <v>637</v>
      </c>
      <c r="G225" s="204"/>
      <c r="H225" s="207">
        <v>4.1</v>
      </c>
      <c r="I225" s="208"/>
      <c r="J225" s="204"/>
      <c r="K225" s="204"/>
      <c r="L225" s="209"/>
      <c r="M225" s="210"/>
      <c r="N225" s="211"/>
      <c r="O225" s="211"/>
      <c r="P225" s="211"/>
      <c r="Q225" s="211"/>
      <c r="R225" s="211"/>
      <c r="S225" s="211"/>
      <c r="T225" s="212"/>
      <c r="AT225" s="213" t="s">
        <v>191</v>
      </c>
      <c r="AU225" s="213" t="s">
        <v>81</v>
      </c>
      <c r="AV225" s="14" t="s">
        <v>81</v>
      </c>
      <c r="AW225" s="14" t="s">
        <v>32</v>
      </c>
      <c r="AX225" s="14" t="s">
        <v>71</v>
      </c>
      <c r="AY225" s="213" t="s">
        <v>181</v>
      </c>
    </row>
    <row r="226" spans="2:51" s="15" customFormat="1" ht="12">
      <c r="B226" s="214"/>
      <c r="C226" s="215"/>
      <c r="D226" s="194" t="s">
        <v>191</v>
      </c>
      <c r="E226" s="216" t="s">
        <v>19</v>
      </c>
      <c r="F226" s="217" t="s">
        <v>196</v>
      </c>
      <c r="G226" s="215"/>
      <c r="H226" s="218">
        <v>20.66</v>
      </c>
      <c r="I226" s="219"/>
      <c r="J226" s="215"/>
      <c r="K226" s="215"/>
      <c r="L226" s="220"/>
      <c r="M226" s="221"/>
      <c r="N226" s="222"/>
      <c r="O226" s="222"/>
      <c r="P226" s="222"/>
      <c r="Q226" s="222"/>
      <c r="R226" s="222"/>
      <c r="S226" s="222"/>
      <c r="T226" s="223"/>
      <c r="AT226" s="224" t="s">
        <v>191</v>
      </c>
      <c r="AU226" s="224" t="s">
        <v>81</v>
      </c>
      <c r="AV226" s="15" t="s">
        <v>189</v>
      </c>
      <c r="AW226" s="15" t="s">
        <v>32</v>
      </c>
      <c r="AX226" s="15" t="s">
        <v>79</v>
      </c>
      <c r="AY226" s="224" t="s">
        <v>181</v>
      </c>
    </row>
    <row r="227" spans="1:65" s="2" customFormat="1" ht="76.35" customHeight="1">
      <c r="A227" s="34"/>
      <c r="B227" s="35"/>
      <c r="C227" s="225" t="s">
        <v>429</v>
      </c>
      <c r="D227" s="225" t="s">
        <v>199</v>
      </c>
      <c r="E227" s="226" t="s">
        <v>209</v>
      </c>
      <c r="F227" s="227" t="s">
        <v>210</v>
      </c>
      <c r="G227" s="228" t="s">
        <v>211</v>
      </c>
      <c r="H227" s="229">
        <v>2898</v>
      </c>
      <c r="I227" s="230"/>
      <c r="J227" s="231">
        <f>ROUND(I227*H227,2)</f>
        <v>0</v>
      </c>
      <c r="K227" s="227" t="s">
        <v>187</v>
      </c>
      <c r="L227" s="39"/>
      <c r="M227" s="232" t="s">
        <v>19</v>
      </c>
      <c r="N227" s="233" t="s">
        <v>42</v>
      </c>
      <c r="O227" s="64"/>
      <c r="P227" s="188">
        <f>O227*H227</f>
        <v>0</v>
      </c>
      <c r="Q227" s="188">
        <v>0</v>
      </c>
      <c r="R227" s="188">
        <f>Q227*H227</f>
        <v>0</v>
      </c>
      <c r="S227" s="188">
        <v>0</v>
      </c>
      <c r="T227" s="189">
        <f>S227*H227</f>
        <v>0</v>
      </c>
      <c r="U227" s="34"/>
      <c r="V227" s="34"/>
      <c r="W227" s="34"/>
      <c r="X227" s="34"/>
      <c r="Y227" s="34"/>
      <c r="Z227" s="34"/>
      <c r="AA227" s="34"/>
      <c r="AB227" s="34"/>
      <c r="AC227" s="34"/>
      <c r="AD227" s="34"/>
      <c r="AE227" s="34"/>
      <c r="AR227" s="190" t="s">
        <v>189</v>
      </c>
      <c r="AT227" s="190" t="s">
        <v>199</v>
      </c>
      <c r="AU227" s="190" t="s">
        <v>81</v>
      </c>
      <c r="AY227" s="17" t="s">
        <v>181</v>
      </c>
      <c r="BE227" s="191">
        <f>IF(N227="základní",J227,0)</f>
        <v>0</v>
      </c>
      <c r="BF227" s="191">
        <f>IF(N227="snížená",J227,0)</f>
        <v>0</v>
      </c>
      <c r="BG227" s="191">
        <f>IF(N227="zákl. přenesená",J227,0)</f>
        <v>0</v>
      </c>
      <c r="BH227" s="191">
        <f>IF(N227="sníž. přenesená",J227,0)</f>
        <v>0</v>
      </c>
      <c r="BI227" s="191">
        <f>IF(N227="nulová",J227,0)</f>
        <v>0</v>
      </c>
      <c r="BJ227" s="17" t="s">
        <v>79</v>
      </c>
      <c r="BK227" s="191">
        <f>ROUND(I227*H227,2)</f>
        <v>0</v>
      </c>
      <c r="BL227" s="17" t="s">
        <v>189</v>
      </c>
      <c r="BM227" s="190" t="s">
        <v>638</v>
      </c>
    </row>
    <row r="228" spans="2:51" s="13" customFormat="1" ht="12">
      <c r="B228" s="192"/>
      <c r="C228" s="193"/>
      <c r="D228" s="194" t="s">
        <v>191</v>
      </c>
      <c r="E228" s="195" t="s">
        <v>19</v>
      </c>
      <c r="F228" s="196" t="s">
        <v>192</v>
      </c>
      <c r="G228" s="193"/>
      <c r="H228" s="195" t="s">
        <v>19</v>
      </c>
      <c r="I228" s="197"/>
      <c r="J228" s="193"/>
      <c r="K228" s="193"/>
      <c r="L228" s="198"/>
      <c r="M228" s="199"/>
      <c r="N228" s="200"/>
      <c r="O228" s="200"/>
      <c r="P228" s="200"/>
      <c r="Q228" s="200"/>
      <c r="R228" s="200"/>
      <c r="S228" s="200"/>
      <c r="T228" s="201"/>
      <c r="AT228" s="202" t="s">
        <v>191</v>
      </c>
      <c r="AU228" s="202" t="s">
        <v>81</v>
      </c>
      <c r="AV228" s="13" t="s">
        <v>79</v>
      </c>
      <c r="AW228" s="13" t="s">
        <v>32</v>
      </c>
      <c r="AX228" s="13" t="s">
        <v>71</v>
      </c>
      <c r="AY228" s="202" t="s">
        <v>181</v>
      </c>
    </row>
    <row r="229" spans="2:51" s="14" customFormat="1" ht="12">
      <c r="B229" s="203"/>
      <c r="C229" s="204"/>
      <c r="D229" s="194" t="s">
        <v>191</v>
      </c>
      <c r="E229" s="205" t="s">
        <v>19</v>
      </c>
      <c r="F229" s="206" t="s">
        <v>639</v>
      </c>
      <c r="G229" s="204"/>
      <c r="H229" s="207">
        <v>1449</v>
      </c>
      <c r="I229" s="208"/>
      <c r="J229" s="204"/>
      <c r="K229" s="204"/>
      <c r="L229" s="209"/>
      <c r="M229" s="210"/>
      <c r="N229" s="211"/>
      <c r="O229" s="211"/>
      <c r="P229" s="211"/>
      <c r="Q229" s="211"/>
      <c r="R229" s="211"/>
      <c r="S229" s="211"/>
      <c r="T229" s="212"/>
      <c r="AT229" s="213" t="s">
        <v>191</v>
      </c>
      <c r="AU229" s="213" t="s">
        <v>81</v>
      </c>
      <c r="AV229" s="14" t="s">
        <v>81</v>
      </c>
      <c r="AW229" s="14" t="s">
        <v>32</v>
      </c>
      <c r="AX229" s="14" t="s">
        <v>71</v>
      </c>
      <c r="AY229" s="213" t="s">
        <v>181</v>
      </c>
    </row>
    <row r="230" spans="2:51" s="13" customFormat="1" ht="12">
      <c r="B230" s="192"/>
      <c r="C230" s="193"/>
      <c r="D230" s="194" t="s">
        <v>191</v>
      </c>
      <c r="E230" s="195" t="s">
        <v>19</v>
      </c>
      <c r="F230" s="196" t="s">
        <v>194</v>
      </c>
      <c r="G230" s="193"/>
      <c r="H230" s="195" t="s">
        <v>19</v>
      </c>
      <c r="I230" s="197"/>
      <c r="J230" s="193"/>
      <c r="K230" s="193"/>
      <c r="L230" s="198"/>
      <c r="M230" s="199"/>
      <c r="N230" s="200"/>
      <c r="O230" s="200"/>
      <c r="P230" s="200"/>
      <c r="Q230" s="200"/>
      <c r="R230" s="200"/>
      <c r="S230" s="200"/>
      <c r="T230" s="201"/>
      <c r="AT230" s="202" t="s">
        <v>191</v>
      </c>
      <c r="AU230" s="202" t="s">
        <v>81</v>
      </c>
      <c r="AV230" s="13" t="s">
        <v>79</v>
      </c>
      <c r="AW230" s="13" t="s">
        <v>32</v>
      </c>
      <c r="AX230" s="13" t="s">
        <v>71</v>
      </c>
      <c r="AY230" s="202" t="s">
        <v>181</v>
      </c>
    </row>
    <row r="231" spans="2:51" s="14" customFormat="1" ht="12">
      <c r="B231" s="203"/>
      <c r="C231" s="204"/>
      <c r="D231" s="194" t="s">
        <v>191</v>
      </c>
      <c r="E231" s="205" t="s">
        <v>19</v>
      </c>
      <c r="F231" s="206" t="s">
        <v>639</v>
      </c>
      <c r="G231" s="204"/>
      <c r="H231" s="207">
        <v>1449</v>
      </c>
      <c r="I231" s="208"/>
      <c r="J231" s="204"/>
      <c r="K231" s="204"/>
      <c r="L231" s="209"/>
      <c r="M231" s="210"/>
      <c r="N231" s="211"/>
      <c r="O231" s="211"/>
      <c r="P231" s="211"/>
      <c r="Q231" s="211"/>
      <c r="R231" s="211"/>
      <c r="S231" s="211"/>
      <c r="T231" s="212"/>
      <c r="AT231" s="213" t="s">
        <v>191</v>
      </c>
      <c r="AU231" s="213" t="s">
        <v>81</v>
      </c>
      <c r="AV231" s="14" t="s">
        <v>81</v>
      </c>
      <c r="AW231" s="14" t="s">
        <v>32</v>
      </c>
      <c r="AX231" s="14" t="s">
        <v>71</v>
      </c>
      <c r="AY231" s="213" t="s">
        <v>181</v>
      </c>
    </row>
    <row r="232" spans="2:51" s="15" customFormat="1" ht="12">
      <c r="B232" s="214"/>
      <c r="C232" s="215"/>
      <c r="D232" s="194" t="s">
        <v>191</v>
      </c>
      <c r="E232" s="216" t="s">
        <v>19</v>
      </c>
      <c r="F232" s="217" t="s">
        <v>196</v>
      </c>
      <c r="G232" s="215"/>
      <c r="H232" s="218">
        <v>2898</v>
      </c>
      <c r="I232" s="219"/>
      <c r="J232" s="215"/>
      <c r="K232" s="215"/>
      <c r="L232" s="220"/>
      <c r="M232" s="221"/>
      <c r="N232" s="222"/>
      <c r="O232" s="222"/>
      <c r="P232" s="222"/>
      <c r="Q232" s="222"/>
      <c r="R232" s="222"/>
      <c r="S232" s="222"/>
      <c r="T232" s="223"/>
      <c r="AT232" s="224" t="s">
        <v>191</v>
      </c>
      <c r="AU232" s="224" t="s">
        <v>81</v>
      </c>
      <c r="AV232" s="15" t="s">
        <v>189</v>
      </c>
      <c r="AW232" s="15" t="s">
        <v>32</v>
      </c>
      <c r="AX232" s="15" t="s">
        <v>79</v>
      </c>
      <c r="AY232" s="224" t="s">
        <v>181</v>
      </c>
    </row>
    <row r="233" spans="1:65" s="2" customFormat="1" ht="55.5" customHeight="1">
      <c r="A233" s="34"/>
      <c r="B233" s="35"/>
      <c r="C233" s="225" t="s">
        <v>433</v>
      </c>
      <c r="D233" s="225" t="s">
        <v>199</v>
      </c>
      <c r="E233" s="226" t="s">
        <v>215</v>
      </c>
      <c r="F233" s="227" t="s">
        <v>216</v>
      </c>
      <c r="G233" s="228" t="s">
        <v>202</v>
      </c>
      <c r="H233" s="229">
        <v>16.56</v>
      </c>
      <c r="I233" s="230"/>
      <c r="J233" s="231">
        <f>ROUND(I233*H233,2)</f>
        <v>0</v>
      </c>
      <c r="K233" s="227" t="s">
        <v>187</v>
      </c>
      <c r="L233" s="39"/>
      <c r="M233" s="232" t="s">
        <v>19</v>
      </c>
      <c r="N233" s="233" t="s">
        <v>42</v>
      </c>
      <c r="O233" s="64"/>
      <c r="P233" s="188">
        <f>O233*H233</f>
        <v>0</v>
      </c>
      <c r="Q233" s="188">
        <v>0</v>
      </c>
      <c r="R233" s="188">
        <f>Q233*H233</f>
        <v>0</v>
      </c>
      <c r="S233" s="188">
        <v>0</v>
      </c>
      <c r="T233" s="189">
        <f>S233*H233</f>
        <v>0</v>
      </c>
      <c r="U233" s="34"/>
      <c r="V233" s="34"/>
      <c r="W233" s="34"/>
      <c r="X233" s="34"/>
      <c r="Y233" s="34"/>
      <c r="Z233" s="34"/>
      <c r="AA233" s="34"/>
      <c r="AB233" s="34"/>
      <c r="AC233" s="34"/>
      <c r="AD233" s="34"/>
      <c r="AE233" s="34"/>
      <c r="AR233" s="190" t="s">
        <v>189</v>
      </c>
      <c r="AT233" s="190" t="s">
        <v>199</v>
      </c>
      <c r="AU233" s="190" t="s">
        <v>81</v>
      </c>
      <c r="AY233" s="17" t="s">
        <v>181</v>
      </c>
      <c r="BE233" s="191">
        <f>IF(N233="základní",J233,0)</f>
        <v>0</v>
      </c>
      <c r="BF233" s="191">
        <f>IF(N233="snížená",J233,0)</f>
        <v>0</v>
      </c>
      <c r="BG233" s="191">
        <f>IF(N233="zákl. přenesená",J233,0)</f>
        <v>0</v>
      </c>
      <c r="BH233" s="191">
        <f>IF(N233="sníž. přenesená",J233,0)</f>
        <v>0</v>
      </c>
      <c r="BI233" s="191">
        <f>IF(N233="nulová",J233,0)</f>
        <v>0</v>
      </c>
      <c r="BJ233" s="17" t="s">
        <v>79</v>
      </c>
      <c r="BK233" s="191">
        <f>ROUND(I233*H233,2)</f>
        <v>0</v>
      </c>
      <c r="BL233" s="17" t="s">
        <v>189</v>
      </c>
      <c r="BM233" s="190" t="s">
        <v>640</v>
      </c>
    </row>
    <row r="234" spans="1:47" s="2" customFormat="1" ht="19.2">
      <c r="A234" s="34"/>
      <c r="B234" s="35"/>
      <c r="C234" s="36"/>
      <c r="D234" s="194" t="s">
        <v>204</v>
      </c>
      <c r="E234" s="36"/>
      <c r="F234" s="234" t="s">
        <v>218</v>
      </c>
      <c r="G234" s="36"/>
      <c r="H234" s="36"/>
      <c r="I234" s="235"/>
      <c r="J234" s="36"/>
      <c r="K234" s="36"/>
      <c r="L234" s="39"/>
      <c r="M234" s="236"/>
      <c r="N234" s="237"/>
      <c r="O234" s="64"/>
      <c r="P234" s="64"/>
      <c r="Q234" s="64"/>
      <c r="R234" s="64"/>
      <c r="S234" s="64"/>
      <c r="T234" s="65"/>
      <c r="U234" s="34"/>
      <c r="V234" s="34"/>
      <c r="W234" s="34"/>
      <c r="X234" s="34"/>
      <c r="Y234" s="34"/>
      <c r="Z234" s="34"/>
      <c r="AA234" s="34"/>
      <c r="AB234" s="34"/>
      <c r="AC234" s="34"/>
      <c r="AD234" s="34"/>
      <c r="AE234" s="34"/>
      <c r="AT234" s="17" t="s">
        <v>204</v>
      </c>
      <c r="AU234" s="17" t="s">
        <v>81</v>
      </c>
    </row>
    <row r="235" spans="2:51" s="13" customFormat="1" ht="12">
      <c r="B235" s="192"/>
      <c r="C235" s="193"/>
      <c r="D235" s="194" t="s">
        <v>191</v>
      </c>
      <c r="E235" s="195" t="s">
        <v>19</v>
      </c>
      <c r="F235" s="196" t="s">
        <v>192</v>
      </c>
      <c r="G235" s="193"/>
      <c r="H235" s="195" t="s">
        <v>19</v>
      </c>
      <c r="I235" s="197"/>
      <c r="J235" s="193"/>
      <c r="K235" s="193"/>
      <c r="L235" s="198"/>
      <c r="M235" s="199"/>
      <c r="N235" s="200"/>
      <c r="O235" s="200"/>
      <c r="P235" s="200"/>
      <c r="Q235" s="200"/>
      <c r="R235" s="200"/>
      <c r="S235" s="200"/>
      <c r="T235" s="201"/>
      <c r="AT235" s="202" t="s">
        <v>191</v>
      </c>
      <c r="AU235" s="202" t="s">
        <v>81</v>
      </c>
      <c r="AV235" s="13" t="s">
        <v>79</v>
      </c>
      <c r="AW235" s="13" t="s">
        <v>32</v>
      </c>
      <c r="AX235" s="13" t="s">
        <v>71</v>
      </c>
      <c r="AY235" s="202" t="s">
        <v>181</v>
      </c>
    </row>
    <row r="236" spans="2:51" s="14" customFormat="1" ht="12">
      <c r="B236" s="203"/>
      <c r="C236" s="204"/>
      <c r="D236" s="194" t="s">
        <v>191</v>
      </c>
      <c r="E236" s="205" t="s">
        <v>19</v>
      </c>
      <c r="F236" s="206" t="s">
        <v>636</v>
      </c>
      <c r="G236" s="204"/>
      <c r="H236" s="207">
        <v>8.28</v>
      </c>
      <c r="I236" s="208"/>
      <c r="J236" s="204"/>
      <c r="K236" s="204"/>
      <c r="L236" s="209"/>
      <c r="M236" s="210"/>
      <c r="N236" s="211"/>
      <c r="O236" s="211"/>
      <c r="P236" s="211"/>
      <c r="Q236" s="211"/>
      <c r="R236" s="211"/>
      <c r="S236" s="211"/>
      <c r="T236" s="212"/>
      <c r="AT236" s="213" t="s">
        <v>191</v>
      </c>
      <c r="AU236" s="213" t="s">
        <v>81</v>
      </c>
      <c r="AV236" s="14" t="s">
        <v>81</v>
      </c>
      <c r="AW236" s="14" t="s">
        <v>32</v>
      </c>
      <c r="AX236" s="14" t="s">
        <v>71</v>
      </c>
      <c r="AY236" s="213" t="s">
        <v>181</v>
      </c>
    </row>
    <row r="237" spans="2:51" s="13" customFormat="1" ht="12">
      <c r="B237" s="192"/>
      <c r="C237" s="193"/>
      <c r="D237" s="194" t="s">
        <v>191</v>
      </c>
      <c r="E237" s="195" t="s">
        <v>19</v>
      </c>
      <c r="F237" s="196" t="s">
        <v>194</v>
      </c>
      <c r="G237" s="193"/>
      <c r="H237" s="195" t="s">
        <v>19</v>
      </c>
      <c r="I237" s="197"/>
      <c r="J237" s="193"/>
      <c r="K237" s="193"/>
      <c r="L237" s="198"/>
      <c r="M237" s="199"/>
      <c r="N237" s="200"/>
      <c r="O237" s="200"/>
      <c r="P237" s="200"/>
      <c r="Q237" s="200"/>
      <c r="R237" s="200"/>
      <c r="S237" s="200"/>
      <c r="T237" s="201"/>
      <c r="AT237" s="202" t="s">
        <v>191</v>
      </c>
      <c r="AU237" s="202" t="s">
        <v>81</v>
      </c>
      <c r="AV237" s="13" t="s">
        <v>79</v>
      </c>
      <c r="AW237" s="13" t="s">
        <v>32</v>
      </c>
      <c r="AX237" s="13" t="s">
        <v>71</v>
      </c>
      <c r="AY237" s="202" t="s">
        <v>181</v>
      </c>
    </row>
    <row r="238" spans="2:51" s="14" customFormat="1" ht="12">
      <c r="B238" s="203"/>
      <c r="C238" s="204"/>
      <c r="D238" s="194" t="s">
        <v>191</v>
      </c>
      <c r="E238" s="205" t="s">
        <v>19</v>
      </c>
      <c r="F238" s="206" t="s">
        <v>636</v>
      </c>
      <c r="G238" s="204"/>
      <c r="H238" s="207">
        <v>8.28</v>
      </c>
      <c r="I238" s="208"/>
      <c r="J238" s="204"/>
      <c r="K238" s="204"/>
      <c r="L238" s="209"/>
      <c r="M238" s="210"/>
      <c r="N238" s="211"/>
      <c r="O238" s="211"/>
      <c r="P238" s="211"/>
      <c r="Q238" s="211"/>
      <c r="R238" s="211"/>
      <c r="S238" s="211"/>
      <c r="T238" s="212"/>
      <c r="AT238" s="213" t="s">
        <v>191</v>
      </c>
      <c r="AU238" s="213" t="s">
        <v>81</v>
      </c>
      <c r="AV238" s="14" t="s">
        <v>81</v>
      </c>
      <c r="AW238" s="14" t="s">
        <v>32</v>
      </c>
      <c r="AX238" s="14" t="s">
        <v>71</v>
      </c>
      <c r="AY238" s="213" t="s">
        <v>181</v>
      </c>
    </row>
    <row r="239" spans="2:51" s="15" customFormat="1" ht="12">
      <c r="B239" s="214"/>
      <c r="C239" s="215"/>
      <c r="D239" s="194" t="s">
        <v>191</v>
      </c>
      <c r="E239" s="216" t="s">
        <v>19</v>
      </c>
      <c r="F239" s="217" t="s">
        <v>196</v>
      </c>
      <c r="G239" s="215"/>
      <c r="H239" s="218">
        <v>16.56</v>
      </c>
      <c r="I239" s="219"/>
      <c r="J239" s="215"/>
      <c r="K239" s="215"/>
      <c r="L239" s="220"/>
      <c r="M239" s="221"/>
      <c r="N239" s="222"/>
      <c r="O239" s="222"/>
      <c r="P239" s="222"/>
      <c r="Q239" s="222"/>
      <c r="R239" s="222"/>
      <c r="S239" s="222"/>
      <c r="T239" s="223"/>
      <c r="AT239" s="224" t="s">
        <v>191</v>
      </c>
      <c r="AU239" s="224" t="s">
        <v>81</v>
      </c>
      <c r="AV239" s="15" t="s">
        <v>189</v>
      </c>
      <c r="AW239" s="15" t="s">
        <v>32</v>
      </c>
      <c r="AX239" s="15" t="s">
        <v>79</v>
      </c>
      <c r="AY239" s="224" t="s">
        <v>181</v>
      </c>
    </row>
    <row r="240" spans="1:65" s="2" customFormat="1" ht="78" customHeight="1">
      <c r="A240" s="34"/>
      <c r="B240" s="35"/>
      <c r="C240" s="225" t="s">
        <v>437</v>
      </c>
      <c r="D240" s="225" t="s">
        <v>199</v>
      </c>
      <c r="E240" s="226" t="s">
        <v>641</v>
      </c>
      <c r="F240" s="227" t="s">
        <v>642</v>
      </c>
      <c r="G240" s="228" t="s">
        <v>211</v>
      </c>
      <c r="H240" s="229">
        <v>90</v>
      </c>
      <c r="I240" s="230"/>
      <c r="J240" s="231">
        <f>ROUND(I240*H240,2)</f>
        <v>0</v>
      </c>
      <c r="K240" s="227" t="s">
        <v>187</v>
      </c>
      <c r="L240" s="39"/>
      <c r="M240" s="232" t="s">
        <v>19</v>
      </c>
      <c r="N240" s="233" t="s">
        <v>42</v>
      </c>
      <c r="O240" s="64"/>
      <c r="P240" s="188">
        <f>O240*H240</f>
        <v>0</v>
      </c>
      <c r="Q240" s="188">
        <v>0</v>
      </c>
      <c r="R240" s="188">
        <f>Q240*H240</f>
        <v>0</v>
      </c>
      <c r="S240" s="188">
        <v>0</v>
      </c>
      <c r="T240" s="189">
        <f>S240*H240</f>
        <v>0</v>
      </c>
      <c r="U240" s="34"/>
      <c r="V240" s="34"/>
      <c r="W240" s="34"/>
      <c r="X240" s="34"/>
      <c r="Y240" s="34"/>
      <c r="Z240" s="34"/>
      <c r="AA240" s="34"/>
      <c r="AB240" s="34"/>
      <c r="AC240" s="34"/>
      <c r="AD240" s="34"/>
      <c r="AE240" s="34"/>
      <c r="AR240" s="190" t="s">
        <v>189</v>
      </c>
      <c r="AT240" s="190" t="s">
        <v>199</v>
      </c>
      <c r="AU240" s="190" t="s">
        <v>81</v>
      </c>
      <c r="AY240" s="17" t="s">
        <v>181</v>
      </c>
      <c r="BE240" s="191">
        <f>IF(N240="základní",J240,0)</f>
        <v>0</v>
      </c>
      <c r="BF240" s="191">
        <f>IF(N240="snížená",J240,0)</f>
        <v>0</v>
      </c>
      <c r="BG240" s="191">
        <f>IF(N240="zákl. přenesená",J240,0)</f>
        <v>0</v>
      </c>
      <c r="BH240" s="191">
        <f>IF(N240="sníž. přenesená",J240,0)</f>
        <v>0</v>
      </c>
      <c r="BI240" s="191">
        <f>IF(N240="nulová",J240,0)</f>
        <v>0</v>
      </c>
      <c r="BJ240" s="17" t="s">
        <v>79</v>
      </c>
      <c r="BK240" s="191">
        <f>ROUND(I240*H240,2)</f>
        <v>0</v>
      </c>
      <c r="BL240" s="17" t="s">
        <v>189</v>
      </c>
      <c r="BM240" s="190" t="s">
        <v>643</v>
      </c>
    </row>
    <row r="241" spans="2:51" s="13" customFormat="1" ht="12">
      <c r="B241" s="192"/>
      <c r="C241" s="193"/>
      <c r="D241" s="194" t="s">
        <v>191</v>
      </c>
      <c r="E241" s="195" t="s">
        <v>19</v>
      </c>
      <c r="F241" s="196" t="s">
        <v>644</v>
      </c>
      <c r="G241" s="193"/>
      <c r="H241" s="195" t="s">
        <v>19</v>
      </c>
      <c r="I241" s="197"/>
      <c r="J241" s="193"/>
      <c r="K241" s="193"/>
      <c r="L241" s="198"/>
      <c r="M241" s="199"/>
      <c r="N241" s="200"/>
      <c r="O241" s="200"/>
      <c r="P241" s="200"/>
      <c r="Q241" s="200"/>
      <c r="R241" s="200"/>
      <c r="S241" s="200"/>
      <c r="T241" s="201"/>
      <c r="AT241" s="202" t="s">
        <v>191</v>
      </c>
      <c r="AU241" s="202" t="s">
        <v>81</v>
      </c>
      <c r="AV241" s="13" t="s">
        <v>79</v>
      </c>
      <c r="AW241" s="13" t="s">
        <v>32</v>
      </c>
      <c r="AX241" s="13" t="s">
        <v>71</v>
      </c>
      <c r="AY241" s="202" t="s">
        <v>181</v>
      </c>
    </row>
    <row r="242" spans="2:51" s="14" customFormat="1" ht="12">
      <c r="B242" s="203"/>
      <c r="C242" s="204"/>
      <c r="D242" s="194" t="s">
        <v>191</v>
      </c>
      <c r="E242" s="205" t="s">
        <v>19</v>
      </c>
      <c r="F242" s="206" t="s">
        <v>645</v>
      </c>
      <c r="G242" s="204"/>
      <c r="H242" s="207">
        <v>75</v>
      </c>
      <c r="I242" s="208"/>
      <c r="J242" s="204"/>
      <c r="K242" s="204"/>
      <c r="L242" s="209"/>
      <c r="M242" s="210"/>
      <c r="N242" s="211"/>
      <c r="O242" s="211"/>
      <c r="P242" s="211"/>
      <c r="Q242" s="211"/>
      <c r="R242" s="211"/>
      <c r="S242" s="211"/>
      <c r="T242" s="212"/>
      <c r="AT242" s="213" t="s">
        <v>191</v>
      </c>
      <c r="AU242" s="213" t="s">
        <v>81</v>
      </c>
      <c r="AV242" s="14" t="s">
        <v>81</v>
      </c>
      <c r="AW242" s="14" t="s">
        <v>32</v>
      </c>
      <c r="AX242" s="14" t="s">
        <v>71</v>
      </c>
      <c r="AY242" s="213" t="s">
        <v>181</v>
      </c>
    </row>
    <row r="243" spans="2:51" s="14" customFormat="1" ht="12">
      <c r="B243" s="203"/>
      <c r="C243" s="204"/>
      <c r="D243" s="194" t="s">
        <v>191</v>
      </c>
      <c r="E243" s="205" t="s">
        <v>19</v>
      </c>
      <c r="F243" s="206" t="s">
        <v>646</v>
      </c>
      <c r="G243" s="204"/>
      <c r="H243" s="207">
        <v>15</v>
      </c>
      <c r="I243" s="208"/>
      <c r="J243" s="204"/>
      <c r="K243" s="204"/>
      <c r="L243" s="209"/>
      <c r="M243" s="210"/>
      <c r="N243" s="211"/>
      <c r="O243" s="211"/>
      <c r="P243" s="211"/>
      <c r="Q243" s="211"/>
      <c r="R243" s="211"/>
      <c r="S243" s="211"/>
      <c r="T243" s="212"/>
      <c r="AT243" s="213" t="s">
        <v>191</v>
      </c>
      <c r="AU243" s="213" t="s">
        <v>81</v>
      </c>
      <c r="AV243" s="14" t="s">
        <v>81</v>
      </c>
      <c r="AW243" s="14" t="s">
        <v>32</v>
      </c>
      <c r="AX243" s="14" t="s">
        <v>71</v>
      </c>
      <c r="AY243" s="213" t="s">
        <v>181</v>
      </c>
    </row>
    <row r="244" spans="2:51" s="15" customFormat="1" ht="12">
      <c r="B244" s="214"/>
      <c r="C244" s="215"/>
      <c r="D244" s="194" t="s">
        <v>191</v>
      </c>
      <c r="E244" s="216" t="s">
        <v>19</v>
      </c>
      <c r="F244" s="217" t="s">
        <v>196</v>
      </c>
      <c r="G244" s="215"/>
      <c r="H244" s="218">
        <v>90</v>
      </c>
      <c r="I244" s="219"/>
      <c r="J244" s="215"/>
      <c r="K244" s="215"/>
      <c r="L244" s="220"/>
      <c r="M244" s="221"/>
      <c r="N244" s="222"/>
      <c r="O244" s="222"/>
      <c r="P244" s="222"/>
      <c r="Q244" s="222"/>
      <c r="R244" s="222"/>
      <c r="S244" s="222"/>
      <c r="T244" s="223"/>
      <c r="AT244" s="224" t="s">
        <v>191</v>
      </c>
      <c r="AU244" s="224" t="s">
        <v>81</v>
      </c>
      <c r="AV244" s="15" t="s">
        <v>189</v>
      </c>
      <c r="AW244" s="15" t="s">
        <v>32</v>
      </c>
      <c r="AX244" s="15" t="s">
        <v>79</v>
      </c>
      <c r="AY244" s="224" t="s">
        <v>181</v>
      </c>
    </row>
    <row r="245" spans="2:63" s="12" customFormat="1" ht="22.8" customHeight="1">
      <c r="B245" s="162"/>
      <c r="C245" s="163"/>
      <c r="D245" s="164" t="s">
        <v>70</v>
      </c>
      <c r="E245" s="176" t="s">
        <v>219</v>
      </c>
      <c r="F245" s="176" t="s">
        <v>220</v>
      </c>
      <c r="G245" s="163"/>
      <c r="H245" s="163"/>
      <c r="I245" s="166"/>
      <c r="J245" s="177">
        <f>BK245</f>
        <v>0</v>
      </c>
      <c r="K245" s="163"/>
      <c r="L245" s="168"/>
      <c r="M245" s="169"/>
      <c r="N245" s="170"/>
      <c r="O245" s="170"/>
      <c r="P245" s="171">
        <f>SUM(P246:P298)</f>
        <v>0</v>
      </c>
      <c r="Q245" s="170"/>
      <c r="R245" s="171">
        <f>SUM(R246:R298)</f>
        <v>0</v>
      </c>
      <c r="S245" s="170"/>
      <c r="T245" s="172">
        <f>SUM(T246:T298)</f>
        <v>0</v>
      </c>
      <c r="AR245" s="173" t="s">
        <v>189</v>
      </c>
      <c r="AT245" s="174" t="s">
        <v>70</v>
      </c>
      <c r="AU245" s="174" t="s">
        <v>79</v>
      </c>
      <c r="AY245" s="173" t="s">
        <v>181</v>
      </c>
      <c r="BK245" s="175">
        <f>SUM(BK246:BK298)</f>
        <v>0</v>
      </c>
    </row>
    <row r="246" spans="1:65" s="2" customFormat="1" ht="55.5" customHeight="1">
      <c r="A246" s="34"/>
      <c r="B246" s="35"/>
      <c r="C246" s="225" t="s">
        <v>440</v>
      </c>
      <c r="D246" s="225" t="s">
        <v>199</v>
      </c>
      <c r="E246" s="226" t="s">
        <v>221</v>
      </c>
      <c r="F246" s="227" t="s">
        <v>222</v>
      </c>
      <c r="G246" s="228" t="s">
        <v>223</v>
      </c>
      <c r="H246" s="229">
        <v>368</v>
      </c>
      <c r="I246" s="230"/>
      <c r="J246" s="231">
        <f>ROUND(I246*H246,2)</f>
        <v>0</v>
      </c>
      <c r="K246" s="227" t="s">
        <v>187</v>
      </c>
      <c r="L246" s="39"/>
      <c r="M246" s="232" t="s">
        <v>19</v>
      </c>
      <c r="N246" s="233" t="s">
        <v>42</v>
      </c>
      <c r="O246" s="64"/>
      <c r="P246" s="188">
        <f>O246*H246</f>
        <v>0</v>
      </c>
      <c r="Q246" s="188">
        <v>0</v>
      </c>
      <c r="R246" s="188">
        <f>Q246*H246</f>
        <v>0</v>
      </c>
      <c r="S246" s="188">
        <v>0</v>
      </c>
      <c r="T246" s="189">
        <f>S246*H246</f>
        <v>0</v>
      </c>
      <c r="U246" s="34"/>
      <c r="V246" s="34"/>
      <c r="W246" s="34"/>
      <c r="X246" s="34"/>
      <c r="Y246" s="34"/>
      <c r="Z246" s="34"/>
      <c r="AA246" s="34"/>
      <c r="AB246" s="34"/>
      <c r="AC246" s="34"/>
      <c r="AD246" s="34"/>
      <c r="AE246" s="34"/>
      <c r="AR246" s="190" t="s">
        <v>189</v>
      </c>
      <c r="AT246" s="190" t="s">
        <v>199</v>
      </c>
      <c r="AU246" s="190" t="s">
        <v>81</v>
      </c>
      <c r="AY246" s="17" t="s">
        <v>181</v>
      </c>
      <c r="BE246" s="191">
        <f>IF(N246="základní",J246,0)</f>
        <v>0</v>
      </c>
      <c r="BF246" s="191">
        <f>IF(N246="snížená",J246,0)</f>
        <v>0</v>
      </c>
      <c r="BG246" s="191">
        <f>IF(N246="zákl. přenesená",J246,0)</f>
        <v>0</v>
      </c>
      <c r="BH246" s="191">
        <f>IF(N246="sníž. přenesená",J246,0)</f>
        <v>0</v>
      </c>
      <c r="BI246" s="191">
        <f>IF(N246="nulová",J246,0)</f>
        <v>0</v>
      </c>
      <c r="BJ246" s="17" t="s">
        <v>79</v>
      </c>
      <c r="BK246" s="191">
        <f>ROUND(I246*H246,2)</f>
        <v>0</v>
      </c>
      <c r="BL246" s="17" t="s">
        <v>189</v>
      </c>
      <c r="BM246" s="190" t="s">
        <v>647</v>
      </c>
    </row>
    <row r="247" spans="1:65" s="2" customFormat="1" ht="24.15" customHeight="1">
      <c r="A247" s="34"/>
      <c r="B247" s="35"/>
      <c r="C247" s="225" t="s">
        <v>442</v>
      </c>
      <c r="D247" s="225" t="s">
        <v>199</v>
      </c>
      <c r="E247" s="226" t="s">
        <v>226</v>
      </c>
      <c r="F247" s="227" t="s">
        <v>227</v>
      </c>
      <c r="G247" s="228" t="s">
        <v>223</v>
      </c>
      <c r="H247" s="229">
        <v>368</v>
      </c>
      <c r="I247" s="230"/>
      <c r="J247" s="231">
        <f>ROUND(I247*H247,2)</f>
        <v>0</v>
      </c>
      <c r="K247" s="227" t="s">
        <v>187</v>
      </c>
      <c r="L247" s="39"/>
      <c r="M247" s="232" t="s">
        <v>19</v>
      </c>
      <c r="N247" s="233" t="s">
        <v>42</v>
      </c>
      <c r="O247" s="64"/>
      <c r="P247" s="188">
        <f>O247*H247</f>
        <v>0</v>
      </c>
      <c r="Q247" s="188">
        <v>0</v>
      </c>
      <c r="R247" s="188">
        <f>Q247*H247</f>
        <v>0</v>
      </c>
      <c r="S247" s="188">
        <v>0</v>
      </c>
      <c r="T247" s="189">
        <f>S247*H247</f>
        <v>0</v>
      </c>
      <c r="U247" s="34"/>
      <c r="V247" s="34"/>
      <c r="W247" s="34"/>
      <c r="X247" s="34"/>
      <c r="Y247" s="34"/>
      <c r="Z247" s="34"/>
      <c r="AA247" s="34"/>
      <c r="AB247" s="34"/>
      <c r="AC247" s="34"/>
      <c r="AD247" s="34"/>
      <c r="AE247" s="34"/>
      <c r="AR247" s="190" t="s">
        <v>228</v>
      </c>
      <c r="AT247" s="190" t="s">
        <v>199</v>
      </c>
      <c r="AU247" s="190" t="s">
        <v>81</v>
      </c>
      <c r="AY247" s="17" t="s">
        <v>181</v>
      </c>
      <c r="BE247" s="191">
        <f>IF(N247="základní",J247,0)</f>
        <v>0</v>
      </c>
      <c r="BF247" s="191">
        <f>IF(N247="snížená",J247,0)</f>
        <v>0</v>
      </c>
      <c r="BG247" s="191">
        <f>IF(N247="zákl. přenesená",J247,0)</f>
        <v>0</v>
      </c>
      <c r="BH247" s="191">
        <f>IF(N247="sníž. přenesená",J247,0)</f>
        <v>0</v>
      </c>
      <c r="BI247" s="191">
        <f>IF(N247="nulová",J247,0)</f>
        <v>0</v>
      </c>
      <c r="BJ247" s="17" t="s">
        <v>79</v>
      </c>
      <c r="BK247" s="191">
        <f>ROUND(I247*H247,2)</f>
        <v>0</v>
      </c>
      <c r="BL247" s="17" t="s">
        <v>228</v>
      </c>
      <c r="BM247" s="190" t="s">
        <v>648</v>
      </c>
    </row>
    <row r="248" spans="1:65" s="2" customFormat="1" ht="16.5" customHeight="1">
      <c r="A248" s="34"/>
      <c r="B248" s="35"/>
      <c r="C248" s="225" t="s">
        <v>446</v>
      </c>
      <c r="D248" s="225" t="s">
        <v>199</v>
      </c>
      <c r="E248" s="226" t="s">
        <v>231</v>
      </c>
      <c r="F248" s="227" t="s">
        <v>232</v>
      </c>
      <c r="G248" s="228" t="s">
        <v>223</v>
      </c>
      <c r="H248" s="229">
        <v>28</v>
      </c>
      <c r="I248" s="230"/>
      <c r="J248" s="231">
        <f>ROUND(I248*H248,2)</f>
        <v>0</v>
      </c>
      <c r="K248" s="227" t="s">
        <v>187</v>
      </c>
      <c r="L248" s="39"/>
      <c r="M248" s="232" t="s">
        <v>19</v>
      </c>
      <c r="N248" s="233" t="s">
        <v>42</v>
      </c>
      <c r="O248" s="64"/>
      <c r="P248" s="188">
        <f>O248*H248</f>
        <v>0</v>
      </c>
      <c r="Q248" s="188">
        <v>0</v>
      </c>
      <c r="R248" s="188">
        <f>Q248*H248</f>
        <v>0</v>
      </c>
      <c r="S248" s="188">
        <v>0</v>
      </c>
      <c r="T248" s="189">
        <f>S248*H248</f>
        <v>0</v>
      </c>
      <c r="U248" s="34"/>
      <c r="V248" s="34"/>
      <c r="W248" s="34"/>
      <c r="X248" s="34"/>
      <c r="Y248" s="34"/>
      <c r="Z248" s="34"/>
      <c r="AA248" s="34"/>
      <c r="AB248" s="34"/>
      <c r="AC248" s="34"/>
      <c r="AD248" s="34"/>
      <c r="AE248" s="34"/>
      <c r="AR248" s="190" t="s">
        <v>228</v>
      </c>
      <c r="AT248" s="190" t="s">
        <v>199</v>
      </c>
      <c r="AU248" s="190" t="s">
        <v>81</v>
      </c>
      <c r="AY248" s="17" t="s">
        <v>181</v>
      </c>
      <c r="BE248" s="191">
        <f>IF(N248="základní",J248,0)</f>
        <v>0</v>
      </c>
      <c r="BF248" s="191">
        <f>IF(N248="snížená",J248,0)</f>
        <v>0</v>
      </c>
      <c r="BG248" s="191">
        <f>IF(N248="zákl. přenesená",J248,0)</f>
        <v>0</v>
      </c>
      <c r="BH248" s="191">
        <f>IF(N248="sníž. přenesená",J248,0)</f>
        <v>0</v>
      </c>
      <c r="BI248" s="191">
        <f>IF(N248="nulová",J248,0)</f>
        <v>0</v>
      </c>
      <c r="BJ248" s="17" t="s">
        <v>79</v>
      </c>
      <c r="BK248" s="191">
        <f>ROUND(I248*H248,2)</f>
        <v>0</v>
      </c>
      <c r="BL248" s="17" t="s">
        <v>228</v>
      </c>
      <c r="BM248" s="190" t="s">
        <v>649</v>
      </c>
    </row>
    <row r="249" spans="2:51" s="13" customFormat="1" ht="20.4">
      <c r="B249" s="192"/>
      <c r="C249" s="193"/>
      <c r="D249" s="194" t="s">
        <v>191</v>
      </c>
      <c r="E249" s="195" t="s">
        <v>19</v>
      </c>
      <c r="F249" s="196" t="s">
        <v>650</v>
      </c>
      <c r="G249" s="193"/>
      <c r="H249" s="195" t="s">
        <v>19</v>
      </c>
      <c r="I249" s="197"/>
      <c r="J249" s="193"/>
      <c r="K249" s="193"/>
      <c r="L249" s="198"/>
      <c r="M249" s="199"/>
      <c r="N249" s="200"/>
      <c r="O249" s="200"/>
      <c r="P249" s="200"/>
      <c r="Q249" s="200"/>
      <c r="R249" s="200"/>
      <c r="S249" s="200"/>
      <c r="T249" s="201"/>
      <c r="AT249" s="202" t="s">
        <v>191</v>
      </c>
      <c r="AU249" s="202" t="s">
        <v>81</v>
      </c>
      <c r="AV249" s="13" t="s">
        <v>79</v>
      </c>
      <c r="AW249" s="13" t="s">
        <v>32</v>
      </c>
      <c r="AX249" s="13" t="s">
        <v>71</v>
      </c>
      <c r="AY249" s="202" t="s">
        <v>181</v>
      </c>
    </row>
    <row r="250" spans="2:51" s="14" customFormat="1" ht="12">
      <c r="B250" s="203"/>
      <c r="C250" s="204"/>
      <c r="D250" s="194" t="s">
        <v>191</v>
      </c>
      <c r="E250" s="205" t="s">
        <v>19</v>
      </c>
      <c r="F250" s="206" t="s">
        <v>651</v>
      </c>
      <c r="G250" s="204"/>
      <c r="H250" s="207">
        <v>28</v>
      </c>
      <c r="I250" s="208"/>
      <c r="J250" s="204"/>
      <c r="K250" s="204"/>
      <c r="L250" s="209"/>
      <c r="M250" s="210"/>
      <c r="N250" s="211"/>
      <c r="O250" s="211"/>
      <c r="P250" s="211"/>
      <c r="Q250" s="211"/>
      <c r="R250" s="211"/>
      <c r="S250" s="211"/>
      <c r="T250" s="212"/>
      <c r="AT250" s="213" t="s">
        <v>191</v>
      </c>
      <c r="AU250" s="213" t="s">
        <v>81</v>
      </c>
      <c r="AV250" s="14" t="s">
        <v>81</v>
      </c>
      <c r="AW250" s="14" t="s">
        <v>32</v>
      </c>
      <c r="AX250" s="14" t="s">
        <v>71</v>
      </c>
      <c r="AY250" s="213" t="s">
        <v>181</v>
      </c>
    </row>
    <row r="251" spans="2:51" s="15" customFormat="1" ht="12">
      <c r="B251" s="214"/>
      <c r="C251" s="215"/>
      <c r="D251" s="194" t="s">
        <v>191</v>
      </c>
      <c r="E251" s="216" t="s">
        <v>19</v>
      </c>
      <c r="F251" s="217" t="s">
        <v>196</v>
      </c>
      <c r="G251" s="215"/>
      <c r="H251" s="218">
        <v>28</v>
      </c>
      <c r="I251" s="219"/>
      <c r="J251" s="215"/>
      <c r="K251" s="215"/>
      <c r="L251" s="220"/>
      <c r="M251" s="221"/>
      <c r="N251" s="222"/>
      <c r="O251" s="222"/>
      <c r="P251" s="222"/>
      <c r="Q251" s="222"/>
      <c r="R251" s="222"/>
      <c r="S251" s="222"/>
      <c r="T251" s="223"/>
      <c r="AT251" s="224" t="s">
        <v>191</v>
      </c>
      <c r="AU251" s="224" t="s">
        <v>81</v>
      </c>
      <c r="AV251" s="15" t="s">
        <v>189</v>
      </c>
      <c r="AW251" s="15" t="s">
        <v>32</v>
      </c>
      <c r="AX251" s="15" t="s">
        <v>79</v>
      </c>
      <c r="AY251" s="224" t="s">
        <v>181</v>
      </c>
    </row>
    <row r="252" spans="1:65" s="2" customFormat="1" ht="24.15" customHeight="1">
      <c r="A252" s="34"/>
      <c r="B252" s="35"/>
      <c r="C252" s="225" t="s">
        <v>448</v>
      </c>
      <c r="D252" s="225" t="s">
        <v>199</v>
      </c>
      <c r="E252" s="226" t="s">
        <v>236</v>
      </c>
      <c r="F252" s="227" t="s">
        <v>237</v>
      </c>
      <c r="G252" s="228" t="s">
        <v>223</v>
      </c>
      <c r="H252" s="229">
        <v>28</v>
      </c>
      <c r="I252" s="230"/>
      <c r="J252" s="231">
        <f>ROUND(I252*H252,2)</f>
        <v>0</v>
      </c>
      <c r="K252" s="227" t="s">
        <v>187</v>
      </c>
      <c r="L252" s="39"/>
      <c r="M252" s="232" t="s">
        <v>19</v>
      </c>
      <c r="N252" s="233" t="s">
        <v>42</v>
      </c>
      <c r="O252" s="64"/>
      <c r="P252" s="188">
        <f>O252*H252</f>
        <v>0</v>
      </c>
      <c r="Q252" s="188">
        <v>0</v>
      </c>
      <c r="R252" s="188">
        <f>Q252*H252</f>
        <v>0</v>
      </c>
      <c r="S252" s="188">
        <v>0</v>
      </c>
      <c r="T252" s="189">
        <f>S252*H252</f>
        <v>0</v>
      </c>
      <c r="U252" s="34"/>
      <c r="V252" s="34"/>
      <c r="W252" s="34"/>
      <c r="X252" s="34"/>
      <c r="Y252" s="34"/>
      <c r="Z252" s="34"/>
      <c r="AA252" s="34"/>
      <c r="AB252" s="34"/>
      <c r="AC252" s="34"/>
      <c r="AD252" s="34"/>
      <c r="AE252" s="34"/>
      <c r="AR252" s="190" t="s">
        <v>189</v>
      </c>
      <c r="AT252" s="190" t="s">
        <v>199</v>
      </c>
      <c r="AU252" s="190" t="s">
        <v>81</v>
      </c>
      <c r="AY252" s="17" t="s">
        <v>181</v>
      </c>
      <c r="BE252" s="191">
        <f>IF(N252="základní",J252,0)</f>
        <v>0</v>
      </c>
      <c r="BF252" s="191">
        <f>IF(N252="snížená",J252,0)</f>
        <v>0</v>
      </c>
      <c r="BG252" s="191">
        <f>IF(N252="zákl. přenesená",J252,0)</f>
        <v>0</v>
      </c>
      <c r="BH252" s="191">
        <f>IF(N252="sníž. přenesená",J252,0)</f>
        <v>0</v>
      </c>
      <c r="BI252" s="191">
        <f>IF(N252="nulová",J252,0)</f>
        <v>0</v>
      </c>
      <c r="BJ252" s="17" t="s">
        <v>79</v>
      </c>
      <c r="BK252" s="191">
        <f>ROUND(I252*H252,2)</f>
        <v>0</v>
      </c>
      <c r="BL252" s="17" t="s">
        <v>189</v>
      </c>
      <c r="BM252" s="190" t="s">
        <v>652</v>
      </c>
    </row>
    <row r="253" spans="2:51" s="13" customFormat="1" ht="20.4">
      <c r="B253" s="192"/>
      <c r="C253" s="193"/>
      <c r="D253" s="194" t="s">
        <v>191</v>
      </c>
      <c r="E253" s="195" t="s">
        <v>19</v>
      </c>
      <c r="F253" s="196" t="s">
        <v>650</v>
      </c>
      <c r="G253" s="193"/>
      <c r="H253" s="195" t="s">
        <v>19</v>
      </c>
      <c r="I253" s="197"/>
      <c r="J253" s="193"/>
      <c r="K253" s="193"/>
      <c r="L253" s="198"/>
      <c r="M253" s="199"/>
      <c r="N253" s="200"/>
      <c r="O253" s="200"/>
      <c r="P253" s="200"/>
      <c r="Q253" s="200"/>
      <c r="R253" s="200"/>
      <c r="S253" s="200"/>
      <c r="T253" s="201"/>
      <c r="AT253" s="202" t="s">
        <v>191</v>
      </c>
      <c r="AU253" s="202" t="s">
        <v>81</v>
      </c>
      <c r="AV253" s="13" t="s">
        <v>79</v>
      </c>
      <c r="AW253" s="13" t="s">
        <v>32</v>
      </c>
      <c r="AX253" s="13" t="s">
        <v>71</v>
      </c>
      <c r="AY253" s="202" t="s">
        <v>181</v>
      </c>
    </row>
    <row r="254" spans="2:51" s="14" customFormat="1" ht="12">
      <c r="B254" s="203"/>
      <c r="C254" s="204"/>
      <c r="D254" s="194" t="s">
        <v>191</v>
      </c>
      <c r="E254" s="205" t="s">
        <v>19</v>
      </c>
      <c r="F254" s="206" t="s">
        <v>651</v>
      </c>
      <c r="G254" s="204"/>
      <c r="H254" s="207">
        <v>28</v>
      </c>
      <c r="I254" s="208"/>
      <c r="J254" s="204"/>
      <c r="K254" s="204"/>
      <c r="L254" s="209"/>
      <c r="M254" s="210"/>
      <c r="N254" s="211"/>
      <c r="O254" s="211"/>
      <c r="P254" s="211"/>
      <c r="Q254" s="211"/>
      <c r="R254" s="211"/>
      <c r="S254" s="211"/>
      <c r="T254" s="212"/>
      <c r="AT254" s="213" t="s">
        <v>191</v>
      </c>
      <c r="AU254" s="213" t="s">
        <v>81</v>
      </c>
      <c r="AV254" s="14" t="s">
        <v>81</v>
      </c>
      <c r="AW254" s="14" t="s">
        <v>32</v>
      </c>
      <c r="AX254" s="14" t="s">
        <v>71</v>
      </c>
      <c r="AY254" s="213" t="s">
        <v>181</v>
      </c>
    </row>
    <row r="255" spans="2:51" s="15" customFormat="1" ht="12">
      <c r="B255" s="214"/>
      <c r="C255" s="215"/>
      <c r="D255" s="194" t="s">
        <v>191</v>
      </c>
      <c r="E255" s="216" t="s">
        <v>19</v>
      </c>
      <c r="F255" s="217" t="s">
        <v>196</v>
      </c>
      <c r="G255" s="215"/>
      <c r="H255" s="218">
        <v>28</v>
      </c>
      <c r="I255" s="219"/>
      <c r="J255" s="215"/>
      <c r="K255" s="215"/>
      <c r="L255" s="220"/>
      <c r="M255" s="221"/>
      <c r="N255" s="222"/>
      <c r="O255" s="222"/>
      <c r="P255" s="222"/>
      <c r="Q255" s="222"/>
      <c r="R255" s="222"/>
      <c r="S255" s="222"/>
      <c r="T255" s="223"/>
      <c r="AT255" s="224" t="s">
        <v>191</v>
      </c>
      <c r="AU255" s="224" t="s">
        <v>81</v>
      </c>
      <c r="AV255" s="15" t="s">
        <v>189</v>
      </c>
      <c r="AW255" s="15" t="s">
        <v>32</v>
      </c>
      <c r="AX255" s="15" t="s">
        <v>79</v>
      </c>
      <c r="AY255" s="224" t="s">
        <v>181</v>
      </c>
    </row>
    <row r="256" spans="1:65" s="2" customFormat="1" ht="16.5" customHeight="1">
      <c r="A256" s="34"/>
      <c r="B256" s="35"/>
      <c r="C256" s="225" t="s">
        <v>453</v>
      </c>
      <c r="D256" s="225" t="s">
        <v>199</v>
      </c>
      <c r="E256" s="226" t="s">
        <v>653</v>
      </c>
      <c r="F256" s="227" t="s">
        <v>654</v>
      </c>
      <c r="G256" s="228" t="s">
        <v>223</v>
      </c>
      <c r="H256" s="229">
        <v>1</v>
      </c>
      <c r="I256" s="230"/>
      <c r="J256" s="231">
        <f>ROUND(I256*H256,2)</f>
        <v>0</v>
      </c>
      <c r="K256" s="227" t="s">
        <v>187</v>
      </c>
      <c r="L256" s="39"/>
      <c r="M256" s="232" t="s">
        <v>19</v>
      </c>
      <c r="N256" s="233" t="s">
        <v>42</v>
      </c>
      <c r="O256" s="64"/>
      <c r="P256" s="188">
        <f>O256*H256</f>
        <v>0</v>
      </c>
      <c r="Q256" s="188">
        <v>0</v>
      </c>
      <c r="R256" s="188">
        <f>Q256*H256</f>
        <v>0</v>
      </c>
      <c r="S256" s="188">
        <v>0</v>
      </c>
      <c r="T256" s="189">
        <f>S256*H256</f>
        <v>0</v>
      </c>
      <c r="U256" s="34"/>
      <c r="V256" s="34"/>
      <c r="W256" s="34"/>
      <c r="X256" s="34"/>
      <c r="Y256" s="34"/>
      <c r="Z256" s="34"/>
      <c r="AA256" s="34"/>
      <c r="AB256" s="34"/>
      <c r="AC256" s="34"/>
      <c r="AD256" s="34"/>
      <c r="AE256" s="34"/>
      <c r="AR256" s="190" t="s">
        <v>228</v>
      </c>
      <c r="AT256" s="190" t="s">
        <v>199</v>
      </c>
      <c r="AU256" s="190" t="s">
        <v>81</v>
      </c>
      <c r="AY256" s="17" t="s">
        <v>181</v>
      </c>
      <c r="BE256" s="191">
        <f>IF(N256="základní",J256,0)</f>
        <v>0</v>
      </c>
      <c r="BF256" s="191">
        <f>IF(N256="snížená",J256,0)</f>
        <v>0</v>
      </c>
      <c r="BG256" s="191">
        <f>IF(N256="zákl. přenesená",J256,0)</f>
        <v>0</v>
      </c>
      <c r="BH256" s="191">
        <f>IF(N256="sníž. přenesená",J256,0)</f>
        <v>0</v>
      </c>
      <c r="BI256" s="191">
        <f>IF(N256="nulová",J256,0)</f>
        <v>0</v>
      </c>
      <c r="BJ256" s="17" t="s">
        <v>79</v>
      </c>
      <c r="BK256" s="191">
        <f>ROUND(I256*H256,2)</f>
        <v>0</v>
      </c>
      <c r="BL256" s="17" t="s">
        <v>228</v>
      </c>
      <c r="BM256" s="190" t="s">
        <v>655</v>
      </c>
    </row>
    <row r="257" spans="2:51" s="13" customFormat="1" ht="12">
      <c r="B257" s="192"/>
      <c r="C257" s="193"/>
      <c r="D257" s="194" t="s">
        <v>191</v>
      </c>
      <c r="E257" s="195" t="s">
        <v>19</v>
      </c>
      <c r="F257" s="196" t="s">
        <v>656</v>
      </c>
      <c r="G257" s="193"/>
      <c r="H257" s="195" t="s">
        <v>19</v>
      </c>
      <c r="I257" s="197"/>
      <c r="J257" s="193"/>
      <c r="K257" s="193"/>
      <c r="L257" s="198"/>
      <c r="M257" s="199"/>
      <c r="N257" s="200"/>
      <c r="O257" s="200"/>
      <c r="P257" s="200"/>
      <c r="Q257" s="200"/>
      <c r="R257" s="200"/>
      <c r="S257" s="200"/>
      <c r="T257" s="201"/>
      <c r="AT257" s="202" t="s">
        <v>191</v>
      </c>
      <c r="AU257" s="202" t="s">
        <v>81</v>
      </c>
      <c r="AV257" s="13" t="s">
        <v>79</v>
      </c>
      <c r="AW257" s="13" t="s">
        <v>32</v>
      </c>
      <c r="AX257" s="13" t="s">
        <v>71</v>
      </c>
      <c r="AY257" s="202" t="s">
        <v>181</v>
      </c>
    </row>
    <row r="258" spans="2:51" s="14" customFormat="1" ht="12">
      <c r="B258" s="203"/>
      <c r="C258" s="204"/>
      <c r="D258" s="194" t="s">
        <v>191</v>
      </c>
      <c r="E258" s="205" t="s">
        <v>19</v>
      </c>
      <c r="F258" s="206" t="s">
        <v>79</v>
      </c>
      <c r="G258" s="204"/>
      <c r="H258" s="207">
        <v>1</v>
      </c>
      <c r="I258" s="208"/>
      <c r="J258" s="204"/>
      <c r="K258" s="204"/>
      <c r="L258" s="209"/>
      <c r="M258" s="210"/>
      <c r="N258" s="211"/>
      <c r="O258" s="211"/>
      <c r="P258" s="211"/>
      <c r="Q258" s="211"/>
      <c r="R258" s="211"/>
      <c r="S258" s="211"/>
      <c r="T258" s="212"/>
      <c r="AT258" s="213" t="s">
        <v>191</v>
      </c>
      <c r="AU258" s="213" t="s">
        <v>81</v>
      </c>
      <c r="AV258" s="14" t="s">
        <v>81</v>
      </c>
      <c r="AW258" s="14" t="s">
        <v>32</v>
      </c>
      <c r="AX258" s="14" t="s">
        <v>71</v>
      </c>
      <c r="AY258" s="213" t="s">
        <v>181</v>
      </c>
    </row>
    <row r="259" spans="2:51" s="15" customFormat="1" ht="12">
      <c r="B259" s="214"/>
      <c r="C259" s="215"/>
      <c r="D259" s="194" t="s">
        <v>191</v>
      </c>
      <c r="E259" s="216" t="s">
        <v>19</v>
      </c>
      <c r="F259" s="217" t="s">
        <v>196</v>
      </c>
      <c r="G259" s="215"/>
      <c r="H259" s="218">
        <v>1</v>
      </c>
      <c r="I259" s="219"/>
      <c r="J259" s="215"/>
      <c r="K259" s="215"/>
      <c r="L259" s="220"/>
      <c r="M259" s="221"/>
      <c r="N259" s="222"/>
      <c r="O259" s="222"/>
      <c r="P259" s="222"/>
      <c r="Q259" s="222"/>
      <c r="R259" s="222"/>
      <c r="S259" s="222"/>
      <c r="T259" s="223"/>
      <c r="AT259" s="224" t="s">
        <v>191</v>
      </c>
      <c r="AU259" s="224" t="s">
        <v>81</v>
      </c>
      <c r="AV259" s="15" t="s">
        <v>189</v>
      </c>
      <c r="AW259" s="15" t="s">
        <v>32</v>
      </c>
      <c r="AX259" s="15" t="s">
        <v>79</v>
      </c>
      <c r="AY259" s="224" t="s">
        <v>181</v>
      </c>
    </row>
    <row r="260" spans="1:65" s="2" customFormat="1" ht="16.5" customHeight="1">
      <c r="A260" s="34"/>
      <c r="B260" s="35"/>
      <c r="C260" s="225" t="s">
        <v>456</v>
      </c>
      <c r="D260" s="225" t="s">
        <v>199</v>
      </c>
      <c r="E260" s="226" t="s">
        <v>657</v>
      </c>
      <c r="F260" s="227" t="s">
        <v>658</v>
      </c>
      <c r="G260" s="228" t="s">
        <v>223</v>
      </c>
      <c r="H260" s="229">
        <v>1</v>
      </c>
      <c r="I260" s="230"/>
      <c r="J260" s="231">
        <f aca="true" t="shared" si="0" ref="J260:J270">ROUND(I260*H260,2)</f>
        <v>0</v>
      </c>
      <c r="K260" s="227" t="s">
        <v>187</v>
      </c>
      <c r="L260" s="39"/>
      <c r="M260" s="232" t="s">
        <v>19</v>
      </c>
      <c r="N260" s="233" t="s">
        <v>42</v>
      </c>
      <c r="O260" s="64"/>
      <c r="P260" s="188">
        <f aca="true" t="shared" si="1" ref="P260:P270">O260*H260</f>
        <v>0</v>
      </c>
      <c r="Q260" s="188">
        <v>0</v>
      </c>
      <c r="R260" s="188">
        <f aca="true" t="shared" si="2" ref="R260:R270">Q260*H260</f>
        <v>0</v>
      </c>
      <c r="S260" s="188">
        <v>0</v>
      </c>
      <c r="T260" s="189">
        <f aca="true" t="shared" si="3" ref="T260:T270">S260*H260</f>
        <v>0</v>
      </c>
      <c r="U260" s="34"/>
      <c r="V260" s="34"/>
      <c r="W260" s="34"/>
      <c r="X260" s="34"/>
      <c r="Y260" s="34"/>
      <c r="Z260" s="34"/>
      <c r="AA260" s="34"/>
      <c r="AB260" s="34"/>
      <c r="AC260" s="34"/>
      <c r="AD260" s="34"/>
      <c r="AE260" s="34"/>
      <c r="AR260" s="190" t="s">
        <v>228</v>
      </c>
      <c r="AT260" s="190" t="s">
        <v>199</v>
      </c>
      <c r="AU260" s="190" t="s">
        <v>81</v>
      </c>
      <c r="AY260" s="17" t="s">
        <v>181</v>
      </c>
      <c r="BE260" s="191">
        <f aca="true" t="shared" si="4" ref="BE260:BE270">IF(N260="základní",J260,0)</f>
        <v>0</v>
      </c>
      <c r="BF260" s="191">
        <f aca="true" t="shared" si="5" ref="BF260:BF270">IF(N260="snížená",J260,0)</f>
        <v>0</v>
      </c>
      <c r="BG260" s="191">
        <f aca="true" t="shared" si="6" ref="BG260:BG270">IF(N260="zákl. přenesená",J260,0)</f>
        <v>0</v>
      </c>
      <c r="BH260" s="191">
        <f aca="true" t="shared" si="7" ref="BH260:BH270">IF(N260="sníž. přenesená",J260,0)</f>
        <v>0</v>
      </c>
      <c r="BI260" s="191">
        <f aca="true" t="shared" si="8" ref="BI260:BI270">IF(N260="nulová",J260,0)</f>
        <v>0</v>
      </c>
      <c r="BJ260" s="17" t="s">
        <v>79</v>
      </c>
      <c r="BK260" s="191">
        <f aca="true" t="shared" si="9" ref="BK260:BK270">ROUND(I260*H260,2)</f>
        <v>0</v>
      </c>
      <c r="BL260" s="17" t="s">
        <v>228</v>
      </c>
      <c r="BM260" s="190" t="s">
        <v>659</v>
      </c>
    </row>
    <row r="261" spans="1:65" s="2" customFormat="1" ht="16.5" customHeight="1">
      <c r="A261" s="34"/>
      <c r="B261" s="35"/>
      <c r="C261" s="225" t="s">
        <v>460</v>
      </c>
      <c r="D261" s="225" t="s">
        <v>199</v>
      </c>
      <c r="E261" s="226" t="s">
        <v>660</v>
      </c>
      <c r="F261" s="227" t="s">
        <v>661</v>
      </c>
      <c r="G261" s="228" t="s">
        <v>223</v>
      </c>
      <c r="H261" s="229">
        <v>1</v>
      </c>
      <c r="I261" s="230"/>
      <c r="J261" s="231">
        <f t="shared" si="0"/>
        <v>0</v>
      </c>
      <c r="K261" s="227" t="s">
        <v>187</v>
      </c>
      <c r="L261" s="39"/>
      <c r="M261" s="232" t="s">
        <v>19</v>
      </c>
      <c r="N261" s="233" t="s">
        <v>42</v>
      </c>
      <c r="O261" s="64"/>
      <c r="P261" s="188">
        <f t="shared" si="1"/>
        <v>0</v>
      </c>
      <c r="Q261" s="188">
        <v>0</v>
      </c>
      <c r="R261" s="188">
        <f t="shared" si="2"/>
        <v>0</v>
      </c>
      <c r="S261" s="188">
        <v>0</v>
      </c>
      <c r="T261" s="189">
        <f t="shared" si="3"/>
        <v>0</v>
      </c>
      <c r="U261" s="34"/>
      <c r="V261" s="34"/>
      <c r="W261" s="34"/>
      <c r="X261" s="34"/>
      <c r="Y261" s="34"/>
      <c r="Z261" s="34"/>
      <c r="AA261" s="34"/>
      <c r="AB261" s="34"/>
      <c r="AC261" s="34"/>
      <c r="AD261" s="34"/>
      <c r="AE261" s="34"/>
      <c r="AR261" s="190" t="s">
        <v>228</v>
      </c>
      <c r="AT261" s="190" t="s">
        <v>199</v>
      </c>
      <c r="AU261" s="190" t="s">
        <v>81</v>
      </c>
      <c r="AY261" s="17" t="s">
        <v>181</v>
      </c>
      <c r="BE261" s="191">
        <f t="shared" si="4"/>
        <v>0</v>
      </c>
      <c r="BF261" s="191">
        <f t="shared" si="5"/>
        <v>0</v>
      </c>
      <c r="BG261" s="191">
        <f t="shared" si="6"/>
        <v>0</v>
      </c>
      <c r="BH261" s="191">
        <f t="shared" si="7"/>
        <v>0</v>
      </c>
      <c r="BI261" s="191">
        <f t="shared" si="8"/>
        <v>0</v>
      </c>
      <c r="BJ261" s="17" t="s">
        <v>79</v>
      </c>
      <c r="BK261" s="191">
        <f t="shared" si="9"/>
        <v>0</v>
      </c>
      <c r="BL261" s="17" t="s">
        <v>228</v>
      </c>
      <c r="BM261" s="190" t="s">
        <v>662</v>
      </c>
    </row>
    <row r="262" spans="1:65" s="2" customFormat="1" ht="16.5" customHeight="1">
      <c r="A262" s="34"/>
      <c r="B262" s="35"/>
      <c r="C262" s="225" t="s">
        <v>463</v>
      </c>
      <c r="D262" s="225" t="s">
        <v>199</v>
      </c>
      <c r="E262" s="226" t="s">
        <v>663</v>
      </c>
      <c r="F262" s="227" t="s">
        <v>664</v>
      </c>
      <c r="G262" s="228" t="s">
        <v>223</v>
      </c>
      <c r="H262" s="229">
        <v>1</v>
      </c>
      <c r="I262" s="230"/>
      <c r="J262" s="231">
        <f t="shared" si="0"/>
        <v>0</v>
      </c>
      <c r="K262" s="227" t="s">
        <v>187</v>
      </c>
      <c r="L262" s="39"/>
      <c r="M262" s="232" t="s">
        <v>19</v>
      </c>
      <c r="N262" s="233" t="s">
        <v>42</v>
      </c>
      <c r="O262" s="64"/>
      <c r="P262" s="188">
        <f t="shared" si="1"/>
        <v>0</v>
      </c>
      <c r="Q262" s="188">
        <v>0</v>
      </c>
      <c r="R262" s="188">
        <f t="shared" si="2"/>
        <v>0</v>
      </c>
      <c r="S262" s="188">
        <v>0</v>
      </c>
      <c r="T262" s="189">
        <f t="shared" si="3"/>
        <v>0</v>
      </c>
      <c r="U262" s="34"/>
      <c r="V262" s="34"/>
      <c r="W262" s="34"/>
      <c r="X262" s="34"/>
      <c r="Y262" s="34"/>
      <c r="Z262" s="34"/>
      <c r="AA262" s="34"/>
      <c r="AB262" s="34"/>
      <c r="AC262" s="34"/>
      <c r="AD262" s="34"/>
      <c r="AE262" s="34"/>
      <c r="AR262" s="190" t="s">
        <v>228</v>
      </c>
      <c r="AT262" s="190" t="s">
        <v>199</v>
      </c>
      <c r="AU262" s="190" t="s">
        <v>81</v>
      </c>
      <c r="AY262" s="17" t="s">
        <v>181</v>
      </c>
      <c r="BE262" s="191">
        <f t="shared" si="4"/>
        <v>0</v>
      </c>
      <c r="BF262" s="191">
        <f t="shared" si="5"/>
        <v>0</v>
      </c>
      <c r="BG262" s="191">
        <f t="shared" si="6"/>
        <v>0</v>
      </c>
      <c r="BH262" s="191">
        <f t="shared" si="7"/>
        <v>0</v>
      </c>
      <c r="BI262" s="191">
        <f t="shared" si="8"/>
        <v>0</v>
      </c>
      <c r="BJ262" s="17" t="s">
        <v>79</v>
      </c>
      <c r="BK262" s="191">
        <f t="shared" si="9"/>
        <v>0</v>
      </c>
      <c r="BL262" s="17" t="s">
        <v>228</v>
      </c>
      <c r="BM262" s="190" t="s">
        <v>665</v>
      </c>
    </row>
    <row r="263" spans="1:65" s="2" customFormat="1" ht="16.5" customHeight="1">
      <c r="A263" s="34"/>
      <c r="B263" s="35"/>
      <c r="C263" s="225" t="s">
        <v>610</v>
      </c>
      <c r="D263" s="225" t="s">
        <v>199</v>
      </c>
      <c r="E263" s="226" t="s">
        <v>666</v>
      </c>
      <c r="F263" s="227" t="s">
        <v>667</v>
      </c>
      <c r="G263" s="228" t="s">
        <v>223</v>
      </c>
      <c r="H263" s="229">
        <v>1</v>
      </c>
      <c r="I263" s="230"/>
      <c r="J263" s="231">
        <f t="shared" si="0"/>
        <v>0</v>
      </c>
      <c r="K263" s="227" t="s">
        <v>187</v>
      </c>
      <c r="L263" s="39"/>
      <c r="M263" s="232" t="s">
        <v>19</v>
      </c>
      <c r="N263" s="233" t="s">
        <v>42</v>
      </c>
      <c r="O263" s="64"/>
      <c r="P263" s="188">
        <f t="shared" si="1"/>
        <v>0</v>
      </c>
      <c r="Q263" s="188">
        <v>0</v>
      </c>
      <c r="R263" s="188">
        <f t="shared" si="2"/>
        <v>0</v>
      </c>
      <c r="S263" s="188">
        <v>0</v>
      </c>
      <c r="T263" s="189">
        <f t="shared" si="3"/>
        <v>0</v>
      </c>
      <c r="U263" s="34"/>
      <c r="V263" s="34"/>
      <c r="W263" s="34"/>
      <c r="X263" s="34"/>
      <c r="Y263" s="34"/>
      <c r="Z263" s="34"/>
      <c r="AA263" s="34"/>
      <c r="AB263" s="34"/>
      <c r="AC263" s="34"/>
      <c r="AD263" s="34"/>
      <c r="AE263" s="34"/>
      <c r="AR263" s="190" t="s">
        <v>228</v>
      </c>
      <c r="AT263" s="190" t="s">
        <v>199</v>
      </c>
      <c r="AU263" s="190" t="s">
        <v>81</v>
      </c>
      <c r="AY263" s="17" t="s">
        <v>181</v>
      </c>
      <c r="BE263" s="191">
        <f t="shared" si="4"/>
        <v>0</v>
      </c>
      <c r="BF263" s="191">
        <f t="shared" si="5"/>
        <v>0</v>
      </c>
      <c r="BG263" s="191">
        <f t="shared" si="6"/>
        <v>0</v>
      </c>
      <c r="BH263" s="191">
        <f t="shared" si="7"/>
        <v>0</v>
      </c>
      <c r="BI263" s="191">
        <f t="shared" si="8"/>
        <v>0</v>
      </c>
      <c r="BJ263" s="17" t="s">
        <v>79</v>
      </c>
      <c r="BK263" s="191">
        <f t="shared" si="9"/>
        <v>0</v>
      </c>
      <c r="BL263" s="17" t="s">
        <v>228</v>
      </c>
      <c r="BM263" s="190" t="s">
        <v>668</v>
      </c>
    </row>
    <row r="264" spans="1:65" s="2" customFormat="1" ht="16.5" customHeight="1">
      <c r="A264" s="34"/>
      <c r="B264" s="35"/>
      <c r="C264" s="225" t="s">
        <v>14</v>
      </c>
      <c r="D264" s="225" t="s">
        <v>199</v>
      </c>
      <c r="E264" s="226" t="s">
        <v>669</v>
      </c>
      <c r="F264" s="227" t="s">
        <v>670</v>
      </c>
      <c r="G264" s="228" t="s">
        <v>223</v>
      </c>
      <c r="H264" s="229">
        <v>1</v>
      </c>
      <c r="I264" s="230"/>
      <c r="J264" s="231">
        <f t="shared" si="0"/>
        <v>0</v>
      </c>
      <c r="K264" s="227" t="s">
        <v>187</v>
      </c>
      <c r="L264" s="39"/>
      <c r="M264" s="232" t="s">
        <v>19</v>
      </c>
      <c r="N264" s="233" t="s">
        <v>42</v>
      </c>
      <c r="O264" s="64"/>
      <c r="P264" s="188">
        <f t="shared" si="1"/>
        <v>0</v>
      </c>
      <c r="Q264" s="188">
        <v>0</v>
      </c>
      <c r="R264" s="188">
        <f t="shared" si="2"/>
        <v>0</v>
      </c>
      <c r="S264" s="188">
        <v>0</v>
      </c>
      <c r="T264" s="189">
        <f t="shared" si="3"/>
        <v>0</v>
      </c>
      <c r="U264" s="34"/>
      <c r="V264" s="34"/>
      <c r="W264" s="34"/>
      <c r="X264" s="34"/>
      <c r="Y264" s="34"/>
      <c r="Z264" s="34"/>
      <c r="AA264" s="34"/>
      <c r="AB264" s="34"/>
      <c r="AC264" s="34"/>
      <c r="AD264" s="34"/>
      <c r="AE264" s="34"/>
      <c r="AR264" s="190" t="s">
        <v>228</v>
      </c>
      <c r="AT264" s="190" t="s">
        <v>199</v>
      </c>
      <c r="AU264" s="190" t="s">
        <v>81</v>
      </c>
      <c r="AY264" s="17" t="s">
        <v>181</v>
      </c>
      <c r="BE264" s="191">
        <f t="shared" si="4"/>
        <v>0</v>
      </c>
      <c r="BF264" s="191">
        <f t="shared" si="5"/>
        <v>0</v>
      </c>
      <c r="BG264" s="191">
        <f t="shared" si="6"/>
        <v>0</v>
      </c>
      <c r="BH264" s="191">
        <f t="shared" si="7"/>
        <v>0</v>
      </c>
      <c r="BI264" s="191">
        <f t="shared" si="8"/>
        <v>0</v>
      </c>
      <c r="BJ264" s="17" t="s">
        <v>79</v>
      </c>
      <c r="BK264" s="191">
        <f t="shared" si="9"/>
        <v>0</v>
      </c>
      <c r="BL264" s="17" t="s">
        <v>228</v>
      </c>
      <c r="BM264" s="190" t="s">
        <v>671</v>
      </c>
    </row>
    <row r="265" spans="1:65" s="2" customFormat="1" ht="16.5" customHeight="1">
      <c r="A265" s="34"/>
      <c r="B265" s="35"/>
      <c r="C265" s="225" t="s">
        <v>672</v>
      </c>
      <c r="D265" s="225" t="s">
        <v>199</v>
      </c>
      <c r="E265" s="226" t="s">
        <v>673</v>
      </c>
      <c r="F265" s="227" t="s">
        <v>674</v>
      </c>
      <c r="G265" s="228" t="s">
        <v>223</v>
      </c>
      <c r="H265" s="229">
        <v>1</v>
      </c>
      <c r="I265" s="230"/>
      <c r="J265" s="231">
        <f t="shared" si="0"/>
        <v>0</v>
      </c>
      <c r="K265" s="227" t="s">
        <v>187</v>
      </c>
      <c r="L265" s="39"/>
      <c r="M265" s="232" t="s">
        <v>19</v>
      </c>
      <c r="N265" s="233" t="s">
        <v>42</v>
      </c>
      <c r="O265" s="64"/>
      <c r="P265" s="188">
        <f t="shared" si="1"/>
        <v>0</v>
      </c>
      <c r="Q265" s="188">
        <v>0</v>
      </c>
      <c r="R265" s="188">
        <f t="shared" si="2"/>
        <v>0</v>
      </c>
      <c r="S265" s="188">
        <v>0</v>
      </c>
      <c r="T265" s="189">
        <f t="shared" si="3"/>
        <v>0</v>
      </c>
      <c r="U265" s="34"/>
      <c r="V265" s="34"/>
      <c r="W265" s="34"/>
      <c r="X265" s="34"/>
      <c r="Y265" s="34"/>
      <c r="Z265" s="34"/>
      <c r="AA265" s="34"/>
      <c r="AB265" s="34"/>
      <c r="AC265" s="34"/>
      <c r="AD265" s="34"/>
      <c r="AE265" s="34"/>
      <c r="AR265" s="190" t="s">
        <v>228</v>
      </c>
      <c r="AT265" s="190" t="s">
        <v>199</v>
      </c>
      <c r="AU265" s="190" t="s">
        <v>81</v>
      </c>
      <c r="AY265" s="17" t="s">
        <v>181</v>
      </c>
      <c r="BE265" s="191">
        <f t="shared" si="4"/>
        <v>0</v>
      </c>
      <c r="BF265" s="191">
        <f t="shared" si="5"/>
        <v>0</v>
      </c>
      <c r="BG265" s="191">
        <f t="shared" si="6"/>
        <v>0</v>
      </c>
      <c r="BH265" s="191">
        <f t="shared" si="7"/>
        <v>0</v>
      </c>
      <c r="BI265" s="191">
        <f t="shared" si="8"/>
        <v>0</v>
      </c>
      <c r="BJ265" s="17" t="s">
        <v>79</v>
      </c>
      <c r="BK265" s="191">
        <f t="shared" si="9"/>
        <v>0</v>
      </c>
      <c r="BL265" s="17" t="s">
        <v>228</v>
      </c>
      <c r="BM265" s="190" t="s">
        <v>675</v>
      </c>
    </row>
    <row r="266" spans="1:65" s="2" customFormat="1" ht="16.5" customHeight="1">
      <c r="A266" s="34"/>
      <c r="B266" s="35"/>
      <c r="C266" s="225" t="s">
        <v>419</v>
      </c>
      <c r="D266" s="225" t="s">
        <v>199</v>
      </c>
      <c r="E266" s="226" t="s">
        <v>676</v>
      </c>
      <c r="F266" s="227" t="s">
        <v>677</v>
      </c>
      <c r="G266" s="228" t="s">
        <v>223</v>
      </c>
      <c r="H266" s="229">
        <v>1</v>
      </c>
      <c r="I266" s="230"/>
      <c r="J266" s="231">
        <f t="shared" si="0"/>
        <v>0</v>
      </c>
      <c r="K266" s="227" t="s">
        <v>187</v>
      </c>
      <c r="L266" s="39"/>
      <c r="M266" s="232" t="s">
        <v>19</v>
      </c>
      <c r="N266" s="233" t="s">
        <v>42</v>
      </c>
      <c r="O266" s="64"/>
      <c r="P266" s="188">
        <f t="shared" si="1"/>
        <v>0</v>
      </c>
      <c r="Q266" s="188">
        <v>0</v>
      </c>
      <c r="R266" s="188">
        <f t="shared" si="2"/>
        <v>0</v>
      </c>
      <c r="S266" s="188">
        <v>0</v>
      </c>
      <c r="T266" s="189">
        <f t="shared" si="3"/>
        <v>0</v>
      </c>
      <c r="U266" s="34"/>
      <c r="V266" s="34"/>
      <c r="W266" s="34"/>
      <c r="X266" s="34"/>
      <c r="Y266" s="34"/>
      <c r="Z266" s="34"/>
      <c r="AA266" s="34"/>
      <c r="AB266" s="34"/>
      <c r="AC266" s="34"/>
      <c r="AD266" s="34"/>
      <c r="AE266" s="34"/>
      <c r="AR266" s="190" t="s">
        <v>228</v>
      </c>
      <c r="AT266" s="190" t="s">
        <v>199</v>
      </c>
      <c r="AU266" s="190" t="s">
        <v>81</v>
      </c>
      <c r="AY266" s="17" t="s">
        <v>181</v>
      </c>
      <c r="BE266" s="191">
        <f t="shared" si="4"/>
        <v>0</v>
      </c>
      <c r="BF266" s="191">
        <f t="shared" si="5"/>
        <v>0</v>
      </c>
      <c r="BG266" s="191">
        <f t="shared" si="6"/>
        <v>0</v>
      </c>
      <c r="BH266" s="191">
        <f t="shared" si="7"/>
        <v>0</v>
      </c>
      <c r="BI266" s="191">
        <f t="shared" si="8"/>
        <v>0</v>
      </c>
      <c r="BJ266" s="17" t="s">
        <v>79</v>
      </c>
      <c r="BK266" s="191">
        <f t="shared" si="9"/>
        <v>0</v>
      </c>
      <c r="BL266" s="17" t="s">
        <v>228</v>
      </c>
      <c r="BM266" s="190" t="s">
        <v>678</v>
      </c>
    </row>
    <row r="267" spans="1:65" s="2" customFormat="1" ht="16.5" customHeight="1">
      <c r="A267" s="34"/>
      <c r="B267" s="35"/>
      <c r="C267" s="225" t="s">
        <v>679</v>
      </c>
      <c r="D267" s="225" t="s">
        <v>199</v>
      </c>
      <c r="E267" s="226" t="s">
        <v>680</v>
      </c>
      <c r="F267" s="227" t="s">
        <v>681</v>
      </c>
      <c r="G267" s="228" t="s">
        <v>223</v>
      </c>
      <c r="H267" s="229">
        <v>1</v>
      </c>
      <c r="I267" s="230"/>
      <c r="J267" s="231">
        <f t="shared" si="0"/>
        <v>0</v>
      </c>
      <c r="K267" s="227" t="s">
        <v>187</v>
      </c>
      <c r="L267" s="39"/>
      <c r="M267" s="232" t="s">
        <v>19</v>
      </c>
      <c r="N267" s="233" t="s">
        <v>42</v>
      </c>
      <c r="O267" s="64"/>
      <c r="P267" s="188">
        <f t="shared" si="1"/>
        <v>0</v>
      </c>
      <c r="Q267" s="188">
        <v>0</v>
      </c>
      <c r="R267" s="188">
        <f t="shared" si="2"/>
        <v>0</v>
      </c>
      <c r="S267" s="188">
        <v>0</v>
      </c>
      <c r="T267" s="189">
        <f t="shared" si="3"/>
        <v>0</v>
      </c>
      <c r="U267" s="34"/>
      <c r="V267" s="34"/>
      <c r="W267" s="34"/>
      <c r="X267" s="34"/>
      <c r="Y267" s="34"/>
      <c r="Z267" s="34"/>
      <c r="AA267" s="34"/>
      <c r="AB267" s="34"/>
      <c r="AC267" s="34"/>
      <c r="AD267" s="34"/>
      <c r="AE267" s="34"/>
      <c r="AR267" s="190" t="s">
        <v>228</v>
      </c>
      <c r="AT267" s="190" t="s">
        <v>199</v>
      </c>
      <c r="AU267" s="190" t="s">
        <v>81</v>
      </c>
      <c r="AY267" s="17" t="s">
        <v>181</v>
      </c>
      <c r="BE267" s="191">
        <f t="shared" si="4"/>
        <v>0</v>
      </c>
      <c r="BF267" s="191">
        <f t="shared" si="5"/>
        <v>0</v>
      </c>
      <c r="BG267" s="191">
        <f t="shared" si="6"/>
        <v>0</v>
      </c>
      <c r="BH267" s="191">
        <f t="shared" si="7"/>
        <v>0</v>
      </c>
      <c r="BI267" s="191">
        <f t="shared" si="8"/>
        <v>0</v>
      </c>
      <c r="BJ267" s="17" t="s">
        <v>79</v>
      </c>
      <c r="BK267" s="191">
        <f t="shared" si="9"/>
        <v>0</v>
      </c>
      <c r="BL267" s="17" t="s">
        <v>228</v>
      </c>
      <c r="BM267" s="190" t="s">
        <v>682</v>
      </c>
    </row>
    <row r="268" spans="1:65" s="2" customFormat="1" ht="16.5" customHeight="1">
      <c r="A268" s="34"/>
      <c r="B268" s="35"/>
      <c r="C268" s="225" t="s">
        <v>683</v>
      </c>
      <c r="D268" s="225" t="s">
        <v>199</v>
      </c>
      <c r="E268" s="226" t="s">
        <v>684</v>
      </c>
      <c r="F268" s="227" t="s">
        <v>685</v>
      </c>
      <c r="G268" s="228" t="s">
        <v>223</v>
      </c>
      <c r="H268" s="229">
        <v>1</v>
      </c>
      <c r="I268" s="230"/>
      <c r="J268" s="231">
        <f t="shared" si="0"/>
        <v>0</v>
      </c>
      <c r="K268" s="227" t="s">
        <v>187</v>
      </c>
      <c r="L268" s="39"/>
      <c r="M268" s="232" t="s">
        <v>19</v>
      </c>
      <c r="N268" s="233" t="s">
        <v>42</v>
      </c>
      <c r="O268" s="64"/>
      <c r="P268" s="188">
        <f t="shared" si="1"/>
        <v>0</v>
      </c>
      <c r="Q268" s="188">
        <v>0</v>
      </c>
      <c r="R268" s="188">
        <f t="shared" si="2"/>
        <v>0</v>
      </c>
      <c r="S268" s="188">
        <v>0</v>
      </c>
      <c r="T268" s="189">
        <f t="shared" si="3"/>
        <v>0</v>
      </c>
      <c r="U268" s="34"/>
      <c r="V268" s="34"/>
      <c r="W268" s="34"/>
      <c r="X268" s="34"/>
      <c r="Y268" s="34"/>
      <c r="Z268" s="34"/>
      <c r="AA268" s="34"/>
      <c r="AB268" s="34"/>
      <c r="AC268" s="34"/>
      <c r="AD268" s="34"/>
      <c r="AE268" s="34"/>
      <c r="AR268" s="190" t="s">
        <v>228</v>
      </c>
      <c r="AT268" s="190" t="s">
        <v>199</v>
      </c>
      <c r="AU268" s="190" t="s">
        <v>81</v>
      </c>
      <c r="AY268" s="17" t="s">
        <v>181</v>
      </c>
      <c r="BE268" s="191">
        <f t="shared" si="4"/>
        <v>0</v>
      </c>
      <c r="BF268" s="191">
        <f t="shared" si="5"/>
        <v>0</v>
      </c>
      <c r="BG268" s="191">
        <f t="shared" si="6"/>
        <v>0</v>
      </c>
      <c r="BH268" s="191">
        <f t="shared" si="7"/>
        <v>0</v>
      </c>
      <c r="BI268" s="191">
        <f t="shared" si="8"/>
        <v>0</v>
      </c>
      <c r="BJ268" s="17" t="s">
        <v>79</v>
      </c>
      <c r="BK268" s="191">
        <f t="shared" si="9"/>
        <v>0</v>
      </c>
      <c r="BL268" s="17" t="s">
        <v>228</v>
      </c>
      <c r="BM268" s="190" t="s">
        <v>686</v>
      </c>
    </row>
    <row r="269" spans="1:65" s="2" customFormat="1" ht="62.7" customHeight="1">
      <c r="A269" s="34"/>
      <c r="B269" s="35"/>
      <c r="C269" s="225" t="s">
        <v>687</v>
      </c>
      <c r="D269" s="225" t="s">
        <v>199</v>
      </c>
      <c r="E269" s="226" t="s">
        <v>688</v>
      </c>
      <c r="F269" s="227" t="s">
        <v>689</v>
      </c>
      <c r="G269" s="228" t="s">
        <v>223</v>
      </c>
      <c r="H269" s="229">
        <v>1</v>
      </c>
      <c r="I269" s="230"/>
      <c r="J269" s="231">
        <f t="shared" si="0"/>
        <v>0</v>
      </c>
      <c r="K269" s="227" t="s">
        <v>187</v>
      </c>
      <c r="L269" s="39"/>
      <c r="M269" s="232" t="s">
        <v>19</v>
      </c>
      <c r="N269" s="233" t="s">
        <v>42</v>
      </c>
      <c r="O269" s="64"/>
      <c r="P269" s="188">
        <f t="shared" si="1"/>
        <v>0</v>
      </c>
      <c r="Q269" s="188">
        <v>0</v>
      </c>
      <c r="R269" s="188">
        <f t="shared" si="2"/>
        <v>0</v>
      </c>
      <c r="S269" s="188">
        <v>0</v>
      </c>
      <c r="T269" s="189">
        <f t="shared" si="3"/>
        <v>0</v>
      </c>
      <c r="U269" s="34"/>
      <c r="V269" s="34"/>
      <c r="W269" s="34"/>
      <c r="X269" s="34"/>
      <c r="Y269" s="34"/>
      <c r="Z269" s="34"/>
      <c r="AA269" s="34"/>
      <c r="AB269" s="34"/>
      <c r="AC269" s="34"/>
      <c r="AD269" s="34"/>
      <c r="AE269" s="34"/>
      <c r="AR269" s="190" t="s">
        <v>228</v>
      </c>
      <c r="AT269" s="190" t="s">
        <v>199</v>
      </c>
      <c r="AU269" s="190" t="s">
        <v>81</v>
      </c>
      <c r="AY269" s="17" t="s">
        <v>181</v>
      </c>
      <c r="BE269" s="191">
        <f t="shared" si="4"/>
        <v>0</v>
      </c>
      <c r="BF269" s="191">
        <f t="shared" si="5"/>
        <v>0</v>
      </c>
      <c r="BG269" s="191">
        <f t="shared" si="6"/>
        <v>0</v>
      </c>
      <c r="BH269" s="191">
        <f t="shared" si="7"/>
        <v>0</v>
      </c>
      <c r="BI269" s="191">
        <f t="shared" si="8"/>
        <v>0</v>
      </c>
      <c r="BJ269" s="17" t="s">
        <v>79</v>
      </c>
      <c r="BK269" s="191">
        <f t="shared" si="9"/>
        <v>0</v>
      </c>
      <c r="BL269" s="17" t="s">
        <v>228</v>
      </c>
      <c r="BM269" s="190" t="s">
        <v>690</v>
      </c>
    </row>
    <row r="270" spans="1:65" s="2" customFormat="1" ht="114.9" customHeight="1">
      <c r="A270" s="34"/>
      <c r="B270" s="35"/>
      <c r="C270" s="225" t="s">
        <v>691</v>
      </c>
      <c r="D270" s="225" t="s">
        <v>199</v>
      </c>
      <c r="E270" s="226" t="s">
        <v>692</v>
      </c>
      <c r="F270" s="227" t="s">
        <v>693</v>
      </c>
      <c r="G270" s="228" t="s">
        <v>223</v>
      </c>
      <c r="H270" s="229">
        <v>4</v>
      </c>
      <c r="I270" s="230"/>
      <c r="J270" s="231">
        <f t="shared" si="0"/>
        <v>0</v>
      </c>
      <c r="K270" s="227" t="s">
        <v>187</v>
      </c>
      <c r="L270" s="39"/>
      <c r="M270" s="232" t="s">
        <v>19</v>
      </c>
      <c r="N270" s="233" t="s">
        <v>42</v>
      </c>
      <c r="O270" s="64"/>
      <c r="P270" s="188">
        <f t="shared" si="1"/>
        <v>0</v>
      </c>
      <c r="Q270" s="188">
        <v>0</v>
      </c>
      <c r="R270" s="188">
        <f t="shared" si="2"/>
        <v>0</v>
      </c>
      <c r="S270" s="188">
        <v>0</v>
      </c>
      <c r="T270" s="189">
        <f t="shared" si="3"/>
        <v>0</v>
      </c>
      <c r="U270" s="34"/>
      <c r="V270" s="34"/>
      <c r="W270" s="34"/>
      <c r="X270" s="34"/>
      <c r="Y270" s="34"/>
      <c r="Z270" s="34"/>
      <c r="AA270" s="34"/>
      <c r="AB270" s="34"/>
      <c r="AC270" s="34"/>
      <c r="AD270" s="34"/>
      <c r="AE270" s="34"/>
      <c r="AR270" s="190" t="s">
        <v>228</v>
      </c>
      <c r="AT270" s="190" t="s">
        <v>199</v>
      </c>
      <c r="AU270" s="190" t="s">
        <v>81</v>
      </c>
      <c r="AY270" s="17" t="s">
        <v>181</v>
      </c>
      <c r="BE270" s="191">
        <f t="shared" si="4"/>
        <v>0</v>
      </c>
      <c r="BF270" s="191">
        <f t="shared" si="5"/>
        <v>0</v>
      </c>
      <c r="BG270" s="191">
        <f t="shared" si="6"/>
        <v>0</v>
      </c>
      <c r="BH270" s="191">
        <f t="shared" si="7"/>
        <v>0</v>
      </c>
      <c r="BI270" s="191">
        <f t="shared" si="8"/>
        <v>0</v>
      </c>
      <c r="BJ270" s="17" t="s">
        <v>79</v>
      </c>
      <c r="BK270" s="191">
        <f t="shared" si="9"/>
        <v>0</v>
      </c>
      <c r="BL270" s="17" t="s">
        <v>228</v>
      </c>
      <c r="BM270" s="190" t="s">
        <v>694</v>
      </c>
    </row>
    <row r="271" spans="2:51" s="13" customFormat="1" ht="20.4">
      <c r="B271" s="192"/>
      <c r="C271" s="193"/>
      <c r="D271" s="194" t="s">
        <v>191</v>
      </c>
      <c r="E271" s="195" t="s">
        <v>19</v>
      </c>
      <c r="F271" s="196" t="s">
        <v>695</v>
      </c>
      <c r="G271" s="193"/>
      <c r="H271" s="195" t="s">
        <v>19</v>
      </c>
      <c r="I271" s="197"/>
      <c r="J271" s="193"/>
      <c r="K271" s="193"/>
      <c r="L271" s="198"/>
      <c r="M271" s="199"/>
      <c r="N271" s="200"/>
      <c r="O271" s="200"/>
      <c r="P271" s="200"/>
      <c r="Q271" s="200"/>
      <c r="R271" s="200"/>
      <c r="S271" s="200"/>
      <c r="T271" s="201"/>
      <c r="AT271" s="202" t="s">
        <v>191</v>
      </c>
      <c r="AU271" s="202" t="s">
        <v>81</v>
      </c>
      <c r="AV271" s="13" t="s">
        <v>79</v>
      </c>
      <c r="AW271" s="13" t="s">
        <v>32</v>
      </c>
      <c r="AX271" s="13" t="s">
        <v>71</v>
      </c>
      <c r="AY271" s="202" t="s">
        <v>181</v>
      </c>
    </row>
    <row r="272" spans="2:51" s="14" customFormat="1" ht="12">
      <c r="B272" s="203"/>
      <c r="C272" s="204"/>
      <c r="D272" s="194" t="s">
        <v>191</v>
      </c>
      <c r="E272" s="205" t="s">
        <v>19</v>
      </c>
      <c r="F272" s="206" t="s">
        <v>189</v>
      </c>
      <c r="G272" s="204"/>
      <c r="H272" s="207">
        <v>4</v>
      </c>
      <c r="I272" s="208"/>
      <c r="J272" s="204"/>
      <c r="K272" s="204"/>
      <c r="L272" s="209"/>
      <c r="M272" s="210"/>
      <c r="N272" s="211"/>
      <c r="O272" s="211"/>
      <c r="P272" s="211"/>
      <c r="Q272" s="211"/>
      <c r="R272" s="211"/>
      <c r="S272" s="211"/>
      <c r="T272" s="212"/>
      <c r="AT272" s="213" t="s">
        <v>191</v>
      </c>
      <c r="AU272" s="213" t="s">
        <v>81</v>
      </c>
      <c r="AV272" s="14" t="s">
        <v>81</v>
      </c>
      <c r="AW272" s="14" t="s">
        <v>32</v>
      </c>
      <c r="AX272" s="14" t="s">
        <v>71</v>
      </c>
      <c r="AY272" s="213" t="s">
        <v>181</v>
      </c>
    </row>
    <row r="273" spans="2:51" s="15" customFormat="1" ht="12">
      <c r="B273" s="214"/>
      <c r="C273" s="215"/>
      <c r="D273" s="194" t="s">
        <v>191</v>
      </c>
      <c r="E273" s="216" t="s">
        <v>19</v>
      </c>
      <c r="F273" s="217" t="s">
        <v>196</v>
      </c>
      <c r="G273" s="215"/>
      <c r="H273" s="218">
        <v>4</v>
      </c>
      <c r="I273" s="219"/>
      <c r="J273" s="215"/>
      <c r="K273" s="215"/>
      <c r="L273" s="220"/>
      <c r="M273" s="221"/>
      <c r="N273" s="222"/>
      <c r="O273" s="222"/>
      <c r="P273" s="222"/>
      <c r="Q273" s="222"/>
      <c r="R273" s="222"/>
      <c r="S273" s="222"/>
      <c r="T273" s="223"/>
      <c r="AT273" s="224" t="s">
        <v>191</v>
      </c>
      <c r="AU273" s="224" t="s">
        <v>81</v>
      </c>
      <c r="AV273" s="15" t="s">
        <v>189</v>
      </c>
      <c r="AW273" s="15" t="s">
        <v>32</v>
      </c>
      <c r="AX273" s="15" t="s">
        <v>79</v>
      </c>
      <c r="AY273" s="224" t="s">
        <v>181</v>
      </c>
    </row>
    <row r="274" spans="1:65" s="2" customFormat="1" ht="114.9" customHeight="1">
      <c r="A274" s="34"/>
      <c r="B274" s="35"/>
      <c r="C274" s="225" t="s">
        <v>696</v>
      </c>
      <c r="D274" s="225" t="s">
        <v>199</v>
      </c>
      <c r="E274" s="226" t="s">
        <v>449</v>
      </c>
      <c r="F274" s="227" t="s">
        <v>450</v>
      </c>
      <c r="G274" s="228" t="s">
        <v>223</v>
      </c>
      <c r="H274" s="229">
        <v>1</v>
      </c>
      <c r="I274" s="230"/>
      <c r="J274" s="231">
        <f>ROUND(I274*H274,2)</f>
        <v>0</v>
      </c>
      <c r="K274" s="227" t="s">
        <v>187</v>
      </c>
      <c r="L274" s="39"/>
      <c r="M274" s="232" t="s">
        <v>19</v>
      </c>
      <c r="N274" s="233" t="s">
        <v>42</v>
      </c>
      <c r="O274" s="64"/>
      <c r="P274" s="188">
        <f>O274*H274</f>
        <v>0</v>
      </c>
      <c r="Q274" s="188">
        <v>0</v>
      </c>
      <c r="R274" s="188">
        <f>Q274*H274</f>
        <v>0</v>
      </c>
      <c r="S274" s="188">
        <v>0</v>
      </c>
      <c r="T274" s="189">
        <f>S274*H274</f>
        <v>0</v>
      </c>
      <c r="U274" s="34"/>
      <c r="V274" s="34"/>
      <c r="W274" s="34"/>
      <c r="X274" s="34"/>
      <c r="Y274" s="34"/>
      <c r="Z274" s="34"/>
      <c r="AA274" s="34"/>
      <c r="AB274" s="34"/>
      <c r="AC274" s="34"/>
      <c r="AD274" s="34"/>
      <c r="AE274" s="34"/>
      <c r="AR274" s="190" t="s">
        <v>228</v>
      </c>
      <c r="AT274" s="190" t="s">
        <v>199</v>
      </c>
      <c r="AU274" s="190" t="s">
        <v>81</v>
      </c>
      <c r="AY274" s="17" t="s">
        <v>181</v>
      </c>
      <c r="BE274" s="191">
        <f>IF(N274="základní",J274,0)</f>
        <v>0</v>
      </c>
      <c r="BF274" s="191">
        <f>IF(N274="snížená",J274,0)</f>
        <v>0</v>
      </c>
      <c r="BG274" s="191">
        <f>IF(N274="zákl. přenesená",J274,0)</f>
        <v>0</v>
      </c>
      <c r="BH274" s="191">
        <f>IF(N274="sníž. přenesená",J274,0)</f>
        <v>0</v>
      </c>
      <c r="BI274" s="191">
        <f>IF(N274="nulová",J274,0)</f>
        <v>0</v>
      </c>
      <c r="BJ274" s="17" t="s">
        <v>79</v>
      </c>
      <c r="BK274" s="191">
        <f>ROUND(I274*H274,2)</f>
        <v>0</v>
      </c>
      <c r="BL274" s="17" t="s">
        <v>228</v>
      </c>
      <c r="BM274" s="190" t="s">
        <v>697</v>
      </c>
    </row>
    <row r="275" spans="2:51" s="13" customFormat="1" ht="12">
      <c r="B275" s="192"/>
      <c r="C275" s="193"/>
      <c r="D275" s="194" t="s">
        <v>191</v>
      </c>
      <c r="E275" s="195" t="s">
        <v>19</v>
      </c>
      <c r="F275" s="196" t="s">
        <v>452</v>
      </c>
      <c r="G275" s="193"/>
      <c r="H275" s="195" t="s">
        <v>19</v>
      </c>
      <c r="I275" s="197"/>
      <c r="J275" s="193"/>
      <c r="K275" s="193"/>
      <c r="L275" s="198"/>
      <c r="M275" s="199"/>
      <c r="N275" s="200"/>
      <c r="O275" s="200"/>
      <c r="P275" s="200"/>
      <c r="Q275" s="200"/>
      <c r="R275" s="200"/>
      <c r="S275" s="200"/>
      <c r="T275" s="201"/>
      <c r="AT275" s="202" t="s">
        <v>191</v>
      </c>
      <c r="AU275" s="202" t="s">
        <v>81</v>
      </c>
      <c r="AV275" s="13" t="s">
        <v>79</v>
      </c>
      <c r="AW275" s="13" t="s">
        <v>32</v>
      </c>
      <c r="AX275" s="13" t="s">
        <v>71</v>
      </c>
      <c r="AY275" s="202" t="s">
        <v>181</v>
      </c>
    </row>
    <row r="276" spans="2:51" s="14" customFormat="1" ht="12">
      <c r="B276" s="203"/>
      <c r="C276" s="204"/>
      <c r="D276" s="194" t="s">
        <v>191</v>
      </c>
      <c r="E276" s="205" t="s">
        <v>19</v>
      </c>
      <c r="F276" s="206" t="s">
        <v>79</v>
      </c>
      <c r="G276" s="204"/>
      <c r="H276" s="207">
        <v>1</v>
      </c>
      <c r="I276" s="208"/>
      <c r="J276" s="204"/>
      <c r="K276" s="204"/>
      <c r="L276" s="209"/>
      <c r="M276" s="210"/>
      <c r="N276" s="211"/>
      <c r="O276" s="211"/>
      <c r="P276" s="211"/>
      <c r="Q276" s="211"/>
      <c r="R276" s="211"/>
      <c r="S276" s="211"/>
      <c r="T276" s="212"/>
      <c r="AT276" s="213" t="s">
        <v>191</v>
      </c>
      <c r="AU276" s="213" t="s">
        <v>81</v>
      </c>
      <c r="AV276" s="14" t="s">
        <v>81</v>
      </c>
      <c r="AW276" s="14" t="s">
        <v>32</v>
      </c>
      <c r="AX276" s="14" t="s">
        <v>71</v>
      </c>
      <c r="AY276" s="213" t="s">
        <v>181</v>
      </c>
    </row>
    <row r="277" spans="2:51" s="15" customFormat="1" ht="12">
      <c r="B277" s="214"/>
      <c r="C277" s="215"/>
      <c r="D277" s="194" t="s">
        <v>191</v>
      </c>
      <c r="E277" s="216" t="s">
        <v>19</v>
      </c>
      <c r="F277" s="217" t="s">
        <v>196</v>
      </c>
      <c r="G277" s="215"/>
      <c r="H277" s="218">
        <v>1</v>
      </c>
      <c r="I277" s="219"/>
      <c r="J277" s="215"/>
      <c r="K277" s="215"/>
      <c r="L277" s="220"/>
      <c r="M277" s="221"/>
      <c r="N277" s="222"/>
      <c r="O277" s="222"/>
      <c r="P277" s="222"/>
      <c r="Q277" s="222"/>
      <c r="R277" s="222"/>
      <c r="S277" s="222"/>
      <c r="T277" s="223"/>
      <c r="AT277" s="224" t="s">
        <v>191</v>
      </c>
      <c r="AU277" s="224" t="s">
        <v>81</v>
      </c>
      <c r="AV277" s="15" t="s">
        <v>189</v>
      </c>
      <c r="AW277" s="15" t="s">
        <v>32</v>
      </c>
      <c r="AX277" s="15" t="s">
        <v>79</v>
      </c>
      <c r="AY277" s="224" t="s">
        <v>181</v>
      </c>
    </row>
    <row r="278" spans="1:65" s="2" customFormat="1" ht="101.25" customHeight="1">
      <c r="A278" s="34"/>
      <c r="B278" s="35"/>
      <c r="C278" s="225" t="s">
        <v>698</v>
      </c>
      <c r="D278" s="225" t="s">
        <v>199</v>
      </c>
      <c r="E278" s="226" t="s">
        <v>241</v>
      </c>
      <c r="F278" s="227" t="s">
        <v>242</v>
      </c>
      <c r="G278" s="228" t="s">
        <v>186</v>
      </c>
      <c r="H278" s="229">
        <v>5216.4</v>
      </c>
      <c r="I278" s="230"/>
      <c r="J278" s="231">
        <f>ROUND(I278*H278,2)</f>
        <v>0</v>
      </c>
      <c r="K278" s="227" t="s">
        <v>187</v>
      </c>
      <c r="L278" s="39"/>
      <c r="M278" s="232" t="s">
        <v>19</v>
      </c>
      <c r="N278" s="233" t="s">
        <v>42</v>
      </c>
      <c r="O278" s="64"/>
      <c r="P278" s="188">
        <f>O278*H278</f>
        <v>0</v>
      </c>
      <c r="Q278" s="188">
        <v>0</v>
      </c>
      <c r="R278" s="188">
        <f>Q278*H278</f>
        <v>0</v>
      </c>
      <c r="S278" s="188">
        <v>0</v>
      </c>
      <c r="T278" s="189">
        <f>S278*H278</f>
        <v>0</v>
      </c>
      <c r="U278" s="34"/>
      <c r="V278" s="34"/>
      <c r="W278" s="34"/>
      <c r="X278" s="34"/>
      <c r="Y278" s="34"/>
      <c r="Z278" s="34"/>
      <c r="AA278" s="34"/>
      <c r="AB278" s="34"/>
      <c r="AC278" s="34"/>
      <c r="AD278" s="34"/>
      <c r="AE278" s="34"/>
      <c r="AR278" s="190" t="s">
        <v>228</v>
      </c>
      <c r="AT278" s="190" t="s">
        <v>199</v>
      </c>
      <c r="AU278" s="190" t="s">
        <v>81</v>
      </c>
      <c r="AY278" s="17" t="s">
        <v>181</v>
      </c>
      <c r="BE278" s="191">
        <f>IF(N278="základní",J278,0)</f>
        <v>0</v>
      </c>
      <c r="BF278" s="191">
        <f>IF(N278="snížená",J278,0)</f>
        <v>0</v>
      </c>
      <c r="BG278" s="191">
        <f>IF(N278="zákl. přenesená",J278,0)</f>
        <v>0</v>
      </c>
      <c r="BH278" s="191">
        <f>IF(N278="sníž. přenesená",J278,0)</f>
        <v>0</v>
      </c>
      <c r="BI278" s="191">
        <f>IF(N278="nulová",J278,0)</f>
        <v>0</v>
      </c>
      <c r="BJ278" s="17" t="s">
        <v>79</v>
      </c>
      <c r="BK278" s="191">
        <f>ROUND(I278*H278,2)</f>
        <v>0</v>
      </c>
      <c r="BL278" s="17" t="s">
        <v>228</v>
      </c>
      <c r="BM278" s="190" t="s">
        <v>699</v>
      </c>
    </row>
    <row r="279" spans="1:47" s="2" customFormat="1" ht="19.2">
      <c r="A279" s="34"/>
      <c r="B279" s="35"/>
      <c r="C279" s="36"/>
      <c r="D279" s="194" t="s">
        <v>204</v>
      </c>
      <c r="E279" s="36"/>
      <c r="F279" s="234" t="s">
        <v>244</v>
      </c>
      <c r="G279" s="36"/>
      <c r="H279" s="36"/>
      <c r="I279" s="235"/>
      <c r="J279" s="36"/>
      <c r="K279" s="36"/>
      <c r="L279" s="39"/>
      <c r="M279" s="236"/>
      <c r="N279" s="237"/>
      <c r="O279" s="64"/>
      <c r="P279" s="64"/>
      <c r="Q279" s="64"/>
      <c r="R279" s="64"/>
      <c r="S279" s="64"/>
      <c r="T279" s="65"/>
      <c r="U279" s="34"/>
      <c r="V279" s="34"/>
      <c r="W279" s="34"/>
      <c r="X279" s="34"/>
      <c r="Y279" s="34"/>
      <c r="Z279" s="34"/>
      <c r="AA279" s="34"/>
      <c r="AB279" s="34"/>
      <c r="AC279" s="34"/>
      <c r="AD279" s="34"/>
      <c r="AE279" s="34"/>
      <c r="AT279" s="17" t="s">
        <v>204</v>
      </c>
      <c r="AU279" s="17" t="s">
        <v>81</v>
      </c>
    </row>
    <row r="280" spans="2:51" s="13" customFormat="1" ht="12">
      <c r="B280" s="192"/>
      <c r="C280" s="193"/>
      <c r="D280" s="194" t="s">
        <v>191</v>
      </c>
      <c r="E280" s="195" t="s">
        <v>19</v>
      </c>
      <c r="F280" s="196" t="s">
        <v>245</v>
      </c>
      <c r="G280" s="193"/>
      <c r="H280" s="195" t="s">
        <v>19</v>
      </c>
      <c r="I280" s="197"/>
      <c r="J280" s="193"/>
      <c r="K280" s="193"/>
      <c r="L280" s="198"/>
      <c r="M280" s="199"/>
      <c r="N280" s="200"/>
      <c r="O280" s="200"/>
      <c r="P280" s="200"/>
      <c r="Q280" s="200"/>
      <c r="R280" s="200"/>
      <c r="S280" s="200"/>
      <c r="T280" s="201"/>
      <c r="AT280" s="202" t="s">
        <v>191</v>
      </c>
      <c r="AU280" s="202" t="s">
        <v>81</v>
      </c>
      <c r="AV280" s="13" t="s">
        <v>79</v>
      </c>
      <c r="AW280" s="13" t="s">
        <v>32</v>
      </c>
      <c r="AX280" s="13" t="s">
        <v>71</v>
      </c>
      <c r="AY280" s="202" t="s">
        <v>181</v>
      </c>
    </row>
    <row r="281" spans="2:51" s="14" customFormat="1" ht="12">
      <c r="B281" s="203"/>
      <c r="C281" s="204"/>
      <c r="D281" s="194" t="s">
        <v>191</v>
      </c>
      <c r="E281" s="205" t="s">
        <v>19</v>
      </c>
      <c r="F281" s="206" t="s">
        <v>700</v>
      </c>
      <c r="G281" s="204"/>
      <c r="H281" s="207">
        <v>5216.4</v>
      </c>
      <c r="I281" s="208"/>
      <c r="J281" s="204"/>
      <c r="K281" s="204"/>
      <c r="L281" s="209"/>
      <c r="M281" s="210"/>
      <c r="N281" s="211"/>
      <c r="O281" s="211"/>
      <c r="P281" s="211"/>
      <c r="Q281" s="211"/>
      <c r="R281" s="211"/>
      <c r="S281" s="211"/>
      <c r="T281" s="212"/>
      <c r="AT281" s="213" t="s">
        <v>191</v>
      </c>
      <c r="AU281" s="213" t="s">
        <v>81</v>
      </c>
      <c r="AV281" s="14" t="s">
        <v>81</v>
      </c>
      <c r="AW281" s="14" t="s">
        <v>32</v>
      </c>
      <c r="AX281" s="14" t="s">
        <v>71</v>
      </c>
      <c r="AY281" s="213" t="s">
        <v>181</v>
      </c>
    </row>
    <row r="282" spans="2:51" s="15" customFormat="1" ht="12">
      <c r="B282" s="214"/>
      <c r="C282" s="215"/>
      <c r="D282" s="194" t="s">
        <v>191</v>
      </c>
      <c r="E282" s="216" t="s">
        <v>19</v>
      </c>
      <c r="F282" s="217" t="s">
        <v>196</v>
      </c>
      <c r="G282" s="215"/>
      <c r="H282" s="218">
        <v>5216.4</v>
      </c>
      <c r="I282" s="219"/>
      <c r="J282" s="215"/>
      <c r="K282" s="215"/>
      <c r="L282" s="220"/>
      <c r="M282" s="221"/>
      <c r="N282" s="222"/>
      <c r="O282" s="222"/>
      <c r="P282" s="222"/>
      <c r="Q282" s="222"/>
      <c r="R282" s="222"/>
      <c r="S282" s="222"/>
      <c r="T282" s="223"/>
      <c r="AT282" s="224" t="s">
        <v>191</v>
      </c>
      <c r="AU282" s="224" t="s">
        <v>81</v>
      </c>
      <c r="AV282" s="15" t="s">
        <v>189</v>
      </c>
      <c r="AW282" s="15" t="s">
        <v>32</v>
      </c>
      <c r="AX282" s="15" t="s">
        <v>79</v>
      </c>
      <c r="AY282" s="224" t="s">
        <v>181</v>
      </c>
    </row>
    <row r="283" spans="1:65" s="2" customFormat="1" ht="114.9" customHeight="1">
      <c r="A283" s="34"/>
      <c r="B283" s="35"/>
      <c r="C283" s="225" t="s">
        <v>701</v>
      </c>
      <c r="D283" s="225" t="s">
        <v>199</v>
      </c>
      <c r="E283" s="226" t="s">
        <v>321</v>
      </c>
      <c r="F283" s="227" t="s">
        <v>322</v>
      </c>
      <c r="G283" s="228" t="s">
        <v>186</v>
      </c>
      <c r="H283" s="229">
        <v>272.985</v>
      </c>
      <c r="I283" s="230"/>
      <c r="J283" s="231">
        <f>ROUND(I283*H283,2)</f>
        <v>0</v>
      </c>
      <c r="K283" s="227" t="s">
        <v>187</v>
      </c>
      <c r="L283" s="39"/>
      <c r="M283" s="232" t="s">
        <v>19</v>
      </c>
      <c r="N283" s="233" t="s">
        <v>42</v>
      </c>
      <c r="O283" s="64"/>
      <c r="P283" s="188">
        <f>O283*H283</f>
        <v>0</v>
      </c>
      <c r="Q283" s="188">
        <v>0</v>
      </c>
      <c r="R283" s="188">
        <f>Q283*H283</f>
        <v>0</v>
      </c>
      <c r="S283" s="188">
        <v>0</v>
      </c>
      <c r="T283" s="189">
        <f>S283*H283</f>
        <v>0</v>
      </c>
      <c r="U283" s="34"/>
      <c r="V283" s="34"/>
      <c r="W283" s="34"/>
      <c r="X283" s="34"/>
      <c r="Y283" s="34"/>
      <c r="Z283" s="34"/>
      <c r="AA283" s="34"/>
      <c r="AB283" s="34"/>
      <c r="AC283" s="34"/>
      <c r="AD283" s="34"/>
      <c r="AE283" s="34"/>
      <c r="AR283" s="190" t="s">
        <v>228</v>
      </c>
      <c r="AT283" s="190" t="s">
        <v>199</v>
      </c>
      <c r="AU283" s="190" t="s">
        <v>81</v>
      </c>
      <c r="AY283" s="17" t="s">
        <v>181</v>
      </c>
      <c r="BE283" s="191">
        <f>IF(N283="základní",J283,0)</f>
        <v>0</v>
      </c>
      <c r="BF283" s="191">
        <f>IF(N283="snížená",J283,0)</f>
        <v>0</v>
      </c>
      <c r="BG283" s="191">
        <f>IF(N283="zákl. přenesená",J283,0)</f>
        <v>0</v>
      </c>
      <c r="BH283" s="191">
        <f>IF(N283="sníž. přenesená",J283,0)</f>
        <v>0</v>
      </c>
      <c r="BI283" s="191">
        <f>IF(N283="nulová",J283,0)</f>
        <v>0</v>
      </c>
      <c r="BJ283" s="17" t="s">
        <v>79</v>
      </c>
      <c r="BK283" s="191">
        <f>ROUND(I283*H283,2)</f>
        <v>0</v>
      </c>
      <c r="BL283" s="17" t="s">
        <v>228</v>
      </c>
      <c r="BM283" s="190" t="s">
        <v>702</v>
      </c>
    </row>
    <row r="284" spans="2:51" s="13" customFormat="1" ht="20.4">
      <c r="B284" s="192"/>
      <c r="C284" s="193"/>
      <c r="D284" s="194" t="s">
        <v>191</v>
      </c>
      <c r="E284" s="195" t="s">
        <v>19</v>
      </c>
      <c r="F284" s="196" t="s">
        <v>703</v>
      </c>
      <c r="G284" s="193"/>
      <c r="H284" s="195" t="s">
        <v>19</v>
      </c>
      <c r="I284" s="197"/>
      <c r="J284" s="193"/>
      <c r="K284" s="193"/>
      <c r="L284" s="198"/>
      <c r="M284" s="199"/>
      <c r="N284" s="200"/>
      <c r="O284" s="200"/>
      <c r="P284" s="200"/>
      <c r="Q284" s="200"/>
      <c r="R284" s="200"/>
      <c r="S284" s="200"/>
      <c r="T284" s="201"/>
      <c r="AT284" s="202" t="s">
        <v>191</v>
      </c>
      <c r="AU284" s="202" t="s">
        <v>81</v>
      </c>
      <c r="AV284" s="13" t="s">
        <v>79</v>
      </c>
      <c r="AW284" s="13" t="s">
        <v>32</v>
      </c>
      <c r="AX284" s="13" t="s">
        <v>71</v>
      </c>
      <c r="AY284" s="202" t="s">
        <v>181</v>
      </c>
    </row>
    <row r="285" spans="2:51" s="14" customFormat="1" ht="12">
      <c r="B285" s="203"/>
      <c r="C285" s="204"/>
      <c r="D285" s="194" t="s">
        <v>191</v>
      </c>
      <c r="E285" s="205" t="s">
        <v>19</v>
      </c>
      <c r="F285" s="206" t="s">
        <v>704</v>
      </c>
      <c r="G285" s="204"/>
      <c r="H285" s="207">
        <v>272.985</v>
      </c>
      <c r="I285" s="208"/>
      <c r="J285" s="204"/>
      <c r="K285" s="204"/>
      <c r="L285" s="209"/>
      <c r="M285" s="210"/>
      <c r="N285" s="211"/>
      <c r="O285" s="211"/>
      <c r="P285" s="211"/>
      <c r="Q285" s="211"/>
      <c r="R285" s="211"/>
      <c r="S285" s="211"/>
      <c r="T285" s="212"/>
      <c r="AT285" s="213" t="s">
        <v>191</v>
      </c>
      <c r="AU285" s="213" t="s">
        <v>81</v>
      </c>
      <c r="AV285" s="14" t="s">
        <v>81</v>
      </c>
      <c r="AW285" s="14" t="s">
        <v>32</v>
      </c>
      <c r="AX285" s="14" t="s">
        <v>71</v>
      </c>
      <c r="AY285" s="213" t="s">
        <v>181</v>
      </c>
    </row>
    <row r="286" spans="2:51" s="15" customFormat="1" ht="12">
      <c r="B286" s="214"/>
      <c r="C286" s="215"/>
      <c r="D286" s="194" t="s">
        <v>191</v>
      </c>
      <c r="E286" s="216" t="s">
        <v>19</v>
      </c>
      <c r="F286" s="217" t="s">
        <v>196</v>
      </c>
      <c r="G286" s="215"/>
      <c r="H286" s="218">
        <v>272.985</v>
      </c>
      <c r="I286" s="219"/>
      <c r="J286" s="215"/>
      <c r="K286" s="215"/>
      <c r="L286" s="220"/>
      <c r="M286" s="221"/>
      <c r="N286" s="222"/>
      <c r="O286" s="222"/>
      <c r="P286" s="222"/>
      <c r="Q286" s="222"/>
      <c r="R286" s="222"/>
      <c r="S286" s="222"/>
      <c r="T286" s="223"/>
      <c r="AT286" s="224" t="s">
        <v>191</v>
      </c>
      <c r="AU286" s="224" t="s">
        <v>81</v>
      </c>
      <c r="AV286" s="15" t="s">
        <v>189</v>
      </c>
      <c r="AW286" s="15" t="s">
        <v>32</v>
      </c>
      <c r="AX286" s="15" t="s">
        <v>79</v>
      </c>
      <c r="AY286" s="224" t="s">
        <v>181</v>
      </c>
    </row>
    <row r="287" spans="1:65" s="2" customFormat="1" ht="90" customHeight="1">
      <c r="A287" s="34"/>
      <c r="B287" s="35"/>
      <c r="C287" s="225" t="s">
        <v>705</v>
      </c>
      <c r="D287" s="225" t="s">
        <v>199</v>
      </c>
      <c r="E287" s="226" t="s">
        <v>326</v>
      </c>
      <c r="F287" s="227" t="s">
        <v>327</v>
      </c>
      <c r="G287" s="228" t="s">
        <v>186</v>
      </c>
      <c r="H287" s="229">
        <v>6.827</v>
      </c>
      <c r="I287" s="230"/>
      <c r="J287" s="231">
        <f>ROUND(I287*H287,2)</f>
        <v>0</v>
      </c>
      <c r="K287" s="227" t="s">
        <v>187</v>
      </c>
      <c r="L287" s="39"/>
      <c r="M287" s="232" t="s">
        <v>19</v>
      </c>
      <c r="N287" s="233" t="s">
        <v>42</v>
      </c>
      <c r="O287" s="64"/>
      <c r="P287" s="188">
        <f>O287*H287</f>
        <v>0</v>
      </c>
      <c r="Q287" s="188">
        <v>0</v>
      </c>
      <c r="R287" s="188">
        <f>Q287*H287</f>
        <v>0</v>
      </c>
      <c r="S287" s="188">
        <v>0</v>
      </c>
      <c r="T287" s="189">
        <f>S287*H287</f>
        <v>0</v>
      </c>
      <c r="U287" s="34"/>
      <c r="V287" s="34"/>
      <c r="W287" s="34"/>
      <c r="X287" s="34"/>
      <c r="Y287" s="34"/>
      <c r="Z287" s="34"/>
      <c r="AA287" s="34"/>
      <c r="AB287" s="34"/>
      <c r="AC287" s="34"/>
      <c r="AD287" s="34"/>
      <c r="AE287" s="34"/>
      <c r="AR287" s="190" t="s">
        <v>228</v>
      </c>
      <c r="AT287" s="190" t="s">
        <v>199</v>
      </c>
      <c r="AU287" s="190" t="s">
        <v>81</v>
      </c>
      <c r="AY287" s="17" t="s">
        <v>181</v>
      </c>
      <c r="BE287" s="191">
        <f>IF(N287="základní",J287,0)</f>
        <v>0</v>
      </c>
      <c r="BF287" s="191">
        <f>IF(N287="snížená",J287,0)</f>
        <v>0</v>
      </c>
      <c r="BG287" s="191">
        <f>IF(N287="zákl. přenesená",J287,0)</f>
        <v>0</v>
      </c>
      <c r="BH287" s="191">
        <f>IF(N287="sníž. přenesená",J287,0)</f>
        <v>0</v>
      </c>
      <c r="BI287" s="191">
        <f>IF(N287="nulová",J287,0)</f>
        <v>0</v>
      </c>
      <c r="BJ287" s="17" t="s">
        <v>79</v>
      </c>
      <c r="BK287" s="191">
        <f>ROUND(I287*H287,2)</f>
        <v>0</v>
      </c>
      <c r="BL287" s="17" t="s">
        <v>228</v>
      </c>
      <c r="BM287" s="190" t="s">
        <v>706</v>
      </c>
    </row>
    <row r="288" spans="2:51" s="13" customFormat="1" ht="12">
      <c r="B288" s="192"/>
      <c r="C288" s="193"/>
      <c r="D288" s="194" t="s">
        <v>191</v>
      </c>
      <c r="E288" s="195" t="s">
        <v>19</v>
      </c>
      <c r="F288" s="196" t="s">
        <v>329</v>
      </c>
      <c r="G288" s="193"/>
      <c r="H288" s="195" t="s">
        <v>19</v>
      </c>
      <c r="I288" s="197"/>
      <c r="J288" s="193"/>
      <c r="K288" s="193"/>
      <c r="L288" s="198"/>
      <c r="M288" s="199"/>
      <c r="N288" s="200"/>
      <c r="O288" s="200"/>
      <c r="P288" s="200"/>
      <c r="Q288" s="200"/>
      <c r="R288" s="200"/>
      <c r="S288" s="200"/>
      <c r="T288" s="201"/>
      <c r="AT288" s="202" t="s">
        <v>191</v>
      </c>
      <c r="AU288" s="202" t="s">
        <v>81</v>
      </c>
      <c r="AV288" s="13" t="s">
        <v>79</v>
      </c>
      <c r="AW288" s="13" t="s">
        <v>32</v>
      </c>
      <c r="AX288" s="13" t="s">
        <v>71</v>
      </c>
      <c r="AY288" s="202" t="s">
        <v>181</v>
      </c>
    </row>
    <row r="289" spans="2:51" s="14" customFormat="1" ht="12">
      <c r="B289" s="203"/>
      <c r="C289" s="204"/>
      <c r="D289" s="194" t="s">
        <v>191</v>
      </c>
      <c r="E289" s="205" t="s">
        <v>19</v>
      </c>
      <c r="F289" s="206" t="s">
        <v>707</v>
      </c>
      <c r="G289" s="204"/>
      <c r="H289" s="207">
        <v>6.827</v>
      </c>
      <c r="I289" s="208"/>
      <c r="J289" s="204"/>
      <c r="K289" s="204"/>
      <c r="L289" s="209"/>
      <c r="M289" s="210"/>
      <c r="N289" s="211"/>
      <c r="O289" s="211"/>
      <c r="P289" s="211"/>
      <c r="Q289" s="211"/>
      <c r="R289" s="211"/>
      <c r="S289" s="211"/>
      <c r="T289" s="212"/>
      <c r="AT289" s="213" t="s">
        <v>191</v>
      </c>
      <c r="AU289" s="213" t="s">
        <v>81</v>
      </c>
      <c r="AV289" s="14" t="s">
        <v>81</v>
      </c>
      <c r="AW289" s="14" t="s">
        <v>32</v>
      </c>
      <c r="AX289" s="14" t="s">
        <v>71</v>
      </c>
      <c r="AY289" s="213" t="s">
        <v>181</v>
      </c>
    </row>
    <row r="290" spans="2:51" s="15" customFormat="1" ht="12">
      <c r="B290" s="214"/>
      <c r="C290" s="215"/>
      <c r="D290" s="194" t="s">
        <v>191</v>
      </c>
      <c r="E290" s="216" t="s">
        <v>19</v>
      </c>
      <c r="F290" s="217" t="s">
        <v>196</v>
      </c>
      <c r="G290" s="215"/>
      <c r="H290" s="218">
        <v>6.827</v>
      </c>
      <c r="I290" s="219"/>
      <c r="J290" s="215"/>
      <c r="K290" s="215"/>
      <c r="L290" s="220"/>
      <c r="M290" s="221"/>
      <c r="N290" s="222"/>
      <c r="O290" s="222"/>
      <c r="P290" s="222"/>
      <c r="Q290" s="222"/>
      <c r="R290" s="222"/>
      <c r="S290" s="222"/>
      <c r="T290" s="223"/>
      <c r="AT290" s="224" t="s">
        <v>191</v>
      </c>
      <c r="AU290" s="224" t="s">
        <v>81</v>
      </c>
      <c r="AV290" s="15" t="s">
        <v>189</v>
      </c>
      <c r="AW290" s="15" t="s">
        <v>32</v>
      </c>
      <c r="AX290" s="15" t="s">
        <v>79</v>
      </c>
      <c r="AY290" s="224" t="s">
        <v>181</v>
      </c>
    </row>
    <row r="291" spans="1:65" s="2" customFormat="1" ht="44.25" customHeight="1">
      <c r="A291" s="34"/>
      <c r="B291" s="35"/>
      <c r="C291" s="225" t="s">
        <v>708</v>
      </c>
      <c r="D291" s="225" t="s">
        <v>199</v>
      </c>
      <c r="E291" s="226" t="s">
        <v>709</v>
      </c>
      <c r="F291" s="227" t="s">
        <v>710</v>
      </c>
      <c r="G291" s="228" t="s">
        <v>186</v>
      </c>
      <c r="H291" s="229">
        <v>64.832</v>
      </c>
      <c r="I291" s="230"/>
      <c r="J291" s="231">
        <f>ROUND(I291*H291,2)</f>
        <v>0</v>
      </c>
      <c r="K291" s="227" t="s">
        <v>187</v>
      </c>
      <c r="L291" s="39"/>
      <c r="M291" s="232" t="s">
        <v>19</v>
      </c>
      <c r="N291" s="233" t="s">
        <v>42</v>
      </c>
      <c r="O291" s="64"/>
      <c r="P291" s="188">
        <f>O291*H291</f>
        <v>0</v>
      </c>
      <c r="Q291" s="188">
        <v>0</v>
      </c>
      <c r="R291" s="188">
        <f>Q291*H291</f>
        <v>0</v>
      </c>
      <c r="S291" s="188">
        <v>0</v>
      </c>
      <c r="T291" s="189">
        <f>S291*H291</f>
        <v>0</v>
      </c>
      <c r="U291" s="34"/>
      <c r="V291" s="34"/>
      <c r="W291" s="34"/>
      <c r="X291" s="34"/>
      <c r="Y291" s="34"/>
      <c r="Z291" s="34"/>
      <c r="AA291" s="34"/>
      <c r="AB291" s="34"/>
      <c r="AC291" s="34"/>
      <c r="AD291" s="34"/>
      <c r="AE291" s="34"/>
      <c r="AR291" s="190" t="s">
        <v>228</v>
      </c>
      <c r="AT291" s="190" t="s">
        <v>199</v>
      </c>
      <c r="AU291" s="190" t="s">
        <v>81</v>
      </c>
      <c r="AY291" s="17" t="s">
        <v>181</v>
      </c>
      <c r="BE291" s="191">
        <f>IF(N291="základní",J291,0)</f>
        <v>0</v>
      </c>
      <c r="BF291" s="191">
        <f>IF(N291="snížená",J291,0)</f>
        <v>0</v>
      </c>
      <c r="BG291" s="191">
        <f>IF(N291="zákl. přenesená",J291,0)</f>
        <v>0</v>
      </c>
      <c r="BH291" s="191">
        <f>IF(N291="sníž. přenesená",J291,0)</f>
        <v>0</v>
      </c>
      <c r="BI291" s="191">
        <f>IF(N291="nulová",J291,0)</f>
        <v>0</v>
      </c>
      <c r="BJ291" s="17" t="s">
        <v>79</v>
      </c>
      <c r="BK291" s="191">
        <f>ROUND(I291*H291,2)</f>
        <v>0</v>
      </c>
      <c r="BL291" s="17" t="s">
        <v>228</v>
      </c>
      <c r="BM291" s="190" t="s">
        <v>711</v>
      </c>
    </row>
    <row r="292" spans="2:51" s="13" customFormat="1" ht="12">
      <c r="B292" s="192"/>
      <c r="C292" s="193"/>
      <c r="D292" s="194" t="s">
        <v>191</v>
      </c>
      <c r="E292" s="195" t="s">
        <v>19</v>
      </c>
      <c r="F292" s="196" t="s">
        <v>712</v>
      </c>
      <c r="G292" s="193"/>
      <c r="H292" s="195" t="s">
        <v>19</v>
      </c>
      <c r="I292" s="197"/>
      <c r="J292" s="193"/>
      <c r="K292" s="193"/>
      <c r="L292" s="198"/>
      <c r="M292" s="199"/>
      <c r="N292" s="200"/>
      <c r="O292" s="200"/>
      <c r="P292" s="200"/>
      <c r="Q292" s="200"/>
      <c r="R292" s="200"/>
      <c r="S292" s="200"/>
      <c r="T292" s="201"/>
      <c r="AT292" s="202" t="s">
        <v>191</v>
      </c>
      <c r="AU292" s="202" t="s">
        <v>81</v>
      </c>
      <c r="AV292" s="13" t="s">
        <v>79</v>
      </c>
      <c r="AW292" s="13" t="s">
        <v>32</v>
      </c>
      <c r="AX292" s="13" t="s">
        <v>71</v>
      </c>
      <c r="AY292" s="202" t="s">
        <v>181</v>
      </c>
    </row>
    <row r="293" spans="2:51" s="14" customFormat="1" ht="12">
      <c r="B293" s="203"/>
      <c r="C293" s="204"/>
      <c r="D293" s="194" t="s">
        <v>191</v>
      </c>
      <c r="E293" s="205" t="s">
        <v>19</v>
      </c>
      <c r="F293" s="206" t="s">
        <v>713</v>
      </c>
      <c r="G293" s="204"/>
      <c r="H293" s="207">
        <v>64.832</v>
      </c>
      <c r="I293" s="208"/>
      <c r="J293" s="204"/>
      <c r="K293" s="204"/>
      <c r="L293" s="209"/>
      <c r="M293" s="210"/>
      <c r="N293" s="211"/>
      <c r="O293" s="211"/>
      <c r="P293" s="211"/>
      <c r="Q293" s="211"/>
      <c r="R293" s="211"/>
      <c r="S293" s="211"/>
      <c r="T293" s="212"/>
      <c r="AT293" s="213" t="s">
        <v>191</v>
      </c>
      <c r="AU293" s="213" t="s">
        <v>81</v>
      </c>
      <c r="AV293" s="14" t="s">
        <v>81</v>
      </c>
      <c r="AW293" s="14" t="s">
        <v>32</v>
      </c>
      <c r="AX293" s="14" t="s">
        <v>71</v>
      </c>
      <c r="AY293" s="213" t="s">
        <v>181</v>
      </c>
    </row>
    <row r="294" spans="2:51" s="15" customFormat="1" ht="12">
      <c r="B294" s="214"/>
      <c r="C294" s="215"/>
      <c r="D294" s="194" t="s">
        <v>191</v>
      </c>
      <c r="E294" s="216" t="s">
        <v>19</v>
      </c>
      <c r="F294" s="217" t="s">
        <v>196</v>
      </c>
      <c r="G294" s="215"/>
      <c r="H294" s="218">
        <v>64.832</v>
      </c>
      <c r="I294" s="219"/>
      <c r="J294" s="215"/>
      <c r="K294" s="215"/>
      <c r="L294" s="220"/>
      <c r="M294" s="221"/>
      <c r="N294" s="222"/>
      <c r="O294" s="222"/>
      <c r="P294" s="222"/>
      <c r="Q294" s="222"/>
      <c r="R294" s="222"/>
      <c r="S294" s="222"/>
      <c r="T294" s="223"/>
      <c r="AT294" s="224" t="s">
        <v>191</v>
      </c>
      <c r="AU294" s="224" t="s">
        <v>81</v>
      </c>
      <c r="AV294" s="15" t="s">
        <v>189</v>
      </c>
      <c r="AW294" s="15" t="s">
        <v>32</v>
      </c>
      <c r="AX294" s="15" t="s">
        <v>79</v>
      </c>
      <c r="AY294" s="224" t="s">
        <v>181</v>
      </c>
    </row>
    <row r="295" spans="1:65" s="2" customFormat="1" ht="90" customHeight="1">
      <c r="A295" s="34"/>
      <c r="B295" s="35"/>
      <c r="C295" s="225" t="s">
        <v>714</v>
      </c>
      <c r="D295" s="225" t="s">
        <v>199</v>
      </c>
      <c r="E295" s="226" t="s">
        <v>464</v>
      </c>
      <c r="F295" s="227" t="s">
        <v>465</v>
      </c>
      <c r="G295" s="228" t="s">
        <v>186</v>
      </c>
      <c r="H295" s="229">
        <v>1.959</v>
      </c>
      <c r="I295" s="230"/>
      <c r="J295" s="231">
        <f>ROUND(I295*H295,2)</f>
        <v>0</v>
      </c>
      <c r="K295" s="227" t="s">
        <v>187</v>
      </c>
      <c r="L295" s="39"/>
      <c r="M295" s="232" t="s">
        <v>19</v>
      </c>
      <c r="N295" s="233" t="s">
        <v>42</v>
      </c>
      <c r="O295" s="64"/>
      <c r="P295" s="188">
        <f>O295*H295</f>
        <v>0</v>
      </c>
      <c r="Q295" s="188">
        <v>0</v>
      </c>
      <c r="R295" s="188">
        <f>Q295*H295</f>
        <v>0</v>
      </c>
      <c r="S295" s="188">
        <v>0</v>
      </c>
      <c r="T295" s="189">
        <f>S295*H295</f>
        <v>0</v>
      </c>
      <c r="U295" s="34"/>
      <c r="V295" s="34"/>
      <c r="W295" s="34"/>
      <c r="X295" s="34"/>
      <c r="Y295" s="34"/>
      <c r="Z295" s="34"/>
      <c r="AA295" s="34"/>
      <c r="AB295" s="34"/>
      <c r="AC295" s="34"/>
      <c r="AD295" s="34"/>
      <c r="AE295" s="34"/>
      <c r="AR295" s="190" t="s">
        <v>228</v>
      </c>
      <c r="AT295" s="190" t="s">
        <v>199</v>
      </c>
      <c r="AU295" s="190" t="s">
        <v>81</v>
      </c>
      <c r="AY295" s="17" t="s">
        <v>181</v>
      </c>
      <c r="BE295" s="191">
        <f>IF(N295="základní",J295,0)</f>
        <v>0</v>
      </c>
      <c r="BF295" s="191">
        <f>IF(N295="snížená",J295,0)</f>
        <v>0</v>
      </c>
      <c r="BG295" s="191">
        <f>IF(N295="zákl. přenesená",J295,0)</f>
        <v>0</v>
      </c>
      <c r="BH295" s="191">
        <f>IF(N295="sníž. přenesená",J295,0)</f>
        <v>0</v>
      </c>
      <c r="BI295" s="191">
        <f>IF(N295="nulová",J295,0)</f>
        <v>0</v>
      </c>
      <c r="BJ295" s="17" t="s">
        <v>79</v>
      </c>
      <c r="BK295" s="191">
        <f>ROUND(I295*H295,2)</f>
        <v>0</v>
      </c>
      <c r="BL295" s="17" t="s">
        <v>228</v>
      </c>
      <c r="BM295" s="190" t="s">
        <v>715</v>
      </c>
    </row>
    <row r="296" spans="2:51" s="13" customFormat="1" ht="12">
      <c r="B296" s="192"/>
      <c r="C296" s="193"/>
      <c r="D296" s="194" t="s">
        <v>191</v>
      </c>
      <c r="E296" s="195" t="s">
        <v>19</v>
      </c>
      <c r="F296" s="196" t="s">
        <v>467</v>
      </c>
      <c r="G296" s="193"/>
      <c r="H296" s="195" t="s">
        <v>19</v>
      </c>
      <c r="I296" s="197"/>
      <c r="J296" s="193"/>
      <c r="K296" s="193"/>
      <c r="L296" s="198"/>
      <c r="M296" s="199"/>
      <c r="N296" s="200"/>
      <c r="O296" s="200"/>
      <c r="P296" s="200"/>
      <c r="Q296" s="200"/>
      <c r="R296" s="200"/>
      <c r="S296" s="200"/>
      <c r="T296" s="201"/>
      <c r="AT296" s="202" t="s">
        <v>191</v>
      </c>
      <c r="AU296" s="202" t="s">
        <v>81</v>
      </c>
      <c r="AV296" s="13" t="s">
        <v>79</v>
      </c>
      <c r="AW296" s="13" t="s">
        <v>32</v>
      </c>
      <c r="AX296" s="13" t="s">
        <v>71</v>
      </c>
      <c r="AY296" s="202" t="s">
        <v>181</v>
      </c>
    </row>
    <row r="297" spans="2:51" s="14" customFormat="1" ht="12">
      <c r="B297" s="203"/>
      <c r="C297" s="204"/>
      <c r="D297" s="194" t="s">
        <v>191</v>
      </c>
      <c r="E297" s="205" t="s">
        <v>19</v>
      </c>
      <c r="F297" s="206" t="s">
        <v>493</v>
      </c>
      <c r="G297" s="204"/>
      <c r="H297" s="207">
        <v>1.959</v>
      </c>
      <c r="I297" s="208"/>
      <c r="J297" s="204"/>
      <c r="K297" s="204"/>
      <c r="L297" s="209"/>
      <c r="M297" s="210"/>
      <c r="N297" s="211"/>
      <c r="O297" s="211"/>
      <c r="P297" s="211"/>
      <c r="Q297" s="211"/>
      <c r="R297" s="211"/>
      <c r="S297" s="211"/>
      <c r="T297" s="212"/>
      <c r="AT297" s="213" t="s">
        <v>191</v>
      </c>
      <c r="AU297" s="213" t="s">
        <v>81</v>
      </c>
      <c r="AV297" s="14" t="s">
        <v>81</v>
      </c>
      <c r="AW297" s="14" t="s">
        <v>32</v>
      </c>
      <c r="AX297" s="14" t="s">
        <v>71</v>
      </c>
      <c r="AY297" s="213" t="s">
        <v>181</v>
      </c>
    </row>
    <row r="298" spans="2:51" s="15" customFormat="1" ht="12">
      <c r="B298" s="214"/>
      <c r="C298" s="215"/>
      <c r="D298" s="194" t="s">
        <v>191</v>
      </c>
      <c r="E298" s="216" t="s">
        <v>19</v>
      </c>
      <c r="F298" s="217" t="s">
        <v>196</v>
      </c>
      <c r="G298" s="215"/>
      <c r="H298" s="218">
        <v>1.959</v>
      </c>
      <c r="I298" s="219"/>
      <c r="J298" s="215"/>
      <c r="K298" s="215"/>
      <c r="L298" s="220"/>
      <c r="M298" s="238"/>
      <c r="N298" s="239"/>
      <c r="O298" s="239"/>
      <c r="P298" s="239"/>
      <c r="Q298" s="239"/>
      <c r="R298" s="239"/>
      <c r="S298" s="239"/>
      <c r="T298" s="240"/>
      <c r="AT298" s="224" t="s">
        <v>191</v>
      </c>
      <c r="AU298" s="224" t="s">
        <v>81</v>
      </c>
      <c r="AV298" s="15" t="s">
        <v>189</v>
      </c>
      <c r="AW298" s="15" t="s">
        <v>32</v>
      </c>
      <c r="AX298" s="15" t="s">
        <v>79</v>
      </c>
      <c r="AY298" s="224" t="s">
        <v>181</v>
      </c>
    </row>
    <row r="299" spans="1:31" s="2" customFormat="1" ht="6.9" customHeight="1">
      <c r="A299" s="34"/>
      <c r="B299" s="47"/>
      <c r="C299" s="48"/>
      <c r="D299" s="48"/>
      <c r="E299" s="48"/>
      <c r="F299" s="48"/>
      <c r="G299" s="48"/>
      <c r="H299" s="48"/>
      <c r="I299" s="48"/>
      <c r="J299" s="48"/>
      <c r="K299" s="48"/>
      <c r="L299" s="39"/>
      <c r="M299" s="34"/>
      <c r="O299" s="34"/>
      <c r="P299" s="34"/>
      <c r="Q299" s="34"/>
      <c r="R299" s="34"/>
      <c r="S299" s="34"/>
      <c r="T299" s="34"/>
      <c r="U299" s="34"/>
      <c r="V299" s="34"/>
      <c r="W299" s="34"/>
      <c r="X299" s="34"/>
      <c r="Y299" s="34"/>
      <c r="Z299" s="34"/>
      <c r="AA299" s="34"/>
      <c r="AB299" s="34"/>
      <c r="AC299" s="34"/>
      <c r="AD299" s="34"/>
      <c r="AE299" s="34"/>
    </row>
  </sheetData>
  <sheetProtection password="EC1B" sheet="1" objects="1" scenarios="1" formatColumns="0" formatRows="0" autoFilter="0"/>
  <autoFilter ref="C84:K298"/>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203"/>
  <sheetViews>
    <sheetView showGridLines="0" workbookViewId="0" topLeftCell="A118">
      <selection activeCell="I97" sqref="I97"/>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50"/>
      <c r="M2" s="250"/>
      <c r="N2" s="250"/>
      <c r="O2" s="250"/>
      <c r="P2" s="250"/>
      <c r="Q2" s="250"/>
      <c r="R2" s="250"/>
      <c r="S2" s="250"/>
      <c r="T2" s="250"/>
      <c r="U2" s="250"/>
      <c r="V2" s="250"/>
      <c r="AT2" s="17" t="s">
        <v>96</v>
      </c>
    </row>
    <row r="3" spans="2:46" s="1" customFormat="1" ht="6.9" customHeight="1">
      <c r="B3" s="108"/>
      <c r="C3" s="109"/>
      <c r="D3" s="109"/>
      <c r="E3" s="109"/>
      <c r="F3" s="109"/>
      <c r="G3" s="109"/>
      <c r="H3" s="109"/>
      <c r="I3" s="109"/>
      <c r="J3" s="109"/>
      <c r="K3" s="109"/>
      <c r="L3" s="20"/>
      <c r="AT3" s="17" t="s">
        <v>81</v>
      </c>
    </row>
    <row r="4" spans="2:46" s="1" customFormat="1" ht="24.9" customHeight="1">
      <c r="B4" s="20"/>
      <c r="D4" s="110" t="s">
        <v>155</v>
      </c>
      <c r="L4" s="20"/>
      <c r="M4" s="111" t="s">
        <v>10</v>
      </c>
      <c r="AT4" s="17" t="s">
        <v>4</v>
      </c>
    </row>
    <row r="5" spans="2:12" s="1" customFormat="1" ht="6.9" customHeight="1">
      <c r="B5" s="20"/>
      <c r="L5" s="20"/>
    </row>
    <row r="6" spans="2:12" s="1" customFormat="1" ht="12" customHeight="1">
      <c r="B6" s="20"/>
      <c r="D6" s="112" t="s">
        <v>16</v>
      </c>
      <c r="L6" s="20"/>
    </row>
    <row r="7" spans="2:12" s="1" customFormat="1" ht="16.5" customHeight="1">
      <c r="B7" s="20"/>
      <c r="E7" s="290" t="str">
        <f>'Rekapitulace stavby'!K6</f>
        <v>Cyklická údržba trati v úseku Praha-Holešovice - Vraňany</v>
      </c>
      <c r="F7" s="291"/>
      <c r="G7" s="291"/>
      <c r="H7" s="291"/>
      <c r="L7" s="20"/>
    </row>
    <row r="8" spans="1:31" s="2" customFormat="1" ht="12" customHeight="1">
      <c r="A8" s="34"/>
      <c r="B8" s="39"/>
      <c r="C8" s="34"/>
      <c r="D8" s="112" t="s">
        <v>156</v>
      </c>
      <c r="E8" s="34"/>
      <c r="F8" s="34"/>
      <c r="G8" s="34"/>
      <c r="H8" s="34"/>
      <c r="I8" s="34"/>
      <c r="J8" s="34"/>
      <c r="K8" s="34"/>
      <c r="L8" s="113"/>
      <c r="S8" s="34"/>
      <c r="T8" s="34"/>
      <c r="U8" s="34"/>
      <c r="V8" s="34"/>
      <c r="W8" s="34"/>
      <c r="X8" s="34"/>
      <c r="Y8" s="34"/>
      <c r="Z8" s="34"/>
      <c r="AA8" s="34"/>
      <c r="AB8" s="34"/>
      <c r="AC8" s="34"/>
      <c r="AD8" s="34"/>
      <c r="AE8" s="34"/>
    </row>
    <row r="9" spans="1:31" s="2" customFormat="1" ht="16.5" customHeight="1">
      <c r="A9" s="34"/>
      <c r="B9" s="39"/>
      <c r="C9" s="34"/>
      <c r="D9" s="34"/>
      <c r="E9" s="292" t="s">
        <v>716</v>
      </c>
      <c r="F9" s="293"/>
      <c r="G9" s="293"/>
      <c r="H9" s="293"/>
      <c r="I9" s="34"/>
      <c r="J9" s="34"/>
      <c r="K9" s="34"/>
      <c r="L9" s="113"/>
      <c r="S9" s="34"/>
      <c r="T9" s="34"/>
      <c r="U9" s="34"/>
      <c r="V9" s="34"/>
      <c r="W9" s="34"/>
      <c r="X9" s="34"/>
      <c r="Y9" s="34"/>
      <c r="Z9" s="34"/>
      <c r="AA9" s="34"/>
      <c r="AB9" s="34"/>
      <c r="AC9" s="34"/>
      <c r="AD9" s="34"/>
      <c r="AE9" s="34"/>
    </row>
    <row r="10" spans="1:31" s="2" customFormat="1" ht="12">
      <c r="A10" s="34"/>
      <c r="B10" s="39"/>
      <c r="C10" s="34"/>
      <c r="D10" s="34"/>
      <c r="E10" s="34"/>
      <c r="F10" s="34"/>
      <c r="G10" s="34"/>
      <c r="H10" s="34"/>
      <c r="I10" s="34"/>
      <c r="J10" s="34"/>
      <c r="K10" s="34"/>
      <c r="L10" s="113"/>
      <c r="S10" s="34"/>
      <c r="T10" s="34"/>
      <c r="U10" s="34"/>
      <c r="V10" s="34"/>
      <c r="W10" s="34"/>
      <c r="X10" s="34"/>
      <c r="Y10" s="34"/>
      <c r="Z10" s="34"/>
      <c r="AA10" s="34"/>
      <c r="AB10" s="34"/>
      <c r="AC10" s="34"/>
      <c r="AD10" s="34"/>
      <c r="AE10" s="34"/>
    </row>
    <row r="11" spans="1:31" s="2" customFormat="1" ht="12" customHeight="1">
      <c r="A11" s="34"/>
      <c r="B11" s="39"/>
      <c r="C11" s="34"/>
      <c r="D11" s="112" t="s">
        <v>18</v>
      </c>
      <c r="E11" s="34"/>
      <c r="F11" s="103" t="s">
        <v>19</v>
      </c>
      <c r="G11" s="34"/>
      <c r="H11" s="34"/>
      <c r="I11" s="112" t="s">
        <v>20</v>
      </c>
      <c r="J11" s="103" t="s">
        <v>19</v>
      </c>
      <c r="K11" s="34"/>
      <c r="L11" s="113"/>
      <c r="S11" s="34"/>
      <c r="T11" s="34"/>
      <c r="U11" s="34"/>
      <c r="V11" s="34"/>
      <c r="W11" s="34"/>
      <c r="X11" s="34"/>
      <c r="Y11" s="34"/>
      <c r="Z11" s="34"/>
      <c r="AA11" s="34"/>
      <c r="AB11" s="34"/>
      <c r="AC11" s="34"/>
      <c r="AD11" s="34"/>
      <c r="AE11" s="34"/>
    </row>
    <row r="12" spans="1:31" s="2" customFormat="1" ht="12" customHeight="1">
      <c r="A12" s="34"/>
      <c r="B12" s="39"/>
      <c r="C12" s="34"/>
      <c r="D12" s="112" t="s">
        <v>21</v>
      </c>
      <c r="E12" s="34"/>
      <c r="F12" s="103" t="s">
        <v>22</v>
      </c>
      <c r="G12" s="34"/>
      <c r="H12" s="34"/>
      <c r="I12" s="112" t="s">
        <v>23</v>
      </c>
      <c r="J12" s="114" t="str">
        <f>'Rekapitulace stavby'!AN8</f>
        <v>24. 2. 2023</v>
      </c>
      <c r="K12" s="34"/>
      <c r="L12" s="113"/>
      <c r="S12" s="34"/>
      <c r="T12" s="34"/>
      <c r="U12" s="34"/>
      <c r="V12" s="34"/>
      <c r="W12" s="34"/>
      <c r="X12" s="34"/>
      <c r="Y12" s="34"/>
      <c r="Z12" s="34"/>
      <c r="AA12" s="34"/>
      <c r="AB12" s="34"/>
      <c r="AC12" s="34"/>
      <c r="AD12" s="34"/>
      <c r="AE12" s="34"/>
    </row>
    <row r="13" spans="1:31" s="2" customFormat="1" ht="10.8" customHeight="1">
      <c r="A13" s="34"/>
      <c r="B13" s="39"/>
      <c r="C13" s="34"/>
      <c r="D13" s="34"/>
      <c r="E13" s="34"/>
      <c r="F13" s="34"/>
      <c r="G13" s="34"/>
      <c r="H13" s="34"/>
      <c r="I13" s="34"/>
      <c r="J13" s="34"/>
      <c r="K13" s="34"/>
      <c r="L13" s="113"/>
      <c r="S13" s="34"/>
      <c r="T13" s="34"/>
      <c r="U13" s="34"/>
      <c r="V13" s="34"/>
      <c r="W13" s="34"/>
      <c r="X13" s="34"/>
      <c r="Y13" s="34"/>
      <c r="Z13" s="34"/>
      <c r="AA13" s="34"/>
      <c r="AB13" s="34"/>
      <c r="AC13" s="34"/>
      <c r="AD13" s="34"/>
      <c r="AE13" s="34"/>
    </row>
    <row r="14" spans="1:31" s="2" customFormat="1" ht="12" customHeight="1">
      <c r="A14" s="34"/>
      <c r="B14" s="39"/>
      <c r="C14" s="34"/>
      <c r="D14" s="112" t="s">
        <v>25</v>
      </c>
      <c r="E14" s="34"/>
      <c r="F14" s="34"/>
      <c r="G14" s="34"/>
      <c r="H14" s="34"/>
      <c r="I14" s="112" t="s">
        <v>26</v>
      </c>
      <c r="J14" s="103" t="s">
        <v>19</v>
      </c>
      <c r="K14" s="34"/>
      <c r="L14" s="113"/>
      <c r="S14" s="34"/>
      <c r="T14" s="34"/>
      <c r="U14" s="34"/>
      <c r="V14" s="34"/>
      <c r="W14" s="34"/>
      <c r="X14" s="34"/>
      <c r="Y14" s="34"/>
      <c r="Z14" s="34"/>
      <c r="AA14" s="34"/>
      <c r="AB14" s="34"/>
      <c r="AC14" s="34"/>
      <c r="AD14" s="34"/>
      <c r="AE14" s="34"/>
    </row>
    <row r="15" spans="1:31" s="2" customFormat="1" ht="18" customHeight="1">
      <c r="A15" s="34"/>
      <c r="B15" s="39"/>
      <c r="C15" s="34"/>
      <c r="D15" s="34"/>
      <c r="E15" s="103" t="s">
        <v>27</v>
      </c>
      <c r="F15" s="34"/>
      <c r="G15" s="34"/>
      <c r="H15" s="34"/>
      <c r="I15" s="112" t="s">
        <v>28</v>
      </c>
      <c r="J15" s="103" t="s">
        <v>19</v>
      </c>
      <c r="K15" s="34"/>
      <c r="L15" s="113"/>
      <c r="S15" s="34"/>
      <c r="T15" s="34"/>
      <c r="U15" s="34"/>
      <c r="V15" s="34"/>
      <c r="W15" s="34"/>
      <c r="X15" s="34"/>
      <c r="Y15" s="34"/>
      <c r="Z15" s="34"/>
      <c r="AA15" s="34"/>
      <c r="AB15" s="34"/>
      <c r="AC15" s="34"/>
      <c r="AD15" s="34"/>
      <c r="AE15" s="34"/>
    </row>
    <row r="16" spans="1:31" s="2" customFormat="1" ht="6.9" customHeight="1">
      <c r="A16" s="34"/>
      <c r="B16" s="39"/>
      <c r="C16" s="34"/>
      <c r="D16" s="34"/>
      <c r="E16" s="34"/>
      <c r="F16" s="34"/>
      <c r="G16" s="34"/>
      <c r="H16" s="34"/>
      <c r="I16" s="34"/>
      <c r="J16" s="34"/>
      <c r="K16" s="34"/>
      <c r="L16" s="113"/>
      <c r="S16" s="34"/>
      <c r="T16" s="34"/>
      <c r="U16" s="34"/>
      <c r="V16" s="34"/>
      <c r="W16" s="34"/>
      <c r="X16" s="34"/>
      <c r="Y16" s="34"/>
      <c r="Z16" s="34"/>
      <c r="AA16" s="34"/>
      <c r="AB16" s="34"/>
      <c r="AC16" s="34"/>
      <c r="AD16" s="34"/>
      <c r="AE16" s="34"/>
    </row>
    <row r="17" spans="1:31" s="2" customFormat="1" ht="12" customHeight="1">
      <c r="A17" s="34"/>
      <c r="B17" s="39"/>
      <c r="C17" s="34"/>
      <c r="D17" s="112" t="s">
        <v>29</v>
      </c>
      <c r="E17" s="34"/>
      <c r="F17" s="34"/>
      <c r="G17" s="34"/>
      <c r="H17" s="34"/>
      <c r="I17" s="112" t="s">
        <v>26</v>
      </c>
      <c r="J17" s="30" t="str">
        <f>'Rekapitulace stavby'!AN13</f>
        <v>Vyplň údaj</v>
      </c>
      <c r="K17" s="34"/>
      <c r="L17" s="113"/>
      <c r="S17" s="34"/>
      <c r="T17" s="34"/>
      <c r="U17" s="34"/>
      <c r="V17" s="34"/>
      <c r="W17" s="34"/>
      <c r="X17" s="34"/>
      <c r="Y17" s="34"/>
      <c r="Z17" s="34"/>
      <c r="AA17" s="34"/>
      <c r="AB17" s="34"/>
      <c r="AC17" s="34"/>
      <c r="AD17" s="34"/>
      <c r="AE17" s="34"/>
    </row>
    <row r="18" spans="1:31" s="2" customFormat="1" ht="18" customHeight="1">
      <c r="A18" s="34"/>
      <c r="B18" s="39"/>
      <c r="C18" s="34"/>
      <c r="D18" s="34"/>
      <c r="E18" s="294" t="str">
        <f>'Rekapitulace stavby'!E14</f>
        <v>Vyplň údaj</v>
      </c>
      <c r="F18" s="295"/>
      <c r="G18" s="295"/>
      <c r="H18" s="295"/>
      <c r="I18" s="112" t="s">
        <v>28</v>
      </c>
      <c r="J18" s="30" t="str">
        <f>'Rekapitulace stavby'!AN14</f>
        <v>Vyplň údaj</v>
      </c>
      <c r="K18" s="34"/>
      <c r="L18" s="113"/>
      <c r="S18" s="34"/>
      <c r="T18" s="34"/>
      <c r="U18" s="34"/>
      <c r="V18" s="34"/>
      <c r="W18" s="34"/>
      <c r="X18" s="34"/>
      <c r="Y18" s="34"/>
      <c r="Z18" s="34"/>
      <c r="AA18" s="34"/>
      <c r="AB18" s="34"/>
      <c r="AC18" s="34"/>
      <c r="AD18" s="34"/>
      <c r="AE18" s="34"/>
    </row>
    <row r="19" spans="1:31" s="2" customFormat="1" ht="6.9" customHeight="1">
      <c r="A19" s="34"/>
      <c r="B19" s="39"/>
      <c r="C19" s="34"/>
      <c r="D19" s="34"/>
      <c r="E19" s="34"/>
      <c r="F19" s="34"/>
      <c r="G19" s="34"/>
      <c r="H19" s="34"/>
      <c r="I19" s="34"/>
      <c r="J19" s="34"/>
      <c r="K19" s="34"/>
      <c r="L19" s="113"/>
      <c r="S19" s="34"/>
      <c r="T19" s="34"/>
      <c r="U19" s="34"/>
      <c r="V19" s="34"/>
      <c r="W19" s="34"/>
      <c r="X19" s="34"/>
      <c r="Y19" s="34"/>
      <c r="Z19" s="34"/>
      <c r="AA19" s="34"/>
      <c r="AB19" s="34"/>
      <c r="AC19" s="34"/>
      <c r="AD19" s="34"/>
      <c r="AE19" s="34"/>
    </row>
    <row r="20" spans="1:31" s="2" customFormat="1" ht="12" customHeight="1">
      <c r="A20" s="34"/>
      <c r="B20" s="39"/>
      <c r="C20" s="34"/>
      <c r="D20" s="112" t="s">
        <v>31</v>
      </c>
      <c r="E20" s="34"/>
      <c r="F20" s="34"/>
      <c r="G20" s="34"/>
      <c r="H20" s="34"/>
      <c r="I20" s="112" t="s">
        <v>26</v>
      </c>
      <c r="J20" s="103" t="str">
        <f>IF('Rekapitulace stavby'!AN16="","",'Rekapitulace stavby'!AN16)</f>
        <v/>
      </c>
      <c r="K20" s="34"/>
      <c r="L20" s="113"/>
      <c r="S20" s="34"/>
      <c r="T20" s="34"/>
      <c r="U20" s="34"/>
      <c r="V20" s="34"/>
      <c r="W20" s="34"/>
      <c r="X20" s="34"/>
      <c r="Y20" s="34"/>
      <c r="Z20" s="34"/>
      <c r="AA20" s="34"/>
      <c r="AB20" s="34"/>
      <c r="AC20" s="34"/>
      <c r="AD20" s="34"/>
      <c r="AE20" s="34"/>
    </row>
    <row r="21" spans="1:31" s="2" customFormat="1" ht="18" customHeight="1">
      <c r="A21" s="34"/>
      <c r="B21" s="39"/>
      <c r="C21" s="34"/>
      <c r="D21" s="34"/>
      <c r="E21" s="103" t="str">
        <f>IF('Rekapitulace stavby'!E17="","",'Rekapitulace stavby'!E17)</f>
        <v xml:space="preserve"> </v>
      </c>
      <c r="F21" s="34"/>
      <c r="G21" s="34"/>
      <c r="H21" s="34"/>
      <c r="I21" s="112" t="s">
        <v>28</v>
      </c>
      <c r="J21" s="103" t="str">
        <f>IF('Rekapitulace stavby'!AN17="","",'Rekapitulace stavby'!AN17)</f>
        <v/>
      </c>
      <c r="K21" s="34"/>
      <c r="L21" s="113"/>
      <c r="S21" s="34"/>
      <c r="T21" s="34"/>
      <c r="U21" s="34"/>
      <c r="V21" s="34"/>
      <c r="W21" s="34"/>
      <c r="X21" s="34"/>
      <c r="Y21" s="34"/>
      <c r="Z21" s="34"/>
      <c r="AA21" s="34"/>
      <c r="AB21" s="34"/>
      <c r="AC21" s="34"/>
      <c r="AD21" s="34"/>
      <c r="AE21" s="34"/>
    </row>
    <row r="22" spans="1:31" s="2" customFormat="1" ht="6.9" customHeight="1">
      <c r="A22" s="34"/>
      <c r="B22" s="39"/>
      <c r="C22" s="34"/>
      <c r="D22" s="34"/>
      <c r="E22" s="34"/>
      <c r="F22" s="34"/>
      <c r="G22" s="34"/>
      <c r="H22" s="34"/>
      <c r="I22" s="34"/>
      <c r="J22" s="34"/>
      <c r="K22" s="34"/>
      <c r="L22" s="113"/>
      <c r="S22" s="34"/>
      <c r="T22" s="34"/>
      <c r="U22" s="34"/>
      <c r="V22" s="34"/>
      <c r="W22" s="34"/>
      <c r="X22" s="34"/>
      <c r="Y22" s="34"/>
      <c r="Z22" s="34"/>
      <c r="AA22" s="34"/>
      <c r="AB22" s="34"/>
      <c r="AC22" s="34"/>
      <c r="AD22" s="34"/>
      <c r="AE22" s="34"/>
    </row>
    <row r="23" spans="1:31" s="2" customFormat="1" ht="12" customHeight="1">
      <c r="A23" s="34"/>
      <c r="B23" s="39"/>
      <c r="C23" s="34"/>
      <c r="D23" s="112" t="s">
        <v>33</v>
      </c>
      <c r="E23" s="34"/>
      <c r="F23" s="34"/>
      <c r="G23" s="34"/>
      <c r="H23" s="34"/>
      <c r="I23" s="112" t="s">
        <v>26</v>
      </c>
      <c r="J23" s="103" t="s">
        <v>19</v>
      </c>
      <c r="K23" s="34"/>
      <c r="L23" s="113"/>
      <c r="S23" s="34"/>
      <c r="T23" s="34"/>
      <c r="U23" s="34"/>
      <c r="V23" s="34"/>
      <c r="W23" s="34"/>
      <c r="X23" s="34"/>
      <c r="Y23" s="34"/>
      <c r="Z23" s="34"/>
      <c r="AA23" s="34"/>
      <c r="AB23" s="34"/>
      <c r="AC23" s="34"/>
      <c r="AD23" s="34"/>
      <c r="AE23" s="34"/>
    </row>
    <row r="24" spans="1:31" s="2" customFormat="1" ht="18" customHeight="1">
      <c r="A24" s="34"/>
      <c r="B24" s="39"/>
      <c r="C24" s="34"/>
      <c r="D24" s="34"/>
      <c r="E24" s="103" t="s">
        <v>34</v>
      </c>
      <c r="F24" s="34"/>
      <c r="G24" s="34"/>
      <c r="H24" s="34"/>
      <c r="I24" s="112" t="s">
        <v>28</v>
      </c>
      <c r="J24" s="103" t="s">
        <v>19</v>
      </c>
      <c r="K24" s="34"/>
      <c r="L24" s="113"/>
      <c r="S24" s="34"/>
      <c r="T24" s="34"/>
      <c r="U24" s="34"/>
      <c r="V24" s="34"/>
      <c r="W24" s="34"/>
      <c r="X24" s="34"/>
      <c r="Y24" s="34"/>
      <c r="Z24" s="34"/>
      <c r="AA24" s="34"/>
      <c r="AB24" s="34"/>
      <c r="AC24" s="34"/>
      <c r="AD24" s="34"/>
      <c r="AE24" s="34"/>
    </row>
    <row r="25" spans="1:31" s="2" customFormat="1" ht="6.9" customHeight="1">
      <c r="A25" s="34"/>
      <c r="B25" s="39"/>
      <c r="C25" s="34"/>
      <c r="D25" s="34"/>
      <c r="E25" s="34"/>
      <c r="F25" s="34"/>
      <c r="G25" s="34"/>
      <c r="H25" s="34"/>
      <c r="I25" s="34"/>
      <c r="J25" s="34"/>
      <c r="K25" s="34"/>
      <c r="L25" s="113"/>
      <c r="S25" s="34"/>
      <c r="T25" s="34"/>
      <c r="U25" s="34"/>
      <c r="V25" s="34"/>
      <c r="W25" s="34"/>
      <c r="X25" s="34"/>
      <c r="Y25" s="34"/>
      <c r="Z25" s="34"/>
      <c r="AA25" s="34"/>
      <c r="AB25" s="34"/>
      <c r="AC25" s="34"/>
      <c r="AD25" s="34"/>
      <c r="AE25" s="34"/>
    </row>
    <row r="26" spans="1:31" s="2" customFormat="1" ht="12" customHeight="1">
      <c r="A26" s="34"/>
      <c r="B26" s="39"/>
      <c r="C26" s="34"/>
      <c r="D26" s="112" t="s">
        <v>35</v>
      </c>
      <c r="E26" s="34"/>
      <c r="F26" s="34"/>
      <c r="G26" s="34"/>
      <c r="H26" s="34"/>
      <c r="I26" s="34"/>
      <c r="J26" s="34"/>
      <c r="K26" s="34"/>
      <c r="L26" s="113"/>
      <c r="S26" s="34"/>
      <c r="T26" s="34"/>
      <c r="U26" s="34"/>
      <c r="V26" s="34"/>
      <c r="W26" s="34"/>
      <c r="X26" s="34"/>
      <c r="Y26" s="34"/>
      <c r="Z26" s="34"/>
      <c r="AA26" s="34"/>
      <c r="AB26" s="34"/>
      <c r="AC26" s="34"/>
      <c r="AD26" s="34"/>
      <c r="AE26" s="34"/>
    </row>
    <row r="27" spans="1:31" s="8" customFormat="1" ht="59.25" customHeight="1">
      <c r="A27" s="115"/>
      <c r="B27" s="116"/>
      <c r="C27" s="115"/>
      <c r="D27" s="115"/>
      <c r="E27" s="296" t="s">
        <v>36</v>
      </c>
      <c r="F27" s="296"/>
      <c r="G27" s="296"/>
      <c r="H27" s="296"/>
      <c r="I27" s="115"/>
      <c r="J27" s="115"/>
      <c r="K27" s="115"/>
      <c r="L27" s="117"/>
      <c r="S27" s="115"/>
      <c r="T27" s="115"/>
      <c r="U27" s="115"/>
      <c r="V27" s="115"/>
      <c r="W27" s="115"/>
      <c r="X27" s="115"/>
      <c r="Y27" s="115"/>
      <c r="Z27" s="115"/>
      <c r="AA27" s="115"/>
      <c r="AB27" s="115"/>
      <c r="AC27" s="115"/>
      <c r="AD27" s="115"/>
      <c r="AE27" s="115"/>
    </row>
    <row r="28" spans="1:31" s="2" customFormat="1" ht="6.9" customHeight="1">
      <c r="A28" s="34"/>
      <c r="B28" s="39"/>
      <c r="C28" s="34"/>
      <c r="D28" s="34"/>
      <c r="E28" s="34"/>
      <c r="F28" s="34"/>
      <c r="G28" s="34"/>
      <c r="H28" s="34"/>
      <c r="I28" s="34"/>
      <c r="J28" s="34"/>
      <c r="K28" s="34"/>
      <c r="L28" s="113"/>
      <c r="S28" s="34"/>
      <c r="T28" s="34"/>
      <c r="U28" s="34"/>
      <c r="V28" s="34"/>
      <c r="W28" s="34"/>
      <c r="X28" s="34"/>
      <c r="Y28" s="34"/>
      <c r="Z28" s="34"/>
      <c r="AA28" s="34"/>
      <c r="AB28" s="34"/>
      <c r="AC28" s="34"/>
      <c r="AD28" s="34"/>
      <c r="AE28" s="34"/>
    </row>
    <row r="29" spans="1:31" s="2" customFormat="1" ht="6.9" customHeight="1">
      <c r="A29" s="34"/>
      <c r="B29" s="39"/>
      <c r="C29" s="34"/>
      <c r="D29" s="118"/>
      <c r="E29" s="118"/>
      <c r="F29" s="118"/>
      <c r="G29" s="118"/>
      <c r="H29" s="118"/>
      <c r="I29" s="118"/>
      <c r="J29" s="118"/>
      <c r="K29" s="118"/>
      <c r="L29" s="113"/>
      <c r="S29" s="34"/>
      <c r="T29" s="34"/>
      <c r="U29" s="34"/>
      <c r="V29" s="34"/>
      <c r="W29" s="34"/>
      <c r="X29" s="34"/>
      <c r="Y29" s="34"/>
      <c r="Z29" s="34"/>
      <c r="AA29" s="34"/>
      <c r="AB29" s="34"/>
      <c r="AC29" s="34"/>
      <c r="AD29" s="34"/>
      <c r="AE29" s="34"/>
    </row>
    <row r="30" spans="1:31" s="2" customFormat="1" ht="25.35" customHeight="1">
      <c r="A30" s="34"/>
      <c r="B30" s="39"/>
      <c r="C30" s="34"/>
      <c r="D30" s="119" t="s">
        <v>37</v>
      </c>
      <c r="E30" s="34"/>
      <c r="F30" s="34"/>
      <c r="G30" s="34"/>
      <c r="H30" s="34"/>
      <c r="I30" s="34"/>
      <c r="J30" s="120">
        <f>ROUND(J84,2)</f>
        <v>0</v>
      </c>
      <c r="K30" s="34"/>
      <c r="L30" s="113"/>
      <c r="S30" s="34"/>
      <c r="T30" s="34"/>
      <c r="U30" s="34"/>
      <c r="V30" s="34"/>
      <c r="W30" s="34"/>
      <c r="X30" s="34"/>
      <c r="Y30" s="34"/>
      <c r="Z30" s="34"/>
      <c r="AA30" s="34"/>
      <c r="AB30" s="34"/>
      <c r="AC30" s="34"/>
      <c r="AD30" s="34"/>
      <c r="AE30" s="34"/>
    </row>
    <row r="31" spans="1:31" s="2" customFormat="1" ht="6.9" customHeight="1">
      <c r="A31" s="34"/>
      <c r="B31" s="39"/>
      <c r="C31" s="34"/>
      <c r="D31" s="118"/>
      <c r="E31" s="118"/>
      <c r="F31" s="118"/>
      <c r="G31" s="118"/>
      <c r="H31" s="118"/>
      <c r="I31" s="118"/>
      <c r="J31" s="118"/>
      <c r="K31" s="118"/>
      <c r="L31" s="113"/>
      <c r="S31" s="34"/>
      <c r="T31" s="34"/>
      <c r="U31" s="34"/>
      <c r="V31" s="34"/>
      <c r="W31" s="34"/>
      <c r="X31" s="34"/>
      <c r="Y31" s="34"/>
      <c r="Z31" s="34"/>
      <c r="AA31" s="34"/>
      <c r="AB31" s="34"/>
      <c r="AC31" s="34"/>
      <c r="AD31" s="34"/>
      <c r="AE31" s="34"/>
    </row>
    <row r="32" spans="1:31" s="2" customFormat="1" ht="14.4" customHeight="1">
      <c r="A32" s="34"/>
      <c r="B32" s="39"/>
      <c r="C32" s="34"/>
      <c r="D32" s="34"/>
      <c r="E32" s="34"/>
      <c r="F32" s="121" t="s">
        <v>39</v>
      </c>
      <c r="G32" s="34"/>
      <c r="H32" s="34"/>
      <c r="I32" s="121" t="s">
        <v>38</v>
      </c>
      <c r="J32" s="121" t="s">
        <v>40</v>
      </c>
      <c r="K32" s="34"/>
      <c r="L32" s="113"/>
      <c r="S32" s="34"/>
      <c r="T32" s="34"/>
      <c r="U32" s="34"/>
      <c r="V32" s="34"/>
      <c r="W32" s="34"/>
      <c r="X32" s="34"/>
      <c r="Y32" s="34"/>
      <c r="Z32" s="34"/>
      <c r="AA32" s="34"/>
      <c r="AB32" s="34"/>
      <c r="AC32" s="34"/>
      <c r="AD32" s="34"/>
      <c r="AE32" s="34"/>
    </row>
    <row r="33" spans="1:31" s="2" customFormat="1" ht="14.4" customHeight="1">
      <c r="A33" s="34"/>
      <c r="B33" s="39"/>
      <c r="C33" s="34"/>
      <c r="D33" s="122" t="s">
        <v>41</v>
      </c>
      <c r="E33" s="112" t="s">
        <v>42</v>
      </c>
      <c r="F33" s="123">
        <f>ROUND((SUM(BE84:BE202)),2)</f>
        <v>0</v>
      </c>
      <c r="G33" s="34"/>
      <c r="H33" s="34"/>
      <c r="I33" s="124">
        <v>0.21</v>
      </c>
      <c r="J33" s="123">
        <f>ROUND(((SUM(BE84:BE202))*I33),2)</f>
        <v>0</v>
      </c>
      <c r="K33" s="34"/>
      <c r="L33" s="113"/>
      <c r="S33" s="34"/>
      <c r="T33" s="34"/>
      <c r="U33" s="34"/>
      <c r="V33" s="34"/>
      <c r="W33" s="34"/>
      <c r="X33" s="34"/>
      <c r="Y33" s="34"/>
      <c r="Z33" s="34"/>
      <c r="AA33" s="34"/>
      <c r="AB33" s="34"/>
      <c r="AC33" s="34"/>
      <c r="AD33" s="34"/>
      <c r="AE33" s="34"/>
    </row>
    <row r="34" spans="1:31" s="2" customFormat="1" ht="14.4" customHeight="1">
      <c r="A34" s="34"/>
      <c r="B34" s="39"/>
      <c r="C34" s="34"/>
      <c r="D34" s="34"/>
      <c r="E34" s="112" t="s">
        <v>43</v>
      </c>
      <c r="F34" s="123">
        <f>ROUND((SUM(BF84:BF202)),2)</f>
        <v>0</v>
      </c>
      <c r="G34" s="34"/>
      <c r="H34" s="34"/>
      <c r="I34" s="124">
        <v>0.15</v>
      </c>
      <c r="J34" s="123">
        <f>ROUND(((SUM(BF84:BF202))*I34),2)</f>
        <v>0</v>
      </c>
      <c r="K34" s="34"/>
      <c r="L34" s="113"/>
      <c r="S34" s="34"/>
      <c r="T34" s="34"/>
      <c r="U34" s="34"/>
      <c r="V34" s="34"/>
      <c r="W34" s="34"/>
      <c r="X34" s="34"/>
      <c r="Y34" s="34"/>
      <c r="Z34" s="34"/>
      <c r="AA34" s="34"/>
      <c r="AB34" s="34"/>
      <c r="AC34" s="34"/>
      <c r="AD34" s="34"/>
      <c r="AE34" s="34"/>
    </row>
    <row r="35" spans="1:31" s="2" customFormat="1" ht="14.4" customHeight="1" hidden="1">
      <c r="A35" s="34"/>
      <c r="B35" s="39"/>
      <c r="C35" s="34"/>
      <c r="D35" s="34"/>
      <c r="E35" s="112" t="s">
        <v>44</v>
      </c>
      <c r="F35" s="123">
        <f>ROUND((SUM(BG84:BG202)),2)</f>
        <v>0</v>
      </c>
      <c r="G35" s="34"/>
      <c r="H35" s="34"/>
      <c r="I35" s="124">
        <v>0.21</v>
      </c>
      <c r="J35" s="123">
        <f>0</f>
        <v>0</v>
      </c>
      <c r="K35" s="34"/>
      <c r="L35" s="113"/>
      <c r="S35" s="34"/>
      <c r="T35" s="34"/>
      <c r="U35" s="34"/>
      <c r="V35" s="34"/>
      <c r="W35" s="34"/>
      <c r="X35" s="34"/>
      <c r="Y35" s="34"/>
      <c r="Z35" s="34"/>
      <c r="AA35" s="34"/>
      <c r="AB35" s="34"/>
      <c r="AC35" s="34"/>
      <c r="AD35" s="34"/>
      <c r="AE35" s="34"/>
    </row>
    <row r="36" spans="1:31" s="2" customFormat="1" ht="14.4" customHeight="1" hidden="1">
      <c r="A36" s="34"/>
      <c r="B36" s="39"/>
      <c r="C36" s="34"/>
      <c r="D36" s="34"/>
      <c r="E36" s="112" t="s">
        <v>45</v>
      </c>
      <c r="F36" s="123">
        <f>ROUND((SUM(BH84:BH202)),2)</f>
        <v>0</v>
      </c>
      <c r="G36" s="34"/>
      <c r="H36" s="34"/>
      <c r="I36" s="124">
        <v>0.15</v>
      </c>
      <c r="J36" s="123">
        <f>0</f>
        <v>0</v>
      </c>
      <c r="K36" s="34"/>
      <c r="L36" s="113"/>
      <c r="S36" s="34"/>
      <c r="T36" s="34"/>
      <c r="U36" s="34"/>
      <c r="V36" s="34"/>
      <c r="W36" s="34"/>
      <c r="X36" s="34"/>
      <c r="Y36" s="34"/>
      <c r="Z36" s="34"/>
      <c r="AA36" s="34"/>
      <c r="AB36" s="34"/>
      <c r="AC36" s="34"/>
      <c r="AD36" s="34"/>
      <c r="AE36" s="34"/>
    </row>
    <row r="37" spans="1:31" s="2" customFormat="1" ht="14.4" customHeight="1" hidden="1">
      <c r="A37" s="34"/>
      <c r="B37" s="39"/>
      <c r="C37" s="34"/>
      <c r="D37" s="34"/>
      <c r="E37" s="112" t="s">
        <v>46</v>
      </c>
      <c r="F37" s="123">
        <f>ROUND((SUM(BI84:BI202)),2)</f>
        <v>0</v>
      </c>
      <c r="G37" s="34"/>
      <c r="H37" s="34"/>
      <c r="I37" s="124">
        <v>0</v>
      </c>
      <c r="J37" s="123">
        <f>0</f>
        <v>0</v>
      </c>
      <c r="K37" s="34"/>
      <c r="L37" s="113"/>
      <c r="S37" s="34"/>
      <c r="T37" s="34"/>
      <c r="U37" s="34"/>
      <c r="V37" s="34"/>
      <c r="W37" s="34"/>
      <c r="X37" s="34"/>
      <c r="Y37" s="34"/>
      <c r="Z37" s="34"/>
      <c r="AA37" s="34"/>
      <c r="AB37" s="34"/>
      <c r="AC37" s="34"/>
      <c r="AD37" s="34"/>
      <c r="AE37" s="34"/>
    </row>
    <row r="38" spans="1:31" s="2" customFormat="1" ht="6.9" customHeight="1">
      <c r="A38" s="34"/>
      <c r="B38" s="39"/>
      <c r="C38" s="34"/>
      <c r="D38" s="34"/>
      <c r="E38" s="34"/>
      <c r="F38" s="34"/>
      <c r="G38" s="34"/>
      <c r="H38" s="34"/>
      <c r="I38" s="34"/>
      <c r="J38" s="34"/>
      <c r="K38" s="34"/>
      <c r="L38" s="113"/>
      <c r="S38" s="34"/>
      <c r="T38" s="34"/>
      <c r="U38" s="34"/>
      <c r="V38" s="34"/>
      <c r="W38" s="34"/>
      <c r="X38" s="34"/>
      <c r="Y38" s="34"/>
      <c r="Z38" s="34"/>
      <c r="AA38" s="34"/>
      <c r="AB38" s="34"/>
      <c r="AC38" s="34"/>
      <c r="AD38" s="34"/>
      <c r="AE38" s="34"/>
    </row>
    <row r="39" spans="1:31" s="2" customFormat="1" ht="25.35" customHeight="1">
      <c r="A39" s="34"/>
      <c r="B39" s="39"/>
      <c r="C39" s="125"/>
      <c r="D39" s="126" t="s">
        <v>47</v>
      </c>
      <c r="E39" s="127"/>
      <c r="F39" s="127"/>
      <c r="G39" s="128" t="s">
        <v>48</v>
      </c>
      <c r="H39" s="129" t="s">
        <v>49</v>
      </c>
      <c r="I39" s="127"/>
      <c r="J39" s="130">
        <f>SUM(J30:J37)</f>
        <v>0</v>
      </c>
      <c r="K39" s="131"/>
      <c r="L39" s="113"/>
      <c r="S39" s="34"/>
      <c r="T39" s="34"/>
      <c r="U39" s="34"/>
      <c r="V39" s="34"/>
      <c r="W39" s="34"/>
      <c r="X39" s="34"/>
      <c r="Y39" s="34"/>
      <c r="Z39" s="34"/>
      <c r="AA39" s="34"/>
      <c r="AB39" s="34"/>
      <c r="AC39" s="34"/>
      <c r="AD39" s="34"/>
      <c r="AE39" s="34"/>
    </row>
    <row r="40" spans="1:31" s="2" customFormat="1" ht="14.4" customHeight="1">
      <c r="A40" s="34"/>
      <c r="B40" s="132"/>
      <c r="C40" s="133"/>
      <c r="D40" s="133"/>
      <c r="E40" s="133"/>
      <c r="F40" s="133"/>
      <c r="G40" s="133"/>
      <c r="H40" s="133"/>
      <c r="I40" s="133"/>
      <c r="J40" s="133"/>
      <c r="K40" s="133"/>
      <c r="L40" s="113"/>
      <c r="S40" s="34"/>
      <c r="T40" s="34"/>
      <c r="U40" s="34"/>
      <c r="V40" s="34"/>
      <c r="W40" s="34"/>
      <c r="X40" s="34"/>
      <c r="Y40" s="34"/>
      <c r="Z40" s="34"/>
      <c r="AA40" s="34"/>
      <c r="AB40" s="34"/>
      <c r="AC40" s="34"/>
      <c r="AD40" s="34"/>
      <c r="AE40" s="34"/>
    </row>
    <row r="44" spans="1:31" s="2" customFormat="1" ht="6.9" customHeight="1" hidden="1">
      <c r="A44" s="34"/>
      <c r="B44" s="134"/>
      <c r="C44" s="135"/>
      <c r="D44" s="135"/>
      <c r="E44" s="135"/>
      <c r="F44" s="135"/>
      <c r="G44" s="135"/>
      <c r="H44" s="135"/>
      <c r="I44" s="135"/>
      <c r="J44" s="135"/>
      <c r="K44" s="135"/>
      <c r="L44" s="113"/>
      <c r="S44" s="34"/>
      <c r="T44" s="34"/>
      <c r="U44" s="34"/>
      <c r="V44" s="34"/>
      <c r="W44" s="34"/>
      <c r="X44" s="34"/>
      <c r="Y44" s="34"/>
      <c r="Z44" s="34"/>
      <c r="AA44" s="34"/>
      <c r="AB44" s="34"/>
      <c r="AC44" s="34"/>
      <c r="AD44" s="34"/>
      <c r="AE44" s="34"/>
    </row>
    <row r="45" spans="1:31" s="2" customFormat="1" ht="24.9" customHeight="1" hidden="1">
      <c r="A45" s="34"/>
      <c r="B45" s="35"/>
      <c r="C45" s="23" t="s">
        <v>158</v>
      </c>
      <c r="D45" s="36"/>
      <c r="E45" s="36"/>
      <c r="F45" s="36"/>
      <c r="G45" s="36"/>
      <c r="H45" s="36"/>
      <c r="I45" s="36"/>
      <c r="J45" s="36"/>
      <c r="K45" s="36"/>
      <c r="L45" s="113"/>
      <c r="S45" s="34"/>
      <c r="T45" s="34"/>
      <c r="U45" s="34"/>
      <c r="V45" s="34"/>
      <c r="W45" s="34"/>
      <c r="X45" s="34"/>
      <c r="Y45" s="34"/>
      <c r="Z45" s="34"/>
      <c r="AA45" s="34"/>
      <c r="AB45" s="34"/>
      <c r="AC45" s="34"/>
      <c r="AD45" s="34"/>
      <c r="AE45" s="34"/>
    </row>
    <row r="46" spans="1:31" s="2" customFormat="1" ht="6.9" customHeight="1" hidden="1">
      <c r="A46" s="34"/>
      <c r="B46" s="35"/>
      <c r="C46" s="36"/>
      <c r="D46" s="36"/>
      <c r="E46" s="36"/>
      <c r="F46" s="36"/>
      <c r="G46" s="36"/>
      <c r="H46" s="36"/>
      <c r="I46" s="36"/>
      <c r="J46" s="36"/>
      <c r="K46" s="36"/>
      <c r="L46" s="113"/>
      <c r="S46" s="34"/>
      <c r="T46" s="34"/>
      <c r="U46" s="34"/>
      <c r="V46" s="34"/>
      <c r="W46" s="34"/>
      <c r="X46" s="34"/>
      <c r="Y46" s="34"/>
      <c r="Z46" s="34"/>
      <c r="AA46" s="34"/>
      <c r="AB46" s="34"/>
      <c r="AC46" s="34"/>
      <c r="AD46" s="34"/>
      <c r="AE46" s="34"/>
    </row>
    <row r="47" spans="1:31" s="2" customFormat="1" ht="12" customHeight="1" hidden="1">
      <c r="A47" s="34"/>
      <c r="B47" s="35"/>
      <c r="C47" s="29" t="s">
        <v>16</v>
      </c>
      <c r="D47" s="36"/>
      <c r="E47" s="36"/>
      <c r="F47" s="36"/>
      <c r="G47" s="36"/>
      <c r="H47" s="36"/>
      <c r="I47" s="36"/>
      <c r="J47" s="36"/>
      <c r="K47" s="36"/>
      <c r="L47" s="113"/>
      <c r="S47" s="34"/>
      <c r="T47" s="34"/>
      <c r="U47" s="34"/>
      <c r="V47" s="34"/>
      <c r="W47" s="34"/>
      <c r="X47" s="34"/>
      <c r="Y47" s="34"/>
      <c r="Z47" s="34"/>
      <c r="AA47" s="34"/>
      <c r="AB47" s="34"/>
      <c r="AC47" s="34"/>
      <c r="AD47" s="34"/>
      <c r="AE47" s="34"/>
    </row>
    <row r="48" spans="1:31" s="2" customFormat="1" ht="16.5" customHeight="1" hidden="1">
      <c r="A48" s="34"/>
      <c r="B48" s="35"/>
      <c r="C48" s="36"/>
      <c r="D48" s="36"/>
      <c r="E48" s="288" t="str">
        <f>E7</f>
        <v>Cyklická údržba trati v úseku Praha-Holešovice - Vraňany</v>
      </c>
      <c r="F48" s="289"/>
      <c r="G48" s="289"/>
      <c r="H48" s="289"/>
      <c r="I48" s="36"/>
      <c r="J48" s="36"/>
      <c r="K48" s="36"/>
      <c r="L48" s="113"/>
      <c r="S48" s="34"/>
      <c r="T48" s="34"/>
      <c r="U48" s="34"/>
      <c r="V48" s="34"/>
      <c r="W48" s="34"/>
      <c r="X48" s="34"/>
      <c r="Y48" s="34"/>
      <c r="Z48" s="34"/>
      <c r="AA48" s="34"/>
      <c r="AB48" s="34"/>
      <c r="AC48" s="34"/>
      <c r="AD48" s="34"/>
      <c r="AE48" s="34"/>
    </row>
    <row r="49" spans="1:31" s="2" customFormat="1" ht="12" customHeight="1" hidden="1">
      <c r="A49" s="34"/>
      <c r="B49" s="35"/>
      <c r="C49" s="29" t="s">
        <v>156</v>
      </c>
      <c r="D49" s="36"/>
      <c r="E49" s="36"/>
      <c r="F49" s="36"/>
      <c r="G49" s="36"/>
      <c r="H49" s="36"/>
      <c r="I49" s="36"/>
      <c r="J49" s="36"/>
      <c r="K49" s="36"/>
      <c r="L49" s="113"/>
      <c r="S49" s="34"/>
      <c r="T49" s="34"/>
      <c r="U49" s="34"/>
      <c r="V49" s="34"/>
      <c r="W49" s="34"/>
      <c r="X49" s="34"/>
      <c r="Y49" s="34"/>
      <c r="Z49" s="34"/>
      <c r="AA49" s="34"/>
      <c r="AB49" s="34"/>
      <c r="AC49" s="34"/>
      <c r="AD49" s="34"/>
      <c r="AE49" s="34"/>
    </row>
    <row r="50" spans="1:31" s="2" customFormat="1" ht="16.5" customHeight="1" hidden="1">
      <c r="A50" s="34"/>
      <c r="B50" s="35"/>
      <c r="C50" s="36"/>
      <c r="D50" s="36"/>
      <c r="E50" s="280" t="str">
        <f>E9</f>
        <v>SO 06 - Libčice nad Vltavou</v>
      </c>
      <c r="F50" s="287"/>
      <c r="G50" s="287"/>
      <c r="H50" s="287"/>
      <c r="I50" s="36"/>
      <c r="J50" s="36"/>
      <c r="K50" s="36"/>
      <c r="L50" s="113"/>
      <c r="S50" s="34"/>
      <c r="T50" s="34"/>
      <c r="U50" s="34"/>
      <c r="V50" s="34"/>
      <c r="W50" s="34"/>
      <c r="X50" s="34"/>
      <c r="Y50" s="34"/>
      <c r="Z50" s="34"/>
      <c r="AA50" s="34"/>
      <c r="AB50" s="34"/>
      <c r="AC50" s="34"/>
      <c r="AD50" s="34"/>
      <c r="AE50" s="34"/>
    </row>
    <row r="51" spans="1:31" s="2" customFormat="1" ht="6.9" customHeight="1" hidden="1">
      <c r="A51" s="34"/>
      <c r="B51" s="35"/>
      <c r="C51" s="36"/>
      <c r="D51" s="36"/>
      <c r="E51" s="36"/>
      <c r="F51" s="36"/>
      <c r="G51" s="36"/>
      <c r="H51" s="36"/>
      <c r="I51" s="36"/>
      <c r="J51" s="36"/>
      <c r="K51" s="36"/>
      <c r="L51" s="113"/>
      <c r="S51" s="34"/>
      <c r="T51" s="34"/>
      <c r="U51" s="34"/>
      <c r="V51" s="34"/>
      <c r="W51" s="34"/>
      <c r="X51" s="34"/>
      <c r="Y51" s="34"/>
      <c r="Z51" s="34"/>
      <c r="AA51" s="34"/>
      <c r="AB51" s="34"/>
      <c r="AC51" s="34"/>
      <c r="AD51" s="34"/>
      <c r="AE51" s="34"/>
    </row>
    <row r="52" spans="1:31" s="2" customFormat="1" ht="12" customHeight="1" hidden="1">
      <c r="A52" s="34"/>
      <c r="B52" s="35"/>
      <c r="C52" s="29" t="s">
        <v>21</v>
      </c>
      <c r="D52" s="36"/>
      <c r="E52" s="36"/>
      <c r="F52" s="27" t="str">
        <f>F12</f>
        <v xml:space="preserve"> </v>
      </c>
      <c r="G52" s="36"/>
      <c r="H52" s="36"/>
      <c r="I52" s="29" t="s">
        <v>23</v>
      </c>
      <c r="J52" s="59" t="str">
        <f>IF(J12="","",J12)</f>
        <v>24. 2. 2023</v>
      </c>
      <c r="K52" s="36"/>
      <c r="L52" s="113"/>
      <c r="S52" s="34"/>
      <c r="T52" s="34"/>
      <c r="U52" s="34"/>
      <c r="V52" s="34"/>
      <c r="W52" s="34"/>
      <c r="X52" s="34"/>
      <c r="Y52" s="34"/>
      <c r="Z52" s="34"/>
      <c r="AA52" s="34"/>
      <c r="AB52" s="34"/>
      <c r="AC52" s="34"/>
      <c r="AD52" s="34"/>
      <c r="AE52" s="34"/>
    </row>
    <row r="53" spans="1:31" s="2" customFormat="1" ht="6.9" customHeight="1" hidden="1">
      <c r="A53" s="34"/>
      <c r="B53" s="35"/>
      <c r="C53" s="36"/>
      <c r="D53" s="36"/>
      <c r="E53" s="36"/>
      <c r="F53" s="36"/>
      <c r="G53" s="36"/>
      <c r="H53" s="36"/>
      <c r="I53" s="36"/>
      <c r="J53" s="36"/>
      <c r="K53" s="36"/>
      <c r="L53" s="113"/>
      <c r="S53" s="34"/>
      <c r="T53" s="34"/>
      <c r="U53" s="34"/>
      <c r="V53" s="34"/>
      <c r="W53" s="34"/>
      <c r="X53" s="34"/>
      <c r="Y53" s="34"/>
      <c r="Z53" s="34"/>
      <c r="AA53" s="34"/>
      <c r="AB53" s="34"/>
      <c r="AC53" s="34"/>
      <c r="AD53" s="34"/>
      <c r="AE53" s="34"/>
    </row>
    <row r="54" spans="1:31" s="2" customFormat="1" ht="15.15" customHeight="1" hidden="1">
      <c r="A54" s="34"/>
      <c r="B54" s="35"/>
      <c r="C54" s="29" t="s">
        <v>25</v>
      </c>
      <c r="D54" s="36"/>
      <c r="E54" s="36"/>
      <c r="F54" s="27" t="str">
        <f>E15</f>
        <v>Ing. Aleš Bednář</v>
      </c>
      <c r="G54" s="36"/>
      <c r="H54" s="36"/>
      <c r="I54" s="29" t="s">
        <v>31</v>
      </c>
      <c r="J54" s="32" t="str">
        <f>E21</f>
        <v xml:space="preserve"> </v>
      </c>
      <c r="K54" s="36"/>
      <c r="L54" s="113"/>
      <c r="S54" s="34"/>
      <c r="T54" s="34"/>
      <c r="U54" s="34"/>
      <c r="V54" s="34"/>
      <c r="W54" s="34"/>
      <c r="X54" s="34"/>
      <c r="Y54" s="34"/>
      <c r="Z54" s="34"/>
      <c r="AA54" s="34"/>
      <c r="AB54" s="34"/>
      <c r="AC54" s="34"/>
      <c r="AD54" s="34"/>
      <c r="AE54" s="34"/>
    </row>
    <row r="55" spans="1:31" s="2" customFormat="1" ht="15.15" customHeight="1" hidden="1">
      <c r="A55" s="34"/>
      <c r="B55" s="35"/>
      <c r="C55" s="29" t="s">
        <v>29</v>
      </c>
      <c r="D55" s="36"/>
      <c r="E55" s="36"/>
      <c r="F55" s="27" t="str">
        <f>IF(E18="","",E18)</f>
        <v>Vyplň údaj</v>
      </c>
      <c r="G55" s="36"/>
      <c r="H55" s="36"/>
      <c r="I55" s="29" t="s">
        <v>33</v>
      </c>
      <c r="J55" s="32" t="str">
        <f>E24</f>
        <v>Lukáš Kot</v>
      </c>
      <c r="K55" s="36"/>
      <c r="L55" s="113"/>
      <c r="S55" s="34"/>
      <c r="T55" s="34"/>
      <c r="U55" s="34"/>
      <c r="V55" s="34"/>
      <c r="W55" s="34"/>
      <c r="X55" s="34"/>
      <c r="Y55" s="34"/>
      <c r="Z55" s="34"/>
      <c r="AA55" s="34"/>
      <c r="AB55" s="34"/>
      <c r="AC55" s="34"/>
      <c r="AD55" s="34"/>
      <c r="AE55" s="34"/>
    </row>
    <row r="56" spans="1:31" s="2" customFormat="1" ht="10.35" customHeight="1" hidden="1">
      <c r="A56" s="34"/>
      <c r="B56" s="35"/>
      <c r="C56" s="36"/>
      <c r="D56" s="36"/>
      <c r="E56" s="36"/>
      <c r="F56" s="36"/>
      <c r="G56" s="36"/>
      <c r="H56" s="36"/>
      <c r="I56" s="36"/>
      <c r="J56" s="36"/>
      <c r="K56" s="36"/>
      <c r="L56" s="113"/>
      <c r="S56" s="34"/>
      <c r="T56" s="34"/>
      <c r="U56" s="34"/>
      <c r="V56" s="34"/>
      <c r="W56" s="34"/>
      <c r="X56" s="34"/>
      <c r="Y56" s="34"/>
      <c r="Z56" s="34"/>
      <c r="AA56" s="34"/>
      <c r="AB56" s="34"/>
      <c r="AC56" s="34"/>
      <c r="AD56" s="34"/>
      <c r="AE56" s="34"/>
    </row>
    <row r="57" spans="1:31" s="2" customFormat="1" ht="29.25" customHeight="1" hidden="1">
      <c r="A57" s="34"/>
      <c r="B57" s="35"/>
      <c r="C57" s="136" t="s">
        <v>159</v>
      </c>
      <c r="D57" s="137"/>
      <c r="E57" s="137"/>
      <c r="F57" s="137"/>
      <c r="G57" s="137"/>
      <c r="H57" s="137"/>
      <c r="I57" s="137"/>
      <c r="J57" s="138" t="s">
        <v>160</v>
      </c>
      <c r="K57" s="137"/>
      <c r="L57" s="113"/>
      <c r="S57" s="34"/>
      <c r="T57" s="34"/>
      <c r="U57" s="34"/>
      <c r="V57" s="34"/>
      <c r="W57" s="34"/>
      <c r="X57" s="34"/>
      <c r="Y57" s="34"/>
      <c r="Z57" s="34"/>
      <c r="AA57" s="34"/>
      <c r="AB57" s="34"/>
      <c r="AC57" s="34"/>
      <c r="AD57" s="34"/>
      <c r="AE57" s="34"/>
    </row>
    <row r="58" spans="1:31" s="2" customFormat="1" ht="10.35" customHeight="1" hidden="1">
      <c r="A58" s="34"/>
      <c r="B58" s="35"/>
      <c r="C58" s="36"/>
      <c r="D58" s="36"/>
      <c r="E58" s="36"/>
      <c r="F58" s="36"/>
      <c r="G58" s="36"/>
      <c r="H58" s="36"/>
      <c r="I58" s="36"/>
      <c r="J58" s="36"/>
      <c r="K58" s="36"/>
      <c r="L58" s="113"/>
      <c r="S58" s="34"/>
      <c r="T58" s="34"/>
      <c r="U58" s="34"/>
      <c r="V58" s="34"/>
      <c r="W58" s="34"/>
      <c r="X58" s="34"/>
      <c r="Y58" s="34"/>
      <c r="Z58" s="34"/>
      <c r="AA58" s="34"/>
      <c r="AB58" s="34"/>
      <c r="AC58" s="34"/>
      <c r="AD58" s="34"/>
      <c r="AE58" s="34"/>
    </row>
    <row r="59" spans="1:47" s="2" customFormat="1" ht="22.8" customHeight="1" hidden="1">
      <c r="A59" s="34"/>
      <c r="B59" s="35"/>
      <c r="C59" s="139" t="s">
        <v>69</v>
      </c>
      <c r="D59" s="36"/>
      <c r="E59" s="36"/>
      <c r="F59" s="36"/>
      <c r="G59" s="36"/>
      <c r="H59" s="36"/>
      <c r="I59" s="36"/>
      <c r="J59" s="77">
        <f>J84</f>
        <v>0</v>
      </c>
      <c r="K59" s="36"/>
      <c r="L59" s="113"/>
      <c r="S59" s="34"/>
      <c r="T59" s="34"/>
      <c r="U59" s="34"/>
      <c r="V59" s="34"/>
      <c r="W59" s="34"/>
      <c r="X59" s="34"/>
      <c r="Y59" s="34"/>
      <c r="Z59" s="34"/>
      <c r="AA59" s="34"/>
      <c r="AB59" s="34"/>
      <c r="AC59" s="34"/>
      <c r="AD59" s="34"/>
      <c r="AE59" s="34"/>
      <c r="AU59" s="17" t="s">
        <v>161</v>
      </c>
    </row>
    <row r="60" spans="2:12" s="9" customFormat="1" ht="24.9" customHeight="1" hidden="1">
      <c r="B60" s="140"/>
      <c r="C60" s="141"/>
      <c r="D60" s="142" t="s">
        <v>162</v>
      </c>
      <c r="E60" s="143"/>
      <c r="F60" s="143"/>
      <c r="G60" s="143"/>
      <c r="H60" s="143"/>
      <c r="I60" s="143"/>
      <c r="J60" s="144">
        <f>J85</f>
        <v>0</v>
      </c>
      <c r="K60" s="141"/>
      <c r="L60" s="145"/>
    </row>
    <row r="61" spans="2:12" s="10" customFormat="1" ht="19.95" customHeight="1" hidden="1">
      <c r="B61" s="146"/>
      <c r="C61" s="97"/>
      <c r="D61" s="147" t="s">
        <v>248</v>
      </c>
      <c r="E61" s="148"/>
      <c r="F61" s="148"/>
      <c r="G61" s="148"/>
      <c r="H61" s="148"/>
      <c r="I61" s="148"/>
      <c r="J61" s="149">
        <f>J86</f>
        <v>0</v>
      </c>
      <c r="K61" s="97"/>
      <c r="L61" s="150"/>
    </row>
    <row r="62" spans="2:12" s="10" customFormat="1" ht="19.95" customHeight="1" hidden="1">
      <c r="B62" s="146"/>
      <c r="C62" s="97"/>
      <c r="D62" s="147" t="s">
        <v>163</v>
      </c>
      <c r="E62" s="148"/>
      <c r="F62" s="148"/>
      <c r="G62" s="148"/>
      <c r="H62" s="148"/>
      <c r="I62" s="148"/>
      <c r="J62" s="149">
        <f>J92</f>
        <v>0</v>
      </c>
      <c r="K62" s="97"/>
      <c r="L62" s="150"/>
    </row>
    <row r="63" spans="2:12" s="10" customFormat="1" ht="19.95" customHeight="1" hidden="1">
      <c r="B63" s="146"/>
      <c r="C63" s="97"/>
      <c r="D63" s="147" t="s">
        <v>164</v>
      </c>
      <c r="E63" s="148"/>
      <c r="F63" s="148"/>
      <c r="G63" s="148"/>
      <c r="H63" s="148"/>
      <c r="I63" s="148"/>
      <c r="J63" s="149">
        <f>J99</f>
        <v>0</v>
      </c>
      <c r="K63" s="97"/>
      <c r="L63" s="150"/>
    </row>
    <row r="64" spans="2:12" s="10" customFormat="1" ht="19.95" customHeight="1" hidden="1">
      <c r="B64" s="146"/>
      <c r="C64" s="97"/>
      <c r="D64" s="147" t="s">
        <v>165</v>
      </c>
      <c r="E64" s="148"/>
      <c r="F64" s="148"/>
      <c r="G64" s="148"/>
      <c r="H64" s="148"/>
      <c r="I64" s="148"/>
      <c r="J64" s="149">
        <f>J175</f>
        <v>0</v>
      </c>
      <c r="K64" s="97"/>
      <c r="L64" s="150"/>
    </row>
    <row r="65" spans="1:31" s="2" customFormat="1" ht="21.75" customHeight="1" hidden="1">
      <c r="A65" s="34"/>
      <c r="B65" s="35"/>
      <c r="C65" s="36"/>
      <c r="D65" s="36"/>
      <c r="E65" s="36"/>
      <c r="F65" s="36"/>
      <c r="G65" s="36"/>
      <c r="H65" s="36"/>
      <c r="I65" s="36"/>
      <c r="J65" s="36"/>
      <c r="K65" s="36"/>
      <c r="L65" s="113"/>
      <c r="S65" s="34"/>
      <c r="T65" s="34"/>
      <c r="U65" s="34"/>
      <c r="V65" s="34"/>
      <c r="W65" s="34"/>
      <c r="X65" s="34"/>
      <c r="Y65" s="34"/>
      <c r="Z65" s="34"/>
      <c r="AA65" s="34"/>
      <c r="AB65" s="34"/>
      <c r="AC65" s="34"/>
      <c r="AD65" s="34"/>
      <c r="AE65" s="34"/>
    </row>
    <row r="66" spans="1:31" s="2" customFormat="1" ht="6.9" customHeight="1" hidden="1">
      <c r="A66" s="34"/>
      <c r="B66" s="47"/>
      <c r="C66" s="48"/>
      <c r="D66" s="48"/>
      <c r="E66" s="48"/>
      <c r="F66" s="48"/>
      <c r="G66" s="48"/>
      <c r="H66" s="48"/>
      <c r="I66" s="48"/>
      <c r="J66" s="48"/>
      <c r="K66" s="48"/>
      <c r="L66" s="113"/>
      <c r="S66" s="34"/>
      <c r="T66" s="34"/>
      <c r="U66" s="34"/>
      <c r="V66" s="34"/>
      <c r="W66" s="34"/>
      <c r="X66" s="34"/>
      <c r="Y66" s="34"/>
      <c r="Z66" s="34"/>
      <c r="AA66" s="34"/>
      <c r="AB66" s="34"/>
      <c r="AC66" s="34"/>
      <c r="AD66" s="34"/>
      <c r="AE66" s="34"/>
    </row>
    <row r="67" ht="12" hidden="1"/>
    <row r="68" ht="12" hidden="1"/>
    <row r="69" ht="12" hidden="1"/>
    <row r="70" spans="1:31" s="2" customFormat="1" ht="6.9" customHeight="1">
      <c r="A70" s="34"/>
      <c r="B70" s="49"/>
      <c r="C70" s="50"/>
      <c r="D70" s="50"/>
      <c r="E70" s="50"/>
      <c r="F70" s="50"/>
      <c r="G70" s="50"/>
      <c r="H70" s="50"/>
      <c r="I70" s="50"/>
      <c r="J70" s="50"/>
      <c r="K70" s="50"/>
      <c r="L70" s="113"/>
      <c r="S70" s="34"/>
      <c r="T70" s="34"/>
      <c r="U70" s="34"/>
      <c r="V70" s="34"/>
      <c r="W70" s="34"/>
      <c r="X70" s="34"/>
      <c r="Y70" s="34"/>
      <c r="Z70" s="34"/>
      <c r="AA70" s="34"/>
      <c r="AB70" s="34"/>
      <c r="AC70" s="34"/>
      <c r="AD70" s="34"/>
      <c r="AE70" s="34"/>
    </row>
    <row r="71" spans="1:31" s="2" customFormat="1" ht="24.9" customHeight="1">
      <c r="A71" s="34"/>
      <c r="B71" s="35"/>
      <c r="C71" s="23" t="s">
        <v>166</v>
      </c>
      <c r="D71" s="36"/>
      <c r="E71" s="36"/>
      <c r="F71" s="36"/>
      <c r="G71" s="36"/>
      <c r="H71" s="36"/>
      <c r="I71" s="36"/>
      <c r="J71" s="36"/>
      <c r="K71" s="36"/>
      <c r="L71" s="113"/>
      <c r="S71" s="34"/>
      <c r="T71" s="34"/>
      <c r="U71" s="34"/>
      <c r="V71" s="34"/>
      <c r="W71" s="34"/>
      <c r="X71" s="34"/>
      <c r="Y71" s="34"/>
      <c r="Z71" s="34"/>
      <c r="AA71" s="34"/>
      <c r="AB71" s="34"/>
      <c r="AC71" s="34"/>
      <c r="AD71" s="34"/>
      <c r="AE71" s="34"/>
    </row>
    <row r="72" spans="1:31" s="2" customFormat="1" ht="6.9" customHeight="1">
      <c r="A72" s="34"/>
      <c r="B72" s="35"/>
      <c r="C72" s="36"/>
      <c r="D72" s="36"/>
      <c r="E72" s="36"/>
      <c r="F72" s="36"/>
      <c r="G72" s="36"/>
      <c r="H72" s="36"/>
      <c r="I72" s="36"/>
      <c r="J72" s="36"/>
      <c r="K72" s="36"/>
      <c r="L72" s="113"/>
      <c r="S72" s="34"/>
      <c r="T72" s="34"/>
      <c r="U72" s="34"/>
      <c r="V72" s="34"/>
      <c r="W72" s="34"/>
      <c r="X72" s="34"/>
      <c r="Y72" s="34"/>
      <c r="Z72" s="34"/>
      <c r="AA72" s="34"/>
      <c r="AB72" s="34"/>
      <c r="AC72" s="34"/>
      <c r="AD72" s="34"/>
      <c r="AE72" s="34"/>
    </row>
    <row r="73" spans="1:31" s="2" customFormat="1" ht="12" customHeight="1">
      <c r="A73" s="34"/>
      <c r="B73" s="35"/>
      <c r="C73" s="29" t="s">
        <v>16</v>
      </c>
      <c r="D73" s="36"/>
      <c r="E73" s="36"/>
      <c r="F73" s="36"/>
      <c r="G73" s="36"/>
      <c r="H73" s="36"/>
      <c r="I73" s="36"/>
      <c r="J73" s="36"/>
      <c r="K73" s="36"/>
      <c r="L73" s="113"/>
      <c r="S73" s="34"/>
      <c r="T73" s="34"/>
      <c r="U73" s="34"/>
      <c r="V73" s="34"/>
      <c r="W73" s="34"/>
      <c r="X73" s="34"/>
      <c r="Y73" s="34"/>
      <c r="Z73" s="34"/>
      <c r="AA73" s="34"/>
      <c r="AB73" s="34"/>
      <c r="AC73" s="34"/>
      <c r="AD73" s="34"/>
      <c r="AE73" s="34"/>
    </row>
    <row r="74" spans="1:31" s="2" customFormat="1" ht="16.5" customHeight="1">
      <c r="A74" s="34"/>
      <c r="B74" s="35"/>
      <c r="C74" s="36"/>
      <c r="D74" s="36"/>
      <c r="E74" s="288" t="str">
        <f>E7</f>
        <v>Cyklická údržba trati v úseku Praha-Holešovice - Vraňany</v>
      </c>
      <c r="F74" s="289"/>
      <c r="G74" s="289"/>
      <c r="H74" s="289"/>
      <c r="I74" s="36"/>
      <c r="J74" s="36"/>
      <c r="K74" s="36"/>
      <c r="L74" s="113"/>
      <c r="S74" s="34"/>
      <c r="T74" s="34"/>
      <c r="U74" s="34"/>
      <c r="V74" s="34"/>
      <c r="W74" s="34"/>
      <c r="X74" s="34"/>
      <c r="Y74" s="34"/>
      <c r="Z74" s="34"/>
      <c r="AA74" s="34"/>
      <c r="AB74" s="34"/>
      <c r="AC74" s="34"/>
      <c r="AD74" s="34"/>
      <c r="AE74" s="34"/>
    </row>
    <row r="75" spans="1:31" s="2" customFormat="1" ht="12" customHeight="1">
      <c r="A75" s="34"/>
      <c r="B75" s="35"/>
      <c r="C75" s="29" t="s">
        <v>156</v>
      </c>
      <c r="D75" s="36"/>
      <c r="E75" s="36"/>
      <c r="F75" s="36"/>
      <c r="G75" s="36"/>
      <c r="H75" s="36"/>
      <c r="I75" s="36"/>
      <c r="J75" s="36"/>
      <c r="K75" s="36"/>
      <c r="L75" s="113"/>
      <c r="S75" s="34"/>
      <c r="T75" s="34"/>
      <c r="U75" s="34"/>
      <c r="V75" s="34"/>
      <c r="W75" s="34"/>
      <c r="X75" s="34"/>
      <c r="Y75" s="34"/>
      <c r="Z75" s="34"/>
      <c r="AA75" s="34"/>
      <c r="AB75" s="34"/>
      <c r="AC75" s="34"/>
      <c r="AD75" s="34"/>
      <c r="AE75" s="34"/>
    </row>
    <row r="76" spans="1:31" s="2" customFormat="1" ht="16.5" customHeight="1">
      <c r="A76" s="34"/>
      <c r="B76" s="35"/>
      <c r="C76" s="36"/>
      <c r="D76" s="36"/>
      <c r="E76" s="280" t="str">
        <f>E9</f>
        <v>SO 06 - Libčice nad Vltavou</v>
      </c>
      <c r="F76" s="287"/>
      <c r="G76" s="287"/>
      <c r="H76" s="287"/>
      <c r="I76" s="36"/>
      <c r="J76" s="36"/>
      <c r="K76" s="36"/>
      <c r="L76" s="113"/>
      <c r="S76" s="34"/>
      <c r="T76" s="34"/>
      <c r="U76" s="34"/>
      <c r="V76" s="34"/>
      <c r="W76" s="34"/>
      <c r="X76" s="34"/>
      <c r="Y76" s="34"/>
      <c r="Z76" s="34"/>
      <c r="AA76" s="34"/>
      <c r="AB76" s="34"/>
      <c r="AC76" s="34"/>
      <c r="AD76" s="34"/>
      <c r="AE76" s="34"/>
    </row>
    <row r="77" spans="1:31" s="2" customFormat="1" ht="6.9" customHeight="1">
      <c r="A77" s="34"/>
      <c r="B77" s="35"/>
      <c r="C77" s="36"/>
      <c r="D77" s="36"/>
      <c r="E77" s="36"/>
      <c r="F77" s="36"/>
      <c r="G77" s="36"/>
      <c r="H77" s="36"/>
      <c r="I77" s="36"/>
      <c r="J77" s="36"/>
      <c r="K77" s="36"/>
      <c r="L77" s="113"/>
      <c r="S77" s="34"/>
      <c r="T77" s="34"/>
      <c r="U77" s="34"/>
      <c r="V77" s="34"/>
      <c r="W77" s="34"/>
      <c r="X77" s="34"/>
      <c r="Y77" s="34"/>
      <c r="Z77" s="34"/>
      <c r="AA77" s="34"/>
      <c r="AB77" s="34"/>
      <c r="AC77" s="34"/>
      <c r="AD77" s="34"/>
      <c r="AE77" s="34"/>
    </row>
    <row r="78" spans="1:31" s="2" customFormat="1" ht="12" customHeight="1">
      <c r="A78" s="34"/>
      <c r="B78" s="35"/>
      <c r="C78" s="29" t="s">
        <v>21</v>
      </c>
      <c r="D78" s="36"/>
      <c r="E78" s="36"/>
      <c r="F78" s="27" t="str">
        <f>F12</f>
        <v xml:space="preserve"> </v>
      </c>
      <c r="G78" s="36"/>
      <c r="H78" s="36"/>
      <c r="I78" s="29" t="s">
        <v>23</v>
      </c>
      <c r="J78" s="59" t="str">
        <f>IF(J12="","",J12)</f>
        <v>24. 2. 2023</v>
      </c>
      <c r="K78" s="36"/>
      <c r="L78" s="113"/>
      <c r="S78" s="34"/>
      <c r="T78" s="34"/>
      <c r="U78" s="34"/>
      <c r="V78" s="34"/>
      <c r="W78" s="34"/>
      <c r="X78" s="34"/>
      <c r="Y78" s="34"/>
      <c r="Z78" s="34"/>
      <c r="AA78" s="34"/>
      <c r="AB78" s="34"/>
      <c r="AC78" s="34"/>
      <c r="AD78" s="34"/>
      <c r="AE78" s="34"/>
    </row>
    <row r="79" spans="1:31" s="2" customFormat="1" ht="6.9" customHeight="1">
      <c r="A79" s="34"/>
      <c r="B79" s="35"/>
      <c r="C79" s="36"/>
      <c r="D79" s="36"/>
      <c r="E79" s="36"/>
      <c r="F79" s="36"/>
      <c r="G79" s="36"/>
      <c r="H79" s="36"/>
      <c r="I79" s="36"/>
      <c r="J79" s="36"/>
      <c r="K79" s="36"/>
      <c r="L79" s="113"/>
      <c r="S79" s="34"/>
      <c r="T79" s="34"/>
      <c r="U79" s="34"/>
      <c r="V79" s="34"/>
      <c r="W79" s="34"/>
      <c r="X79" s="34"/>
      <c r="Y79" s="34"/>
      <c r="Z79" s="34"/>
      <c r="AA79" s="34"/>
      <c r="AB79" s="34"/>
      <c r="AC79" s="34"/>
      <c r="AD79" s="34"/>
      <c r="AE79" s="34"/>
    </row>
    <row r="80" spans="1:31" s="2" customFormat="1" ht="15.15" customHeight="1">
      <c r="A80" s="34"/>
      <c r="B80" s="35"/>
      <c r="C80" s="29" t="s">
        <v>25</v>
      </c>
      <c r="D80" s="36"/>
      <c r="E80" s="36"/>
      <c r="F80" s="27" t="str">
        <f>E15</f>
        <v>Ing. Aleš Bednář</v>
      </c>
      <c r="G80" s="36"/>
      <c r="H80" s="36"/>
      <c r="I80" s="29" t="s">
        <v>31</v>
      </c>
      <c r="J80" s="32" t="str">
        <f>E21</f>
        <v xml:space="preserve"> </v>
      </c>
      <c r="K80" s="36"/>
      <c r="L80" s="113"/>
      <c r="S80" s="34"/>
      <c r="T80" s="34"/>
      <c r="U80" s="34"/>
      <c r="V80" s="34"/>
      <c r="W80" s="34"/>
      <c r="X80" s="34"/>
      <c r="Y80" s="34"/>
      <c r="Z80" s="34"/>
      <c r="AA80" s="34"/>
      <c r="AB80" s="34"/>
      <c r="AC80" s="34"/>
      <c r="AD80" s="34"/>
      <c r="AE80" s="34"/>
    </row>
    <row r="81" spans="1:31" s="2" customFormat="1" ht="15.15" customHeight="1">
      <c r="A81" s="34"/>
      <c r="B81" s="35"/>
      <c r="C81" s="29" t="s">
        <v>29</v>
      </c>
      <c r="D81" s="36"/>
      <c r="E81" s="36"/>
      <c r="F81" s="27" t="str">
        <f>IF(E18="","",E18)</f>
        <v>Vyplň údaj</v>
      </c>
      <c r="G81" s="36"/>
      <c r="H81" s="36"/>
      <c r="I81" s="29" t="s">
        <v>33</v>
      </c>
      <c r="J81" s="32" t="str">
        <f>E24</f>
        <v>Lukáš Kot</v>
      </c>
      <c r="K81" s="36"/>
      <c r="L81" s="113"/>
      <c r="S81" s="34"/>
      <c r="T81" s="34"/>
      <c r="U81" s="34"/>
      <c r="V81" s="34"/>
      <c r="W81" s="34"/>
      <c r="X81" s="34"/>
      <c r="Y81" s="34"/>
      <c r="Z81" s="34"/>
      <c r="AA81" s="34"/>
      <c r="AB81" s="34"/>
      <c r="AC81" s="34"/>
      <c r="AD81" s="34"/>
      <c r="AE81" s="34"/>
    </row>
    <row r="82" spans="1:31" s="2" customFormat="1" ht="10.35" customHeight="1">
      <c r="A82" s="34"/>
      <c r="B82" s="35"/>
      <c r="C82" s="36"/>
      <c r="D82" s="36"/>
      <c r="E82" s="36"/>
      <c r="F82" s="36"/>
      <c r="G82" s="36"/>
      <c r="H82" s="36"/>
      <c r="I82" s="36"/>
      <c r="J82" s="36"/>
      <c r="K82" s="36"/>
      <c r="L82" s="113"/>
      <c r="S82" s="34"/>
      <c r="T82" s="34"/>
      <c r="U82" s="34"/>
      <c r="V82" s="34"/>
      <c r="W82" s="34"/>
      <c r="X82" s="34"/>
      <c r="Y82" s="34"/>
      <c r="Z82" s="34"/>
      <c r="AA82" s="34"/>
      <c r="AB82" s="34"/>
      <c r="AC82" s="34"/>
      <c r="AD82" s="34"/>
      <c r="AE82" s="34"/>
    </row>
    <row r="83" spans="1:31" s="11" customFormat="1" ht="29.25" customHeight="1">
      <c r="A83" s="151"/>
      <c r="B83" s="152"/>
      <c r="C83" s="153" t="s">
        <v>167</v>
      </c>
      <c r="D83" s="154" t="s">
        <v>56</v>
      </c>
      <c r="E83" s="154" t="s">
        <v>52</v>
      </c>
      <c r="F83" s="154" t="s">
        <v>53</v>
      </c>
      <c r="G83" s="154" t="s">
        <v>168</v>
      </c>
      <c r="H83" s="154" t="s">
        <v>169</v>
      </c>
      <c r="I83" s="154" t="s">
        <v>170</v>
      </c>
      <c r="J83" s="154" t="s">
        <v>160</v>
      </c>
      <c r="K83" s="155" t="s">
        <v>171</v>
      </c>
      <c r="L83" s="156"/>
      <c r="M83" s="68" t="s">
        <v>19</v>
      </c>
      <c r="N83" s="69" t="s">
        <v>41</v>
      </c>
      <c r="O83" s="69" t="s">
        <v>172</v>
      </c>
      <c r="P83" s="69" t="s">
        <v>173</v>
      </c>
      <c r="Q83" s="69" t="s">
        <v>174</v>
      </c>
      <c r="R83" s="69" t="s">
        <v>175</v>
      </c>
      <c r="S83" s="69" t="s">
        <v>176</v>
      </c>
      <c r="T83" s="70" t="s">
        <v>177</v>
      </c>
      <c r="U83" s="151"/>
      <c r="V83" s="151"/>
      <c r="W83" s="151"/>
      <c r="X83" s="151"/>
      <c r="Y83" s="151"/>
      <c r="Z83" s="151"/>
      <c r="AA83" s="151"/>
      <c r="AB83" s="151"/>
      <c r="AC83" s="151"/>
      <c r="AD83" s="151"/>
      <c r="AE83" s="151"/>
    </row>
    <row r="84" spans="1:63" s="2" customFormat="1" ht="22.8" customHeight="1">
      <c r="A84" s="34"/>
      <c r="B84" s="35"/>
      <c r="C84" s="75" t="s">
        <v>178</v>
      </c>
      <c r="D84" s="36"/>
      <c r="E84" s="36"/>
      <c r="F84" s="36"/>
      <c r="G84" s="36"/>
      <c r="H84" s="36"/>
      <c r="I84" s="36"/>
      <c r="J84" s="157">
        <f>BK84</f>
        <v>0</v>
      </c>
      <c r="K84" s="36"/>
      <c r="L84" s="39"/>
      <c r="M84" s="71"/>
      <c r="N84" s="158"/>
      <c r="O84" s="72"/>
      <c r="P84" s="159">
        <f>P85</f>
        <v>0</v>
      </c>
      <c r="Q84" s="72"/>
      <c r="R84" s="159">
        <f>R85</f>
        <v>1250.08042</v>
      </c>
      <c r="S84" s="72"/>
      <c r="T84" s="160">
        <f>T85</f>
        <v>0</v>
      </c>
      <c r="U84" s="34"/>
      <c r="V84" s="34"/>
      <c r="W84" s="34"/>
      <c r="X84" s="34"/>
      <c r="Y84" s="34"/>
      <c r="Z84" s="34"/>
      <c r="AA84" s="34"/>
      <c r="AB84" s="34"/>
      <c r="AC84" s="34"/>
      <c r="AD84" s="34"/>
      <c r="AE84" s="34"/>
      <c r="AT84" s="17" t="s">
        <v>70</v>
      </c>
      <c r="AU84" s="17" t="s">
        <v>161</v>
      </c>
      <c r="BK84" s="161">
        <f>BK85</f>
        <v>0</v>
      </c>
    </row>
    <row r="85" spans="2:63" s="12" customFormat="1" ht="25.95" customHeight="1">
      <c r="B85" s="162"/>
      <c r="C85" s="163"/>
      <c r="D85" s="164" t="s">
        <v>70</v>
      </c>
      <c r="E85" s="165" t="s">
        <v>179</v>
      </c>
      <c r="F85" s="165" t="s">
        <v>180</v>
      </c>
      <c r="G85" s="163"/>
      <c r="H85" s="163"/>
      <c r="I85" s="166"/>
      <c r="J85" s="167">
        <f>BK85</f>
        <v>0</v>
      </c>
      <c r="K85" s="163"/>
      <c r="L85" s="168"/>
      <c r="M85" s="169"/>
      <c r="N85" s="170"/>
      <c r="O85" s="170"/>
      <c r="P85" s="171">
        <f>P86+P92+P99+P175</f>
        <v>0</v>
      </c>
      <c r="Q85" s="170"/>
      <c r="R85" s="171">
        <f>R86+R92+R99+R175</f>
        <v>1250.08042</v>
      </c>
      <c r="S85" s="170"/>
      <c r="T85" s="172">
        <f>T86+T92+T99+T175</f>
        <v>0</v>
      </c>
      <c r="AR85" s="173" t="s">
        <v>79</v>
      </c>
      <c r="AT85" s="174" t="s">
        <v>70</v>
      </c>
      <c r="AU85" s="174" t="s">
        <v>71</v>
      </c>
      <c r="AY85" s="173" t="s">
        <v>181</v>
      </c>
      <c r="BK85" s="175">
        <f>BK86+BK92+BK99+BK175</f>
        <v>0</v>
      </c>
    </row>
    <row r="86" spans="2:63" s="12" customFormat="1" ht="22.8" customHeight="1">
      <c r="B86" s="162"/>
      <c r="C86" s="163"/>
      <c r="D86" s="164" t="s">
        <v>70</v>
      </c>
      <c r="E86" s="176" t="s">
        <v>79</v>
      </c>
      <c r="F86" s="176" t="s">
        <v>249</v>
      </c>
      <c r="G86" s="163"/>
      <c r="H86" s="163"/>
      <c r="I86" s="166"/>
      <c r="J86" s="177">
        <f>BK86</f>
        <v>0</v>
      </c>
      <c r="K86" s="163"/>
      <c r="L86" s="168"/>
      <c r="M86" s="169"/>
      <c r="N86" s="170"/>
      <c r="O86" s="170"/>
      <c r="P86" s="171">
        <f>SUM(P87:P91)</f>
        <v>0</v>
      </c>
      <c r="Q86" s="170"/>
      <c r="R86" s="171">
        <f>SUM(R87:R91)</f>
        <v>1.02342</v>
      </c>
      <c r="S86" s="170"/>
      <c r="T86" s="172">
        <f>SUM(T87:T91)</f>
        <v>0</v>
      </c>
      <c r="AR86" s="173" t="s">
        <v>79</v>
      </c>
      <c r="AT86" s="174" t="s">
        <v>70</v>
      </c>
      <c r="AU86" s="174" t="s">
        <v>79</v>
      </c>
      <c r="AY86" s="173" t="s">
        <v>181</v>
      </c>
      <c r="BK86" s="175">
        <f>SUM(BK87:BK91)</f>
        <v>0</v>
      </c>
    </row>
    <row r="87" spans="1:65" s="2" customFormat="1" ht="24.15" customHeight="1">
      <c r="A87" s="34"/>
      <c r="B87" s="35"/>
      <c r="C87" s="178" t="s">
        <v>79</v>
      </c>
      <c r="D87" s="178" t="s">
        <v>183</v>
      </c>
      <c r="E87" s="179" t="s">
        <v>250</v>
      </c>
      <c r="F87" s="180" t="s">
        <v>251</v>
      </c>
      <c r="G87" s="181" t="s">
        <v>223</v>
      </c>
      <c r="H87" s="182">
        <v>3</v>
      </c>
      <c r="I87" s="241"/>
      <c r="J87" s="184">
        <f>ROUND(I87*H87,2)</f>
        <v>0</v>
      </c>
      <c r="K87" s="180" t="s">
        <v>187</v>
      </c>
      <c r="L87" s="185"/>
      <c r="M87" s="186" t="s">
        <v>19</v>
      </c>
      <c r="N87" s="187" t="s">
        <v>42</v>
      </c>
      <c r="O87" s="64"/>
      <c r="P87" s="188">
        <f>O87*H87</f>
        <v>0</v>
      </c>
      <c r="Q87" s="188">
        <v>0.34114</v>
      </c>
      <c r="R87" s="188">
        <f>Q87*H87</f>
        <v>1.02342</v>
      </c>
      <c r="S87" s="188">
        <v>0</v>
      </c>
      <c r="T87" s="189">
        <f>S87*H87</f>
        <v>0</v>
      </c>
      <c r="U87" s="34"/>
      <c r="V87" s="34"/>
      <c r="W87" s="34"/>
      <c r="X87" s="34"/>
      <c r="Y87" s="34"/>
      <c r="Z87" s="34"/>
      <c r="AA87" s="34"/>
      <c r="AB87" s="34"/>
      <c r="AC87" s="34"/>
      <c r="AD87" s="34"/>
      <c r="AE87" s="34"/>
      <c r="AR87" s="190" t="s">
        <v>188</v>
      </c>
      <c r="AT87" s="190" t="s">
        <v>183</v>
      </c>
      <c r="AU87" s="190" t="s">
        <v>81</v>
      </c>
      <c r="AY87" s="17" t="s">
        <v>181</v>
      </c>
      <c r="BE87" s="191">
        <f>IF(N87="základní",J87,0)</f>
        <v>0</v>
      </c>
      <c r="BF87" s="191">
        <f>IF(N87="snížená",J87,0)</f>
        <v>0</v>
      </c>
      <c r="BG87" s="191">
        <f>IF(N87="zákl. přenesená",J87,0)</f>
        <v>0</v>
      </c>
      <c r="BH87" s="191">
        <f>IF(N87="sníž. přenesená",J87,0)</f>
        <v>0</v>
      </c>
      <c r="BI87" s="191">
        <f>IF(N87="nulová",J87,0)</f>
        <v>0</v>
      </c>
      <c r="BJ87" s="17" t="s">
        <v>79</v>
      </c>
      <c r="BK87" s="191">
        <f>ROUND(I87*H87,2)</f>
        <v>0</v>
      </c>
      <c r="BL87" s="17" t="s">
        <v>189</v>
      </c>
      <c r="BM87" s="190" t="s">
        <v>717</v>
      </c>
    </row>
    <row r="88" spans="2:51" s="14" customFormat="1" ht="12">
      <c r="B88" s="203"/>
      <c r="C88" s="204"/>
      <c r="D88" s="194" t="s">
        <v>191</v>
      </c>
      <c r="E88" s="205" t="s">
        <v>19</v>
      </c>
      <c r="F88" s="206" t="s">
        <v>718</v>
      </c>
      <c r="G88" s="204"/>
      <c r="H88" s="207">
        <v>2</v>
      </c>
      <c r="I88" s="204"/>
      <c r="J88" s="204"/>
      <c r="K88" s="204"/>
      <c r="L88" s="209"/>
      <c r="M88" s="210"/>
      <c r="N88" s="211"/>
      <c r="O88" s="211"/>
      <c r="P88" s="211"/>
      <c r="Q88" s="211"/>
      <c r="R88" s="211"/>
      <c r="S88" s="211"/>
      <c r="T88" s="212"/>
      <c r="AT88" s="213" t="s">
        <v>191</v>
      </c>
      <c r="AU88" s="213" t="s">
        <v>81</v>
      </c>
      <c r="AV88" s="14" t="s">
        <v>81</v>
      </c>
      <c r="AW88" s="14" t="s">
        <v>32</v>
      </c>
      <c r="AX88" s="14" t="s">
        <v>71</v>
      </c>
      <c r="AY88" s="213" t="s">
        <v>181</v>
      </c>
    </row>
    <row r="89" spans="2:51" s="14" customFormat="1" ht="12">
      <c r="B89" s="203"/>
      <c r="C89" s="204"/>
      <c r="D89" s="194" t="s">
        <v>191</v>
      </c>
      <c r="E89" s="205" t="s">
        <v>19</v>
      </c>
      <c r="F89" s="206" t="s">
        <v>719</v>
      </c>
      <c r="G89" s="204"/>
      <c r="H89" s="207">
        <v>1</v>
      </c>
      <c r="I89" s="204"/>
      <c r="J89" s="204"/>
      <c r="K89" s="204"/>
      <c r="L89" s="209"/>
      <c r="M89" s="210"/>
      <c r="N89" s="211"/>
      <c r="O89" s="211"/>
      <c r="P89" s="211"/>
      <c r="Q89" s="211"/>
      <c r="R89" s="211"/>
      <c r="S89" s="211"/>
      <c r="T89" s="212"/>
      <c r="AT89" s="213" t="s">
        <v>191</v>
      </c>
      <c r="AU89" s="213" t="s">
        <v>81</v>
      </c>
      <c r="AV89" s="14" t="s">
        <v>81</v>
      </c>
      <c r="AW89" s="14" t="s">
        <v>32</v>
      </c>
      <c r="AX89" s="14" t="s">
        <v>71</v>
      </c>
      <c r="AY89" s="213" t="s">
        <v>181</v>
      </c>
    </row>
    <row r="90" spans="2:51" s="15" customFormat="1" ht="12">
      <c r="B90" s="214"/>
      <c r="C90" s="215"/>
      <c r="D90" s="194" t="s">
        <v>191</v>
      </c>
      <c r="E90" s="216" t="s">
        <v>19</v>
      </c>
      <c r="F90" s="217" t="s">
        <v>196</v>
      </c>
      <c r="G90" s="215"/>
      <c r="H90" s="218">
        <v>3</v>
      </c>
      <c r="I90" s="215"/>
      <c r="J90" s="215"/>
      <c r="K90" s="215"/>
      <c r="L90" s="220"/>
      <c r="M90" s="221"/>
      <c r="N90" s="222"/>
      <c r="O90" s="222"/>
      <c r="P90" s="222"/>
      <c r="Q90" s="222"/>
      <c r="R90" s="222"/>
      <c r="S90" s="222"/>
      <c r="T90" s="223"/>
      <c r="AT90" s="224" t="s">
        <v>191</v>
      </c>
      <c r="AU90" s="224" t="s">
        <v>81</v>
      </c>
      <c r="AV90" s="15" t="s">
        <v>189</v>
      </c>
      <c r="AW90" s="15" t="s">
        <v>32</v>
      </c>
      <c r="AX90" s="15" t="s">
        <v>79</v>
      </c>
      <c r="AY90" s="224" t="s">
        <v>181</v>
      </c>
    </row>
    <row r="91" spans="2:51" s="13" customFormat="1" ht="12">
      <c r="B91" s="192"/>
      <c r="C91" s="193"/>
      <c r="D91" s="194" t="s">
        <v>191</v>
      </c>
      <c r="E91" s="195" t="s">
        <v>19</v>
      </c>
      <c r="F91" s="196" t="s">
        <v>254</v>
      </c>
      <c r="G91" s="193"/>
      <c r="H91" s="195" t="s">
        <v>19</v>
      </c>
      <c r="I91" s="193"/>
      <c r="J91" s="193"/>
      <c r="K91" s="193"/>
      <c r="L91" s="198"/>
      <c r="M91" s="199"/>
      <c r="N91" s="200"/>
      <c r="O91" s="200"/>
      <c r="P91" s="200"/>
      <c r="Q91" s="200"/>
      <c r="R91" s="200"/>
      <c r="S91" s="200"/>
      <c r="T91" s="201"/>
      <c r="AT91" s="202" t="s">
        <v>191</v>
      </c>
      <c r="AU91" s="202" t="s">
        <v>81</v>
      </c>
      <c r="AV91" s="13" t="s">
        <v>79</v>
      </c>
      <c r="AW91" s="13" t="s">
        <v>32</v>
      </c>
      <c r="AX91" s="13" t="s">
        <v>71</v>
      </c>
      <c r="AY91" s="202" t="s">
        <v>181</v>
      </c>
    </row>
    <row r="92" spans="2:63" s="12" customFormat="1" ht="22.8" customHeight="1">
      <c r="B92" s="162"/>
      <c r="C92" s="163"/>
      <c r="D92" s="164" t="s">
        <v>70</v>
      </c>
      <c r="E92" s="176" t="s">
        <v>81</v>
      </c>
      <c r="F92" s="176" t="s">
        <v>182</v>
      </c>
      <c r="G92" s="163"/>
      <c r="H92" s="163"/>
      <c r="I92" s="166"/>
      <c r="J92" s="177">
        <f>BK92</f>
        <v>0</v>
      </c>
      <c r="K92" s="163"/>
      <c r="L92" s="168"/>
      <c r="M92" s="169"/>
      <c r="N92" s="170"/>
      <c r="O92" s="170"/>
      <c r="P92" s="171">
        <f>SUM(P93:P98)</f>
        <v>0</v>
      </c>
      <c r="Q92" s="170"/>
      <c r="R92" s="171">
        <f>SUM(R93:R98)</f>
        <v>1249.057</v>
      </c>
      <c r="S92" s="170"/>
      <c r="T92" s="172">
        <f>SUM(T93:T98)</f>
        <v>0</v>
      </c>
      <c r="AR92" s="173" t="s">
        <v>79</v>
      </c>
      <c r="AT92" s="174" t="s">
        <v>70</v>
      </c>
      <c r="AU92" s="174" t="s">
        <v>79</v>
      </c>
      <c r="AY92" s="173" t="s">
        <v>181</v>
      </c>
      <c r="BK92" s="175">
        <f>SUM(BK93:BK98)</f>
        <v>0</v>
      </c>
    </row>
    <row r="93" spans="1:65" s="2" customFormat="1" ht="16.5" customHeight="1">
      <c r="A93" s="34"/>
      <c r="B93" s="35"/>
      <c r="C93" s="178" t="s">
        <v>81</v>
      </c>
      <c r="D93" s="178" t="s">
        <v>183</v>
      </c>
      <c r="E93" s="179" t="s">
        <v>184</v>
      </c>
      <c r="F93" s="180" t="s">
        <v>185</v>
      </c>
      <c r="G93" s="181" t="s">
        <v>186</v>
      </c>
      <c r="H93" s="182">
        <v>1249.057</v>
      </c>
      <c r="I93" s="183"/>
      <c r="J93" s="184">
        <f>ROUND(I93*H93,2)</f>
        <v>0</v>
      </c>
      <c r="K93" s="180" t="s">
        <v>187</v>
      </c>
      <c r="L93" s="185"/>
      <c r="M93" s="186" t="s">
        <v>19</v>
      </c>
      <c r="N93" s="187" t="s">
        <v>42</v>
      </c>
      <c r="O93" s="64"/>
      <c r="P93" s="188">
        <f>O93*H93</f>
        <v>0</v>
      </c>
      <c r="Q93" s="188">
        <v>1</v>
      </c>
      <c r="R93" s="188">
        <f>Q93*H93</f>
        <v>1249.057</v>
      </c>
      <c r="S93" s="188">
        <v>0</v>
      </c>
      <c r="T93" s="189">
        <f>S93*H93</f>
        <v>0</v>
      </c>
      <c r="U93" s="34"/>
      <c r="V93" s="34"/>
      <c r="W93" s="34"/>
      <c r="X93" s="34"/>
      <c r="Y93" s="34"/>
      <c r="Z93" s="34"/>
      <c r="AA93" s="34"/>
      <c r="AB93" s="34"/>
      <c r="AC93" s="34"/>
      <c r="AD93" s="34"/>
      <c r="AE93" s="34"/>
      <c r="AR93" s="190" t="s">
        <v>188</v>
      </c>
      <c r="AT93" s="190" t="s">
        <v>183</v>
      </c>
      <c r="AU93" s="190" t="s">
        <v>81</v>
      </c>
      <c r="AY93" s="17" t="s">
        <v>181</v>
      </c>
      <c r="BE93" s="191">
        <f>IF(N93="základní",J93,0)</f>
        <v>0</v>
      </c>
      <c r="BF93" s="191">
        <f>IF(N93="snížená",J93,0)</f>
        <v>0</v>
      </c>
      <c r="BG93" s="191">
        <f>IF(N93="zákl. přenesená",J93,0)</f>
        <v>0</v>
      </c>
      <c r="BH93" s="191">
        <f>IF(N93="sníž. přenesená",J93,0)</f>
        <v>0</v>
      </c>
      <c r="BI93" s="191">
        <f>IF(N93="nulová",J93,0)</f>
        <v>0</v>
      </c>
      <c r="BJ93" s="17" t="s">
        <v>79</v>
      </c>
      <c r="BK93" s="191">
        <f>ROUND(I93*H93,2)</f>
        <v>0</v>
      </c>
      <c r="BL93" s="17" t="s">
        <v>189</v>
      </c>
      <c r="BM93" s="190" t="s">
        <v>720</v>
      </c>
    </row>
    <row r="94" spans="2:51" s="13" customFormat="1" ht="12">
      <c r="B94" s="192"/>
      <c r="C94" s="193"/>
      <c r="D94" s="194" t="s">
        <v>191</v>
      </c>
      <c r="E94" s="195" t="s">
        <v>19</v>
      </c>
      <c r="F94" s="196" t="s">
        <v>256</v>
      </c>
      <c r="G94" s="193"/>
      <c r="H94" s="195" t="s">
        <v>19</v>
      </c>
      <c r="I94" s="197"/>
      <c r="J94" s="193"/>
      <c r="K94" s="193"/>
      <c r="L94" s="198"/>
      <c r="M94" s="199"/>
      <c r="N94" s="200"/>
      <c r="O94" s="200"/>
      <c r="P94" s="200"/>
      <c r="Q94" s="200"/>
      <c r="R94" s="200"/>
      <c r="S94" s="200"/>
      <c r="T94" s="201"/>
      <c r="AT94" s="202" t="s">
        <v>191</v>
      </c>
      <c r="AU94" s="202" t="s">
        <v>81</v>
      </c>
      <c r="AV94" s="13" t="s">
        <v>79</v>
      </c>
      <c r="AW94" s="13" t="s">
        <v>32</v>
      </c>
      <c r="AX94" s="13" t="s">
        <v>71</v>
      </c>
      <c r="AY94" s="202" t="s">
        <v>181</v>
      </c>
    </row>
    <row r="95" spans="2:51" s="14" customFormat="1" ht="12">
      <c r="B95" s="203"/>
      <c r="C95" s="204"/>
      <c r="D95" s="194" t="s">
        <v>191</v>
      </c>
      <c r="E95" s="205" t="s">
        <v>19</v>
      </c>
      <c r="F95" s="206" t="s">
        <v>721</v>
      </c>
      <c r="G95" s="204"/>
      <c r="H95" s="207">
        <v>1001.7</v>
      </c>
      <c r="I95" s="208"/>
      <c r="J95" s="204"/>
      <c r="K95" s="204"/>
      <c r="L95" s="209"/>
      <c r="M95" s="210"/>
      <c r="N95" s="211"/>
      <c r="O95" s="211"/>
      <c r="P95" s="211"/>
      <c r="Q95" s="211"/>
      <c r="R95" s="211"/>
      <c r="S95" s="211"/>
      <c r="T95" s="212"/>
      <c r="AT95" s="213" t="s">
        <v>191</v>
      </c>
      <c r="AU95" s="213" t="s">
        <v>81</v>
      </c>
      <c r="AV95" s="14" t="s">
        <v>81</v>
      </c>
      <c r="AW95" s="14" t="s">
        <v>32</v>
      </c>
      <c r="AX95" s="14" t="s">
        <v>71</v>
      </c>
      <c r="AY95" s="213" t="s">
        <v>181</v>
      </c>
    </row>
    <row r="96" spans="2:51" s="13" customFormat="1" ht="12">
      <c r="B96" s="192"/>
      <c r="C96" s="193"/>
      <c r="D96" s="194" t="s">
        <v>191</v>
      </c>
      <c r="E96" s="195" t="s">
        <v>19</v>
      </c>
      <c r="F96" s="196" t="s">
        <v>722</v>
      </c>
      <c r="G96" s="193"/>
      <c r="H96" s="195" t="s">
        <v>19</v>
      </c>
      <c r="I96" s="197"/>
      <c r="J96" s="193"/>
      <c r="K96" s="193"/>
      <c r="L96" s="198"/>
      <c r="M96" s="199"/>
      <c r="N96" s="200"/>
      <c r="O96" s="200"/>
      <c r="P96" s="200"/>
      <c r="Q96" s="200"/>
      <c r="R96" s="200"/>
      <c r="S96" s="200"/>
      <c r="T96" s="201"/>
      <c r="AT96" s="202" t="s">
        <v>191</v>
      </c>
      <c r="AU96" s="202" t="s">
        <v>81</v>
      </c>
      <c r="AV96" s="13" t="s">
        <v>79</v>
      </c>
      <c r="AW96" s="13" t="s">
        <v>32</v>
      </c>
      <c r="AX96" s="13" t="s">
        <v>71</v>
      </c>
      <c r="AY96" s="202" t="s">
        <v>181</v>
      </c>
    </row>
    <row r="97" spans="2:51" s="14" customFormat="1" ht="20.4">
      <c r="B97" s="203"/>
      <c r="C97" s="204"/>
      <c r="D97" s="194" t="s">
        <v>191</v>
      </c>
      <c r="E97" s="205" t="s">
        <v>19</v>
      </c>
      <c r="F97" s="206" t="s">
        <v>723</v>
      </c>
      <c r="G97" s="204"/>
      <c r="H97" s="207">
        <v>247.357</v>
      </c>
      <c r="I97" s="208"/>
      <c r="J97" s="204"/>
      <c r="K97" s="204"/>
      <c r="L97" s="209"/>
      <c r="M97" s="210"/>
      <c r="N97" s="211"/>
      <c r="O97" s="211"/>
      <c r="P97" s="211"/>
      <c r="Q97" s="211"/>
      <c r="R97" s="211"/>
      <c r="S97" s="211"/>
      <c r="T97" s="212"/>
      <c r="AT97" s="213" t="s">
        <v>191</v>
      </c>
      <c r="AU97" s="213" t="s">
        <v>81</v>
      </c>
      <c r="AV97" s="14" t="s">
        <v>81</v>
      </c>
      <c r="AW97" s="14" t="s">
        <v>32</v>
      </c>
      <c r="AX97" s="14" t="s">
        <v>71</v>
      </c>
      <c r="AY97" s="213" t="s">
        <v>181</v>
      </c>
    </row>
    <row r="98" spans="2:51" s="15" customFormat="1" ht="12">
      <c r="B98" s="214"/>
      <c r="C98" s="215"/>
      <c r="D98" s="194" t="s">
        <v>191</v>
      </c>
      <c r="E98" s="216" t="s">
        <v>19</v>
      </c>
      <c r="F98" s="217" t="s">
        <v>196</v>
      </c>
      <c r="G98" s="215"/>
      <c r="H98" s="218">
        <v>1249.057</v>
      </c>
      <c r="I98" s="219"/>
      <c r="J98" s="215"/>
      <c r="K98" s="215"/>
      <c r="L98" s="220"/>
      <c r="M98" s="221"/>
      <c r="N98" s="222"/>
      <c r="O98" s="222"/>
      <c r="P98" s="222"/>
      <c r="Q98" s="222"/>
      <c r="R98" s="222"/>
      <c r="S98" s="222"/>
      <c r="T98" s="223"/>
      <c r="AT98" s="224" t="s">
        <v>191</v>
      </c>
      <c r="AU98" s="224" t="s">
        <v>81</v>
      </c>
      <c r="AV98" s="15" t="s">
        <v>189</v>
      </c>
      <c r="AW98" s="15" t="s">
        <v>32</v>
      </c>
      <c r="AX98" s="15" t="s">
        <v>79</v>
      </c>
      <c r="AY98" s="224" t="s">
        <v>181</v>
      </c>
    </row>
    <row r="99" spans="2:63" s="12" customFormat="1" ht="22.8" customHeight="1">
      <c r="B99" s="162"/>
      <c r="C99" s="163"/>
      <c r="D99" s="164" t="s">
        <v>70</v>
      </c>
      <c r="E99" s="176" t="s">
        <v>197</v>
      </c>
      <c r="F99" s="176" t="s">
        <v>198</v>
      </c>
      <c r="G99" s="163"/>
      <c r="H99" s="163"/>
      <c r="I99" s="166"/>
      <c r="J99" s="177">
        <f>BK99</f>
        <v>0</v>
      </c>
      <c r="K99" s="163"/>
      <c r="L99" s="168"/>
      <c r="M99" s="169"/>
      <c r="N99" s="170"/>
      <c r="O99" s="170"/>
      <c r="P99" s="171">
        <f>SUM(P100:P174)</f>
        <v>0</v>
      </c>
      <c r="Q99" s="170"/>
      <c r="R99" s="171">
        <f>SUM(R100:R174)</f>
        <v>0</v>
      </c>
      <c r="S99" s="170"/>
      <c r="T99" s="172">
        <f>SUM(T100:T174)</f>
        <v>0</v>
      </c>
      <c r="AR99" s="173" t="s">
        <v>79</v>
      </c>
      <c r="AT99" s="174" t="s">
        <v>70</v>
      </c>
      <c r="AU99" s="174" t="s">
        <v>79</v>
      </c>
      <c r="AY99" s="173" t="s">
        <v>181</v>
      </c>
      <c r="BK99" s="175">
        <f>SUM(BK100:BK174)</f>
        <v>0</v>
      </c>
    </row>
    <row r="100" spans="1:65" s="2" customFormat="1" ht="101.25" customHeight="1">
      <c r="A100" s="34"/>
      <c r="B100" s="35"/>
      <c r="C100" s="225" t="s">
        <v>208</v>
      </c>
      <c r="D100" s="225" t="s">
        <v>199</v>
      </c>
      <c r="E100" s="226" t="s">
        <v>260</v>
      </c>
      <c r="F100" s="227" t="s">
        <v>261</v>
      </c>
      <c r="G100" s="228" t="s">
        <v>262</v>
      </c>
      <c r="H100" s="229">
        <v>15</v>
      </c>
      <c r="I100" s="230"/>
      <c r="J100" s="231">
        <f>ROUND(I100*H100,2)</f>
        <v>0</v>
      </c>
      <c r="K100" s="227" t="s">
        <v>187</v>
      </c>
      <c r="L100" s="39"/>
      <c r="M100" s="232" t="s">
        <v>19</v>
      </c>
      <c r="N100" s="233" t="s">
        <v>42</v>
      </c>
      <c r="O100" s="64"/>
      <c r="P100" s="188">
        <f>O100*H100</f>
        <v>0</v>
      </c>
      <c r="Q100" s="188">
        <v>0</v>
      </c>
      <c r="R100" s="188">
        <f>Q100*H100</f>
        <v>0</v>
      </c>
      <c r="S100" s="188">
        <v>0</v>
      </c>
      <c r="T100" s="189">
        <f>S100*H100</f>
        <v>0</v>
      </c>
      <c r="U100" s="34"/>
      <c r="V100" s="34"/>
      <c r="W100" s="34"/>
      <c r="X100" s="34"/>
      <c r="Y100" s="34"/>
      <c r="Z100" s="34"/>
      <c r="AA100" s="34"/>
      <c r="AB100" s="34"/>
      <c r="AC100" s="34"/>
      <c r="AD100" s="34"/>
      <c r="AE100" s="34"/>
      <c r="AR100" s="190" t="s">
        <v>189</v>
      </c>
      <c r="AT100" s="190" t="s">
        <v>199</v>
      </c>
      <c r="AU100" s="190" t="s">
        <v>81</v>
      </c>
      <c r="AY100" s="17" t="s">
        <v>181</v>
      </c>
      <c r="BE100" s="191">
        <f>IF(N100="základní",J100,0)</f>
        <v>0</v>
      </c>
      <c r="BF100" s="191">
        <f>IF(N100="snížená",J100,0)</f>
        <v>0</v>
      </c>
      <c r="BG100" s="191">
        <f>IF(N100="zákl. přenesená",J100,0)</f>
        <v>0</v>
      </c>
      <c r="BH100" s="191">
        <f>IF(N100="sníž. přenesená",J100,0)</f>
        <v>0</v>
      </c>
      <c r="BI100" s="191">
        <f>IF(N100="nulová",J100,0)</f>
        <v>0</v>
      </c>
      <c r="BJ100" s="17" t="s">
        <v>79</v>
      </c>
      <c r="BK100" s="191">
        <f>ROUND(I100*H100,2)</f>
        <v>0</v>
      </c>
      <c r="BL100" s="17" t="s">
        <v>189</v>
      </c>
      <c r="BM100" s="190" t="s">
        <v>724</v>
      </c>
    </row>
    <row r="101" spans="2:51" s="14" customFormat="1" ht="12">
      <c r="B101" s="203"/>
      <c r="C101" s="204"/>
      <c r="D101" s="194" t="s">
        <v>191</v>
      </c>
      <c r="E101" s="205" t="s">
        <v>19</v>
      </c>
      <c r="F101" s="206" t="s">
        <v>725</v>
      </c>
      <c r="G101" s="204"/>
      <c r="H101" s="207">
        <v>10</v>
      </c>
      <c r="I101" s="208"/>
      <c r="J101" s="204"/>
      <c r="K101" s="204"/>
      <c r="L101" s="209"/>
      <c r="M101" s="210"/>
      <c r="N101" s="211"/>
      <c r="O101" s="211"/>
      <c r="P101" s="211"/>
      <c r="Q101" s="211"/>
      <c r="R101" s="211"/>
      <c r="S101" s="211"/>
      <c r="T101" s="212"/>
      <c r="AT101" s="213" t="s">
        <v>191</v>
      </c>
      <c r="AU101" s="213" t="s">
        <v>81</v>
      </c>
      <c r="AV101" s="14" t="s">
        <v>81</v>
      </c>
      <c r="AW101" s="14" t="s">
        <v>32</v>
      </c>
      <c r="AX101" s="14" t="s">
        <v>71</v>
      </c>
      <c r="AY101" s="213" t="s">
        <v>181</v>
      </c>
    </row>
    <row r="102" spans="2:51" s="14" customFormat="1" ht="12">
      <c r="B102" s="203"/>
      <c r="C102" s="204"/>
      <c r="D102" s="194" t="s">
        <v>191</v>
      </c>
      <c r="E102" s="205" t="s">
        <v>19</v>
      </c>
      <c r="F102" s="206" t="s">
        <v>726</v>
      </c>
      <c r="G102" s="204"/>
      <c r="H102" s="207">
        <v>5</v>
      </c>
      <c r="I102" s="208"/>
      <c r="J102" s="204"/>
      <c r="K102" s="204"/>
      <c r="L102" s="209"/>
      <c r="M102" s="210"/>
      <c r="N102" s="211"/>
      <c r="O102" s="211"/>
      <c r="P102" s="211"/>
      <c r="Q102" s="211"/>
      <c r="R102" s="211"/>
      <c r="S102" s="211"/>
      <c r="T102" s="212"/>
      <c r="AT102" s="213" t="s">
        <v>191</v>
      </c>
      <c r="AU102" s="213" t="s">
        <v>81</v>
      </c>
      <c r="AV102" s="14" t="s">
        <v>81</v>
      </c>
      <c r="AW102" s="14" t="s">
        <v>32</v>
      </c>
      <c r="AX102" s="14" t="s">
        <v>71</v>
      </c>
      <c r="AY102" s="213" t="s">
        <v>181</v>
      </c>
    </row>
    <row r="103" spans="2:51" s="15" customFormat="1" ht="12">
      <c r="B103" s="214"/>
      <c r="C103" s="215"/>
      <c r="D103" s="194" t="s">
        <v>191</v>
      </c>
      <c r="E103" s="216" t="s">
        <v>19</v>
      </c>
      <c r="F103" s="217" t="s">
        <v>196</v>
      </c>
      <c r="G103" s="215"/>
      <c r="H103" s="218">
        <v>15</v>
      </c>
      <c r="I103" s="219"/>
      <c r="J103" s="215"/>
      <c r="K103" s="215"/>
      <c r="L103" s="220"/>
      <c r="M103" s="221"/>
      <c r="N103" s="222"/>
      <c r="O103" s="222"/>
      <c r="P103" s="222"/>
      <c r="Q103" s="222"/>
      <c r="R103" s="222"/>
      <c r="S103" s="222"/>
      <c r="T103" s="223"/>
      <c r="AT103" s="224" t="s">
        <v>191</v>
      </c>
      <c r="AU103" s="224" t="s">
        <v>81</v>
      </c>
      <c r="AV103" s="15" t="s">
        <v>189</v>
      </c>
      <c r="AW103" s="15" t="s">
        <v>32</v>
      </c>
      <c r="AX103" s="15" t="s">
        <v>79</v>
      </c>
      <c r="AY103" s="224" t="s">
        <v>181</v>
      </c>
    </row>
    <row r="104" spans="1:65" s="2" customFormat="1" ht="49.05" customHeight="1">
      <c r="A104" s="34"/>
      <c r="B104" s="35"/>
      <c r="C104" s="225" t="s">
        <v>189</v>
      </c>
      <c r="D104" s="225" t="s">
        <v>199</v>
      </c>
      <c r="E104" s="226" t="s">
        <v>265</v>
      </c>
      <c r="F104" s="227" t="s">
        <v>266</v>
      </c>
      <c r="G104" s="228" t="s">
        <v>223</v>
      </c>
      <c r="H104" s="229">
        <v>9</v>
      </c>
      <c r="I104" s="230"/>
      <c r="J104" s="231">
        <f>ROUND(I104*H104,2)</f>
        <v>0</v>
      </c>
      <c r="K104" s="227" t="s">
        <v>187</v>
      </c>
      <c r="L104" s="39"/>
      <c r="M104" s="232" t="s">
        <v>19</v>
      </c>
      <c r="N104" s="233" t="s">
        <v>42</v>
      </c>
      <c r="O104" s="64"/>
      <c r="P104" s="188">
        <f>O104*H104</f>
        <v>0</v>
      </c>
      <c r="Q104" s="188">
        <v>0</v>
      </c>
      <c r="R104" s="188">
        <f>Q104*H104</f>
        <v>0</v>
      </c>
      <c r="S104" s="188">
        <v>0</v>
      </c>
      <c r="T104" s="189">
        <f>S104*H104</f>
        <v>0</v>
      </c>
      <c r="U104" s="34"/>
      <c r="V104" s="34"/>
      <c r="W104" s="34"/>
      <c r="X104" s="34"/>
      <c r="Y104" s="34"/>
      <c r="Z104" s="34"/>
      <c r="AA104" s="34"/>
      <c r="AB104" s="34"/>
      <c r="AC104" s="34"/>
      <c r="AD104" s="34"/>
      <c r="AE104" s="34"/>
      <c r="AR104" s="190" t="s">
        <v>189</v>
      </c>
      <c r="AT104" s="190" t="s">
        <v>199</v>
      </c>
      <c r="AU104" s="190" t="s">
        <v>81</v>
      </c>
      <c r="AY104" s="17" t="s">
        <v>181</v>
      </c>
      <c r="BE104" s="191">
        <f>IF(N104="základní",J104,0)</f>
        <v>0</v>
      </c>
      <c r="BF104" s="191">
        <f>IF(N104="snížená",J104,0)</f>
        <v>0</v>
      </c>
      <c r="BG104" s="191">
        <f>IF(N104="zákl. přenesená",J104,0)</f>
        <v>0</v>
      </c>
      <c r="BH104" s="191">
        <f>IF(N104="sníž. přenesená",J104,0)</f>
        <v>0</v>
      </c>
      <c r="BI104" s="191">
        <f>IF(N104="nulová",J104,0)</f>
        <v>0</v>
      </c>
      <c r="BJ104" s="17" t="s">
        <v>79</v>
      </c>
      <c r="BK104" s="191">
        <f>ROUND(I104*H104,2)</f>
        <v>0</v>
      </c>
      <c r="BL104" s="17" t="s">
        <v>189</v>
      </c>
      <c r="BM104" s="190" t="s">
        <v>727</v>
      </c>
    </row>
    <row r="105" spans="2:51" s="14" customFormat="1" ht="12">
      <c r="B105" s="203"/>
      <c r="C105" s="204"/>
      <c r="D105" s="194" t="s">
        <v>191</v>
      </c>
      <c r="E105" s="205" t="s">
        <v>19</v>
      </c>
      <c r="F105" s="206" t="s">
        <v>240</v>
      </c>
      <c r="G105" s="204"/>
      <c r="H105" s="207">
        <v>9</v>
      </c>
      <c r="I105" s="208"/>
      <c r="J105" s="204"/>
      <c r="K105" s="204"/>
      <c r="L105" s="209"/>
      <c r="M105" s="210"/>
      <c r="N105" s="211"/>
      <c r="O105" s="211"/>
      <c r="P105" s="211"/>
      <c r="Q105" s="211"/>
      <c r="R105" s="211"/>
      <c r="S105" s="211"/>
      <c r="T105" s="212"/>
      <c r="AT105" s="213" t="s">
        <v>191</v>
      </c>
      <c r="AU105" s="213" t="s">
        <v>81</v>
      </c>
      <c r="AV105" s="14" t="s">
        <v>81</v>
      </c>
      <c r="AW105" s="14" t="s">
        <v>32</v>
      </c>
      <c r="AX105" s="14" t="s">
        <v>71</v>
      </c>
      <c r="AY105" s="213" t="s">
        <v>181</v>
      </c>
    </row>
    <row r="106" spans="2:51" s="15" customFormat="1" ht="12">
      <c r="B106" s="214"/>
      <c r="C106" s="215"/>
      <c r="D106" s="194" t="s">
        <v>191</v>
      </c>
      <c r="E106" s="216" t="s">
        <v>19</v>
      </c>
      <c r="F106" s="217" t="s">
        <v>196</v>
      </c>
      <c r="G106" s="215"/>
      <c r="H106" s="218">
        <v>9</v>
      </c>
      <c r="I106" s="219"/>
      <c r="J106" s="215"/>
      <c r="K106" s="215"/>
      <c r="L106" s="220"/>
      <c r="M106" s="221"/>
      <c r="N106" s="222"/>
      <c r="O106" s="222"/>
      <c r="P106" s="222"/>
      <c r="Q106" s="222"/>
      <c r="R106" s="222"/>
      <c r="S106" s="222"/>
      <c r="T106" s="223"/>
      <c r="AT106" s="224" t="s">
        <v>191</v>
      </c>
      <c r="AU106" s="224" t="s">
        <v>81</v>
      </c>
      <c r="AV106" s="15" t="s">
        <v>189</v>
      </c>
      <c r="AW106" s="15" t="s">
        <v>32</v>
      </c>
      <c r="AX106" s="15" t="s">
        <v>79</v>
      </c>
      <c r="AY106" s="224" t="s">
        <v>181</v>
      </c>
    </row>
    <row r="107" spans="1:65" s="2" customFormat="1" ht="142.2" customHeight="1">
      <c r="A107" s="34"/>
      <c r="B107" s="35"/>
      <c r="C107" s="225" t="s">
        <v>197</v>
      </c>
      <c r="D107" s="225" t="s">
        <v>199</v>
      </c>
      <c r="E107" s="226" t="s">
        <v>200</v>
      </c>
      <c r="F107" s="227" t="s">
        <v>201</v>
      </c>
      <c r="G107" s="228" t="s">
        <v>202</v>
      </c>
      <c r="H107" s="229">
        <v>3.18</v>
      </c>
      <c r="I107" s="230"/>
      <c r="J107" s="231">
        <f>ROUND(I107*H107,2)</f>
        <v>0</v>
      </c>
      <c r="K107" s="227" t="s">
        <v>187</v>
      </c>
      <c r="L107" s="39"/>
      <c r="M107" s="232" t="s">
        <v>19</v>
      </c>
      <c r="N107" s="233" t="s">
        <v>42</v>
      </c>
      <c r="O107" s="64"/>
      <c r="P107" s="188">
        <f>O107*H107</f>
        <v>0</v>
      </c>
      <c r="Q107" s="188">
        <v>0</v>
      </c>
      <c r="R107" s="188">
        <f>Q107*H107</f>
        <v>0</v>
      </c>
      <c r="S107" s="188">
        <v>0</v>
      </c>
      <c r="T107" s="189">
        <f>S107*H107</f>
        <v>0</v>
      </c>
      <c r="U107" s="34"/>
      <c r="V107" s="34"/>
      <c r="W107" s="34"/>
      <c r="X107" s="34"/>
      <c r="Y107" s="34"/>
      <c r="Z107" s="34"/>
      <c r="AA107" s="34"/>
      <c r="AB107" s="34"/>
      <c r="AC107" s="34"/>
      <c r="AD107" s="34"/>
      <c r="AE107" s="34"/>
      <c r="AR107" s="190" t="s">
        <v>189</v>
      </c>
      <c r="AT107" s="190" t="s">
        <v>199</v>
      </c>
      <c r="AU107" s="190" t="s">
        <v>81</v>
      </c>
      <c r="AY107" s="17" t="s">
        <v>181</v>
      </c>
      <c r="BE107" s="191">
        <f>IF(N107="základní",J107,0)</f>
        <v>0</v>
      </c>
      <c r="BF107" s="191">
        <f>IF(N107="snížená",J107,0)</f>
        <v>0</v>
      </c>
      <c r="BG107" s="191">
        <f>IF(N107="zákl. přenesená",J107,0)</f>
        <v>0</v>
      </c>
      <c r="BH107" s="191">
        <f>IF(N107="sníž. přenesená",J107,0)</f>
        <v>0</v>
      </c>
      <c r="BI107" s="191">
        <f>IF(N107="nulová",J107,0)</f>
        <v>0</v>
      </c>
      <c r="BJ107" s="17" t="s">
        <v>79</v>
      </c>
      <c r="BK107" s="191">
        <f>ROUND(I107*H107,2)</f>
        <v>0</v>
      </c>
      <c r="BL107" s="17" t="s">
        <v>189</v>
      </c>
      <c r="BM107" s="190" t="s">
        <v>728</v>
      </c>
    </row>
    <row r="108" spans="1:47" s="2" customFormat="1" ht="19.2">
      <c r="A108" s="34"/>
      <c r="B108" s="35"/>
      <c r="C108" s="36"/>
      <c r="D108" s="194" t="s">
        <v>204</v>
      </c>
      <c r="E108" s="36"/>
      <c r="F108" s="234" t="s">
        <v>205</v>
      </c>
      <c r="G108" s="36"/>
      <c r="H108" s="36"/>
      <c r="I108" s="235"/>
      <c r="J108" s="36"/>
      <c r="K108" s="36"/>
      <c r="L108" s="39"/>
      <c r="M108" s="236"/>
      <c r="N108" s="237"/>
      <c r="O108" s="64"/>
      <c r="P108" s="64"/>
      <c r="Q108" s="64"/>
      <c r="R108" s="64"/>
      <c r="S108" s="64"/>
      <c r="T108" s="65"/>
      <c r="U108" s="34"/>
      <c r="V108" s="34"/>
      <c r="W108" s="34"/>
      <c r="X108" s="34"/>
      <c r="Y108" s="34"/>
      <c r="Z108" s="34"/>
      <c r="AA108" s="34"/>
      <c r="AB108" s="34"/>
      <c r="AC108" s="34"/>
      <c r="AD108" s="34"/>
      <c r="AE108" s="34"/>
      <c r="AT108" s="17" t="s">
        <v>204</v>
      </c>
      <c r="AU108" s="17" t="s">
        <v>81</v>
      </c>
    </row>
    <row r="109" spans="2:51" s="13" customFormat="1" ht="12">
      <c r="B109" s="192"/>
      <c r="C109" s="193"/>
      <c r="D109" s="194" t="s">
        <v>191</v>
      </c>
      <c r="E109" s="195" t="s">
        <v>19</v>
      </c>
      <c r="F109" s="196" t="s">
        <v>269</v>
      </c>
      <c r="G109" s="193"/>
      <c r="H109" s="195" t="s">
        <v>19</v>
      </c>
      <c r="I109" s="197"/>
      <c r="J109" s="193"/>
      <c r="K109" s="193"/>
      <c r="L109" s="198"/>
      <c r="M109" s="199"/>
      <c r="N109" s="200"/>
      <c r="O109" s="200"/>
      <c r="P109" s="200"/>
      <c r="Q109" s="200"/>
      <c r="R109" s="200"/>
      <c r="S109" s="200"/>
      <c r="T109" s="201"/>
      <c r="AT109" s="202" t="s">
        <v>191</v>
      </c>
      <c r="AU109" s="202" t="s">
        <v>81</v>
      </c>
      <c r="AV109" s="13" t="s">
        <v>79</v>
      </c>
      <c r="AW109" s="13" t="s">
        <v>32</v>
      </c>
      <c r="AX109" s="13" t="s">
        <v>71</v>
      </c>
      <c r="AY109" s="202" t="s">
        <v>181</v>
      </c>
    </row>
    <row r="110" spans="2:51" s="14" customFormat="1" ht="12">
      <c r="B110" s="203"/>
      <c r="C110" s="204"/>
      <c r="D110" s="194" t="s">
        <v>191</v>
      </c>
      <c r="E110" s="205" t="s">
        <v>19</v>
      </c>
      <c r="F110" s="206" t="s">
        <v>729</v>
      </c>
      <c r="G110" s="204"/>
      <c r="H110" s="207">
        <v>3.18</v>
      </c>
      <c r="I110" s="208"/>
      <c r="J110" s="204"/>
      <c r="K110" s="204"/>
      <c r="L110" s="209"/>
      <c r="M110" s="210"/>
      <c r="N110" s="211"/>
      <c r="O110" s="211"/>
      <c r="P110" s="211"/>
      <c r="Q110" s="211"/>
      <c r="R110" s="211"/>
      <c r="S110" s="211"/>
      <c r="T110" s="212"/>
      <c r="AT110" s="213" t="s">
        <v>191</v>
      </c>
      <c r="AU110" s="213" t="s">
        <v>81</v>
      </c>
      <c r="AV110" s="14" t="s">
        <v>81</v>
      </c>
      <c r="AW110" s="14" t="s">
        <v>32</v>
      </c>
      <c r="AX110" s="14" t="s">
        <v>71</v>
      </c>
      <c r="AY110" s="213" t="s">
        <v>181</v>
      </c>
    </row>
    <row r="111" spans="2:51" s="15" customFormat="1" ht="12">
      <c r="B111" s="214"/>
      <c r="C111" s="215"/>
      <c r="D111" s="194" t="s">
        <v>191</v>
      </c>
      <c r="E111" s="216" t="s">
        <v>19</v>
      </c>
      <c r="F111" s="217" t="s">
        <v>196</v>
      </c>
      <c r="G111" s="215"/>
      <c r="H111" s="218">
        <v>3.18</v>
      </c>
      <c r="I111" s="219"/>
      <c r="J111" s="215"/>
      <c r="K111" s="215"/>
      <c r="L111" s="220"/>
      <c r="M111" s="221"/>
      <c r="N111" s="222"/>
      <c r="O111" s="222"/>
      <c r="P111" s="222"/>
      <c r="Q111" s="222"/>
      <c r="R111" s="222"/>
      <c r="S111" s="222"/>
      <c r="T111" s="223"/>
      <c r="AT111" s="224" t="s">
        <v>191</v>
      </c>
      <c r="AU111" s="224" t="s">
        <v>81</v>
      </c>
      <c r="AV111" s="15" t="s">
        <v>189</v>
      </c>
      <c r="AW111" s="15" t="s">
        <v>32</v>
      </c>
      <c r="AX111" s="15" t="s">
        <v>79</v>
      </c>
      <c r="AY111" s="224" t="s">
        <v>181</v>
      </c>
    </row>
    <row r="112" spans="1:65" s="2" customFormat="1" ht="142.2" customHeight="1">
      <c r="A112" s="34"/>
      <c r="B112" s="35"/>
      <c r="C112" s="225" t="s">
        <v>225</v>
      </c>
      <c r="D112" s="225" t="s">
        <v>199</v>
      </c>
      <c r="E112" s="226" t="s">
        <v>271</v>
      </c>
      <c r="F112" s="227" t="s">
        <v>272</v>
      </c>
      <c r="G112" s="228" t="s">
        <v>262</v>
      </c>
      <c r="H112" s="229">
        <v>785.26</v>
      </c>
      <c r="I112" s="230"/>
      <c r="J112" s="231">
        <f>ROUND(I112*H112,2)</f>
        <v>0</v>
      </c>
      <c r="K112" s="227" t="s">
        <v>187</v>
      </c>
      <c r="L112" s="39"/>
      <c r="M112" s="232" t="s">
        <v>19</v>
      </c>
      <c r="N112" s="233" t="s">
        <v>42</v>
      </c>
      <c r="O112" s="64"/>
      <c r="P112" s="188">
        <f>O112*H112</f>
        <v>0</v>
      </c>
      <c r="Q112" s="188">
        <v>0</v>
      </c>
      <c r="R112" s="188">
        <f>Q112*H112</f>
        <v>0</v>
      </c>
      <c r="S112" s="188">
        <v>0</v>
      </c>
      <c r="T112" s="189">
        <f>S112*H112</f>
        <v>0</v>
      </c>
      <c r="U112" s="34"/>
      <c r="V112" s="34"/>
      <c r="W112" s="34"/>
      <c r="X112" s="34"/>
      <c r="Y112" s="34"/>
      <c r="Z112" s="34"/>
      <c r="AA112" s="34"/>
      <c r="AB112" s="34"/>
      <c r="AC112" s="34"/>
      <c r="AD112" s="34"/>
      <c r="AE112" s="34"/>
      <c r="AR112" s="190" t="s">
        <v>189</v>
      </c>
      <c r="AT112" s="190" t="s">
        <v>199</v>
      </c>
      <c r="AU112" s="190" t="s">
        <v>81</v>
      </c>
      <c r="AY112" s="17" t="s">
        <v>181</v>
      </c>
      <c r="BE112" s="191">
        <f>IF(N112="základní",J112,0)</f>
        <v>0</v>
      </c>
      <c r="BF112" s="191">
        <f>IF(N112="snížená",J112,0)</f>
        <v>0</v>
      </c>
      <c r="BG112" s="191">
        <f>IF(N112="zákl. přenesená",J112,0)</f>
        <v>0</v>
      </c>
      <c r="BH112" s="191">
        <f>IF(N112="sníž. přenesená",J112,0)</f>
        <v>0</v>
      </c>
      <c r="BI112" s="191">
        <f>IF(N112="nulová",J112,0)</f>
        <v>0</v>
      </c>
      <c r="BJ112" s="17" t="s">
        <v>79</v>
      </c>
      <c r="BK112" s="191">
        <f>ROUND(I112*H112,2)</f>
        <v>0</v>
      </c>
      <c r="BL112" s="17" t="s">
        <v>189</v>
      </c>
      <c r="BM112" s="190" t="s">
        <v>730</v>
      </c>
    </row>
    <row r="113" spans="1:47" s="2" customFormat="1" ht="19.2">
      <c r="A113" s="34"/>
      <c r="B113" s="35"/>
      <c r="C113" s="36"/>
      <c r="D113" s="194" t="s">
        <v>204</v>
      </c>
      <c r="E113" s="36"/>
      <c r="F113" s="234" t="s">
        <v>274</v>
      </c>
      <c r="G113" s="36"/>
      <c r="H113" s="36"/>
      <c r="I113" s="235"/>
      <c r="J113" s="36"/>
      <c r="K113" s="36"/>
      <c r="L113" s="39"/>
      <c r="M113" s="236"/>
      <c r="N113" s="237"/>
      <c r="O113" s="64"/>
      <c r="P113" s="64"/>
      <c r="Q113" s="64"/>
      <c r="R113" s="64"/>
      <c r="S113" s="64"/>
      <c r="T113" s="65"/>
      <c r="U113" s="34"/>
      <c r="V113" s="34"/>
      <c r="W113" s="34"/>
      <c r="X113" s="34"/>
      <c r="Y113" s="34"/>
      <c r="Z113" s="34"/>
      <c r="AA113" s="34"/>
      <c r="AB113" s="34"/>
      <c r="AC113" s="34"/>
      <c r="AD113" s="34"/>
      <c r="AE113" s="34"/>
      <c r="AT113" s="17" t="s">
        <v>204</v>
      </c>
      <c r="AU113" s="17" t="s">
        <v>81</v>
      </c>
    </row>
    <row r="114" spans="2:51" s="13" customFormat="1" ht="12">
      <c r="B114" s="192"/>
      <c r="C114" s="193"/>
      <c r="D114" s="194" t="s">
        <v>191</v>
      </c>
      <c r="E114" s="195" t="s">
        <v>19</v>
      </c>
      <c r="F114" s="196" t="s">
        <v>722</v>
      </c>
      <c r="G114" s="193"/>
      <c r="H114" s="195" t="s">
        <v>19</v>
      </c>
      <c r="I114" s="197"/>
      <c r="J114" s="193"/>
      <c r="K114" s="193"/>
      <c r="L114" s="198"/>
      <c r="M114" s="199"/>
      <c r="N114" s="200"/>
      <c r="O114" s="200"/>
      <c r="P114" s="200"/>
      <c r="Q114" s="200"/>
      <c r="R114" s="200"/>
      <c r="S114" s="200"/>
      <c r="T114" s="201"/>
      <c r="AT114" s="202" t="s">
        <v>191</v>
      </c>
      <c r="AU114" s="202" t="s">
        <v>81</v>
      </c>
      <c r="AV114" s="13" t="s">
        <v>79</v>
      </c>
      <c r="AW114" s="13" t="s">
        <v>32</v>
      </c>
      <c r="AX114" s="13" t="s">
        <v>71</v>
      </c>
      <c r="AY114" s="202" t="s">
        <v>181</v>
      </c>
    </row>
    <row r="115" spans="2:51" s="14" customFormat="1" ht="20.4">
      <c r="B115" s="203"/>
      <c r="C115" s="204"/>
      <c r="D115" s="194" t="s">
        <v>191</v>
      </c>
      <c r="E115" s="205" t="s">
        <v>19</v>
      </c>
      <c r="F115" s="206" t="s">
        <v>731</v>
      </c>
      <c r="G115" s="204"/>
      <c r="H115" s="207">
        <v>785.26</v>
      </c>
      <c r="I115" s="208"/>
      <c r="J115" s="204"/>
      <c r="K115" s="204"/>
      <c r="L115" s="209"/>
      <c r="M115" s="210"/>
      <c r="N115" s="211"/>
      <c r="O115" s="211"/>
      <c r="P115" s="211"/>
      <c r="Q115" s="211"/>
      <c r="R115" s="211"/>
      <c r="S115" s="211"/>
      <c r="T115" s="212"/>
      <c r="AT115" s="213" t="s">
        <v>191</v>
      </c>
      <c r="AU115" s="213" t="s">
        <v>81</v>
      </c>
      <c r="AV115" s="14" t="s">
        <v>81</v>
      </c>
      <c r="AW115" s="14" t="s">
        <v>32</v>
      </c>
      <c r="AX115" s="14" t="s">
        <v>71</v>
      </c>
      <c r="AY115" s="213" t="s">
        <v>181</v>
      </c>
    </row>
    <row r="116" spans="2:51" s="15" customFormat="1" ht="12">
      <c r="B116" s="214"/>
      <c r="C116" s="215"/>
      <c r="D116" s="194" t="s">
        <v>191</v>
      </c>
      <c r="E116" s="216" t="s">
        <v>19</v>
      </c>
      <c r="F116" s="217" t="s">
        <v>196</v>
      </c>
      <c r="G116" s="215"/>
      <c r="H116" s="218">
        <v>785.26</v>
      </c>
      <c r="I116" s="219"/>
      <c r="J116" s="215"/>
      <c r="K116" s="215"/>
      <c r="L116" s="220"/>
      <c r="M116" s="221"/>
      <c r="N116" s="222"/>
      <c r="O116" s="222"/>
      <c r="P116" s="222"/>
      <c r="Q116" s="222"/>
      <c r="R116" s="222"/>
      <c r="S116" s="222"/>
      <c r="T116" s="223"/>
      <c r="AT116" s="224" t="s">
        <v>191</v>
      </c>
      <c r="AU116" s="224" t="s">
        <v>81</v>
      </c>
      <c r="AV116" s="15" t="s">
        <v>189</v>
      </c>
      <c r="AW116" s="15" t="s">
        <v>32</v>
      </c>
      <c r="AX116" s="15" t="s">
        <v>79</v>
      </c>
      <c r="AY116" s="224" t="s">
        <v>181</v>
      </c>
    </row>
    <row r="117" spans="1:65" s="2" customFormat="1" ht="76.35" customHeight="1">
      <c r="A117" s="34"/>
      <c r="B117" s="35"/>
      <c r="C117" s="225" t="s">
        <v>230</v>
      </c>
      <c r="D117" s="225" t="s">
        <v>199</v>
      </c>
      <c r="E117" s="226" t="s">
        <v>209</v>
      </c>
      <c r="F117" s="227" t="s">
        <v>210</v>
      </c>
      <c r="G117" s="228" t="s">
        <v>211</v>
      </c>
      <c r="H117" s="229">
        <v>556.5</v>
      </c>
      <c r="I117" s="230"/>
      <c r="J117" s="231">
        <f>ROUND(I117*H117,2)</f>
        <v>0</v>
      </c>
      <c r="K117" s="227" t="s">
        <v>187</v>
      </c>
      <c r="L117" s="39"/>
      <c r="M117" s="232" t="s">
        <v>19</v>
      </c>
      <c r="N117" s="233" t="s">
        <v>42</v>
      </c>
      <c r="O117" s="64"/>
      <c r="P117" s="188">
        <f>O117*H117</f>
        <v>0</v>
      </c>
      <c r="Q117" s="188">
        <v>0</v>
      </c>
      <c r="R117" s="188">
        <f>Q117*H117</f>
        <v>0</v>
      </c>
      <c r="S117" s="188">
        <v>0</v>
      </c>
      <c r="T117" s="189">
        <f>S117*H117</f>
        <v>0</v>
      </c>
      <c r="U117" s="34"/>
      <c r="V117" s="34"/>
      <c r="W117" s="34"/>
      <c r="X117" s="34"/>
      <c r="Y117" s="34"/>
      <c r="Z117" s="34"/>
      <c r="AA117" s="34"/>
      <c r="AB117" s="34"/>
      <c r="AC117" s="34"/>
      <c r="AD117" s="34"/>
      <c r="AE117" s="34"/>
      <c r="AR117" s="190" t="s">
        <v>189</v>
      </c>
      <c r="AT117" s="190" t="s">
        <v>199</v>
      </c>
      <c r="AU117" s="190" t="s">
        <v>81</v>
      </c>
      <c r="AY117" s="17" t="s">
        <v>181</v>
      </c>
      <c r="BE117" s="191">
        <f>IF(N117="základní",J117,0)</f>
        <v>0</v>
      </c>
      <c r="BF117" s="191">
        <f>IF(N117="snížená",J117,0)</f>
        <v>0</v>
      </c>
      <c r="BG117" s="191">
        <f>IF(N117="zákl. přenesená",J117,0)</f>
        <v>0</v>
      </c>
      <c r="BH117" s="191">
        <f>IF(N117="sníž. přenesená",J117,0)</f>
        <v>0</v>
      </c>
      <c r="BI117" s="191">
        <f>IF(N117="nulová",J117,0)</f>
        <v>0</v>
      </c>
      <c r="BJ117" s="17" t="s">
        <v>79</v>
      </c>
      <c r="BK117" s="191">
        <f>ROUND(I117*H117,2)</f>
        <v>0</v>
      </c>
      <c r="BL117" s="17" t="s">
        <v>189</v>
      </c>
      <c r="BM117" s="190" t="s">
        <v>732</v>
      </c>
    </row>
    <row r="118" spans="2:51" s="13" customFormat="1" ht="12">
      <c r="B118" s="192"/>
      <c r="C118" s="193"/>
      <c r="D118" s="194" t="s">
        <v>191</v>
      </c>
      <c r="E118" s="195" t="s">
        <v>19</v>
      </c>
      <c r="F118" s="196" t="s">
        <v>256</v>
      </c>
      <c r="G118" s="193"/>
      <c r="H118" s="195" t="s">
        <v>19</v>
      </c>
      <c r="I118" s="197"/>
      <c r="J118" s="193"/>
      <c r="K118" s="193"/>
      <c r="L118" s="198"/>
      <c r="M118" s="199"/>
      <c r="N118" s="200"/>
      <c r="O118" s="200"/>
      <c r="P118" s="200"/>
      <c r="Q118" s="200"/>
      <c r="R118" s="200"/>
      <c r="S118" s="200"/>
      <c r="T118" s="201"/>
      <c r="AT118" s="202" t="s">
        <v>191</v>
      </c>
      <c r="AU118" s="202" t="s">
        <v>81</v>
      </c>
      <c r="AV118" s="13" t="s">
        <v>79</v>
      </c>
      <c r="AW118" s="13" t="s">
        <v>32</v>
      </c>
      <c r="AX118" s="13" t="s">
        <v>71</v>
      </c>
      <c r="AY118" s="202" t="s">
        <v>181</v>
      </c>
    </row>
    <row r="119" spans="2:51" s="14" customFormat="1" ht="12">
      <c r="B119" s="203"/>
      <c r="C119" s="204"/>
      <c r="D119" s="194" t="s">
        <v>191</v>
      </c>
      <c r="E119" s="205" t="s">
        <v>19</v>
      </c>
      <c r="F119" s="206" t="s">
        <v>733</v>
      </c>
      <c r="G119" s="204"/>
      <c r="H119" s="207">
        <v>556.5</v>
      </c>
      <c r="I119" s="208"/>
      <c r="J119" s="204"/>
      <c r="K119" s="204"/>
      <c r="L119" s="209"/>
      <c r="M119" s="210"/>
      <c r="N119" s="211"/>
      <c r="O119" s="211"/>
      <c r="P119" s="211"/>
      <c r="Q119" s="211"/>
      <c r="R119" s="211"/>
      <c r="S119" s="211"/>
      <c r="T119" s="212"/>
      <c r="AT119" s="213" t="s">
        <v>191</v>
      </c>
      <c r="AU119" s="213" t="s">
        <v>81</v>
      </c>
      <c r="AV119" s="14" t="s">
        <v>81</v>
      </c>
      <c r="AW119" s="14" t="s">
        <v>32</v>
      </c>
      <c r="AX119" s="14" t="s">
        <v>71</v>
      </c>
      <c r="AY119" s="213" t="s">
        <v>181</v>
      </c>
    </row>
    <row r="120" spans="2:51" s="15" customFormat="1" ht="12">
      <c r="B120" s="214"/>
      <c r="C120" s="215"/>
      <c r="D120" s="194" t="s">
        <v>191</v>
      </c>
      <c r="E120" s="216" t="s">
        <v>19</v>
      </c>
      <c r="F120" s="217" t="s">
        <v>196</v>
      </c>
      <c r="G120" s="215"/>
      <c r="H120" s="218">
        <v>556.5</v>
      </c>
      <c r="I120" s="219"/>
      <c r="J120" s="215"/>
      <c r="K120" s="215"/>
      <c r="L120" s="220"/>
      <c r="M120" s="221"/>
      <c r="N120" s="222"/>
      <c r="O120" s="222"/>
      <c r="P120" s="222"/>
      <c r="Q120" s="222"/>
      <c r="R120" s="222"/>
      <c r="S120" s="222"/>
      <c r="T120" s="223"/>
      <c r="AT120" s="224" t="s">
        <v>191</v>
      </c>
      <c r="AU120" s="224" t="s">
        <v>81</v>
      </c>
      <c r="AV120" s="15" t="s">
        <v>189</v>
      </c>
      <c r="AW120" s="15" t="s">
        <v>32</v>
      </c>
      <c r="AX120" s="15" t="s">
        <v>79</v>
      </c>
      <c r="AY120" s="224" t="s">
        <v>181</v>
      </c>
    </row>
    <row r="121" spans="1:65" s="2" customFormat="1" ht="76.35" customHeight="1">
      <c r="A121" s="34"/>
      <c r="B121" s="35"/>
      <c r="C121" s="225" t="s">
        <v>188</v>
      </c>
      <c r="D121" s="225" t="s">
        <v>199</v>
      </c>
      <c r="E121" s="226" t="s">
        <v>278</v>
      </c>
      <c r="F121" s="227" t="s">
        <v>279</v>
      </c>
      <c r="G121" s="228" t="s">
        <v>211</v>
      </c>
      <c r="H121" s="229">
        <v>137.421</v>
      </c>
      <c r="I121" s="230"/>
      <c r="J121" s="231">
        <f>ROUND(I121*H121,2)</f>
        <v>0</v>
      </c>
      <c r="K121" s="227" t="s">
        <v>187</v>
      </c>
      <c r="L121" s="39"/>
      <c r="M121" s="232" t="s">
        <v>19</v>
      </c>
      <c r="N121" s="233" t="s">
        <v>42</v>
      </c>
      <c r="O121" s="64"/>
      <c r="P121" s="188">
        <f>O121*H121</f>
        <v>0</v>
      </c>
      <c r="Q121" s="188">
        <v>0</v>
      </c>
      <c r="R121" s="188">
        <f>Q121*H121</f>
        <v>0</v>
      </c>
      <c r="S121" s="188">
        <v>0</v>
      </c>
      <c r="T121" s="189">
        <f>S121*H121</f>
        <v>0</v>
      </c>
      <c r="U121" s="34"/>
      <c r="V121" s="34"/>
      <c r="W121" s="34"/>
      <c r="X121" s="34"/>
      <c r="Y121" s="34"/>
      <c r="Z121" s="34"/>
      <c r="AA121" s="34"/>
      <c r="AB121" s="34"/>
      <c r="AC121" s="34"/>
      <c r="AD121" s="34"/>
      <c r="AE121" s="34"/>
      <c r="AR121" s="190" t="s">
        <v>189</v>
      </c>
      <c r="AT121" s="190" t="s">
        <v>199</v>
      </c>
      <c r="AU121" s="190" t="s">
        <v>81</v>
      </c>
      <c r="AY121" s="17" t="s">
        <v>181</v>
      </c>
      <c r="BE121" s="191">
        <f>IF(N121="základní",J121,0)</f>
        <v>0</v>
      </c>
      <c r="BF121" s="191">
        <f>IF(N121="snížená",J121,0)</f>
        <v>0</v>
      </c>
      <c r="BG121" s="191">
        <f>IF(N121="zákl. přenesená",J121,0)</f>
        <v>0</v>
      </c>
      <c r="BH121" s="191">
        <f>IF(N121="sníž. přenesená",J121,0)</f>
        <v>0</v>
      </c>
      <c r="BI121" s="191">
        <f>IF(N121="nulová",J121,0)</f>
        <v>0</v>
      </c>
      <c r="BJ121" s="17" t="s">
        <v>79</v>
      </c>
      <c r="BK121" s="191">
        <f>ROUND(I121*H121,2)</f>
        <v>0</v>
      </c>
      <c r="BL121" s="17" t="s">
        <v>189</v>
      </c>
      <c r="BM121" s="190" t="s">
        <v>734</v>
      </c>
    </row>
    <row r="122" spans="2:51" s="13" customFormat="1" ht="12">
      <c r="B122" s="192"/>
      <c r="C122" s="193"/>
      <c r="D122" s="194" t="s">
        <v>191</v>
      </c>
      <c r="E122" s="195" t="s">
        <v>19</v>
      </c>
      <c r="F122" s="196" t="s">
        <v>735</v>
      </c>
      <c r="G122" s="193"/>
      <c r="H122" s="195" t="s">
        <v>19</v>
      </c>
      <c r="I122" s="197"/>
      <c r="J122" s="193"/>
      <c r="K122" s="193"/>
      <c r="L122" s="198"/>
      <c r="M122" s="199"/>
      <c r="N122" s="200"/>
      <c r="O122" s="200"/>
      <c r="P122" s="200"/>
      <c r="Q122" s="200"/>
      <c r="R122" s="200"/>
      <c r="S122" s="200"/>
      <c r="T122" s="201"/>
      <c r="AT122" s="202" t="s">
        <v>191</v>
      </c>
      <c r="AU122" s="202" t="s">
        <v>81</v>
      </c>
      <c r="AV122" s="13" t="s">
        <v>79</v>
      </c>
      <c r="AW122" s="13" t="s">
        <v>32</v>
      </c>
      <c r="AX122" s="13" t="s">
        <v>71</v>
      </c>
      <c r="AY122" s="202" t="s">
        <v>181</v>
      </c>
    </row>
    <row r="123" spans="2:51" s="14" customFormat="1" ht="20.4">
      <c r="B123" s="203"/>
      <c r="C123" s="204"/>
      <c r="D123" s="194" t="s">
        <v>191</v>
      </c>
      <c r="E123" s="205" t="s">
        <v>19</v>
      </c>
      <c r="F123" s="206" t="s">
        <v>736</v>
      </c>
      <c r="G123" s="204"/>
      <c r="H123" s="207">
        <v>137.421</v>
      </c>
      <c r="I123" s="208"/>
      <c r="J123" s="204"/>
      <c r="K123" s="204"/>
      <c r="L123" s="209"/>
      <c r="M123" s="210"/>
      <c r="N123" s="211"/>
      <c r="O123" s="211"/>
      <c r="P123" s="211"/>
      <c r="Q123" s="211"/>
      <c r="R123" s="211"/>
      <c r="S123" s="211"/>
      <c r="T123" s="212"/>
      <c r="AT123" s="213" t="s">
        <v>191</v>
      </c>
      <c r="AU123" s="213" t="s">
        <v>81</v>
      </c>
      <c r="AV123" s="14" t="s">
        <v>81</v>
      </c>
      <c r="AW123" s="14" t="s">
        <v>32</v>
      </c>
      <c r="AX123" s="14" t="s">
        <v>71</v>
      </c>
      <c r="AY123" s="213" t="s">
        <v>181</v>
      </c>
    </row>
    <row r="124" spans="2:51" s="15" customFormat="1" ht="12">
      <c r="B124" s="214"/>
      <c r="C124" s="215"/>
      <c r="D124" s="194" t="s">
        <v>191</v>
      </c>
      <c r="E124" s="216" t="s">
        <v>19</v>
      </c>
      <c r="F124" s="217" t="s">
        <v>196</v>
      </c>
      <c r="G124" s="215"/>
      <c r="H124" s="218">
        <v>137.421</v>
      </c>
      <c r="I124" s="219"/>
      <c r="J124" s="215"/>
      <c r="K124" s="215"/>
      <c r="L124" s="220"/>
      <c r="M124" s="221"/>
      <c r="N124" s="222"/>
      <c r="O124" s="222"/>
      <c r="P124" s="222"/>
      <c r="Q124" s="222"/>
      <c r="R124" s="222"/>
      <c r="S124" s="222"/>
      <c r="T124" s="223"/>
      <c r="AT124" s="224" t="s">
        <v>191</v>
      </c>
      <c r="AU124" s="224" t="s">
        <v>81</v>
      </c>
      <c r="AV124" s="15" t="s">
        <v>189</v>
      </c>
      <c r="AW124" s="15" t="s">
        <v>32</v>
      </c>
      <c r="AX124" s="15" t="s">
        <v>79</v>
      </c>
      <c r="AY124" s="224" t="s">
        <v>181</v>
      </c>
    </row>
    <row r="125" spans="1:65" s="2" customFormat="1" ht="55.5" customHeight="1">
      <c r="A125" s="34"/>
      <c r="B125" s="35"/>
      <c r="C125" s="225" t="s">
        <v>240</v>
      </c>
      <c r="D125" s="225" t="s">
        <v>199</v>
      </c>
      <c r="E125" s="226" t="s">
        <v>215</v>
      </c>
      <c r="F125" s="227" t="s">
        <v>216</v>
      </c>
      <c r="G125" s="228" t="s">
        <v>202</v>
      </c>
      <c r="H125" s="229">
        <v>3.18</v>
      </c>
      <c r="I125" s="230"/>
      <c r="J125" s="231">
        <f>ROUND(I125*H125,2)</f>
        <v>0</v>
      </c>
      <c r="K125" s="227" t="s">
        <v>187</v>
      </c>
      <c r="L125" s="39"/>
      <c r="M125" s="232" t="s">
        <v>19</v>
      </c>
      <c r="N125" s="233" t="s">
        <v>42</v>
      </c>
      <c r="O125" s="64"/>
      <c r="P125" s="188">
        <f>O125*H125</f>
        <v>0</v>
      </c>
      <c r="Q125" s="188">
        <v>0</v>
      </c>
      <c r="R125" s="188">
        <f>Q125*H125</f>
        <v>0</v>
      </c>
      <c r="S125" s="188">
        <v>0</v>
      </c>
      <c r="T125" s="189">
        <f>S125*H125</f>
        <v>0</v>
      </c>
      <c r="U125" s="34"/>
      <c r="V125" s="34"/>
      <c r="W125" s="34"/>
      <c r="X125" s="34"/>
      <c r="Y125" s="34"/>
      <c r="Z125" s="34"/>
      <c r="AA125" s="34"/>
      <c r="AB125" s="34"/>
      <c r="AC125" s="34"/>
      <c r="AD125" s="34"/>
      <c r="AE125" s="34"/>
      <c r="AR125" s="190" t="s">
        <v>189</v>
      </c>
      <c r="AT125" s="190" t="s">
        <v>199</v>
      </c>
      <c r="AU125" s="190" t="s">
        <v>81</v>
      </c>
      <c r="AY125" s="17" t="s">
        <v>181</v>
      </c>
      <c r="BE125" s="191">
        <f>IF(N125="základní",J125,0)</f>
        <v>0</v>
      </c>
      <c r="BF125" s="191">
        <f>IF(N125="snížená",J125,0)</f>
        <v>0</v>
      </c>
      <c r="BG125" s="191">
        <f>IF(N125="zákl. přenesená",J125,0)</f>
        <v>0</v>
      </c>
      <c r="BH125" s="191">
        <f>IF(N125="sníž. přenesená",J125,0)</f>
        <v>0</v>
      </c>
      <c r="BI125" s="191">
        <f>IF(N125="nulová",J125,0)</f>
        <v>0</v>
      </c>
      <c r="BJ125" s="17" t="s">
        <v>79</v>
      </c>
      <c r="BK125" s="191">
        <f>ROUND(I125*H125,2)</f>
        <v>0</v>
      </c>
      <c r="BL125" s="17" t="s">
        <v>189</v>
      </c>
      <c r="BM125" s="190" t="s">
        <v>737</v>
      </c>
    </row>
    <row r="126" spans="1:47" s="2" customFormat="1" ht="19.2">
      <c r="A126" s="34"/>
      <c r="B126" s="35"/>
      <c r="C126" s="36"/>
      <c r="D126" s="194" t="s">
        <v>204</v>
      </c>
      <c r="E126" s="36"/>
      <c r="F126" s="234" t="s">
        <v>218</v>
      </c>
      <c r="G126" s="36"/>
      <c r="H126" s="36"/>
      <c r="I126" s="235"/>
      <c r="J126" s="36"/>
      <c r="K126" s="36"/>
      <c r="L126" s="39"/>
      <c r="M126" s="236"/>
      <c r="N126" s="237"/>
      <c r="O126" s="64"/>
      <c r="P126" s="64"/>
      <c r="Q126" s="64"/>
      <c r="R126" s="64"/>
      <c r="S126" s="64"/>
      <c r="T126" s="65"/>
      <c r="U126" s="34"/>
      <c r="V126" s="34"/>
      <c r="W126" s="34"/>
      <c r="X126" s="34"/>
      <c r="Y126" s="34"/>
      <c r="Z126" s="34"/>
      <c r="AA126" s="34"/>
      <c r="AB126" s="34"/>
      <c r="AC126" s="34"/>
      <c r="AD126" s="34"/>
      <c r="AE126" s="34"/>
      <c r="AT126" s="17" t="s">
        <v>204</v>
      </c>
      <c r="AU126" s="17" t="s">
        <v>81</v>
      </c>
    </row>
    <row r="127" spans="2:51" s="13" customFormat="1" ht="20.4">
      <c r="B127" s="192"/>
      <c r="C127" s="193"/>
      <c r="D127" s="194" t="s">
        <v>191</v>
      </c>
      <c r="E127" s="195" t="s">
        <v>19</v>
      </c>
      <c r="F127" s="196" t="s">
        <v>738</v>
      </c>
      <c r="G127" s="193"/>
      <c r="H127" s="195" t="s">
        <v>19</v>
      </c>
      <c r="I127" s="197"/>
      <c r="J127" s="193"/>
      <c r="K127" s="193"/>
      <c r="L127" s="198"/>
      <c r="M127" s="199"/>
      <c r="N127" s="200"/>
      <c r="O127" s="200"/>
      <c r="P127" s="200"/>
      <c r="Q127" s="200"/>
      <c r="R127" s="200"/>
      <c r="S127" s="200"/>
      <c r="T127" s="201"/>
      <c r="AT127" s="202" t="s">
        <v>191</v>
      </c>
      <c r="AU127" s="202" t="s">
        <v>81</v>
      </c>
      <c r="AV127" s="13" t="s">
        <v>79</v>
      </c>
      <c r="AW127" s="13" t="s">
        <v>32</v>
      </c>
      <c r="AX127" s="13" t="s">
        <v>71</v>
      </c>
      <c r="AY127" s="202" t="s">
        <v>181</v>
      </c>
    </row>
    <row r="128" spans="2:51" s="14" customFormat="1" ht="12">
      <c r="B128" s="203"/>
      <c r="C128" s="204"/>
      <c r="D128" s="194" t="s">
        <v>191</v>
      </c>
      <c r="E128" s="205" t="s">
        <v>19</v>
      </c>
      <c r="F128" s="206" t="s">
        <v>729</v>
      </c>
      <c r="G128" s="204"/>
      <c r="H128" s="207">
        <v>3.18</v>
      </c>
      <c r="I128" s="208"/>
      <c r="J128" s="204"/>
      <c r="K128" s="204"/>
      <c r="L128" s="209"/>
      <c r="M128" s="210"/>
      <c r="N128" s="211"/>
      <c r="O128" s="211"/>
      <c r="P128" s="211"/>
      <c r="Q128" s="211"/>
      <c r="R128" s="211"/>
      <c r="S128" s="211"/>
      <c r="T128" s="212"/>
      <c r="AT128" s="213" t="s">
        <v>191</v>
      </c>
      <c r="AU128" s="213" t="s">
        <v>81</v>
      </c>
      <c r="AV128" s="14" t="s">
        <v>81</v>
      </c>
      <c r="AW128" s="14" t="s">
        <v>32</v>
      </c>
      <c r="AX128" s="14" t="s">
        <v>71</v>
      </c>
      <c r="AY128" s="213" t="s">
        <v>181</v>
      </c>
    </row>
    <row r="129" spans="2:51" s="15" customFormat="1" ht="12">
      <c r="B129" s="214"/>
      <c r="C129" s="215"/>
      <c r="D129" s="194" t="s">
        <v>191</v>
      </c>
      <c r="E129" s="216" t="s">
        <v>19</v>
      </c>
      <c r="F129" s="217" t="s">
        <v>196</v>
      </c>
      <c r="G129" s="215"/>
      <c r="H129" s="218">
        <v>3.18</v>
      </c>
      <c r="I129" s="219"/>
      <c r="J129" s="215"/>
      <c r="K129" s="215"/>
      <c r="L129" s="220"/>
      <c r="M129" s="221"/>
      <c r="N129" s="222"/>
      <c r="O129" s="222"/>
      <c r="P129" s="222"/>
      <c r="Q129" s="222"/>
      <c r="R129" s="222"/>
      <c r="S129" s="222"/>
      <c r="T129" s="223"/>
      <c r="AT129" s="224" t="s">
        <v>191</v>
      </c>
      <c r="AU129" s="224" t="s">
        <v>81</v>
      </c>
      <c r="AV129" s="15" t="s">
        <v>189</v>
      </c>
      <c r="AW129" s="15" t="s">
        <v>32</v>
      </c>
      <c r="AX129" s="15" t="s">
        <v>79</v>
      </c>
      <c r="AY129" s="224" t="s">
        <v>181</v>
      </c>
    </row>
    <row r="130" spans="1:65" s="2" customFormat="1" ht="55.5" customHeight="1">
      <c r="A130" s="34"/>
      <c r="B130" s="35"/>
      <c r="C130" s="225" t="s">
        <v>284</v>
      </c>
      <c r="D130" s="225" t="s">
        <v>199</v>
      </c>
      <c r="E130" s="226" t="s">
        <v>285</v>
      </c>
      <c r="F130" s="227" t="s">
        <v>286</v>
      </c>
      <c r="G130" s="228" t="s">
        <v>262</v>
      </c>
      <c r="H130" s="229">
        <v>785.26</v>
      </c>
      <c r="I130" s="230"/>
      <c r="J130" s="231">
        <f>ROUND(I130*H130,2)</f>
        <v>0</v>
      </c>
      <c r="K130" s="227" t="s">
        <v>187</v>
      </c>
      <c r="L130" s="39"/>
      <c r="M130" s="232" t="s">
        <v>19</v>
      </c>
      <c r="N130" s="233" t="s">
        <v>42</v>
      </c>
      <c r="O130" s="64"/>
      <c r="P130" s="188">
        <f>O130*H130</f>
        <v>0</v>
      </c>
      <c r="Q130" s="188">
        <v>0</v>
      </c>
      <c r="R130" s="188">
        <f>Q130*H130</f>
        <v>0</v>
      </c>
      <c r="S130" s="188">
        <v>0</v>
      </c>
      <c r="T130" s="189">
        <f>S130*H130</f>
        <v>0</v>
      </c>
      <c r="U130" s="34"/>
      <c r="V130" s="34"/>
      <c r="W130" s="34"/>
      <c r="X130" s="34"/>
      <c r="Y130" s="34"/>
      <c r="Z130" s="34"/>
      <c r="AA130" s="34"/>
      <c r="AB130" s="34"/>
      <c r="AC130" s="34"/>
      <c r="AD130" s="34"/>
      <c r="AE130" s="34"/>
      <c r="AR130" s="190" t="s">
        <v>189</v>
      </c>
      <c r="AT130" s="190" t="s">
        <v>199</v>
      </c>
      <c r="AU130" s="190" t="s">
        <v>81</v>
      </c>
      <c r="AY130" s="17" t="s">
        <v>181</v>
      </c>
      <c r="BE130" s="191">
        <f>IF(N130="základní",J130,0)</f>
        <v>0</v>
      </c>
      <c r="BF130" s="191">
        <f>IF(N130="snížená",J130,0)</f>
        <v>0</v>
      </c>
      <c r="BG130" s="191">
        <f>IF(N130="zákl. přenesená",J130,0)</f>
        <v>0</v>
      </c>
      <c r="BH130" s="191">
        <f>IF(N130="sníž. přenesená",J130,0)</f>
        <v>0</v>
      </c>
      <c r="BI130" s="191">
        <f>IF(N130="nulová",J130,0)</f>
        <v>0</v>
      </c>
      <c r="BJ130" s="17" t="s">
        <v>79</v>
      </c>
      <c r="BK130" s="191">
        <f>ROUND(I130*H130,2)</f>
        <v>0</v>
      </c>
      <c r="BL130" s="17" t="s">
        <v>189</v>
      </c>
      <c r="BM130" s="190" t="s">
        <v>739</v>
      </c>
    </row>
    <row r="131" spans="1:47" s="2" customFormat="1" ht="19.2">
      <c r="A131" s="34"/>
      <c r="B131" s="35"/>
      <c r="C131" s="36"/>
      <c r="D131" s="194" t="s">
        <v>204</v>
      </c>
      <c r="E131" s="36"/>
      <c r="F131" s="234" t="s">
        <v>288</v>
      </c>
      <c r="G131" s="36"/>
      <c r="H131" s="36"/>
      <c r="I131" s="235"/>
      <c r="J131" s="36"/>
      <c r="K131" s="36"/>
      <c r="L131" s="39"/>
      <c r="M131" s="236"/>
      <c r="N131" s="237"/>
      <c r="O131" s="64"/>
      <c r="P131" s="64"/>
      <c r="Q131" s="64"/>
      <c r="R131" s="64"/>
      <c r="S131" s="64"/>
      <c r="T131" s="65"/>
      <c r="U131" s="34"/>
      <c r="V131" s="34"/>
      <c r="W131" s="34"/>
      <c r="X131" s="34"/>
      <c r="Y131" s="34"/>
      <c r="Z131" s="34"/>
      <c r="AA131" s="34"/>
      <c r="AB131" s="34"/>
      <c r="AC131" s="34"/>
      <c r="AD131" s="34"/>
      <c r="AE131" s="34"/>
      <c r="AT131" s="17" t="s">
        <v>204</v>
      </c>
      <c r="AU131" s="17" t="s">
        <v>81</v>
      </c>
    </row>
    <row r="132" spans="2:51" s="13" customFormat="1" ht="12">
      <c r="B132" s="192"/>
      <c r="C132" s="193"/>
      <c r="D132" s="194" t="s">
        <v>191</v>
      </c>
      <c r="E132" s="195" t="s">
        <v>19</v>
      </c>
      <c r="F132" s="196" t="s">
        <v>735</v>
      </c>
      <c r="G132" s="193"/>
      <c r="H132" s="195" t="s">
        <v>19</v>
      </c>
      <c r="I132" s="197"/>
      <c r="J132" s="193"/>
      <c r="K132" s="193"/>
      <c r="L132" s="198"/>
      <c r="M132" s="199"/>
      <c r="N132" s="200"/>
      <c r="O132" s="200"/>
      <c r="P132" s="200"/>
      <c r="Q132" s="200"/>
      <c r="R132" s="200"/>
      <c r="S132" s="200"/>
      <c r="T132" s="201"/>
      <c r="AT132" s="202" t="s">
        <v>191</v>
      </c>
      <c r="AU132" s="202" t="s">
        <v>81</v>
      </c>
      <c r="AV132" s="13" t="s">
        <v>79</v>
      </c>
      <c r="AW132" s="13" t="s">
        <v>32</v>
      </c>
      <c r="AX132" s="13" t="s">
        <v>71</v>
      </c>
      <c r="AY132" s="202" t="s">
        <v>181</v>
      </c>
    </row>
    <row r="133" spans="2:51" s="14" customFormat="1" ht="20.4">
      <c r="B133" s="203"/>
      <c r="C133" s="204"/>
      <c r="D133" s="194" t="s">
        <v>191</v>
      </c>
      <c r="E133" s="205" t="s">
        <v>19</v>
      </c>
      <c r="F133" s="206" t="s">
        <v>731</v>
      </c>
      <c r="G133" s="204"/>
      <c r="H133" s="207">
        <v>785.26</v>
      </c>
      <c r="I133" s="208"/>
      <c r="J133" s="204"/>
      <c r="K133" s="204"/>
      <c r="L133" s="209"/>
      <c r="M133" s="210"/>
      <c r="N133" s="211"/>
      <c r="O133" s="211"/>
      <c r="P133" s="211"/>
      <c r="Q133" s="211"/>
      <c r="R133" s="211"/>
      <c r="S133" s="211"/>
      <c r="T133" s="212"/>
      <c r="AT133" s="213" t="s">
        <v>191</v>
      </c>
      <c r="AU133" s="213" t="s">
        <v>81</v>
      </c>
      <c r="AV133" s="14" t="s">
        <v>81</v>
      </c>
      <c r="AW133" s="14" t="s">
        <v>32</v>
      </c>
      <c r="AX133" s="14" t="s">
        <v>71</v>
      </c>
      <c r="AY133" s="213" t="s">
        <v>181</v>
      </c>
    </row>
    <row r="134" spans="2:51" s="15" customFormat="1" ht="12">
      <c r="B134" s="214"/>
      <c r="C134" s="215"/>
      <c r="D134" s="194" t="s">
        <v>191</v>
      </c>
      <c r="E134" s="216" t="s">
        <v>19</v>
      </c>
      <c r="F134" s="217" t="s">
        <v>196</v>
      </c>
      <c r="G134" s="215"/>
      <c r="H134" s="218">
        <v>785.26</v>
      </c>
      <c r="I134" s="219"/>
      <c r="J134" s="215"/>
      <c r="K134" s="215"/>
      <c r="L134" s="220"/>
      <c r="M134" s="221"/>
      <c r="N134" s="222"/>
      <c r="O134" s="222"/>
      <c r="P134" s="222"/>
      <c r="Q134" s="222"/>
      <c r="R134" s="222"/>
      <c r="S134" s="222"/>
      <c r="T134" s="223"/>
      <c r="AT134" s="224" t="s">
        <v>191</v>
      </c>
      <c r="AU134" s="224" t="s">
        <v>81</v>
      </c>
      <c r="AV134" s="15" t="s">
        <v>189</v>
      </c>
      <c r="AW134" s="15" t="s">
        <v>32</v>
      </c>
      <c r="AX134" s="15" t="s">
        <v>79</v>
      </c>
      <c r="AY134" s="224" t="s">
        <v>181</v>
      </c>
    </row>
    <row r="135" spans="1:65" s="2" customFormat="1" ht="114.9" customHeight="1">
      <c r="A135" s="34"/>
      <c r="B135" s="35"/>
      <c r="C135" s="225" t="s">
        <v>289</v>
      </c>
      <c r="D135" s="225" t="s">
        <v>199</v>
      </c>
      <c r="E135" s="226" t="s">
        <v>290</v>
      </c>
      <c r="F135" s="227" t="s">
        <v>291</v>
      </c>
      <c r="G135" s="228" t="s">
        <v>292</v>
      </c>
      <c r="H135" s="229">
        <v>6</v>
      </c>
      <c r="I135" s="230"/>
      <c r="J135" s="231">
        <f>ROUND(I135*H135,2)</f>
        <v>0</v>
      </c>
      <c r="K135" s="227" t="s">
        <v>187</v>
      </c>
      <c r="L135" s="39"/>
      <c r="M135" s="232" t="s">
        <v>19</v>
      </c>
      <c r="N135" s="233" t="s">
        <v>42</v>
      </c>
      <c r="O135" s="64"/>
      <c r="P135" s="188">
        <f>O135*H135</f>
        <v>0</v>
      </c>
      <c r="Q135" s="188">
        <v>0</v>
      </c>
      <c r="R135" s="188">
        <f>Q135*H135</f>
        <v>0</v>
      </c>
      <c r="S135" s="188">
        <v>0</v>
      </c>
      <c r="T135" s="189">
        <f>S135*H135</f>
        <v>0</v>
      </c>
      <c r="U135" s="34"/>
      <c r="V135" s="34"/>
      <c r="W135" s="34"/>
      <c r="X135" s="34"/>
      <c r="Y135" s="34"/>
      <c r="Z135" s="34"/>
      <c r="AA135" s="34"/>
      <c r="AB135" s="34"/>
      <c r="AC135" s="34"/>
      <c r="AD135" s="34"/>
      <c r="AE135" s="34"/>
      <c r="AR135" s="190" t="s">
        <v>189</v>
      </c>
      <c r="AT135" s="190" t="s">
        <v>199</v>
      </c>
      <c r="AU135" s="190" t="s">
        <v>81</v>
      </c>
      <c r="AY135" s="17" t="s">
        <v>181</v>
      </c>
      <c r="BE135" s="191">
        <f>IF(N135="základní",J135,0)</f>
        <v>0</v>
      </c>
      <c r="BF135" s="191">
        <f>IF(N135="snížená",J135,0)</f>
        <v>0</v>
      </c>
      <c r="BG135" s="191">
        <f>IF(N135="zákl. přenesená",J135,0)</f>
        <v>0</v>
      </c>
      <c r="BH135" s="191">
        <f>IF(N135="sníž. přenesená",J135,0)</f>
        <v>0</v>
      </c>
      <c r="BI135" s="191">
        <f>IF(N135="nulová",J135,0)</f>
        <v>0</v>
      </c>
      <c r="BJ135" s="17" t="s">
        <v>79</v>
      </c>
      <c r="BK135" s="191">
        <f>ROUND(I135*H135,2)</f>
        <v>0</v>
      </c>
      <c r="BL135" s="17" t="s">
        <v>189</v>
      </c>
      <c r="BM135" s="190" t="s">
        <v>740</v>
      </c>
    </row>
    <row r="136" spans="2:51" s="14" customFormat="1" ht="12">
      <c r="B136" s="203"/>
      <c r="C136" s="204"/>
      <c r="D136" s="194" t="s">
        <v>191</v>
      </c>
      <c r="E136" s="205" t="s">
        <v>19</v>
      </c>
      <c r="F136" s="206" t="s">
        <v>225</v>
      </c>
      <c r="G136" s="204"/>
      <c r="H136" s="207">
        <v>6</v>
      </c>
      <c r="I136" s="208"/>
      <c r="J136" s="204"/>
      <c r="K136" s="204"/>
      <c r="L136" s="209"/>
      <c r="M136" s="210"/>
      <c r="N136" s="211"/>
      <c r="O136" s="211"/>
      <c r="P136" s="211"/>
      <c r="Q136" s="211"/>
      <c r="R136" s="211"/>
      <c r="S136" s="211"/>
      <c r="T136" s="212"/>
      <c r="AT136" s="213" t="s">
        <v>191</v>
      </c>
      <c r="AU136" s="213" t="s">
        <v>81</v>
      </c>
      <c r="AV136" s="14" t="s">
        <v>81</v>
      </c>
      <c r="AW136" s="14" t="s">
        <v>32</v>
      </c>
      <c r="AX136" s="14" t="s">
        <v>71</v>
      </c>
      <c r="AY136" s="213" t="s">
        <v>181</v>
      </c>
    </row>
    <row r="137" spans="2:51" s="15" customFormat="1" ht="12">
      <c r="B137" s="214"/>
      <c r="C137" s="215"/>
      <c r="D137" s="194" t="s">
        <v>191</v>
      </c>
      <c r="E137" s="216" t="s">
        <v>19</v>
      </c>
      <c r="F137" s="217" t="s">
        <v>196</v>
      </c>
      <c r="G137" s="215"/>
      <c r="H137" s="218">
        <v>6</v>
      </c>
      <c r="I137" s="219"/>
      <c r="J137" s="215"/>
      <c r="K137" s="215"/>
      <c r="L137" s="220"/>
      <c r="M137" s="221"/>
      <c r="N137" s="222"/>
      <c r="O137" s="222"/>
      <c r="P137" s="222"/>
      <c r="Q137" s="222"/>
      <c r="R137" s="222"/>
      <c r="S137" s="222"/>
      <c r="T137" s="223"/>
      <c r="AT137" s="224" t="s">
        <v>191</v>
      </c>
      <c r="AU137" s="224" t="s">
        <v>81</v>
      </c>
      <c r="AV137" s="15" t="s">
        <v>189</v>
      </c>
      <c r="AW137" s="15" t="s">
        <v>32</v>
      </c>
      <c r="AX137" s="15" t="s">
        <v>79</v>
      </c>
      <c r="AY137" s="224" t="s">
        <v>181</v>
      </c>
    </row>
    <row r="138" spans="1:65" s="2" customFormat="1" ht="90" customHeight="1">
      <c r="A138" s="34"/>
      <c r="B138" s="35"/>
      <c r="C138" s="225" t="s">
        <v>294</v>
      </c>
      <c r="D138" s="225" t="s">
        <v>199</v>
      </c>
      <c r="E138" s="226" t="s">
        <v>295</v>
      </c>
      <c r="F138" s="227" t="s">
        <v>296</v>
      </c>
      <c r="G138" s="228" t="s">
        <v>262</v>
      </c>
      <c r="H138" s="229">
        <v>300</v>
      </c>
      <c r="I138" s="230"/>
      <c r="J138" s="231">
        <f>ROUND(I138*H138,2)</f>
        <v>0</v>
      </c>
      <c r="K138" s="227" t="s">
        <v>187</v>
      </c>
      <c r="L138" s="39"/>
      <c r="M138" s="232" t="s">
        <v>19</v>
      </c>
      <c r="N138" s="233" t="s">
        <v>42</v>
      </c>
      <c r="O138" s="64"/>
      <c r="P138" s="188">
        <f>O138*H138</f>
        <v>0</v>
      </c>
      <c r="Q138" s="188">
        <v>0</v>
      </c>
      <c r="R138" s="188">
        <f>Q138*H138</f>
        <v>0</v>
      </c>
      <c r="S138" s="188">
        <v>0</v>
      </c>
      <c r="T138" s="189">
        <f>S138*H138</f>
        <v>0</v>
      </c>
      <c r="U138" s="34"/>
      <c r="V138" s="34"/>
      <c r="W138" s="34"/>
      <c r="X138" s="34"/>
      <c r="Y138" s="34"/>
      <c r="Z138" s="34"/>
      <c r="AA138" s="34"/>
      <c r="AB138" s="34"/>
      <c r="AC138" s="34"/>
      <c r="AD138" s="34"/>
      <c r="AE138" s="34"/>
      <c r="AR138" s="190" t="s">
        <v>189</v>
      </c>
      <c r="AT138" s="190" t="s">
        <v>199</v>
      </c>
      <c r="AU138" s="190" t="s">
        <v>81</v>
      </c>
      <c r="AY138" s="17" t="s">
        <v>181</v>
      </c>
      <c r="BE138" s="191">
        <f>IF(N138="základní",J138,0)</f>
        <v>0</v>
      </c>
      <c r="BF138" s="191">
        <f>IF(N138="snížená",J138,0)</f>
        <v>0</v>
      </c>
      <c r="BG138" s="191">
        <f>IF(N138="zákl. přenesená",J138,0)</f>
        <v>0</v>
      </c>
      <c r="BH138" s="191">
        <f>IF(N138="sníž. přenesená",J138,0)</f>
        <v>0</v>
      </c>
      <c r="BI138" s="191">
        <f>IF(N138="nulová",J138,0)</f>
        <v>0</v>
      </c>
      <c r="BJ138" s="17" t="s">
        <v>79</v>
      </c>
      <c r="BK138" s="191">
        <f>ROUND(I138*H138,2)</f>
        <v>0</v>
      </c>
      <c r="BL138" s="17" t="s">
        <v>189</v>
      </c>
      <c r="BM138" s="190" t="s">
        <v>741</v>
      </c>
    </row>
    <row r="139" spans="2:51" s="13" customFormat="1" ht="12">
      <c r="B139" s="192"/>
      <c r="C139" s="193"/>
      <c r="D139" s="194" t="s">
        <v>191</v>
      </c>
      <c r="E139" s="195" t="s">
        <v>19</v>
      </c>
      <c r="F139" s="196" t="s">
        <v>505</v>
      </c>
      <c r="G139" s="193"/>
      <c r="H139" s="195" t="s">
        <v>19</v>
      </c>
      <c r="I139" s="197"/>
      <c r="J139" s="193"/>
      <c r="K139" s="193"/>
      <c r="L139" s="198"/>
      <c r="M139" s="199"/>
      <c r="N139" s="200"/>
      <c r="O139" s="200"/>
      <c r="P139" s="200"/>
      <c r="Q139" s="200"/>
      <c r="R139" s="200"/>
      <c r="S139" s="200"/>
      <c r="T139" s="201"/>
      <c r="AT139" s="202" t="s">
        <v>191</v>
      </c>
      <c r="AU139" s="202" t="s">
        <v>81</v>
      </c>
      <c r="AV139" s="13" t="s">
        <v>79</v>
      </c>
      <c r="AW139" s="13" t="s">
        <v>32</v>
      </c>
      <c r="AX139" s="13" t="s">
        <v>71</v>
      </c>
      <c r="AY139" s="202" t="s">
        <v>181</v>
      </c>
    </row>
    <row r="140" spans="2:51" s="14" customFormat="1" ht="12">
      <c r="B140" s="203"/>
      <c r="C140" s="204"/>
      <c r="D140" s="194" t="s">
        <v>191</v>
      </c>
      <c r="E140" s="205" t="s">
        <v>19</v>
      </c>
      <c r="F140" s="206" t="s">
        <v>742</v>
      </c>
      <c r="G140" s="204"/>
      <c r="H140" s="207">
        <v>300</v>
      </c>
      <c r="I140" s="208"/>
      <c r="J140" s="204"/>
      <c r="K140" s="204"/>
      <c r="L140" s="209"/>
      <c r="M140" s="210"/>
      <c r="N140" s="211"/>
      <c r="O140" s="211"/>
      <c r="P140" s="211"/>
      <c r="Q140" s="211"/>
      <c r="R140" s="211"/>
      <c r="S140" s="211"/>
      <c r="T140" s="212"/>
      <c r="AT140" s="213" t="s">
        <v>191</v>
      </c>
      <c r="AU140" s="213" t="s">
        <v>81</v>
      </c>
      <c r="AV140" s="14" t="s">
        <v>81</v>
      </c>
      <c r="AW140" s="14" t="s">
        <v>32</v>
      </c>
      <c r="AX140" s="14" t="s">
        <v>71</v>
      </c>
      <c r="AY140" s="213" t="s">
        <v>181</v>
      </c>
    </row>
    <row r="141" spans="2:51" s="15" customFormat="1" ht="12">
      <c r="B141" s="214"/>
      <c r="C141" s="215"/>
      <c r="D141" s="194" t="s">
        <v>191</v>
      </c>
      <c r="E141" s="216" t="s">
        <v>19</v>
      </c>
      <c r="F141" s="217" t="s">
        <v>196</v>
      </c>
      <c r="G141" s="215"/>
      <c r="H141" s="218">
        <v>300</v>
      </c>
      <c r="I141" s="219"/>
      <c r="J141" s="215"/>
      <c r="K141" s="215"/>
      <c r="L141" s="220"/>
      <c r="M141" s="221"/>
      <c r="N141" s="222"/>
      <c r="O141" s="222"/>
      <c r="P141" s="222"/>
      <c r="Q141" s="222"/>
      <c r="R141" s="222"/>
      <c r="S141" s="222"/>
      <c r="T141" s="223"/>
      <c r="AT141" s="224" t="s">
        <v>191</v>
      </c>
      <c r="AU141" s="224" t="s">
        <v>81</v>
      </c>
      <c r="AV141" s="15" t="s">
        <v>189</v>
      </c>
      <c r="AW141" s="15" t="s">
        <v>32</v>
      </c>
      <c r="AX141" s="15" t="s">
        <v>79</v>
      </c>
      <c r="AY141" s="224" t="s">
        <v>181</v>
      </c>
    </row>
    <row r="142" spans="1:65" s="2" customFormat="1" ht="90" customHeight="1">
      <c r="A142" s="34"/>
      <c r="B142" s="35"/>
      <c r="C142" s="225" t="s">
        <v>300</v>
      </c>
      <c r="D142" s="225" t="s">
        <v>199</v>
      </c>
      <c r="E142" s="226" t="s">
        <v>301</v>
      </c>
      <c r="F142" s="227" t="s">
        <v>302</v>
      </c>
      <c r="G142" s="228" t="s">
        <v>262</v>
      </c>
      <c r="H142" s="229">
        <v>300</v>
      </c>
      <c r="I142" s="230"/>
      <c r="J142" s="231">
        <f>ROUND(I142*H142,2)</f>
        <v>0</v>
      </c>
      <c r="K142" s="227" t="s">
        <v>187</v>
      </c>
      <c r="L142" s="39"/>
      <c r="M142" s="232" t="s">
        <v>19</v>
      </c>
      <c r="N142" s="233" t="s">
        <v>42</v>
      </c>
      <c r="O142" s="64"/>
      <c r="P142" s="188">
        <f>O142*H142</f>
        <v>0</v>
      </c>
      <c r="Q142" s="188">
        <v>0</v>
      </c>
      <c r="R142" s="188">
        <f>Q142*H142</f>
        <v>0</v>
      </c>
      <c r="S142" s="188">
        <v>0</v>
      </c>
      <c r="T142" s="189">
        <f>S142*H142</f>
        <v>0</v>
      </c>
      <c r="U142" s="34"/>
      <c r="V142" s="34"/>
      <c r="W142" s="34"/>
      <c r="X142" s="34"/>
      <c r="Y142" s="34"/>
      <c r="Z142" s="34"/>
      <c r="AA142" s="34"/>
      <c r="AB142" s="34"/>
      <c r="AC142" s="34"/>
      <c r="AD142" s="34"/>
      <c r="AE142" s="34"/>
      <c r="AR142" s="190" t="s">
        <v>189</v>
      </c>
      <c r="AT142" s="190" t="s">
        <v>199</v>
      </c>
      <c r="AU142" s="190" t="s">
        <v>81</v>
      </c>
      <c r="AY142" s="17" t="s">
        <v>181</v>
      </c>
      <c r="BE142" s="191">
        <f>IF(N142="základní",J142,0)</f>
        <v>0</v>
      </c>
      <c r="BF142" s="191">
        <f>IF(N142="snížená",J142,0)</f>
        <v>0</v>
      </c>
      <c r="BG142" s="191">
        <f>IF(N142="zákl. přenesená",J142,0)</f>
        <v>0</v>
      </c>
      <c r="BH142" s="191">
        <f>IF(N142="sníž. přenesená",J142,0)</f>
        <v>0</v>
      </c>
      <c r="BI142" s="191">
        <f>IF(N142="nulová",J142,0)</f>
        <v>0</v>
      </c>
      <c r="BJ142" s="17" t="s">
        <v>79</v>
      </c>
      <c r="BK142" s="191">
        <f>ROUND(I142*H142,2)</f>
        <v>0</v>
      </c>
      <c r="BL142" s="17" t="s">
        <v>189</v>
      </c>
      <c r="BM142" s="190" t="s">
        <v>743</v>
      </c>
    </row>
    <row r="143" spans="2:51" s="13" customFormat="1" ht="12">
      <c r="B143" s="192"/>
      <c r="C143" s="193"/>
      <c r="D143" s="194" t="s">
        <v>191</v>
      </c>
      <c r="E143" s="195" t="s">
        <v>19</v>
      </c>
      <c r="F143" s="196" t="s">
        <v>505</v>
      </c>
      <c r="G143" s="193"/>
      <c r="H143" s="195" t="s">
        <v>19</v>
      </c>
      <c r="I143" s="197"/>
      <c r="J143" s="193"/>
      <c r="K143" s="193"/>
      <c r="L143" s="198"/>
      <c r="M143" s="199"/>
      <c r="N143" s="200"/>
      <c r="O143" s="200"/>
      <c r="P143" s="200"/>
      <c r="Q143" s="200"/>
      <c r="R143" s="200"/>
      <c r="S143" s="200"/>
      <c r="T143" s="201"/>
      <c r="AT143" s="202" t="s">
        <v>191</v>
      </c>
      <c r="AU143" s="202" t="s">
        <v>81</v>
      </c>
      <c r="AV143" s="13" t="s">
        <v>79</v>
      </c>
      <c r="AW143" s="13" t="s">
        <v>32</v>
      </c>
      <c r="AX143" s="13" t="s">
        <v>71</v>
      </c>
      <c r="AY143" s="202" t="s">
        <v>181</v>
      </c>
    </row>
    <row r="144" spans="2:51" s="14" customFormat="1" ht="12">
      <c r="B144" s="203"/>
      <c r="C144" s="204"/>
      <c r="D144" s="194" t="s">
        <v>191</v>
      </c>
      <c r="E144" s="205" t="s">
        <v>19</v>
      </c>
      <c r="F144" s="206" t="s">
        <v>742</v>
      </c>
      <c r="G144" s="204"/>
      <c r="H144" s="207">
        <v>300</v>
      </c>
      <c r="I144" s="208"/>
      <c r="J144" s="204"/>
      <c r="K144" s="204"/>
      <c r="L144" s="209"/>
      <c r="M144" s="210"/>
      <c r="N144" s="211"/>
      <c r="O144" s="211"/>
      <c r="P144" s="211"/>
      <c r="Q144" s="211"/>
      <c r="R144" s="211"/>
      <c r="S144" s="211"/>
      <c r="T144" s="212"/>
      <c r="AT144" s="213" t="s">
        <v>191</v>
      </c>
      <c r="AU144" s="213" t="s">
        <v>81</v>
      </c>
      <c r="AV144" s="14" t="s">
        <v>81</v>
      </c>
      <c r="AW144" s="14" t="s">
        <v>32</v>
      </c>
      <c r="AX144" s="14" t="s">
        <v>71</v>
      </c>
      <c r="AY144" s="213" t="s">
        <v>181</v>
      </c>
    </row>
    <row r="145" spans="2:51" s="15" customFormat="1" ht="12">
      <c r="B145" s="214"/>
      <c r="C145" s="215"/>
      <c r="D145" s="194" t="s">
        <v>191</v>
      </c>
      <c r="E145" s="216" t="s">
        <v>19</v>
      </c>
      <c r="F145" s="217" t="s">
        <v>196</v>
      </c>
      <c r="G145" s="215"/>
      <c r="H145" s="218">
        <v>300</v>
      </c>
      <c r="I145" s="219"/>
      <c r="J145" s="215"/>
      <c r="K145" s="215"/>
      <c r="L145" s="220"/>
      <c r="M145" s="221"/>
      <c r="N145" s="222"/>
      <c r="O145" s="222"/>
      <c r="P145" s="222"/>
      <c r="Q145" s="222"/>
      <c r="R145" s="222"/>
      <c r="S145" s="222"/>
      <c r="T145" s="223"/>
      <c r="AT145" s="224" t="s">
        <v>191</v>
      </c>
      <c r="AU145" s="224" t="s">
        <v>81</v>
      </c>
      <c r="AV145" s="15" t="s">
        <v>189</v>
      </c>
      <c r="AW145" s="15" t="s">
        <v>32</v>
      </c>
      <c r="AX145" s="15" t="s">
        <v>79</v>
      </c>
      <c r="AY145" s="224" t="s">
        <v>181</v>
      </c>
    </row>
    <row r="146" spans="1:65" s="2" customFormat="1" ht="194.4" customHeight="1">
      <c r="A146" s="34"/>
      <c r="B146" s="35"/>
      <c r="C146" s="225" t="s">
        <v>304</v>
      </c>
      <c r="D146" s="225" t="s">
        <v>199</v>
      </c>
      <c r="E146" s="226" t="s">
        <v>305</v>
      </c>
      <c r="F146" s="227" t="s">
        <v>306</v>
      </c>
      <c r="G146" s="228" t="s">
        <v>223</v>
      </c>
      <c r="H146" s="229">
        <v>12</v>
      </c>
      <c r="I146" s="230"/>
      <c r="J146" s="231">
        <f>ROUND(I146*H146,2)</f>
        <v>0</v>
      </c>
      <c r="K146" s="227" t="s">
        <v>187</v>
      </c>
      <c r="L146" s="39"/>
      <c r="M146" s="232" t="s">
        <v>19</v>
      </c>
      <c r="N146" s="233" t="s">
        <v>42</v>
      </c>
      <c r="O146" s="64"/>
      <c r="P146" s="188">
        <f>O146*H146</f>
        <v>0</v>
      </c>
      <c r="Q146" s="188">
        <v>0</v>
      </c>
      <c r="R146" s="188">
        <f>Q146*H146</f>
        <v>0</v>
      </c>
      <c r="S146" s="188">
        <v>0</v>
      </c>
      <c r="T146" s="189">
        <f>S146*H146</f>
        <v>0</v>
      </c>
      <c r="U146" s="34"/>
      <c r="V146" s="34"/>
      <c r="W146" s="34"/>
      <c r="X146" s="34"/>
      <c r="Y146" s="34"/>
      <c r="Z146" s="34"/>
      <c r="AA146" s="34"/>
      <c r="AB146" s="34"/>
      <c r="AC146" s="34"/>
      <c r="AD146" s="34"/>
      <c r="AE146" s="34"/>
      <c r="AR146" s="190" t="s">
        <v>189</v>
      </c>
      <c r="AT146" s="190" t="s">
        <v>199</v>
      </c>
      <c r="AU146" s="190" t="s">
        <v>81</v>
      </c>
      <c r="AY146" s="17" t="s">
        <v>181</v>
      </c>
      <c r="BE146" s="191">
        <f>IF(N146="základní",J146,0)</f>
        <v>0</v>
      </c>
      <c r="BF146" s="191">
        <f>IF(N146="snížená",J146,0)</f>
        <v>0</v>
      </c>
      <c r="BG146" s="191">
        <f>IF(N146="zákl. přenesená",J146,0)</f>
        <v>0</v>
      </c>
      <c r="BH146" s="191">
        <f>IF(N146="sníž. přenesená",J146,0)</f>
        <v>0</v>
      </c>
      <c r="BI146" s="191">
        <f>IF(N146="nulová",J146,0)</f>
        <v>0</v>
      </c>
      <c r="BJ146" s="17" t="s">
        <v>79</v>
      </c>
      <c r="BK146" s="191">
        <f>ROUND(I146*H146,2)</f>
        <v>0</v>
      </c>
      <c r="BL146" s="17" t="s">
        <v>189</v>
      </c>
      <c r="BM146" s="190" t="s">
        <v>744</v>
      </c>
    </row>
    <row r="147" spans="1:47" s="2" customFormat="1" ht="19.2">
      <c r="A147" s="34"/>
      <c r="B147" s="35"/>
      <c r="C147" s="36"/>
      <c r="D147" s="194" t="s">
        <v>204</v>
      </c>
      <c r="E147" s="36"/>
      <c r="F147" s="234" t="s">
        <v>308</v>
      </c>
      <c r="G147" s="36"/>
      <c r="H147" s="36"/>
      <c r="I147" s="235"/>
      <c r="J147" s="36"/>
      <c r="K147" s="36"/>
      <c r="L147" s="39"/>
      <c r="M147" s="236"/>
      <c r="N147" s="237"/>
      <c r="O147" s="64"/>
      <c r="P147" s="64"/>
      <c r="Q147" s="64"/>
      <c r="R147" s="64"/>
      <c r="S147" s="64"/>
      <c r="T147" s="65"/>
      <c r="U147" s="34"/>
      <c r="V147" s="34"/>
      <c r="W147" s="34"/>
      <c r="X147" s="34"/>
      <c r="Y147" s="34"/>
      <c r="Z147" s="34"/>
      <c r="AA147" s="34"/>
      <c r="AB147" s="34"/>
      <c r="AC147" s="34"/>
      <c r="AD147" s="34"/>
      <c r="AE147" s="34"/>
      <c r="AT147" s="17" t="s">
        <v>204</v>
      </c>
      <c r="AU147" s="17" t="s">
        <v>81</v>
      </c>
    </row>
    <row r="148" spans="2:51" s="13" customFormat="1" ht="12">
      <c r="B148" s="192"/>
      <c r="C148" s="193"/>
      <c r="D148" s="194" t="s">
        <v>191</v>
      </c>
      <c r="E148" s="195" t="s">
        <v>19</v>
      </c>
      <c r="F148" s="196" t="s">
        <v>745</v>
      </c>
      <c r="G148" s="193"/>
      <c r="H148" s="195" t="s">
        <v>19</v>
      </c>
      <c r="I148" s="197"/>
      <c r="J148" s="193"/>
      <c r="K148" s="193"/>
      <c r="L148" s="198"/>
      <c r="M148" s="199"/>
      <c r="N148" s="200"/>
      <c r="O148" s="200"/>
      <c r="P148" s="200"/>
      <c r="Q148" s="200"/>
      <c r="R148" s="200"/>
      <c r="S148" s="200"/>
      <c r="T148" s="201"/>
      <c r="AT148" s="202" t="s">
        <v>191</v>
      </c>
      <c r="AU148" s="202" t="s">
        <v>81</v>
      </c>
      <c r="AV148" s="13" t="s">
        <v>79</v>
      </c>
      <c r="AW148" s="13" t="s">
        <v>32</v>
      </c>
      <c r="AX148" s="13" t="s">
        <v>71</v>
      </c>
      <c r="AY148" s="202" t="s">
        <v>181</v>
      </c>
    </row>
    <row r="149" spans="2:51" s="14" customFormat="1" ht="12">
      <c r="B149" s="203"/>
      <c r="C149" s="204"/>
      <c r="D149" s="194" t="s">
        <v>191</v>
      </c>
      <c r="E149" s="205" t="s">
        <v>19</v>
      </c>
      <c r="F149" s="206" t="s">
        <v>294</v>
      </c>
      <c r="G149" s="204"/>
      <c r="H149" s="207">
        <v>12</v>
      </c>
      <c r="I149" s="208"/>
      <c r="J149" s="204"/>
      <c r="K149" s="204"/>
      <c r="L149" s="209"/>
      <c r="M149" s="210"/>
      <c r="N149" s="211"/>
      <c r="O149" s="211"/>
      <c r="P149" s="211"/>
      <c r="Q149" s="211"/>
      <c r="R149" s="211"/>
      <c r="S149" s="211"/>
      <c r="T149" s="212"/>
      <c r="AT149" s="213" t="s">
        <v>191</v>
      </c>
      <c r="AU149" s="213" t="s">
        <v>81</v>
      </c>
      <c r="AV149" s="14" t="s">
        <v>81</v>
      </c>
      <c r="AW149" s="14" t="s">
        <v>32</v>
      </c>
      <c r="AX149" s="14" t="s">
        <v>71</v>
      </c>
      <c r="AY149" s="213" t="s">
        <v>181</v>
      </c>
    </row>
    <row r="150" spans="2:51" s="15" customFormat="1" ht="12">
      <c r="B150" s="214"/>
      <c r="C150" s="215"/>
      <c r="D150" s="194" t="s">
        <v>191</v>
      </c>
      <c r="E150" s="216" t="s">
        <v>19</v>
      </c>
      <c r="F150" s="217" t="s">
        <v>196</v>
      </c>
      <c r="G150" s="215"/>
      <c r="H150" s="218">
        <v>12</v>
      </c>
      <c r="I150" s="219"/>
      <c r="J150" s="215"/>
      <c r="K150" s="215"/>
      <c r="L150" s="220"/>
      <c r="M150" s="221"/>
      <c r="N150" s="222"/>
      <c r="O150" s="222"/>
      <c r="P150" s="222"/>
      <c r="Q150" s="222"/>
      <c r="R150" s="222"/>
      <c r="S150" s="222"/>
      <c r="T150" s="223"/>
      <c r="AT150" s="224" t="s">
        <v>191</v>
      </c>
      <c r="AU150" s="224" t="s">
        <v>81</v>
      </c>
      <c r="AV150" s="15" t="s">
        <v>189</v>
      </c>
      <c r="AW150" s="15" t="s">
        <v>32</v>
      </c>
      <c r="AX150" s="15" t="s">
        <v>79</v>
      </c>
      <c r="AY150" s="224" t="s">
        <v>181</v>
      </c>
    </row>
    <row r="151" spans="1:65" s="2" customFormat="1" ht="62.7" customHeight="1">
      <c r="A151" s="34"/>
      <c r="B151" s="35"/>
      <c r="C151" s="225" t="s">
        <v>8</v>
      </c>
      <c r="D151" s="225" t="s">
        <v>199</v>
      </c>
      <c r="E151" s="226" t="s">
        <v>746</v>
      </c>
      <c r="F151" s="227" t="s">
        <v>747</v>
      </c>
      <c r="G151" s="228" t="s">
        <v>262</v>
      </c>
      <c r="H151" s="229">
        <v>3.6</v>
      </c>
      <c r="I151" s="230"/>
      <c r="J151" s="231">
        <f>ROUND(I151*H151,2)</f>
        <v>0</v>
      </c>
      <c r="K151" s="227" t="s">
        <v>187</v>
      </c>
      <c r="L151" s="39"/>
      <c r="M151" s="232" t="s">
        <v>19</v>
      </c>
      <c r="N151" s="233" t="s">
        <v>42</v>
      </c>
      <c r="O151" s="64"/>
      <c r="P151" s="188">
        <f>O151*H151</f>
        <v>0</v>
      </c>
      <c r="Q151" s="188">
        <v>0</v>
      </c>
      <c r="R151" s="188">
        <f>Q151*H151</f>
        <v>0</v>
      </c>
      <c r="S151" s="188">
        <v>0</v>
      </c>
      <c r="T151" s="189">
        <f>S151*H151</f>
        <v>0</v>
      </c>
      <c r="U151" s="34"/>
      <c r="V151" s="34"/>
      <c r="W151" s="34"/>
      <c r="X151" s="34"/>
      <c r="Y151" s="34"/>
      <c r="Z151" s="34"/>
      <c r="AA151" s="34"/>
      <c r="AB151" s="34"/>
      <c r="AC151" s="34"/>
      <c r="AD151" s="34"/>
      <c r="AE151" s="34"/>
      <c r="AR151" s="190" t="s">
        <v>189</v>
      </c>
      <c r="AT151" s="190" t="s">
        <v>199</v>
      </c>
      <c r="AU151" s="190" t="s">
        <v>81</v>
      </c>
      <c r="AY151" s="17" t="s">
        <v>181</v>
      </c>
      <c r="BE151" s="191">
        <f>IF(N151="základní",J151,0)</f>
        <v>0</v>
      </c>
      <c r="BF151" s="191">
        <f>IF(N151="snížená",J151,0)</f>
        <v>0</v>
      </c>
      <c r="BG151" s="191">
        <f>IF(N151="zákl. přenesená",J151,0)</f>
        <v>0</v>
      </c>
      <c r="BH151" s="191">
        <f>IF(N151="sníž. přenesená",J151,0)</f>
        <v>0</v>
      </c>
      <c r="BI151" s="191">
        <f>IF(N151="nulová",J151,0)</f>
        <v>0</v>
      </c>
      <c r="BJ151" s="17" t="s">
        <v>79</v>
      </c>
      <c r="BK151" s="191">
        <f>ROUND(I151*H151,2)</f>
        <v>0</v>
      </c>
      <c r="BL151" s="17" t="s">
        <v>189</v>
      </c>
      <c r="BM151" s="190" t="s">
        <v>748</v>
      </c>
    </row>
    <row r="152" spans="2:51" s="13" customFormat="1" ht="12">
      <c r="B152" s="192"/>
      <c r="C152" s="193"/>
      <c r="D152" s="194" t="s">
        <v>191</v>
      </c>
      <c r="E152" s="195" t="s">
        <v>19</v>
      </c>
      <c r="F152" s="196" t="s">
        <v>749</v>
      </c>
      <c r="G152" s="193"/>
      <c r="H152" s="195" t="s">
        <v>19</v>
      </c>
      <c r="I152" s="197"/>
      <c r="J152" s="193"/>
      <c r="K152" s="193"/>
      <c r="L152" s="198"/>
      <c r="M152" s="199"/>
      <c r="N152" s="200"/>
      <c r="O152" s="200"/>
      <c r="P152" s="200"/>
      <c r="Q152" s="200"/>
      <c r="R152" s="200"/>
      <c r="S152" s="200"/>
      <c r="T152" s="201"/>
      <c r="AT152" s="202" t="s">
        <v>191</v>
      </c>
      <c r="AU152" s="202" t="s">
        <v>81</v>
      </c>
      <c r="AV152" s="13" t="s">
        <v>79</v>
      </c>
      <c r="AW152" s="13" t="s">
        <v>32</v>
      </c>
      <c r="AX152" s="13" t="s">
        <v>71</v>
      </c>
      <c r="AY152" s="202" t="s">
        <v>181</v>
      </c>
    </row>
    <row r="153" spans="2:51" s="14" customFormat="1" ht="12">
      <c r="B153" s="203"/>
      <c r="C153" s="204"/>
      <c r="D153" s="194" t="s">
        <v>191</v>
      </c>
      <c r="E153" s="205" t="s">
        <v>19</v>
      </c>
      <c r="F153" s="206" t="s">
        <v>750</v>
      </c>
      <c r="G153" s="204"/>
      <c r="H153" s="207">
        <v>3.6</v>
      </c>
      <c r="I153" s="208"/>
      <c r="J153" s="204"/>
      <c r="K153" s="204"/>
      <c r="L153" s="209"/>
      <c r="M153" s="210"/>
      <c r="N153" s="211"/>
      <c r="O153" s="211"/>
      <c r="P153" s="211"/>
      <c r="Q153" s="211"/>
      <c r="R153" s="211"/>
      <c r="S153" s="211"/>
      <c r="T153" s="212"/>
      <c r="AT153" s="213" t="s">
        <v>191</v>
      </c>
      <c r="AU153" s="213" t="s">
        <v>81</v>
      </c>
      <c r="AV153" s="14" t="s">
        <v>81</v>
      </c>
      <c r="AW153" s="14" t="s">
        <v>32</v>
      </c>
      <c r="AX153" s="14" t="s">
        <v>71</v>
      </c>
      <c r="AY153" s="213" t="s">
        <v>181</v>
      </c>
    </row>
    <row r="154" spans="2:51" s="15" customFormat="1" ht="12">
      <c r="B154" s="214"/>
      <c r="C154" s="215"/>
      <c r="D154" s="194" t="s">
        <v>191</v>
      </c>
      <c r="E154" s="216" t="s">
        <v>19</v>
      </c>
      <c r="F154" s="217" t="s">
        <v>196</v>
      </c>
      <c r="G154" s="215"/>
      <c r="H154" s="218">
        <v>3.6</v>
      </c>
      <c r="I154" s="219"/>
      <c r="J154" s="215"/>
      <c r="K154" s="215"/>
      <c r="L154" s="220"/>
      <c r="M154" s="221"/>
      <c r="N154" s="222"/>
      <c r="O154" s="222"/>
      <c r="P154" s="222"/>
      <c r="Q154" s="222"/>
      <c r="R154" s="222"/>
      <c r="S154" s="222"/>
      <c r="T154" s="223"/>
      <c r="AT154" s="224" t="s">
        <v>191</v>
      </c>
      <c r="AU154" s="224" t="s">
        <v>81</v>
      </c>
      <c r="AV154" s="15" t="s">
        <v>189</v>
      </c>
      <c r="AW154" s="15" t="s">
        <v>32</v>
      </c>
      <c r="AX154" s="15" t="s">
        <v>79</v>
      </c>
      <c r="AY154" s="224" t="s">
        <v>181</v>
      </c>
    </row>
    <row r="155" spans="1:65" s="2" customFormat="1" ht="66.75" customHeight="1">
      <c r="A155" s="34"/>
      <c r="B155" s="35"/>
      <c r="C155" s="225" t="s">
        <v>310</v>
      </c>
      <c r="D155" s="225" t="s">
        <v>199</v>
      </c>
      <c r="E155" s="226" t="s">
        <v>751</v>
      </c>
      <c r="F155" s="227" t="s">
        <v>752</v>
      </c>
      <c r="G155" s="228" t="s">
        <v>262</v>
      </c>
      <c r="H155" s="229">
        <v>3.6</v>
      </c>
      <c r="I155" s="230"/>
      <c r="J155" s="231">
        <f>ROUND(I155*H155,2)</f>
        <v>0</v>
      </c>
      <c r="K155" s="227" t="s">
        <v>187</v>
      </c>
      <c r="L155" s="39"/>
      <c r="M155" s="232" t="s">
        <v>19</v>
      </c>
      <c r="N155" s="233" t="s">
        <v>42</v>
      </c>
      <c r="O155" s="64"/>
      <c r="P155" s="188">
        <f>O155*H155</f>
        <v>0</v>
      </c>
      <c r="Q155" s="188">
        <v>0</v>
      </c>
      <c r="R155" s="188">
        <f>Q155*H155</f>
        <v>0</v>
      </c>
      <c r="S155" s="188">
        <v>0</v>
      </c>
      <c r="T155" s="189">
        <f>S155*H155</f>
        <v>0</v>
      </c>
      <c r="U155" s="34"/>
      <c r="V155" s="34"/>
      <c r="W155" s="34"/>
      <c r="X155" s="34"/>
      <c r="Y155" s="34"/>
      <c r="Z155" s="34"/>
      <c r="AA155" s="34"/>
      <c r="AB155" s="34"/>
      <c r="AC155" s="34"/>
      <c r="AD155" s="34"/>
      <c r="AE155" s="34"/>
      <c r="AR155" s="190" t="s">
        <v>189</v>
      </c>
      <c r="AT155" s="190" t="s">
        <v>199</v>
      </c>
      <c r="AU155" s="190" t="s">
        <v>81</v>
      </c>
      <c r="AY155" s="17" t="s">
        <v>181</v>
      </c>
      <c r="BE155" s="191">
        <f>IF(N155="základní",J155,0)</f>
        <v>0</v>
      </c>
      <c r="BF155" s="191">
        <f>IF(N155="snížená",J155,0)</f>
        <v>0</v>
      </c>
      <c r="BG155" s="191">
        <f>IF(N155="zákl. přenesená",J155,0)</f>
        <v>0</v>
      </c>
      <c r="BH155" s="191">
        <f>IF(N155="sníž. přenesená",J155,0)</f>
        <v>0</v>
      </c>
      <c r="BI155" s="191">
        <f>IF(N155="nulová",J155,0)</f>
        <v>0</v>
      </c>
      <c r="BJ155" s="17" t="s">
        <v>79</v>
      </c>
      <c r="BK155" s="191">
        <f>ROUND(I155*H155,2)</f>
        <v>0</v>
      </c>
      <c r="BL155" s="17" t="s">
        <v>189</v>
      </c>
      <c r="BM155" s="190" t="s">
        <v>753</v>
      </c>
    </row>
    <row r="156" spans="2:51" s="13" customFormat="1" ht="12">
      <c r="B156" s="192"/>
      <c r="C156" s="193"/>
      <c r="D156" s="194" t="s">
        <v>191</v>
      </c>
      <c r="E156" s="195" t="s">
        <v>19</v>
      </c>
      <c r="F156" s="196" t="s">
        <v>749</v>
      </c>
      <c r="G156" s="193"/>
      <c r="H156" s="195" t="s">
        <v>19</v>
      </c>
      <c r="I156" s="197"/>
      <c r="J156" s="193"/>
      <c r="K156" s="193"/>
      <c r="L156" s="198"/>
      <c r="M156" s="199"/>
      <c r="N156" s="200"/>
      <c r="O156" s="200"/>
      <c r="P156" s="200"/>
      <c r="Q156" s="200"/>
      <c r="R156" s="200"/>
      <c r="S156" s="200"/>
      <c r="T156" s="201"/>
      <c r="AT156" s="202" t="s">
        <v>191</v>
      </c>
      <c r="AU156" s="202" t="s">
        <v>81</v>
      </c>
      <c r="AV156" s="13" t="s">
        <v>79</v>
      </c>
      <c r="AW156" s="13" t="s">
        <v>32</v>
      </c>
      <c r="AX156" s="13" t="s">
        <v>71</v>
      </c>
      <c r="AY156" s="202" t="s">
        <v>181</v>
      </c>
    </row>
    <row r="157" spans="2:51" s="14" customFormat="1" ht="12">
      <c r="B157" s="203"/>
      <c r="C157" s="204"/>
      <c r="D157" s="194" t="s">
        <v>191</v>
      </c>
      <c r="E157" s="205" t="s">
        <v>19</v>
      </c>
      <c r="F157" s="206" t="s">
        <v>750</v>
      </c>
      <c r="G157" s="204"/>
      <c r="H157" s="207">
        <v>3.6</v>
      </c>
      <c r="I157" s="208"/>
      <c r="J157" s="204"/>
      <c r="K157" s="204"/>
      <c r="L157" s="209"/>
      <c r="M157" s="210"/>
      <c r="N157" s="211"/>
      <c r="O157" s="211"/>
      <c r="P157" s="211"/>
      <c r="Q157" s="211"/>
      <c r="R157" s="211"/>
      <c r="S157" s="211"/>
      <c r="T157" s="212"/>
      <c r="AT157" s="213" t="s">
        <v>191</v>
      </c>
      <c r="AU157" s="213" t="s">
        <v>81</v>
      </c>
      <c r="AV157" s="14" t="s">
        <v>81</v>
      </c>
      <c r="AW157" s="14" t="s">
        <v>32</v>
      </c>
      <c r="AX157" s="14" t="s">
        <v>71</v>
      </c>
      <c r="AY157" s="213" t="s">
        <v>181</v>
      </c>
    </row>
    <row r="158" spans="2:51" s="15" customFormat="1" ht="12">
      <c r="B158" s="214"/>
      <c r="C158" s="215"/>
      <c r="D158" s="194" t="s">
        <v>191</v>
      </c>
      <c r="E158" s="216" t="s">
        <v>19</v>
      </c>
      <c r="F158" s="217" t="s">
        <v>196</v>
      </c>
      <c r="G158" s="215"/>
      <c r="H158" s="218">
        <v>3.6</v>
      </c>
      <c r="I158" s="219"/>
      <c r="J158" s="215"/>
      <c r="K158" s="215"/>
      <c r="L158" s="220"/>
      <c r="M158" s="221"/>
      <c r="N158" s="222"/>
      <c r="O158" s="222"/>
      <c r="P158" s="222"/>
      <c r="Q158" s="222"/>
      <c r="R158" s="222"/>
      <c r="S158" s="222"/>
      <c r="T158" s="223"/>
      <c r="AT158" s="224" t="s">
        <v>191</v>
      </c>
      <c r="AU158" s="224" t="s">
        <v>81</v>
      </c>
      <c r="AV158" s="15" t="s">
        <v>189</v>
      </c>
      <c r="AW158" s="15" t="s">
        <v>32</v>
      </c>
      <c r="AX158" s="15" t="s">
        <v>79</v>
      </c>
      <c r="AY158" s="224" t="s">
        <v>181</v>
      </c>
    </row>
    <row r="159" spans="1:65" s="2" customFormat="1" ht="49.05" customHeight="1">
      <c r="A159" s="34"/>
      <c r="B159" s="35"/>
      <c r="C159" s="225" t="s">
        <v>312</v>
      </c>
      <c r="D159" s="225" t="s">
        <v>199</v>
      </c>
      <c r="E159" s="226" t="s">
        <v>512</v>
      </c>
      <c r="F159" s="227" t="s">
        <v>513</v>
      </c>
      <c r="G159" s="228" t="s">
        <v>223</v>
      </c>
      <c r="H159" s="229">
        <v>4</v>
      </c>
      <c r="I159" s="230"/>
      <c r="J159" s="231">
        <f>ROUND(I159*H159,2)</f>
        <v>0</v>
      </c>
      <c r="K159" s="227" t="s">
        <v>187</v>
      </c>
      <c r="L159" s="39"/>
      <c r="M159" s="232" t="s">
        <v>19</v>
      </c>
      <c r="N159" s="233" t="s">
        <v>42</v>
      </c>
      <c r="O159" s="64"/>
      <c r="P159" s="188">
        <f>O159*H159</f>
        <v>0</v>
      </c>
      <c r="Q159" s="188">
        <v>0</v>
      </c>
      <c r="R159" s="188">
        <f>Q159*H159</f>
        <v>0</v>
      </c>
      <c r="S159" s="188">
        <v>0</v>
      </c>
      <c r="T159" s="189">
        <f>S159*H159</f>
        <v>0</v>
      </c>
      <c r="U159" s="34"/>
      <c r="V159" s="34"/>
      <c r="W159" s="34"/>
      <c r="X159" s="34"/>
      <c r="Y159" s="34"/>
      <c r="Z159" s="34"/>
      <c r="AA159" s="34"/>
      <c r="AB159" s="34"/>
      <c r="AC159" s="34"/>
      <c r="AD159" s="34"/>
      <c r="AE159" s="34"/>
      <c r="AR159" s="190" t="s">
        <v>189</v>
      </c>
      <c r="AT159" s="190" t="s">
        <v>199</v>
      </c>
      <c r="AU159" s="190" t="s">
        <v>81</v>
      </c>
      <c r="AY159" s="17" t="s">
        <v>181</v>
      </c>
      <c r="BE159" s="191">
        <f>IF(N159="základní",J159,0)</f>
        <v>0</v>
      </c>
      <c r="BF159" s="191">
        <f>IF(N159="snížená",J159,0)</f>
        <v>0</v>
      </c>
      <c r="BG159" s="191">
        <f>IF(N159="zákl. přenesená",J159,0)</f>
        <v>0</v>
      </c>
      <c r="BH159" s="191">
        <f>IF(N159="sníž. přenesená",J159,0)</f>
        <v>0</v>
      </c>
      <c r="BI159" s="191">
        <f>IF(N159="nulová",J159,0)</f>
        <v>0</v>
      </c>
      <c r="BJ159" s="17" t="s">
        <v>79</v>
      </c>
      <c r="BK159" s="191">
        <f>ROUND(I159*H159,2)</f>
        <v>0</v>
      </c>
      <c r="BL159" s="17" t="s">
        <v>189</v>
      </c>
      <c r="BM159" s="190" t="s">
        <v>754</v>
      </c>
    </row>
    <row r="160" spans="2:51" s="13" customFormat="1" ht="12">
      <c r="B160" s="192"/>
      <c r="C160" s="193"/>
      <c r="D160" s="194" t="s">
        <v>191</v>
      </c>
      <c r="E160" s="195" t="s">
        <v>19</v>
      </c>
      <c r="F160" s="196" t="s">
        <v>749</v>
      </c>
      <c r="G160" s="193"/>
      <c r="H160" s="195" t="s">
        <v>19</v>
      </c>
      <c r="I160" s="197"/>
      <c r="J160" s="193"/>
      <c r="K160" s="193"/>
      <c r="L160" s="198"/>
      <c r="M160" s="199"/>
      <c r="N160" s="200"/>
      <c r="O160" s="200"/>
      <c r="P160" s="200"/>
      <c r="Q160" s="200"/>
      <c r="R160" s="200"/>
      <c r="S160" s="200"/>
      <c r="T160" s="201"/>
      <c r="AT160" s="202" t="s">
        <v>191</v>
      </c>
      <c r="AU160" s="202" t="s">
        <v>81</v>
      </c>
      <c r="AV160" s="13" t="s">
        <v>79</v>
      </c>
      <c r="AW160" s="13" t="s">
        <v>32</v>
      </c>
      <c r="AX160" s="13" t="s">
        <v>71</v>
      </c>
      <c r="AY160" s="202" t="s">
        <v>181</v>
      </c>
    </row>
    <row r="161" spans="2:51" s="14" customFormat="1" ht="12">
      <c r="B161" s="203"/>
      <c r="C161" s="204"/>
      <c r="D161" s="194" t="s">
        <v>191</v>
      </c>
      <c r="E161" s="205" t="s">
        <v>19</v>
      </c>
      <c r="F161" s="206" t="s">
        <v>189</v>
      </c>
      <c r="G161" s="204"/>
      <c r="H161" s="207">
        <v>4</v>
      </c>
      <c r="I161" s="208"/>
      <c r="J161" s="204"/>
      <c r="K161" s="204"/>
      <c r="L161" s="209"/>
      <c r="M161" s="210"/>
      <c r="N161" s="211"/>
      <c r="O161" s="211"/>
      <c r="P161" s="211"/>
      <c r="Q161" s="211"/>
      <c r="R161" s="211"/>
      <c r="S161" s="211"/>
      <c r="T161" s="212"/>
      <c r="AT161" s="213" t="s">
        <v>191</v>
      </c>
      <c r="AU161" s="213" t="s">
        <v>81</v>
      </c>
      <c r="AV161" s="14" t="s">
        <v>81</v>
      </c>
      <c r="AW161" s="14" t="s">
        <v>32</v>
      </c>
      <c r="AX161" s="14" t="s">
        <v>71</v>
      </c>
      <c r="AY161" s="213" t="s">
        <v>181</v>
      </c>
    </row>
    <row r="162" spans="2:51" s="15" customFormat="1" ht="12">
      <c r="B162" s="214"/>
      <c r="C162" s="215"/>
      <c r="D162" s="194" t="s">
        <v>191</v>
      </c>
      <c r="E162" s="216" t="s">
        <v>19</v>
      </c>
      <c r="F162" s="217" t="s">
        <v>196</v>
      </c>
      <c r="G162" s="215"/>
      <c r="H162" s="218">
        <v>4</v>
      </c>
      <c r="I162" s="219"/>
      <c r="J162" s="215"/>
      <c r="K162" s="215"/>
      <c r="L162" s="220"/>
      <c r="M162" s="221"/>
      <c r="N162" s="222"/>
      <c r="O162" s="222"/>
      <c r="P162" s="222"/>
      <c r="Q162" s="222"/>
      <c r="R162" s="222"/>
      <c r="S162" s="222"/>
      <c r="T162" s="223"/>
      <c r="AT162" s="224" t="s">
        <v>191</v>
      </c>
      <c r="AU162" s="224" t="s">
        <v>81</v>
      </c>
      <c r="AV162" s="15" t="s">
        <v>189</v>
      </c>
      <c r="AW162" s="15" t="s">
        <v>32</v>
      </c>
      <c r="AX162" s="15" t="s">
        <v>79</v>
      </c>
      <c r="AY162" s="224" t="s">
        <v>181</v>
      </c>
    </row>
    <row r="163" spans="1:65" s="2" customFormat="1" ht="49.05" customHeight="1">
      <c r="A163" s="34"/>
      <c r="B163" s="35"/>
      <c r="C163" s="225" t="s">
        <v>315</v>
      </c>
      <c r="D163" s="225" t="s">
        <v>199</v>
      </c>
      <c r="E163" s="226" t="s">
        <v>516</v>
      </c>
      <c r="F163" s="227" t="s">
        <v>517</v>
      </c>
      <c r="G163" s="228" t="s">
        <v>223</v>
      </c>
      <c r="H163" s="229">
        <v>2</v>
      </c>
      <c r="I163" s="230"/>
      <c r="J163" s="231">
        <f>ROUND(I163*H163,2)</f>
        <v>0</v>
      </c>
      <c r="K163" s="227" t="s">
        <v>187</v>
      </c>
      <c r="L163" s="39"/>
      <c r="M163" s="232" t="s">
        <v>19</v>
      </c>
      <c r="N163" s="233" t="s">
        <v>42</v>
      </c>
      <c r="O163" s="64"/>
      <c r="P163" s="188">
        <f>O163*H163</f>
        <v>0</v>
      </c>
      <c r="Q163" s="188">
        <v>0</v>
      </c>
      <c r="R163" s="188">
        <f>Q163*H163</f>
        <v>0</v>
      </c>
      <c r="S163" s="188">
        <v>0</v>
      </c>
      <c r="T163" s="189">
        <f>S163*H163</f>
        <v>0</v>
      </c>
      <c r="U163" s="34"/>
      <c r="V163" s="34"/>
      <c r="W163" s="34"/>
      <c r="X163" s="34"/>
      <c r="Y163" s="34"/>
      <c r="Z163" s="34"/>
      <c r="AA163" s="34"/>
      <c r="AB163" s="34"/>
      <c r="AC163" s="34"/>
      <c r="AD163" s="34"/>
      <c r="AE163" s="34"/>
      <c r="AR163" s="190" t="s">
        <v>189</v>
      </c>
      <c r="AT163" s="190" t="s">
        <v>199</v>
      </c>
      <c r="AU163" s="190" t="s">
        <v>81</v>
      </c>
      <c r="AY163" s="17" t="s">
        <v>181</v>
      </c>
      <c r="BE163" s="191">
        <f>IF(N163="základní",J163,0)</f>
        <v>0</v>
      </c>
      <c r="BF163" s="191">
        <f>IF(N163="snížená",J163,0)</f>
        <v>0</v>
      </c>
      <c r="BG163" s="191">
        <f>IF(N163="zákl. přenesená",J163,0)</f>
        <v>0</v>
      </c>
      <c r="BH163" s="191">
        <f>IF(N163="sníž. přenesená",J163,0)</f>
        <v>0</v>
      </c>
      <c r="BI163" s="191">
        <f>IF(N163="nulová",J163,0)</f>
        <v>0</v>
      </c>
      <c r="BJ163" s="17" t="s">
        <v>79</v>
      </c>
      <c r="BK163" s="191">
        <f>ROUND(I163*H163,2)</f>
        <v>0</v>
      </c>
      <c r="BL163" s="17" t="s">
        <v>189</v>
      </c>
      <c r="BM163" s="190" t="s">
        <v>755</v>
      </c>
    </row>
    <row r="164" spans="2:51" s="13" customFormat="1" ht="12">
      <c r="B164" s="192"/>
      <c r="C164" s="193"/>
      <c r="D164" s="194" t="s">
        <v>191</v>
      </c>
      <c r="E164" s="195" t="s">
        <v>19</v>
      </c>
      <c r="F164" s="196" t="s">
        <v>749</v>
      </c>
      <c r="G164" s="193"/>
      <c r="H164" s="195" t="s">
        <v>19</v>
      </c>
      <c r="I164" s="197"/>
      <c r="J164" s="193"/>
      <c r="K164" s="193"/>
      <c r="L164" s="198"/>
      <c r="M164" s="199"/>
      <c r="N164" s="200"/>
      <c r="O164" s="200"/>
      <c r="P164" s="200"/>
      <c r="Q164" s="200"/>
      <c r="R164" s="200"/>
      <c r="S164" s="200"/>
      <c r="T164" s="201"/>
      <c r="AT164" s="202" t="s">
        <v>191</v>
      </c>
      <c r="AU164" s="202" t="s">
        <v>81</v>
      </c>
      <c r="AV164" s="13" t="s">
        <v>79</v>
      </c>
      <c r="AW164" s="13" t="s">
        <v>32</v>
      </c>
      <c r="AX164" s="13" t="s">
        <v>71</v>
      </c>
      <c r="AY164" s="202" t="s">
        <v>181</v>
      </c>
    </row>
    <row r="165" spans="2:51" s="14" customFormat="1" ht="12">
      <c r="B165" s="203"/>
      <c r="C165" s="204"/>
      <c r="D165" s="194" t="s">
        <v>191</v>
      </c>
      <c r="E165" s="205" t="s">
        <v>19</v>
      </c>
      <c r="F165" s="206" t="s">
        <v>81</v>
      </c>
      <c r="G165" s="204"/>
      <c r="H165" s="207">
        <v>2</v>
      </c>
      <c r="I165" s="208"/>
      <c r="J165" s="204"/>
      <c r="K165" s="204"/>
      <c r="L165" s="209"/>
      <c r="M165" s="210"/>
      <c r="N165" s="211"/>
      <c r="O165" s="211"/>
      <c r="P165" s="211"/>
      <c r="Q165" s="211"/>
      <c r="R165" s="211"/>
      <c r="S165" s="211"/>
      <c r="T165" s="212"/>
      <c r="AT165" s="213" t="s">
        <v>191</v>
      </c>
      <c r="AU165" s="213" t="s">
        <v>81</v>
      </c>
      <c r="AV165" s="14" t="s">
        <v>81</v>
      </c>
      <c r="AW165" s="14" t="s">
        <v>32</v>
      </c>
      <c r="AX165" s="14" t="s">
        <v>71</v>
      </c>
      <c r="AY165" s="213" t="s">
        <v>181</v>
      </c>
    </row>
    <row r="166" spans="2:51" s="15" customFormat="1" ht="12">
      <c r="B166" s="214"/>
      <c r="C166" s="215"/>
      <c r="D166" s="194" t="s">
        <v>191</v>
      </c>
      <c r="E166" s="216" t="s">
        <v>19</v>
      </c>
      <c r="F166" s="217" t="s">
        <v>196</v>
      </c>
      <c r="G166" s="215"/>
      <c r="H166" s="218">
        <v>2</v>
      </c>
      <c r="I166" s="219"/>
      <c r="J166" s="215"/>
      <c r="K166" s="215"/>
      <c r="L166" s="220"/>
      <c r="M166" s="221"/>
      <c r="N166" s="222"/>
      <c r="O166" s="222"/>
      <c r="P166" s="222"/>
      <c r="Q166" s="222"/>
      <c r="R166" s="222"/>
      <c r="S166" s="222"/>
      <c r="T166" s="223"/>
      <c r="AT166" s="224" t="s">
        <v>191</v>
      </c>
      <c r="AU166" s="224" t="s">
        <v>81</v>
      </c>
      <c r="AV166" s="15" t="s">
        <v>189</v>
      </c>
      <c r="AW166" s="15" t="s">
        <v>32</v>
      </c>
      <c r="AX166" s="15" t="s">
        <v>79</v>
      </c>
      <c r="AY166" s="224" t="s">
        <v>181</v>
      </c>
    </row>
    <row r="167" spans="1:65" s="2" customFormat="1" ht="55.5" customHeight="1">
      <c r="A167" s="34"/>
      <c r="B167" s="35"/>
      <c r="C167" s="225" t="s">
        <v>317</v>
      </c>
      <c r="D167" s="225" t="s">
        <v>199</v>
      </c>
      <c r="E167" s="226" t="s">
        <v>519</v>
      </c>
      <c r="F167" s="227" t="s">
        <v>520</v>
      </c>
      <c r="G167" s="228" t="s">
        <v>223</v>
      </c>
      <c r="H167" s="229">
        <v>4</v>
      </c>
      <c r="I167" s="230"/>
      <c r="J167" s="231">
        <f>ROUND(I167*H167,2)</f>
        <v>0</v>
      </c>
      <c r="K167" s="227" t="s">
        <v>187</v>
      </c>
      <c r="L167" s="39"/>
      <c r="M167" s="232" t="s">
        <v>19</v>
      </c>
      <c r="N167" s="233" t="s">
        <v>42</v>
      </c>
      <c r="O167" s="64"/>
      <c r="P167" s="188">
        <f>O167*H167</f>
        <v>0</v>
      </c>
      <c r="Q167" s="188">
        <v>0</v>
      </c>
      <c r="R167" s="188">
        <f>Q167*H167</f>
        <v>0</v>
      </c>
      <c r="S167" s="188">
        <v>0</v>
      </c>
      <c r="T167" s="189">
        <f>S167*H167</f>
        <v>0</v>
      </c>
      <c r="U167" s="34"/>
      <c r="V167" s="34"/>
      <c r="W167" s="34"/>
      <c r="X167" s="34"/>
      <c r="Y167" s="34"/>
      <c r="Z167" s="34"/>
      <c r="AA167" s="34"/>
      <c r="AB167" s="34"/>
      <c r="AC167" s="34"/>
      <c r="AD167" s="34"/>
      <c r="AE167" s="34"/>
      <c r="AR167" s="190" t="s">
        <v>189</v>
      </c>
      <c r="AT167" s="190" t="s">
        <v>199</v>
      </c>
      <c r="AU167" s="190" t="s">
        <v>81</v>
      </c>
      <c r="AY167" s="17" t="s">
        <v>181</v>
      </c>
      <c r="BE167" s="191">
        <f>IF(N167="základní",J167,0)</f>
        <v>0</v>
      </c>
      <c r="BF167" s="191">
        <f>IF(N167="snížená",J167,0)</f>
        <v>0</v>
      </c>
      <c r="BG167" s="191">
        <f>IF(N167="zákl. přenesená",J167,0)</f>
        <v>0</v>
      </c>
      <c r="BH167" s="191">
        <f>IF(N167="sníž. přenesená",J167,0)</f>
        <v>0</v>
      </c>
      <c r="BI167" s="191">
        <f>IF(N167="nulová",J167,0)</f>
        <v>0</v>
      </c>
      <c r="BJ167" s="17" t="s">
        <v>79</v>
      </c>
      <c r="BK167" s="191">
        <f>ROUND(I167*H167,2)</f>
        <v>0</v>
      </c>
      <c r="BL167" s="17" t="s">
        <v>189</v>
      </c>
      <c r="BM167" s="190" t="s">
        <v>756</v>
      </c>
    </row>
    <row r="168" spans="2:51" s="13" customFormat="1" ht="12">
      <c r="B168" s="192"/>
      <c r="C168" s="193"/>
      <c r="D168" s="194" t="s">
        <v>191</v>
      </c>
      <c r="E168" s="195" t="s">
        <v>19</v>
      </c>
      <c r="F168" s="196" t="s">
        <v>749</v>
      </c>
      <c r="G168" s="193"/>
      <c r="H168" s="195" t="s">
        <v>19</v>
      </c>
      <c r="I168" s="197"/>
      <c r="J168" s="193"/>
      <c r="K168" s="193"/>
      <c r="L168" s="198"/>
      <c r="M168" s="199"/>
      <c r="N168" s="200"/>
      <c r="O168" s="200"/>
      <c r="P168" s="200"/>
      <c r="Q168" s="200"/>
      <c r="R168" s="200"/>
      <c r="S168" s="200"/>
      <c r="T168" s="201"/>
      <c r="AT168" s="202" t="s">
        <v>191</v>
      </c>
      <c r="AU168" s="202" t="s">
        <v>81</v>
      </c>
      <c r="AV168" s="13" t="s">
        <v>79</v>
      </c>
      <c r="AW168" s="13" t="s">
        <v>32</v>
      </c>
      <c r="AX168" s="13" t="s">
        <v>71</v>
      </c>
      <c r="AY168" s="202" t="s">
        <v>181</v>
      </c>
    </row>
    <row r="169" spans="2:51" s="14" customFormat="1" ht="12">
      <c r="B169" s="203"/>
      <c r="C169" s="204"/>
      <c r="D169" s="194" t="s">
        <v>191</v>
      </c>
      <c r="E169" s="205" t="s">
        <v>19</v>
      </c>
      <c r="F169" s="206" t="s">
        <v>189</v>
      </c>
      <c r="G169" s="204"/>
      <c r="H169" s="207">
        <v>4</v>
      </c>
      <c r="I169" s="208"/>
      <c r="J169" s="204"/>
      <c r="K169" s="204"/>
      <c r="L169" s="209"/>
      <c r="M169" s="210"/>
      <c r="N169" s="211"/>
      <c r="O169" s="211"/>
      <c r="P169" s="211"/>
      <c r="Q169" s="211"/>
      <c r="R169" s="211"/>
      <c r="S169" s="211"/>
      <c r="T169" s="212"/>
      <c r="AT169" s="213" t="s">
        <v>191</v>
      </c>
      <c r="AU169" s="213" t="s">
        <v>81</v>
      </c>
      <c r="AV169" s="14" t="s">
        <v>81</v>
      </c>
      <c r="AW169" s="14" t="s">
        <v>32</v>
      </c>
      <c r="AX169" s="14" t="s">
        <v>71</v>
      </c>
      <c r="AY169" s="213" t="s">
        <v>181</v>
      </c>
    </row>
    <row r="170" spans="2:51" s="15" customFormat="1" ht="12">
      <c r="B170" s="214"/>
      <c r="C170" s="215"/>
      <c r="D170" s="194" t="s">
        <v>191</v>
      </c>
      <c r="E170" s="216" t="s">
        <v>19</v>
      </c>
      <c r="F170" s="217" t="s">
        <v>196</v>
      </c>
      <c r="G170" s="215"/>
      <c r="H170" s="218">
        <v>4</v>
      </c>
      <c r="I170" s="219"/>
      <c r="J170" s="215"/>
      <c r="K170" s="215"/>
      <c r="L170" s="220"/>
      <c r="M170" s="221"/>
      <c r="N170" s="222"/>
      <c r="O170" s="222"/>
      <c r="P170" s="222"/>
      <c r="Q170" s="222"/>
      <c r="R170" s="222"/>
      <c r="S170" s="222"/>
      <c r="T170" s="223"/>
      <c r="AT170" s="224" t="s">
        <v>191</v>
      </c>
      <c r="AU170" s="224" t="s">
        <v>81</v>
      </c>
      <c r="AV170" s="15" t="s">
        <v>189</v>
      </c>
      <c r="AW170" s="15" t="s">
        <v>32</v>
      </c>
      <c r="AX170" s="15" t="s">
        <v>79</v>
      </c>
      <c r="AY170" s="224" t="s">
        <v>181</v>
      </c>
    </row>
    <row r="171" spans="1:65" s="2" customFormat="1" ht="55.5" customHeight="1">
      <c r="A171" s="34"/>
      <c r="B171" s="35"/>
      <c r="C171" s="225" t="s">
        <v>320</v>
      </c>
      <c r="D171" s="225" t="s">
        <v>199</v>
      </c>
      <c r="E171" s="226" t="s">
        <v>522</v>
      </c>
      <c r="F171" s="227" t="s">
        <v>523</v>
      </c>
      <c r="G171" s="228" t="s">
        <v>223</v>
      </c>
      <c r="H171" s="229">
        <v>2</v>
      </c>
      <c r="I171" s="230"/>
      <c r="J171" s="231">
        <f>ROUND(I171*H171,2)</f>
        <v>0</v>
      </c>
      <c r="K171" s="227" t="s">
        <v>187</v>
      </c>
      <c r="L171" s="39"/>
      <c r="M171" s="232" t="s">
        <v>19</v>
      </c>
      <c r="N171" s="233" t="s">
        <v>42</v>
      </c>
      <c r="O171" s="64"/>
      <c r="P171" s="188">
        <f>O171*H171</f>
        <v>0</v>
      </c>
      <c r="Q171" s="188">
        <v>0</v>
      </c>
      <c r="R171" s="188">
        <f>Q171*H171</f>
        <v>0</v>
      </c>
      <c r="S171" s="188">
        <v>0</v>
      </c>
      <c r="T171" s="189">
        <f>S171*H171</f>
        <v>0</v>
      </c>
      <c r="U171" s="34"/>
      <c r="V171" s="34"/>
      <c r="W171" s="34"/>
      <c r="X171" s="34"/>
      <c r="Y171" s="34"/>
      <c r="Z171" s="34"/>
      <c r="AA171" s="34"/>
      <c r="AB171" s="34"/>
      <c r="AC171" s="34"/>
      <c r="AD171" s="34"/>
      <c r="AE171" s="34"/>
      <c r="AR171" s="190" t="s">
        <v>189</v>
      </c>
      <c r="AT171" s="190" t="s">
        <v>199</v>
      </c>
      <c r="AU171" s="190" t="s">
        <v>81</v>
      </c>
      <c r="AY171" s="17" t="s">
        <v>181</v>
      </c>
      <c r="BE171" s="191">
        <f>IF(N171="základní",J171,0)</f>
        <v>0</v>
      </c>
      <c r="BF171" s="191">
        <f>IF(N171="snížená",J171,0)</f>
        <v>0</v>
      </c>
      <c r="BG171" s="191">
        <f>IF(N171="zákl. přenesená",J171,0)</f>
        <v>0</v>
      </c>
      <c r="BH171" s="191">
        <f>IF(N171="sníž. přenesená",J171,0)</f>
        <v>0</v>
      </c>
      <c r="BI171" s="191">
        <f>IF(N171="nulová",J171,0)</f>
        <v>0</v>
      </c>
      <c r="BJ171" s="17" t="s">
        <v>79</v>
      </c>
      <c r="BK171" s="191">
        <f>ROUND(I171*H171,2)</f>
        <v>0</v>
      </c>
      <c r="BL171" s="17" t="s">
        <v>189</v>
      </c>
      <c r="BM171" s="190" t="s">
        <v>757</v>
      </c>
    </row>
    <row r="172" spans="2:51" s="13" customFormat="1" ht="12">
      <c r="B172" s="192"/>
      <c r="C172" s="193"/>
      <c r="D172" s="194" t="s">
        <v>191</v>
      </c>
      <c r="E172" s="195" t="s">
        <v>19</v>
      </c>
      <c r="F172" s="196" t="s">
        <v>749</v>
      </c>
      <c r="G172" s="193"/>
      <c r="H172" s="195" t="s">
        <v>19</v>
      </c>
      <c r="I172" s="197"/>
      <c r="J172" s="193"/>
      <c r="K172" s="193"/>
      <c r="L172" s="198"/>
      <c r="M172" s="199"/>
      <c r="N172" s="200"/>
      <c r="O172" s="200"/>
      <c r="P172" s="200"/>
      <c r="Q172" s="200"/>
      <c r="R172" s="200"/>
      <c r="S172" s="200"/>
      <c r="T172" s="201"/>
      <c r="AT172" s="202" t="s">
        <v>191</v>
      </c>
      <c r="AU172" s="202" t="s">
        <v>81</v>
      </c>
      <c r="AV172" s="13" t="s">
        <v>79</v>
      </c>
      <c r="AW172" s="13" t="s">
        <v>32</v>
      </c>
      <c r="AX172" s="13" t="s">
        <v>71</v>
      </c>
      <c r="AY172" s="202" t="s">
        <v>181</v>
      </c>
    </row>
    <row r="173" spans="2:51" s="14" customFormat="1" ht="12">
      <c r="B173" s="203"/>
      <c r="C173" s="204"/>
      <c r="D173" s="194" t="s">
        <v>191</v>
      </c>
      <c r="E173" s="205" t="s">
        <v>19</v>
      </c>
      <c r="F173" s="206" t="s">
        <v>81</v>
      </c>
      <c r="G173" s="204"/>
      <c r="H173" s="207">
        <v>2</v>
      </c>
      <c r="I173" s="208"/>
      <c r="J173" s="204"/>
      <c r="K173" s="204"/>
      <c r="L173" s="209"/>
      <c r="M173" s="210"/>
      <c r="N173" s="211"/>
      <c r="O173" s="211"/>
      <c r="P173" s="211"/>
      <c r="Q173" s="211"/>
      <c r="R173" s="211"/>
      <c r="S173" s="211"/>
      <c r="T173" s="212"/>
      <c r="AT173" s="213" t="s">
        <v>191</v>
      </c>
      <c r="AU173" s="213" t="s">
        <v>81</v>
      </c>
      <c r="AV173" s="14" t="s">
        <v>81</v>
      </c>
      <c r="AW173" s="14" t="s">
        <v>32</v>
      </c>
      <c r="AX173" s="14" t="s">
        <v>71</v>
      </c>
      <c r="AY173" s="213" t="s">
        <v>181</v>
      </c>
    </row>
    <row r="174" spans="2:51" s="15" customFormat="1" ht="12">
      <c r="B174" s="214"/>
      <c r="C174" s="215"/>
      <c r="D174" s="194" t="s">
        <v>191</v>
      </c>
      <c r="E174" s="216" t="s">
        <v>19</v>
      </c>
      <c r="F174" s="217" t="s">
        <v>196</v>
      </c>
      <c r="G174" s="215"/>
      <c r="H174" s="218">
        <v>2</v>
      </c>
      <c r="I174" s="219"/>
      <c r="J174" s="215"/>
      <c r="K174" s="215"/>
      <c r="L174" s="220"/>
      <c r="M174" s="221"/>
      <c r="N174" s="222"/>
      <c r="O174" s="222"/>
      <c r="P174" s="222"/>
      <c r="Q174" s="222"/>
      <c r="R174" s="222"/>
      <c r="S174" s="222"/>
      <c r="T174" s="223"/>
      <c r="AT174" s="224" t="s">
        <v>191</v>
      </c>
      <c r="AU174" s="224" t="s">
        <v>81</v>
      </c>
      <c r="AV174" s="15" t="s">
        <v>189</v>
      </c>
      <c r="AW174" s="15" t="s">
        <v>32</v>
      </c>
      <c r="AX174" s="15" t="s">
        <v>79</v>
      </c>
      <c r="AY174" s="224" t="s">
        <v>181</v>
      </c>
    </row>
    <row r="175" spans="2:63" s="12" customFormat="1" ht="22.8" customHeight="1">
      <c r="B175" s="162"/>
      <c r="C175" s="163"/>
      <c r="D175" s="164" t="s">
        <v>70</v>
      </c>
      <c r="E175" s="176" t="s">
        <v>219</v>
      </c>
      <c r="F175" s="176" t="s">
        <v>220</v>
      </c>
      <c r="G175" s="163"/>
      <c r="H175" s="163"/>
      <c r="I175" s="166"/>
      <c r="J175" s="177">
        <f>BK175</f>
        <v>0</v>
      </c>
      <c r="K175" s="163"/>
      <c r="L175" s="168"/>
      <c r="M175" s="169"/>
      <c r="N175" s="170"/>
      <c r="O175" s="170"/>
      <c r="P175" s="171">
        <f>SUM(P176:P202)</f>
        <v>0</v>
      </c>
      <c r="Q175" s="170"/>
      <c r="R175" s="171">
        <f>SUM(R176:R202)</f>
        <v>0</v>
      </c>
      <c r="S175" s="170"/>
      <c r="T175" s="172">
        <f>SUM(T176:T202)</f>
        <v>0</v>
      </c>
      <c r="AR175" s="173" t="s">
        <v>189</v>
      </c>
      <c r="AT175" s="174" t="s">
        <v>70</v>
      </c>
      <c r="AU175" s="174" t="s">
        <v>79</v>
      </c>
      <c r="AY175" s="173" t="s">
        <v>181</v>
      </c>
      <c r="BK175" s="175">
        <f>SUM(BK176:BK202)</f>
        <v>0</v>
      </c>
    </row>
    <row r="176" spans="1:65" s="2" customFormat="1" ht="55.5" customHeight="1">
      <c r="A176" s="34"/>
      <c r="B176" s="35"/>
      <c r="C176" s="225" t="s">
        <v>7</v>
      </c>
      <c r="D176" s="225" t="s">
        <v>199</v>
      </c>
      <c r="E176" s="226" t="s">
        <v>221</v>
      </c>
      <c r="F176" s="227" t="s">
        <v>222</v>
      </c>
      <c r="G176" s="228" t="s">
        <v>223</v>
      </c>
      <c r="H176" s="229">
        <v>12</v>
      </c>
      <c r="I176" s="230"/>
      <c r="J176" s="231">
        <f>ROUND(I176*H176,2)</f>
        <v>0</v>
      </c>
      <c r="K176" s="227" t="s">
        <v>187</v>
      </c>
      <c r="L176" s="39"/>
      <c r="M176" s="232" t="s">
        <v>19</v>
      </c>
      <c r="N176" s="233" t="s">
        <v>42</v>
      </c>
      <c r="O176" s="64"/>
      <c r="P176" s="188">
        <f>O176*H176</f>
        <v>0</v>
      </c>
      <c r="Q176" s="188">
        <v>0</v>
      </c>
      <c r="R176" s="188">
        <f>Q176*H176</f>
        <v>0</v>
      </c>
      <c r="S176" s="188">
        <v>0</v>
      </c>
      <c r="T176" s="189">
        <f>S176*H176</f>
        <v>0</v>
      </c>
      <c r="U176" s="34"/>
      <c r="V176" s="34"/>
      <c r="W176" s="34"/>
      <c r="X176" s="34"/>
      <c r="Y176" s="34"/>
      <c r="Z176" s="34"/>
      <c r="AA176" s="34"/>
      <c r="AB176" s="34"/>
      <c r="AC176" s="34"/>
      <c r="AD176" s="34"/>
      <c r="AE176" s="34"/>
      <c r="AR176" s="190" t="s">
        <v>189</v>
      </c>
      <c r="AT176" s="190" t="s">
        <v>199</v>
      </c>
      <c r="AU176" s="190" t="s">
        <v>81</v>
      </c>
      <c r="AY176" s="17" t="s">
        <v>181</v>
      </c>
      <c r="BE176" s="191">
        <f>IF(N176="základní",J176,0)</f>
        <v>0</v>
      </c>
      <c r="BF176" s="191">
        <f>IF(N176="snížená",J176,0)</f>
        <v>0</v>
      </c>
      <c r="BG176" s="191">
        <f>IF(N176="zákl. přenesená",J176,0)</f>
        <v>0</v>
      </c>
      <c r="BH176" s="191">
        <f>IF(N176="sníž. přenesená",J176,0)</f>
        <v>0</v>
      </c>
      <c r="BI176" s="191">
        <f>IF(N176="nulová",J176,0)</f>
        <v>0</v>
      </c>
      <c r="BJ176" s="17" t="s">
        <v>79</v>
      </c>
      <c r="BK176" s="191">
        <f>ROUND(I176*H176,2)</f>
        <v>0</v>
      </c>
      <c r="BL176" s="17" t="s">
        <v>189</v>
      </c>
      <c r="BM176" s="190" t="s">
        <v>758</v>
      </c>
    </row>
    <row r="177" spans="1:65" s="2" customFormat="1" ht="24.15" customHeight="1">
      <c r="A177" s="34"/>
      <c r="B177" s="35"/>
      <c r="C177" s="225" t="s">
        <v>429</v>
      </c>
      <c r="D177" s="225" t="s">
        <v>199</v>
      </c>
      <c r="E177" s="226" t="s">
        <v>226</v>
      </c>
      <c r="F177" s="227" t="s">
        <v>227</v>
      </c>
      <c r="G177" s="228" t="s">
        <v>223</v>
      </c>
      <c r="H177" s="229">
        <v>12</v>
      </c>
      <c r="I177" s="230"/>
      <c r="J177" s="231">
        <f>ROUND(I177*H177,2)</f>
        <v>0</v>
      </c>
      <c r="K177" s="227" t="s">
        <v>187</v>
      </c>
      <c r="L177" s="39"/>
      <c r="M177" s="232" t="s">
        <v>19</v>
      </c>
      <c r="N177" s="233" t="s">
        <v>42</v>
      </c>
      <c r="O177" s="64"/>
      <c r="P177" s="188">
        <f>O177*H177</f>
        <v>0</v>
      </c>
      <c r="Q177" s="188">
        <v>0</v>
      </c>
      <c r="R177" s="188">
        <f>Q177*H177</f>
        <v>0</v>
      </c>
      <c r="S177" s="188">
        <v>0</v>
      </c>
      <c r="T177" s="189">
        <f>S177*H177</f>
        <v>0</v>
      </c>
      <c r="U177" s="34"/>
      <c r="V177" s="34"/>
      <c r="W177" s="34"/>
      <c r="X177" s="34"/>
      <c r="Y177" s="34"/>
      <c r="Z177" s="34"/>
      <c r="AA177" s="34"/>
      <c r="AB177" s="34"/>
      <c r="AC177" s="34"/>
      <c r="AD177" s="34"/>
      <c r="AE177" s="34"/>
      <c r="AR177" s="190" t="s">
        <v>228</v>
      </c>
      <c r="AT177" s="190" t="s">
        <v>199</v>
      </c>
      <c r="AU177" s="190" t="s">
        <v>81</v>
      </c>
      <c r="AY177" s="17" t="s">
        <v>181</v>
      </c>
      <c r="BE177" s="191">
        <f>IF(N177="základní",J177,0)</f>
        <v>0</v>
      </c>
      <c r="BF177" s="191">
        <f>IF(N177="snížená",J177,0)</f>
        <v>0</v>
      </c>
      <c r="BG177" s="191">
        <f>IF(N177="zákl. přenesená",J177,0)</f>
        <v>0</v>
      </c>
      <c r="BH177" s="191">
        <f>IF(N177="sníž. přenesená",J177,0)</f>
        <v>0</v>
      </c>
      <c r="BI177" s="191">
        <f>IF(N177="nulová",J177,0)</f>
        <v>0</v>
      </c>
      <c r="BJ177" s="17" t="s">
        <v>79</v>
      </c>
      <c r="BK177" s="191">
        <f>ROUND(I177*H177,2)</f>
        <v>0</v>
      </c>
      <c r="BL177" s="17" t="s">
        <v>228</v>
      </c>
      <c r="BM177" s="190" t="s">
        <v>759</v>
      </c>
    </row>
    <row r="178" spans="1:65" s="2" customFormat="1" ht="16.5" customHeight="1">
      <c r="A178" s="34"/>
      <c r="B178" s="35"/>
      <c r="C178" s="225" t="s">
        <v>433</v>
      </c>
      <c r="D178" s="225" t="s">
        <v>199</v>
      </c>
      <c r="E178" s="226" t="s">
        <v>231</v>
      </c>
      <c r="F178" s="227" t="s">
        <v>232</v>
      </c>
      <c r="G178" s="228" t="s">
        <v>223</v>
      </c>
      <c r="H178" s="229">
        <v>12</v>
      </c>
      <c r="I178" s="230"/>
      <c r="J178" s="231">
        <f>ROUND(I178*H178,2)</f>
        <v>0</v>
      </c>
      <c r="K178" s="227" t="s">
        <v>187</v>
      </c>
      <c r="L178" s="39"/>
      <c r="M178" s="232" t="s">
        <v>19</v>
      </c>
      <c r="N178" s="233" t="s">
        <v>42</v>
      </c>
      <c r="O178" s="64"/>
      <c r="P178" s="188">
        <f>O178*H178</f>
        <v>0</v>
      </c>
      <c r="Q178" s="188">
        <v>0</v>
      </c>
      <c r="R178" s="188">
        <f>Q178*H178</f>
        <v>0</v>
      </c>
      <c r="S178" s="188">
        <v>0</v>
      </c>
      <c r="T178" s="189">
        <f>S178*H178</f>
        <v>0</v>
      </c>
      <c r="U178" s="34"/>
      <c r="V178" s="34"/>
      <c r="W178" s="34"/>
      <c r="X178" s="34"/>
      <c r="Y178" s="34"/>
      <c r="Z178" s="34"/>
      <c r="AA178" s="34"/>
      <c r="AB178" s="34"/>
      <c r="AC178" s="34"/>
      <c r="AD178" s="34"/>
      <c r="AE178" s="34"/>
      <c r="AR178" s="190" t="s">
        <v>228</v>
      </c>
      <c r="AT178" s="190" t="s">
        <v>199</v>
      </c>
      <c r="AU178" s="190" t="s">
        <v>81</v>
      </c>
      <c r="AY178" s="17" t="s">
        <v>181</v>
      </c>
      <c r="BE178" s="191">
        <f>IF(N178="základní",J178,0)</f>
        <v>0</v>
      </c>
      <c r="BF178" s="191">
        <f>IF(N178="snížená",J178,0)</f>
        <v>0</v>
      </c>
      <c r="BG178" s="191">
        <f>IF(N178="zákl. přenesená",J178,0)</f>
        <v>0</v>
      </c>
      <c r="BH178" s="191">
        <f>IF(N178="sníž. přenesená",J178,0)</f>
        <v>0</v>
      </c>
      <c r="BI178" s="191">
        <f>IF(N178="nulová",J178,0)</f>
        <v>0</v>
      </c>
      <c r="BJ178" s="17" t="s">
        <v>79</v>
      </c>
      <c r="BK178" s="191">
        <f>ROUND(I178*H178,2)</f>
        <v>0</v>
      </c>
      <c r="BL178" s="17" t="s">
        <v>228</v>
      </c>
      <c r="BM178" s="190" t="s">
        <v>760</v>
      </c>
    </row>
    <row r="179" spans="2:51" s="13" customFormat="1" ht="12">
      <c r="B179" s="192"/>
      <c r="C179" s="193"/>
      <c r="D179" s="194" t="s">
        <v>191</v>
      </c>
      <c r="E179" s="195" t="s">
        <v>19</v>
      </c>
      <c r="F179" s="196" t="s">
        <v>761</v>
      </c>
      <c r="G179" s="193"/>
      <c r="H179" s="195" t="s">
        <v>19</v>
      </c>
      <c r="I179" s="197"/>
      <c r="J179" s="193"/>
      <c r="K179" s="193"/>
      <c r="L179" s="198"/>
      <c r="M179" s="199"/>
      <c r="N179" s="200"/>
      <c r="O179" s="200"/>
      <c r="P179" s="200"/>
      <c r="Q179" s="200"/>
      <c r="R179" s="200"/>
      <c r="S179" s="200"/>
      <c r="T179" s="201"/>
      <c r="AT179" s="202" t="s">
        <v>191</v>
      </c>
      <c r="AU179" s="202" t="s">
        <v>81</v>
      </c>
      <c r="AV179" s="13" t="s">
        <v>79</v>
      </c>
      <c r="AW179" s="13" t="s">
        <v>32</v>
      </c>
      <c r="AX179" s="13" t="s">
        <v>71</v>
      </c>
      <c r="AY179" s="202" t="s">
        <v>181</v>
      </c>
    </row>
    <row r="180" spans="2:51" s="14" customFormat="1" ht="12">
      <c r="B180" s="203"/>
      <c r="C180" s="204"/>
      <c r="D180" s="194" t="s">
        <v>191</v>
      </c>
      <c r="E180" s="205" t="s">
        <v>19</v>
      </c>
      <c r="F180" s="206" t="s">
        <v>762</v>
      </c>
      <c r="G180" s="204"/>
      <c r="H180" s="207">
        <v>6</v>
      </c>
      <c r="I180" s="208"/>
      <c r="J180" s="204"/>
      <c r="K180" s="204"/>
      <c r="L180" s="209"/>
      <c r="M180" s="210"/>
      <c r="N180" s="211"/>
      <c r="O180" s="211"/>
      <c r="P180" s="211"/>
      <c r="Q180" s="211"/>
      <c r="R180" s="211"/>
      <c r="S180" s="211"/>
      <c r="T180" s="212"/>
      <c r="AT180" s="213" t="s">
        <v>191</v>
      </c>
      <c r="AU180" s="213" t="s">
        <v>81</v>
      </c>
      <c r="AV180" s="14" t="s">
        <v>81</v>
      </c>
      <c r="AW180" s="14" t="s">
        <v>32</v>
      </c>
      <c r="AX180" s="14" t="s">
        <v>71</v>
      </c>
      <c r="AY180" s="213" t="s">
        <v>181</v>
      </c>
    </row>
    <row r="181" spans="2:51" s="13" customFormat="1" ht="12">
      <c r="B181" s="192"/>
      <c r="C181" s="193"/>
      <c r="D181" s="194" t="s">
        <v>191</v>
      </c>
      <c r="E181" s="195" t="s">
        <v>19</v>
      </c>
      <c r="F181" s="196" t="s">
        <v>763</v>
      </c>
      <c r="G181" s="193"/>
      <c r="H181" s="195" t="s">
        <v>19</v>
      </c>
      <c r="I181" s="197"/>
      <c r="J181" s="193"/>
      <c r="K181" s="193"/>
      <c r="L181" s="198"/>
      <c r="M181" s="199"/>
      <c r="N181" s="200"/>
      <c r="O181" s="200"/>
      <c r="P181" s="200"/>
      <c r="Q181" s="200"/>
      <c r="R181" s="200"/>
      <c r="S181" s="200"/>
      <c r="T181" s="201"/>
      <c r="AT181" s="202" t="s">
        <v>191</v>
      </c>
      <c r="AU181" s="202" t="s">
        <v>81</v>
      </c>
      <c r="AV181" s="13" t="s">
        <v>79</v>
      </c>
      <c r="AW181" s="13" t="s">
        <v>32</v>
      </c>
      <c r="AX181" s="13" t="s">
        <v>71</v>
      </c>
      <c r="AY181" s="202" t="s">
        <v>181</v>
      </c>
    </row>
    <row r="182" spans="2:51" s="14" customFormat="1" ht="12">
      <c r="B182" s="203"/>
      <c r="C182" s="204"/>
      <c r="D182" s="194" t="s">
        <v>191</v>
      </c>
      <c r="E182" s="205" t="s">
        <v>19</v>
      </c>
      <c r="F182" s="206" t="s">
        <v>762</v>
      </c>
      <c r="G182" s="204"/>
      <c r="H182" s="207">
        <v>6</v>
      </c>
      <c r="I182" s="208"/>
      <c r="J182" s="204"/>
      <c r="K182" s="204"/>
      <c r="L182" s="209"/>
      <c r="M182" s="210"/>
      <c r="N182" s="211"/>
      <c r="O182" s="211"/>
      <c r="P182" s="211"/>
      <c r="Q182" s="211"/>
      <c r="R182" s="211"/>
      <c r="S182" s="211"/>
      <c r="T182" s="212"/>
      <c r="AT182" s="213" t="s">
        <v>191</v>
      </c>
      <c r="AU182" s="213" t="s">
        <v>81</v>
      </c>
      <c r="AV182" s="14" t="s">
        <v>81</v>
      </c>
      <c r="AW182" s="14" t="s">
        <v>32</v>
      </c>
      <c r="AX182" s="14" t="s">
        <v>71</v>
      </c>
      <c r="AY182" s="213" t="s">
        <v>181</v>
      </c>
    </row>
    <row r="183" spans="2:51" s="15" customFormat="1" ht="12">
      <c r="B183" s="214"/>
      <c r="C183" s="215"/>
      <c r="D183" s="194" t="s">
        <v>191</v>
      </c>
      <c r="E183" s="216" t="s">
        <v>19</v>
      </c>
      <c r="F183" s="217" t="s">
        <v>196</v>
      </c>
      <c r="G183" s="215"/>
      <c r="H183" s="218">
        <v>12</v>
      </c>
      <c r="I183" s="219"/>
      <c r="J183" s="215"/>
      <c r="K183" s="215"/>
      <c r="L183" s="220"/>
      <c r="M183" s="221"/>
      <c r="N183" s="222"/>
      <c r="O183" s="222"/>
      <c r="P183" s="222"/>
      <c r="Q183" s="222"/>
      <c r="R183" s="222"/>
      <c r="S183" s="222"/>
      <c r="T183" s="223"/>
      <c r="AT183" s="224" t="s">
        <v>191</v>
      </c>
      <c r="AU183" s="224" t="s">
        <v>81</v>
      </c>
      <c r="AV183" s="15" t="s">
        <v>189</v>
      </c>
      <c r="AW183" s="15" t="s">
        <v>32</v>
      </c>
      <c r="AX183" s="15" t="s">
        <v>79</v>
      </c>
      <c r="AY183" s="224" t="s">
        <v>181</v>
      </c>
    </row>
    <row r="184" spans="1:65" s="2" customFormat="1" ht="24.15" customHeight="1">
      <c r="A184" s="34"/>
      <c r="B184" s="35"/>
      <c r="C184" s="225" t="s">
        <v>437</v>
      </c>
      <c r="D184" s="225" t="s">
        <v>199</v>
      </c>
      <c r="E184" s="226" t="s">
        <v>236</v>
      </c>
      <c r="F184" s="227" t="s">
        <v>237</v>
      </c>
      <c r="G184" s="228" t="s">
        <v>223</v>
      </c>
      <c r="H184" s="229">
        <v>12</v>
      </c>
      <c r="I184" s="230"/>
      <c r="J184" s="231">
        <f>ROUND(I184*H184,2)</f>
        <v>0</v>
      </c>
      <c r="K184" s="227" t="s">
        <v>187</v>
      </c>
      <c r="L184" s="39"/>
      <c r="M184" s="232" t="s">
        <v>19</v>
      </c>
      <c r="N184" s="233" t="s">
        <v>42</v>
      </c>
      <c r="O184" s="64"/>
      <c r="P184" s="188">
        <f>O184*H184</f>
        <v>0</v>
      </c>
      <c r="Q184" s="188">
        <v>0</v>
      </c>
      <c r="R184" s="188">
        <f>Q184*H184</f>
        <v>0</v>
      </c>
      <c r="S184" s="188">
        <v>0</v>
      </c>
      <c r="T184" s="189">
        <f>S184*H184</f>
        <v>0</v>
      </c>
      <c r="U184" s="34"/>
      <c r="V184" s="34"/>
      <c r="W184" s="34"/>
      <c r="X184" s="34"/>
      <c r="Y184" s="34"/>
      <c r="Z184" s="34"/>
      <c r="AA184" s="34"/>
      <c r="AB184" s="34"/>
      <c r="AC184" s="34"/>
      <c r="AD184" s="34"/>
      <c r="AE184" s="34"/>
      <c r="AR184" s="190" t="s">
        <v>189</v>
      </c>
      <c r="AT184" s="190" t="s">
        <v>199</v>
      </c>
      <c r="AU184" s="190" t="s">
        <v>81</v>
      </c>
      <c r="AY184" s="17" t="s">
        <v>181</v>
      </c>
      <c r="BE184" s="191">
        <f>IF(N184="základní",J184,0)</f>
        <v>0</v>
      </c>
      <c r="BF184" s="191">
        <f>IF(N184="snížená",J184,0)</f>
        <v>0</v>
      </c>
      <c r="BG184" s="191">
        <f>IF(N184="zákl. přenesená",J184,0)</f>
        <v>0</v>
      </c>
      <c r="BH184" s="191">
        <f>IF(N184="sníž. přenesená",J184,0)</f>
        <v>0</v>
      </c>
      <c r="BI184" s="191">
        <f>IF(N184="nulová",J184,0)</f>
        <v>0</v>
      </c>
      <c r="BJ184" s="17" t="s">
        <v>79</v>
      </c>
      <c r="BK184" s="191">
        <f>ROUND(I184*H184,2)</f>
        <v>0</v>
      </c>
      <c r="BL184" s="17" t="s">
        <v>189</v>
      </c>
      <c r="BM184" s="190" t="s">
        <v>764</v>
      </c>
    </row>
    <row r="185" spans="2:51" s="13" customFormat="1" ht="12">
      <c r="B185" s="192"/>
      <c r="C185" s="193"/>
      <c r="D185" s="194" t="s">
        <v>191</v>
      </c>
      <c r="E185" s="195" t="s">
        <v>19</v>
      </c>
      <c r="F185" s="196" t="s">
        <v>761</v>
      </c>
      <c r="G185" s="193"/>
      <c r="H185" s="195" t="s">
        <v>19</v>
      </c>
      <c r="I185" s="197"/>
      <c r="J185" s="193"/>
      <c r="K185" s="193"/>
      <c r="L185" s="198"/>
      <c r="M185" s="199"/>
      <c r="N185" s="200"/>
      <c r="O185" s="200"/>
      <c r="P185" s="200"/>
      <c r="Q185" s="200"/>
      <c r="R185" s="200"/>
      <c r="S185" s="200"/>
      <c r="T185" s="201"/>
      <c r="AT185" s="202" t="s">
        <v>191</v>
      </c>
      <c r="AU185" s="202" t="s">
        <v>81</v>
      </c>
      <c r="AV185" s="13" t="s">
        <v>79</v>
      </c>
      <c r="AW185" s="13" t="s">
        <v>32</v>
      </c>
      <c r="AX185" s="13" t="s">
        <v>71</v>
      </c>
      <c r="AY185" s="202" t="s">
        <v>181</v>
      </c>
    </row>
    <row r="186" spans="2:51" s="14" customFormat="1" ht="12">
      <c r="B186" s="203"/>
      <c r="C186" s="204"/>
      <c r="D186" s="194" t="s">
        <v>191</v>
      </c>
      <c r="E186" s="205" t="s">
        <v>19</v>
      </c>
      <c r="F186" s="206" t="s">
        <v>762</v>
      </c>
      <c r="G186" s="204"/>
      <c r="H186" s="207">
        <v>6</v>
      </c>
      <c r="I186" s="208"/>
      <c r="J186" s="204"/>
      <c r="K186" s="204"/>
      <c r="L186" s="209"/>
      <c r="M186" s="210"/>
      <c r="N186" s="211"/>
      <c r="O186" s="211"/>
      <c r="P186" s="211"/>
      <c r="Q186" s="211"/>
      <c r="R186" s="211"/>
      <c r="S186" s="211"/>
      <c r="T186" s="212"/>
      <c r="AT186" s="213" t="s">
        <v>191</v>
      </c>
      <c r="AU186" s="213" t="s">
        <v>81</v>
      </c>
      <c r="AV186" s="14" t="s">
        <v>81</v>
      </c>
      <c r="AW186" s="14" t="s">
        <v>32</v>
      </c>
      <c r="AX186" s="14" t="s">
        <v>71</v>
      </c>
      <c r="AY186" s="213" t="s">
        <v>181</v>
      </c>
    </row>
    <row r="187" spans="2:51" s="13" customFormat="1" ht="12">
      <c r="B187" s="192"/>
      <c r="C187" s="193"/>
      <c r="D187" s="194" t="s">
        <v>191</v>
      </c>
      <c r="E187" s="195" t="s">
        <v>19</v>
      </c>
      <c r="F187" s="196" t="s">
        <v>763</v>
      </c>
      <c r="G187" s="193"/>
      <c r="H187" s="195" t="s">
        <v>19</v>
      </c>
      <c r="I187" s="197"/>
      <c r="J187" s="193"/>
      <c r="K187" s="193"/>
      <c r="L187" s="198"/>
      <c r="M187" s="199"/>
      <c r="N187" s="200"/>
      <c r="O187" s="200"/>
      <c r="P187" s="200"/>
      <c r="Q187" s="200"/>
      <c r="R187" s="200"/>
      <c r="S187" s="200"/>
      <c r="T187" s="201"/>
      <c r="AT187" s="202" t="s">
        <v>191</v>
      </c>
      <c r="AU187" s="202" t="s">
        <v>81</v>
      </c>
      <c r="AV187" s="13" t="s">
        <v>79</v>
      </c>
      <c r="AW187" s="13" t="s">
        <v>32</v>
      </c>
      <c r="AX187" s="13" t="s">
        <v>71</v>
      </c>
      <c r="AY187" s="202" t="s">
        <v>181</v>
      </c>
    </row>
    <row r="188" spans="2:51" s="14" customFormat="1" ht="12">
      <c r="B188" s="203"/>
      <c r="C188" s="204"/>
      <c r="D188" s="194" t="s">
        <v>191</v>
      </c>
      <c r="E188" s="205" t="s">
        <v>19</v>
      </c>
      <c r="F188" s="206" t="s">
        <v>762</v>
      </c>
      <c r="G188" s="204"/>
      <c r="H188" s="207">
        <v>6</v>
      </c>
      <c r="I188" s="208"/>
      <c r="J188" s="204"/>
      <c r="K188" s="204"/>
      <c r="L188" s="209"/>
      <c r="M188" s="210"/>
      <c r="N188" s="211"/>
      <c r="O188" s="211"/>
      <c r="P188" s="211"/>
      <c r="Q188" s="211"/>
      <c r="R188" s="211"/>
      <c r="S188" s="211"/>
      <c r="T188" s="212"/>
      <c r="AT188" s="213" t="s">
        <v>191</v>
      </c>
      <c r="AU188" s="213" t="s">
        <v>81</v>
      </c>
      <c r="AV188" s="14" t="s">
        <v>81</v>
      </c>
      <c r="AW188" s="14" t="s">
        <v>32</v>
      </c>
      <c r="AX188" s="14" t="s">
        <v>71</v>
      </c>
      <c r="AY188" s="213" t="s">
        <v>181</v>
      </c>
    </row>
    <row r="189" spans="2:51" s="15" customFormat="1" ht="12">
      <c r="B189" s="214"/>
      <c r="C189" s="215"/>
      <c r="D189" s="194" t="s">
        <v>191</v>
      </c>
      <c r="E189" s="216" t="s">
        <v>19</v>
      </c>
      <c r="F189" s="217" t="s">
        <v>196</v>
      </c>
      <c r="G189" s="215"/>
      <c r="H189" s="218">
        <v>12</v>
      </c>
      <c r="I189" s="219"/>
      <c r="J189" s="215"/>
      <c r="K189" s="215"/>
      <c r="L189" s="220"/>
      <c r="M189" s="221"/>
      <c r="N189" s="222"/>
      <c r="O189" s="222"/>
      <c r="P189" s="222"/>
      <c r="Q189" s="222"/>
      <c r="R189" s="222"/>
      <c r="S189" s="222"/>
      <c r="T189" s="223"/>
      <c r="AT189" s="224" t="s">
        <v>191</v>
      </c>
      <c r="AU189" s="224" t="s">
        <v>81</v>
      </c>
      <c r="AV189" s="15" t="s">
        <v>189</v>
      </c>
      <c r="AW189" s="15" t="s">
        <v>32</v>
      </c>
      <c r="AX189" s="15" t="s">
        <v>79</v>
      </c>
      <c r="AY189" s="224" t="s">
        <v>181</v>
      </c>
    </row>
    <row r="190" spans="1:65" s="2" customFormat="1" ht="101.25" customHeight="1">
      <c r="A190" s="34"/>
      <c r="B190" s="35"/>
      <c r="C190" s="225" t="s">
        <v>440</v>
      </c>
      <c r="D190" s="225" t="s">
        <v>199</v>
      </c>
      <c r="E190" s="226" t="s">
        <v>241</v>
      </c>
      <c r="F190" s="227" t="s">
        <v>242</v>
      </c>
      <c r="G190" s="228" t="s">
        <v>186</v>
      </c>
      <c r="H190" s="229">
        <v>1249.057</v>
      </c>
      <c r="I190" s="230"/>
      <c r="J190" s="231">
        <f>ROUND(I190*H190,2)</f>
        <v>0</v>
      </c>
      <c r="K190" s="227" t="s">
        <v>187</v>
      </c>
      <c r="L190" s="39"/>
      <c r="M190" s="232" t="s">
        <v>19</v>
      </c>
      <c r="N190" s="233" t="s">
        <v>42</v>
      </c>
      <c r="O190" s="64"/>
      <c r="P190" s="188">
        <f>O190*H190</f>
        <v>0</v>
      </c>
      <c r="Q190" s="188">
        <v>0</v>
      </c>
      <c r="R190" s="188">
        <f>Q190*H190</f>
        <v>0</v>
      </c>
      <c r="S190" s="188">
        <v>0</v>
      </c>
      <c r="T190" s="189">
        <f>S190*H190</f>
        <v>0</v>
      </c>
      <c r="U190" s="34"/>
      <c r="V190" s="34"/>
      <c r="W190" s="34"/>
      <c r="X190" s="34"/>
      <c r="Y190" s="34"/>
      <c r="Z190" s="34"/>
      <c r="AA190" s="34"/>
      <c r="AB190" s="34"/>
      <c r="AC190" s="34"/>
      <c r="AD190" s="34"/>
      <c r="AE190" s="34"/>
      <c r="AR190" s="190" t="s">
        <v>228</v>
      </c>
      <c r="AT190" s="190" t="s">
        <v>199</v>
      </c>
      <c r="AU190" s="190" t="s">
        <v>81</v>
      </c>
      <c r="AY190" s="17" t="s">
        <v>181</v>
      </c>
      <c r="BE190" s="191">
        <f>IF(N190="základní",J190,0)</f>
        <v>0</v>
      </c>
      <c r="BF190" s="191">
        <f>IF(N190="snížená",J190,0)</f>
        <v>0</v>
      </c>
      <c r="BG190" s="191">
        <f>IF(N190="zákl. přenesená",J190,0)</f>
        <v>0</v>
      </c>
      <c r="BH190" s="191">
        <f>IF(N190="sníž. přenesená",J190,0)</f>
        <v>0</v>
      </c>
      <c r="BI190" s="191">
        <f>IF(N190="nulová",J190,0)</f>
        <v>0</v>
      </c>
      <c r="BJ190" s="17" t="s">
        <v>79</v>
      </c>
      <c r="BK190" s="191">
        <f>ROUND(I190*H190,2)</f>
        <v>0</v>
      </c>
      <c r="BL190" s="17" t="s">
        <v>228</v>
      </c>
      <c r="BM190" s="190" t="s">
        <v>765</v>
      </c>
    </row>
    <row r="191" spans="1:47" s="2" customFormat="1" ht="19.2">
      <c r="A191" s="34"/>
      <c r="B191" s="35"/>
      <c r="C191" s="36"/>
      <c r="D191" s="194" t="s">
        <v>204</v>
      </c>
      <c r="E191" s="36"/>
      <c r="F191" s="234" t="s">
        <v>244</v>
      </c>
      <c r="G191" s="36"/>
      <c r="H191" s="36"/>
      <c r="I191" s="235"/>
      <c r="J191" s="36"/>
      <c r="K191" s="36"/>
      <c r="L191" s="39"/>
      <c r="M191" s="236"/>
      <c r="N191" s="237"/>
      <c r="O191" s="64"/>
      <c r="P191" s="64"/>
      <c r="Q191" s="64"/>
      <c r="R191" s="64"/>
      <c r="S191" s="64"/>
      <c r="T191" s="65"/>
      <c r="U191" s="34"/>
      <c r="V191" s="34"/>
      <c r="W191" s="34"/>
      <c r="X191" s="34"/>
      <c r="Y191" s="34"/>
      <c r="Z191" s="34"/>
      <c r="AA191" s="34"/>
      <c r="AB191" s="34"/>
      <c r="AC191" s="34"/>
      <c r="AD191" s="34"/>
      <c r="AE191" s="34"/>
      <c r="AT191" s="17" t="s">
        <v>204</v>
      </c>
      <c r="AU191" s="17" t="s">
        <v>81</v>
      </c>
    </row>
    <row r="192" spans="2:51" s="13" customFormat="1" ht="12">
      <c r="B192" s="192"/>
      <c r="C192" s="193"/>
      <c r="D192" s="194" t="s">
        <v>191</v>
      </c>
      <c r="E192" s="195" t="s">
        <v>19</v>
      </c>
      <c r="F192" s="196" t="s">
        <v>245</v>
      </c>
      <c r="G192" s="193"/>
      <c r="H192" s="195" t="s">
        <v>19</v>
      </c>
      <c r="I192" s="197"/>
      <c r="J192" s="193"/>
      <c r="K192" s="193"/>
      <c r="L192" s="198"/>
      <c r="M192" s="199"/>
      <c r="N192" s="200"/>
      <c r="O192" s="200"/>
      <c r="P192" s="200"/>
      <c r="Q192" s="200"/>
      <c r="R192" s="200"/>
      <c r="S192" s="200"/>
      <c r="T192" s="201"/>
      <c r="AT192" s="202" t="s">
        <v>191</v>
      </c>
      <c r="AU192" s="202" t="s">
        <v>81</v>
      </c>
      <c r="AV192" s="13" t="s">
        <v>79</v>
      </c>
      <c r="AW192" s="13" t="s">
        <v>32</v>
      </c>
      <c r="AX192" s="13" t="s">
        <v>71</v>
      </c>
      <c r="AY192" s="202" t="s">
        <v>181</v>
      </c>
    </row>
    <row r="193" spans="2:51" s="14" customFormat="1" ht="12">
      <c r="B193" s="203"/>
      <c r="C193" s="204"/>
      <c r="D193" s="194" t="s">
        <v>191</v>
      </c>
      <c r="E193" s="205" t="s">
        <v>19</v>
      </c>
      <c r="F193" s="206" t="s">
        <v>766</v>
      </c>
      <c r="G193" s="204"/>
      <c r="H193" s="207">
        <v>1249.057</v>
      </c>
      <c r="I193" s="208"/>
      <c r="J193" s="204"/>
      <c r="K193" s="204"/>
      <c r="L193" s="209"/>
      <c r="M193" s="210"/>
      <c r="N193" s="211"/>
      <c r="O193" s="211"/>
      <c r="P193" s="211"/>
      <c r="Q193" s="211"/>
      <c r="R193" s="211"/>
      <c r="S193" s="211"/>
      <c r="T193" s="212"/>
      <c r="AT193" s="213" t="s">
        <v>191</v>
      </c>
      <c r="AU193" s="213" t="s">
        <v>81</v>
      </c>
      <c r="AV193" s="14" t="s">
        <v>81</v>
      </c>
      <c r="AW193" s="14" t="s">
        <v>32</v>
      </c>
      <c r="AX193" s="14" t="s">
        <v>71</v>
      </c>
      <c r="AY193" s="213" t="s">
        <v>181</v>
      </c>
    </row>
    <row r="194" spans="2:51" s="15" customFormat="1" ht="12">
      <c r="B194" s="214"/>
      <c r="C194" s="215"/>
      <c r="D194" s="194" t="s">
        <v>191</v>
      </c>
      <c r="E194" s="216" t="s">
        <v>19</v>
      </c>
      <c r="F194" s="217" t="s">
        <v>196</v>
      </c>
      <c r="G194" s="215"/>
      <c r="H194" s="218">
        <v>1249.057</v>
      </c>
      <c r="I194" s="219"/>
      <c r="J194" s="215"/>
      <c r="K194" s="215"/>
      <c r="L194" s="220"/>
      <c r="M194" s="221"/>
      <c r="N194" s="222"/>
      <c r="O194" s="222"/>
      <c r="P194" s="222"/>
      <c r="Q194" s="222"/>
      <c r="R194" s="222"/>
      <c r="S194" s="222"/>
      <c r="T194" s="223"/>
      <c r="AT194" s="224" t="s">
        <v>191</v>
      </c>
      <c r="AU194" s="224" t="s">
        <v>81</v>
      </c>
      <c r="AV194" s="15" t="s">
        <v>189</v>
      </c>
      <c r="AW194" s="15" t="s">
        <v>32</v>
      </c>
      <c r="AX194" s="15" t="s">
        <v>79</v>
      </c>
      <c r="AY194" s="224" t="s">
        <v>181</v>
      </c>
    </row>
    <row r="195" spans="1:65" s="2" customFormat="1" ht="114.9" customHeight="1">
      <c r="A195" s="34"/>
      <c r="B195" s="35"/>
      <c r="C195" s="225" t="s">
        <v>442</v>
      </c>
      <c r="D195" s="225" t="s">
        <v>199</v>
      </c>
      <c r="E195" s="226" t="s">
        <v>321</v>
      </c>
      <c r="F195" s="227" t="s">
        <v>322</v>
      </c>
      <c r="G195" s="228" t="s">
        <v>186</v>
      </c>
      <c r="H195" s="229">
        <v>2.046</v>
      </c>
      <c r="I195" s="230"/>
      <c r="J195" s="231">
        <f>ROUND(I195*H195,2)</f>
        <v>0</v>
      </c>
      <c r="K195" s="227" t="s">
        <v>187</v>
      </c>
      <c r="L195" s="39"/>
      <c r="M195" s="232" t="s">
        <v>19</v>
      </c>
      <c r="N195" s="233" t="s">
        <v>42</v>
      </c>
      <c r="O195" s="64"/>
      <c r="P195" s="188">
        <f>O195*H195</f>
        <v>0</v>
      </c>
      <c r="Q195" s="188">
        <v>0</v>
      </c>
      <c r="R195" s="188">
        <f>Q195*H195</f>
        <v>0</v>
      </c>
      <c r="S195" s="188">
        <v>0</v>
      </c>
      <c r="T195" s="189">
        <f>S195*H195</f>
        <v>0</v>
      </c>
      <c r="U195" s="34"/>
      <c r="V195" s="34"/>
      <c r="W195" s="34"/>
      <c r="X195" s="34"/>
      <c r="Y195" s="34"/>
      <c r="Z195" s="34"/>
      <c r="AA195" s="34"/>
      <c r="AB195" s="34"/>
      <c r="AC195" s="34"/>
      <c r="AD195" s="34"/>
      <c r="AE195" s="34"/>
      <c r="AR195" s="190" t="s">
        <v>228</v>
      </c>
      <c r="AT195" s="190" t="s">
        <v>199</v>
      </c>
      <c r="AU195" s="190" t="s">
        <v>81</v>
      </c>
      <c r="AY195" s="17" t="s">
        <v>181</v>
      </c>
      <c r="BE195" s="191">
        <f>IF(N195="základní",J195,0)</f>
        <v>0</v>
      </c>
      <c r="BF195" s="191">
        <f>IF(N195="snížená",J195,0)</f>
        <v>0</v>
      </c>
      <c r="BG195" s="191">
        <f>IF(N195="zákl. přenesená",J195,0)</f>
        <v>0</v>
      </c>
      <c r="BH195" s="191">
        <f>IF(N195="sníž. přenesená",J195,0)</f>
        <v>0</v>
      </c>
      <c r="BI195" s="191">
        <f>IF(N195="nulová",J195,0)</f>
        <v>0</v>
      </c>
      <c r="BJ195" s="17" t="s">
        <v>79</v>
      </c>
      <c r="BK195" s="191">
        <f>ROUND(I195*H195,2)</f>
        <v>0</v>
      </c>
      <c r="BL195" s="17" t="s">
        <v>228</v>
      </c>
      <c r="BM195" s="190" t="s">
        <v>767</v>
      </c>
    </row>
    <row r="196" spans="2:51" s="13" customFormat="1" ht="20.4">
      <c r="B196" s="192"/>
      <c r="C196" s="193"/>
      <c r="D196" s="194" t="s">
        <v>191</v>
      </c>
      <c r="E196" s="195" t="s">
        <v>19</v>
      </c>
      <c r="F196" s="196" t="s">
        <v>324</v>
      </c>
      <c r="G196" s="193"/>
      <c r="H196" s="195" t="s">
        <v>19</v>
      </c>
      <c r="I196" s="197"/>
      <c r="J196" s="193"/>
      <c r="K196" s="193"/>
      <c r="L196" s="198"/>
      <c r="M196" s="199"/>
      <c r="N196" s="200"/>
      <c r="O196" s="200"/>
      <c r="P196" s="200"/>
      <c r="Q196" s="200"/>
      <c r="R196" s="200"/>
      <c r="S196" s="200"/>
      <c r="T196" s="201"/>
      <c r="AT196" s="202" t="s">
        <v>191</v>
      </c>
      <c r="AU196" s="202" t="s">
        <v>81</v>
      </c>
      <c r="AV196" s="13" t="s">
        <v>79</v>
      </c>
      <c r="AW196" s="13" t="s">
        <v>32</v>
      </c>
      <c r="AX196" s="13" t="s">
        <v>71</v>
      </c>
      <c r="AY196" s="202" t="s">
        <v>181</v>
      </c>
    </row>
    <row r="197" spans="2:51" s="14" customFormat="1" ht="12">
      <c r="B197" s="203"/>
      <c r="C197" s="204"/>
      <c r="D197" s="194" t="s">
        <v>191</v>
      </c>
      <c r="E197" s="205" t="s">
        <v>19</v>
      </c>
      <c r="F197" s="206" t="s">
        <v>768</v>
      </c>
      <c r="G197" s="204"/>
      <c r="H197" s="207">
        <v>2.046</v>
      </c>
      <c r="I197" s="208"/>
      <c r="J197" s="204"/>
      <c r="K197" s="204"/>
      <c r="L197" s="209"/>
      <c r="M197" s="210"/>
      <c r="N197" s="211"/>
      <c r="O197" s="211"/>
      <c r="P197" s="211"/>
      <c r="Q197" s="211"/>
      <c r="R197" s="211"/>
      <c r="S197" s="211"/>
      <c r="T197" s="212"/>
      <c r="AT197" s="213" t="s">
        <v>191</v>
      </c>
      <c r="AU197" s="213" t="s">
        <v>81</v>
      </c>
      <c r="AV197" s="14" t="s">
        <v>81</v>
      </c>
      <c r="AW197" s="14" t="s">
        <v>32</v>
      </c>
      <c r="AX197" s="14" t="s">
        <v>71</v>
      </c>
      <c r="AY197" s="213" t="s">
        <v>181</v>
      </c>
    </row>
    <row r="198" spans="2:51" s="15" customFormat="1" ht="12">
      <c r="B198" s="214"/>
      <c r="C198" s="215"/>
      <c r="D198" s="194" t="s">
        <v>191</v>
      </c>
      <c r="E198" s="216" t="s">
        <v>19</v>
      </c>
      <c r="F198" s="217" t="s">
        <v>196</v>
      </c>
      <c r="G198" s="215"/>
      <c r="H198" s="218">
        <v>2.046</v>
      </c>
      <c r="I198" s="219"/>
      <c r="J198" s="215"/>
      <c r="K198" s="215"/>
      <c r="L198" s="220"/>
      <c r="M198" s="221"/>
      <c r="N198" s="222"/>
      <c r="O198" s="222"/>
      <c r="P198" s="222"/>
      <c r="Q198" s="222"/>
      <c r="R198" s="222"/>
      <c r="S198" s="222"/>
      <c r="T198" s="223"/>
      <c r="AT198" s="224" t="s">
        <v>191</v>
      </c>
      <c r="AU198" s="224" t="s">
        <v>81</v>
      </c>
      <c r="AV198" s="15" t="s">
        <v>189</v>
      </c>
      <c r="AW198" s="15" t="s">
        <v>32</v>
      </c>
      <c r="AX198" s="15" t="s">
        <v>79</v>
      </c>
      <c r="AY198" s="224" t="s">
        <v>181</v>
      </c>
    </row>
    <row r="199" spans="1:65" s="2" customFormat="1" ht="90" customHeight="1">
      <c r="A199" s="34"/>
      <c r="B199" s="35"/>
      <c r="C199" s="225" t="s">
        <v>446</v>
      </c>
      <c r="D199" s="225" t="s">
        <v>199</v>
      </c>
      <c r="E199" s="226" t="s">
        <v>326</v>
      </c>
      <c r="F199" s="227" t="s">
        <v>327</v>
      </c>
      <c r="G199" s="228" t="s">
        <v>186</v>
      </c>
      <c r="H199" s="229">
        <v>1.023</v>
      </c>
      <c r="I199" s="230"/>
      <c r="J199" s="231">
        <f>ROUND(I199*H199,2)</f>
        <v>0</v>
      </c>
      <c r="K199" s="227" t="s">
        <v>187</v>
      </c>
      <c r="L199" s="39"/>
      <c r="M199" s="232" t="s">
        <v>19</v>
      </c>
      <c r="N199" s="233" t="s">
        <v>42</v>
      </c>
      <c r="O199" s="64"/>
      <c r="P199" s="188">
        <f>O199*H199</f>
        <v>0</v>
      </c>
      <c r="Q199" s="188">
        <v>0</v>
      </c>
      <c r="R199" s="188">
        <f>Q199*H199</f>
        <v>0</v>
      </c>
      <c r="S199" s="188">
        <v>0</v>
      </c>
      <c r="T199" s="189">
        <f>S199*H199</f>
        <v>0</v>
      </c>
      <c r="U199" s="34"/>
      <c r="V199" s="34"/>
      <c r="W199" s="34"/>
      <c r="X199" s="34"/>
      <c r="Y199" s="34"/>
      <c r="Z199" s="34"/>
      <c r="AA199" s="34"/>
      <c r="AB199" s="34"/>
      <c r="AC199" s="34"/>
      <c r="AD199" s="34"/>
      <c r="AE199" s="34"/>
      <c r="AR199" s="190" t="s">
        <v>228</v>
      </c>
      <c r="AT199" s="190" t="s">
        <v>199</v>
      </c>
      <c r="AU199" s="190" t="s">
        <v>81</v>
      </c>
      <c r="AY199" s="17" t="s">
        <v>181</v>
      </c>
      <c r="BE199" s="191">
        <f>IF(N199="základní",J199,0)</f>
        <v>0</v>
      </c>
      <c r="BF199" s="191">
        <f>IF(N199="snížená",J199,0)</f>
        <v>0</v>
      </c>
      <c r="BG199" s="191">
        <f>IF(N199="zákl. přenesená",J199,0)</f>
        <v>0</v>
      </c>
      <c r="BH199" s="191">
        <f>IF(N199="sníž. přenesená",J199,0)</f>
        <v>0</v>
      </c>
      <c r="BI199" s="191">
        <f>IF(N199="nulová",J199,0)</f>
        <v>0</v>
      </c>
      <c r="BJ199" s="17" t="s">
        <v>79</v>
      </c>
      <c r="BK199" s="191">
        <f>ROUND(I199*H199,2)</f>
        <v>0</v>
      </c>
      <c r="BL199" s="17" t="s">
        <v>228</v>
      </c>
      <c r="BM199" s="190" t="s">
        <v>769</v>
      </c>
    </row>
    <row r="200" spans="2:51" s="13" customFormat="1" ht="12">
      <c r="B200" s="192"/>
      <c r="C200" s="193"/>
      <c r="D200" s="194" t="s">
        <v>191</v>
      </c>
      <c r="E200" s="195" t="s">
        <v>19</v>
      </c>
      <c r="F200" s="196" t="s">
        <v>329</v>
      </c>
      <c r="G200" s="193"/>
      <c r="H200" s="195" t="s">
        <v>19</v>
      </c>
      <c r="I200" s="197"/>
      <c r="J200" s="193"/>
      <c r="K200" s="193"/>
      <c r="L200" s="198"/>
      <c r="M200" s="199"/>
      <c r="N200" s="200"/>
      <c r="O200" s="200"/>
      <c r="P200" s="200"/>
      <c r="Q200" s="200"/>
      <c r="R200" s="200"/>
      <c r="S200" s="200"/>
      <c r="T200" s="201"/>
      <c r="AT200" s="202" t="s">
        <v>191</v>
      </c>
      <c r="AU200" s="202" t="s">
        <v>81</v>
      </c>
      <c r="AV200" s="13" t="s">
        <v>79</v>
      </c>
      <c r="AW200" s="13" t="s">
        <v>32</v>
      </c>
      <c r="AX200" s="13" t="s">
        <v>71</v>
      </c>
      <c r="AY200" s="202" t="s">
        <v>181</v>
      </c>
    </row>
    <row r="201" spans="2:51" s="14" customFormat="1" ht="12">
      <c r="B201" s="203"/>
      <c r="C201" s="204"/>
      <c r="D201" s="194" t="s">
        <v>191</v>
      </c>
      <c r="E201" s="205" t="s">
        <v>19</v>
      </c>
      <c r="F201" s="206" t="s">
        <v>770</v>
      </c>
      <c r="G201" s="204"/>
      <c r="H201" s="207">
        <v>1.023</v>
      </c>
      <c r="I201" s="208"/>
      <c r="J201" s="204"/>
      <c r="K201" s="204"/>
      <c r="L201" s="209"/>
      <c r="M201" s="210"/>
      <c r="N201" s="211"/>
      <c r="O201" s="211"/>
      <c r="P201" s="211"/>
      <c r="Q201" s="211"/>
      <c r="R201" s="211"/>
      <c r="S201" s="211"/>
      <c r="T201" s="212"/>
      <c r="AT201" s="213" t="s">
        <v>191</v>
      </c>
      <c r="AU201" s="213" t="s">
        <v>81</v>
      </c>
      <c r="AV201" s="14" t="s">
        <v>81</v>
      </c>
      <c r="AW201" s="14" t="s">
        <v>32</v>
      </c>
      <c r="AX201" s="14" t="s">
        <v>71</v>
      </c>
      <c r="AY201" s="213" t="s">
        <v>181</v>
      </c>
    </row>
    <row r="202" spans="2:51" s="15" customFormat="1" ht="12">
      <c r="B202" s="214"/>
      <c r="C202" s="215"/>
      <c r="D202" s="194" t="s">
        <v>191</v>
      </c>
      <c r="E202" s="216" t="s">
        <v>19</v>
      </c>
      <c r="F202" s="217" t="s">
        <v>196</v>
      </c>
      <c r="G202" s="215"/>
      <c r="H202" s="218">
        <v>1.023</v>
      </c>
      <c r="I202" s="219"/>
      <c r="J202" s="215"/>
      <c r="K202" s="215"/>
      <c r="L202" s="220"/>
      <c r="M202" s="238"/>
      <c r="N202" s="239"/>
      <c r="O202" s="239"/>
      <c r="P202" s="239"/>
      <c r="Q202" s="239"/>
      <c r="R202" s="239"/>
      <c r="S202" s="239"/>
      <c r="T202" s="240"/>
      <c r="AT202" s="224" t="s">
        <v>191</v>
      </c>
      <c r="AU202" s="224" t="s">
        <v>81</v>
      </c>
      <c r="AV202" s="15" t="s">
        <v>189</v>
      </c>
      <c r="AW202" s="15" t="s">
        <v>32</v>
      </c>
      <c r="AX202" s="15" t="s">
        <v>79</v>
      </c>
      <c r="AY202" s="224" t="s">
        <v>181</v>
      </c>
    </row>
    <row r="203" spans="1:31" s="2" customFormat="1" ht="6.9" customHeight="1">
      <c r="A203" s="34"/>
      <c r="B203" s="47"/>
      <c r="C203" s="48"/>
      <c r="D203" s="48"/>
      <c r="E203" s="48"/>
      <c r="F203" s="48"/>
      <c r="G203" s="48"/>
      <c r="H203" s="48"/>
      <c r="I203" s="48"/>
      <c r="J203" s="48"/>
      <c r="K203" s="48"/>
      <c r="L203" s="39"/>
      <c r="M203" s="34"/>
      <c r="O203" s="34"/>
      <c r="P203" s="34"/>
      <c r="Q203" s="34"/>
      <c r="R203" s="34"/>
      <c r="S203" s="34"/>
      <c r="T203" s="34"/>
      <c r="U203" s="34"/>
      <c r="V203" s="34"/>
      <c r="W203" s="34"/>
      <c r="X203" s="34"/>
      <c r="Y203" s="34"/>
      <c r="Z203" s="34"/>
      <c r="AA203" s="34"/>
      <c r="AB203" s="34"/>
      <c r="AC203" s="34"/>
      <c r="AD203" s="34"/>
      <c r="AE203" s="34"/>
    </row>
  </sheetData>
  <sheetProtection password="EC1B" sheet="1" objects="1" scenarios="1" formatColumns="0" formatRows="0" autoFilter="0"/>
  <autoFilter ref="C83:K202"/>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M175"/>
  <sheetViews>
    <sheetView showGridLines="0" workbookViewId="0" topLeftCell="A167">
      <selection activeCell="I94" sqref="I94"/>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50"/>
      <c r="M2" s="250"/>
      <c r="N2" s="250"/>
      <c r="O2" s="250"/>
      <c r="P2" s="250"/>
      <c r="Q2" s="250"/>
      <c r="R2" s="250"/>
      <c r="S2" s="250"/>
      <c r="T2" s="250"/>
      <c r="U2" s="250"/>
      <c r="V2" s="250"/>
      <c r="AT2" s="17" t="s">
        <v>99</v>
      </c>
    </row>
    <row r="3" spans="2:46" s="1" customFormat="1" ht="6.9" customHeight="1">
      <c r="B3" s="108"/>
      <c r="C3" s="109"/>
      <c r="D3" s="109"/>
      <c r="E3" s="109"/>
      <c r="F3" s="109"/>
      <c r="G3" s="109"/>
      <c r="H3" s="109"/>
      <c r="I3" s="109"/>
      <c r="J3" s="109"/>
      <c r="K3" s="109"/>
      <c r="L3" s="20"/>
      <c r="AT3" s="17" t="s">
        <v>81</v>
      </c>
    </row>
    <row r="4" spans="2:46" s="1" customFormat="1" ht="24.9" customHeight="1">
      <c r="B4" s="20"/>
      <c r="D4" s="110" t="s">
        <v>155</v>
      </c>
      <c r="L4" s="20"/>
      <c r="M4" s="111" t="s">
        <v>10</v>
      </c>
      <c r="AT4" s="17" t="s">
        <v>4</v>
      </c>
    </row>
    <row r="5" spans="2:12" s="1" customFormat="1" ht="6.9" customHeight="1">
      <c r="B5" s="20"/>
      <c r="L5" s="20"/>
    </row>
    <row r="6" spans="2:12" s="1" customFormat="1" ht="12" customHeight="1">
      <c r="B6" s="20"/>
      <c r="D6" s="112" t="s">
        <v>16</v>
      </c>
      <c r="L6" s="20"/>
    </row>
    <row r="7" spans="2:12" s="1" customFormat="1" ht="16.5" customHeight="1">
      <c r="B7" s="20"/>
      <c r="E7" s="290" t="str">
        <f>'Rekapitulace stavby'!K6</f>
        <v>Cyklická údržba trati v úseku Praha-Holešovice - Vraňany</v>
      </c>
      <c r="F7" s="291"/>
      <c r="G7" s="291"/>
      <c r="H7" s="291"/>
      <c r="L7" s="20"/>
    </row>
    <row r="8" spans="1:31" s="2" customFormat="1" ht="12" customHeight="1">
      <c r="A8" s="34"/>
      <c r="B8" s="39"/>
      <c r="C8" s="34"/>
      <c r="D8" s="112" t="s">
        <v>156</v>
      </c>
      <c r="E8" s="34"/>
      <c r="F8" s="34"/>
      <c r="G8" s="34"/>
      <c r="H8" s="34"/>
      <c r="I8" s="34"/>
      <c r="J8" s="34"/>
      <c r="K8" s="34"/>
      <c r="L8" s="113"/>
      <c r="S8" s="34"/>
      <c r="T8" s="34"/>
      <c r="U8" s="34"/>
      <c r="V8" s="34"/>
      <c r="W8" s="34"/>
      <c r="X8" s="34"/>
      <c r="Y8" s="34"/>
      <c r="Z8" s="34"/>
      <c r="AA8" s="34"/>
      <c r="AB8" s="34"/>
      <c r="AC8" s="34"/>
      <c r="AD8" s="34"/>
      <c r="AE8" s="34"/>
    </row>
    <row r="9" spans="1:31" s="2" customFormat="1" ht="16.5" customHeight="1">
      <c r="A9" s="34"/>
      <c r="B9" s="39"/>
      <c r="C9" s="34"/>
      <c r="D9" s="34"/>
      <c r="E9" s="292" t="s">
        <v>771</v>
      </c>
      <c r="F9" s="293"/>
      <c r="G9" s="293"/>
      <c r="H9" s="293"/>
      <c r="I9" s="34"/>
      <c r="J9" s="34"/>
      <c r="K9" s="34"/>
      <c r="L9" s="113"/>
      <c r="S9" s="34"/>
      <c r="T9" s="34"/>
      <c r="U9" s="34"/>
      <c r="V9" s="34"/>
      <c r="W9" s="34"/>
      <c r="X9" s="34"/>
      <c r="Y9" s="34"/>
      <c r="Z9" s="34"/>
      <c r="AA9" s="34"/>
      <c r="AB9" s="34"/>
      <c r="AC9" s="34"/>
      <c r="AD9" s="34"/>
      <c r="AE9" s="34"/>
    </row>
    <row r="10" spans="1:31" s="2" customFormat="1" ht="12">
      <c r="A10" s="34"/>
      <c r="B10" s="39"/>
      <c r="C10" s="34"/>
      <c r="D10" s="34"/>
      <c r="E10" s="34"/>
      <c r="F10" s="34"/>
      <c r="G10" s="34"/>
      <c r="H10" s="34"/>
      <c r="I10" s="34"/>
      <c r="J10" s="34"/>
      <c r="K10" s="34"/>
      <c r="L10" s="113"/>
      <c r="S10" s="34"/>
      <c r="T10" s="34"/>
      <c r="U10" s="34"/>
      <c r="V10" s="34"/>
      <c r="W10" s="34"/>
      <c r="X10" s="34"/>
      <c r="Y10" s="34"/>
      <c r="Z10" s="34"/>
      <c r="AA10" s="34"/>
      <c r="AB10" s="34"/>
      <c r="AC10" s="34"/>
      <c r="AD10" s="34"/>
      <c r="AE10" s="34"/>
    </row>
    <row r="11" spans="1:31" s="2" customFormat="1" ht="12" customHeight="1">
      <c r="A11" s="34"/>
      <c r="B11" s="39"/>
      <c r="C11" s="34"/>
      <c r="D11" s="112" t="s">
        <v>18</v>
      </c>
      <c r="E11" s="34"/>
      <c r="F11" s="103" t="s">
        <v>19</v>
      </c>
      <c r="G11" s="34"/>
      <c r="H11" s="34"/>
      <c r="I11" s="112" t="s">
        <v>20</v>
      </c>
      <c r="J11" s="103" t="s">
        <v>19</v>
      </c>
      <c r="K11" s="34"/>
      <c r="L11" s="113"/>
      <c r="S11" s="34"/>
      <c r="T11" s="34"/>
      <c r="U11" s="34"/>
      <c r="V11" s="34"/>
      <c r="W11" s="34"/>
      <c r="X11" s="34"/>
      <c r="Y11" s="34"/>
      <c r="Z11" s="34"/>
      <c r="AA11" s="34"/>
      <c r="AB11" s="34"/>
      <c r="AC11" s="34"/>
      <c r="AD11" s="34"/>
      <c r="AE11" s="34"/>
    </row>
    <row r="12" spans="1:31" s="2" customFormat="1" ht="12" customHeight="1">
      <c r="A12" s="34"/>
      <c r="B12" s="39"/>
      <c r="C12" s="34"/>
      <c r="D12" s="112" t="s">
        <v>21</v>
      </c>
      <c r="E12" s="34"/>
      <c r="F12" s="103" t="s">
        <v>22</v>
      </c>
      <c r="G12" s="34"/>
      <c r="H12" s="34"/>
      <c r="I12" s="112" t="s">
        <v>23</v>
      </c>
      <c r="J12" s="114" t="str">
        <f>'Rekapitulace stavby'!AN8</f>
        <v>24. 2. 2023</v>
      </c>
      <c r="K12" s="34"/>
      <c r="L12" s="113"/>
      <c r="S12" s="34"/>
      <c r="T12" s="34"/>
      <c r="U12" s="34"/>
      <c r="V12" s="34"/>
      <c r="W12" s="34"/>
      <c r="X12" s="34"/>
      <c r="Y12" s="34"/>
      <c r="Z12" s="34"/>
      <c r="AA12" s="34"/>
      <c r="AB12" s="34"/>
      <c r="AC12" s="34"/>
      <c r="AD12" s="34"/>
      <c r="AE12" s="34"/>
    </row>
    <row r="13" spans="1:31" s="2" customFormat="1" ht="10.8" customHeight="1">
      <c r="A13" s="34"/>
      <c r="B13" s="39"/>
      <c r="C13" s="34"/>
      <c r="D13" s="34"/>
      <c r="E13" s="34"/>
      <c r="F13" s="34"/>
      <c r="G13" s="34"/>
      <c r="H13" s="34"/>
      <c r="I13" s="34"/>
      <c r="J13" s="34"/>
      <c r="K13" s="34"/>
      <c r="L13" s="113"/>
      <c r="S13" s="34"/>
      <c r="T13" s="34"/>
      <c r="U13" s="34"/>
      <c r="V13" s="34"/>
      <c r="W13" s="34"/>
      <c r="X13" s="34"/>
      <c r="Y13" s="34"/>
      <c r="Z13" s="34"/>
      <c r="AA13" s="34"/>
      <c r="AB13" s="34"/>
      <c r="AC13" s="34"/>
      <c r="AD13" s="34"/>
      <c r="AE13" s="34"/>
    </row>
    <row r="14" spans="1:31" s="2" customFormat="1" ht="12" customHeight="1">
      <c r="A14" s="34"/>
      <c r="B14" s="39"/>
      <c r="C14" s="34"/>
      <c r="D14" s="112" t="s">
        <v>25</v>
      </c>
      <c r="E14" s="34"/>
      <c r="F14" s="34"/>
      <c r="G14" s="34"/>
      <c r="H14" s="34"/>
      <c r="I14" s="112" t="s">
        <v>26</v>
      </c>
      <c r="J14" s="103" t="s">
        <v>19</v>
      </c>
      <c r="K14" s="34"/>
      <c r="L14" s="113"/>
      <c r="S14" s="34"/>
      <c r="T14" s="34"/>
      <c r="U14" s="34"/>
      <c r="V14" s="34"/>
      <c r="W14" s="34"/>
      <c r="X14" s="34"/>
      <c r="Y14" s="34"/>
      <c r="Z14" s="34"/>
      <c r="AA14" s="34"/>
      <c r="AB14" s="34"/>
      <c r="AC14" s="34"/>
      <c r="AD14" s="34"/>
      <c r="AE14" s="34"/>
    </row>
    <row r="15" spans="1:31" s="2" customFormat="1" ht="18" customHeight="1">
      <c r="A15" s="34"/>
      <c r="B15" s="39"/>
      <c r="C15" s="34"/>
      <c r="D15" s="34"/>
      <c r="E15" s="103" t="s">
        <v>27</v>
      </c>
      <c r="F15" s="34"/>
      <c r="G15" s="34"/>
      <c r="H15" s="34"/>
      <c r="I15" s="112" t="s">
        <v>28</v>
      </c>
      <c r="J15" s="103" t="s">
        <v>19</v>
      </c>
      <c r="K15" s="34"/>
      <c r="L15" s="113"/>
      <c r="S15" s="34"/>
      <c r="T15" s="34"/>
      <c r="U15" s="34"/>
      <c r="V15" s="34"/>
      <c r="W15" s="34"/>
      <c r="X15" s="34"/>
      <c r="Y15" s="34"/>
      <c r="Z15" s="34"/>
      <c r="AA15" s="34"/>
      <c r="AB15" s="34"/>
      <c r="AC15" s="34"/>
      <c r="AD15" s="34"/>
      <c r="AE15" s="34"/>
    </row>
    <row r="16" spans="1:31" s="2" customFormat="1" ht="6.9" customHeight="1">
      <c r="A16" s="34"/>
      <c r="B16" s="39"/>
      <c r="C16" s="34"/>
      <c r="D16" s="34"/>
      <c r="E16" s="34"/>
      <c r="F16" s="34"/>
      <c r="G16" s="34"/>
      <c r="H16" s="34"/>
      <c r="I16" s="34"/>
      <c r="J16" s="34"/>
      <c r="K16" s="34"/>
      <c r="L16" s="113"/>
      <c r="S16" s="34"/>
      <c r="T16" s="34"/>
      <c r="U16" s="34"/>
      <c r="V16" s="34"/>
      <c r="W16" s="34"/>
      <c r="X16" s="34"/>
      <c r="Y16" s="34"/>
      <c r="Z16" s="34"/>
      <c r="AA16" s="34"/>
      <c r="AB16" s="34"/>
      <c r="AC16" s="34"/>
      <c r="AD16" s="34"/>
      <c r="AE16" s="34"/>
    </row>
    <row r="17" spans="1:31" s="2" customFormat="1" ht="12" customHeight="1">
      <c r="A17" s="34"/>
      <c r="B17" s="39"/>
      <c r="C17" s="34"/>
      <c r="D17" s="112" t="s">
        <v>29</v>
      </c>
      <c r="E17" s="34"/>
      <c r="F17" s="34"/>
      <c r="G17" s="34"/>
      <c r="H17" s="34"/>
      <c r="I17" s="112" t="s">
        <v>26</v>
      </c>
      <c r="J17" s="30" t="str">
        <f>'Rekapitulace stavby'!AN13</f>
        <v>Vyplň údaj</v>
      </c>
      <c r="K17" s="34"/>
      <c r="L17" s="113"/>
      <c r="S17" s="34"/>
      <c r="T17" s="34"/>
      <c r="U17" s="34"/>
      <c r="V17" s="34"/>
      <c r="W17" s="34"/>
      <c r="X17" s="34"/>
      <c r="Y17" s="34"/>
      <c r="Z17" s="34"/>
      <c r="AA17" s="34"/>
      <c r="AB17" s="34"/>
      <c r="AC17" s="34"/>
      <c r="AD17" s="34"/>
      <c r="AE17" s="34"/>
    </row>
    <row r="18" spans="1:31" s="2" customFormat="1" ht="18" customHeight="1">
      <c r="A18" s="34"/>
      <c r="B18" s="39"/>
      <c r="C18" s="34"/>
      <c r="D18" s="34"/>
      <c r="E18" s="294" t="str">
        <f>'Rekapitulace stavby'!E14</f>
        <v>Vyplň údaj</v>
      </c>
      <c r="F18" s="295"/>
      <c r="G18" s="295"/>
      <c r="H18" s="295"/>
      <c r="I18" s="112" t="s">
        <v>28</v>
      </c>
      <c r="J18" s="30" t="str">
        <f>'Rekapitulace stavby'!AN14</f>
        <v>Vyplň údaj</v>
      </c>
      <c r="K18" s="34"/>
      <c r="L18" s="113"/>
      <c r="S18" s="34"/>
      <c r="T18" s="34"/>
      <c r="U18" s="34"/>
      <c r="V18" s="34"/>
      <c r="W18" s="34"/>
      <c r="X18" s="34"/>
      <c r="Y18" s="34"/>
      <c r="Z18" s="34"/>
      <c r="AA18" s="34"/>
      <c r="AB18" s="34"/>
      <c r="AC18" s="34"/>
      <c r="AD18" s="34"/>
      <c r="AE18" s="34"/>
    </row>
    <row r="19" spans="1:31" s="2" customFormat="1" ht="6.9" customHeight="1">
      <c r="A19" s="34"/>
      <c r="B19" s="39"/>
      <c r="C19" s="34"/>
      <c r="D19" s="34"/>
      <c r="E19" s="34"/>
      <c r="F19" s="34"/>
      <c r="G19" s="34"/>
      <c r="H19" s="34"/>
      <c r="I19" s="34"/>
      <c r="J19" s="34"/>
      <c r="K19" s="34"/>
      <c r="L19" s="113"/>
      <c r="S19" s="34"/>
      <c r="T19" s="34"/>
      <c r="U19" s="34"/>
      <c r="V19" s="34"/>
      <c r="W19" s="34"/>
      <c r="X19" s="34"/>
      <c r="Y19" s="34"/>
      <c r="Z19" s="34"/>
      <c r="AA19" s="34"/>
      <c r="AB19" s="34"/>
      <c r="AC19" s="34"/>
      <c r="AD19" s="34"/>
      <c r="AE19" s="34"/>
    </row>
    <row r="20" spans="1:31" s="2" customFormat="1" ht="12" customHeight="1">
      <c r="A20" s="34"/>
      <c r="B20" s="39"/>
      <c r="C20" s="34"/>
      <c r="D20" s="112" t="s">
        <v>31</v>
      </c>
      <c r="E20" s="34"/>
      <c r="F20" s="34"/>
      <c r="G20" s="34"/>
      <c r="H20" s="34"/>
      <c r="I20" s="112" t="s">
        <v>26</v>
      </c>
      <c r="J20" s="103" t="str">
        <f>IF('Rekapitulace stavby'!AN16="","",'Rekapitulace stavby'!AN16)</f>
        <v/>
      </c>
      <c r="K20" s="34"/>
      <c r="L20" s="113"/>
      <c r="S20" s="34"/>
      <c r="T20" s="34"/>
      <c r="U20" s="34"/>
      <c r="V20" s="34"/>
      <c r="W20" s="34"/>
      <c r="X20" s="34"/>
      <c r="Y20" s="34"/>
      <c r="Z20" s="34"/>
      <c r="AA20" s="34"/>
      <c r="AB20" s="34"/>
      <c r="AC20" s="34"/>
      <c r="AD20" s="34"/>
      <c r="AE20" s="34"/>
    </row>
    <row r="21" spans="1:31" s="2" customFormat="1" ht="18" customHeight="1">
      <c r="A21" s="34"/>
      <c r="B21" s="39"/>
      <c r="C21" s="34"/>
      <c r="D21" s="34"/>
      <c r="E21" s="103" t="str">
        <f>IF('Rekapitulace stavby'!E17="","",'Rekapitulace stavby'!E17)</f>
        <v xml:space="preserve"> </v>
      </c>
      <c r="F21" s="34"/>
      <c r="G21" s="34"/>
      <c r="H21" s="34"/>
      <c r="I21" s="112" t="s">
        <v>28</v>
      </c>
      <c r="J21" s="103" t="str">
        <f>IF('Rekapitulace stavby'!AN17="","",'Rekapitulace stavby'!AN17)</f>
        <v/>
      </c>
      <c r="K21" s="34"/>
      <c r="L21" s="113"/>
      <c r="S21" s="34"/>
      <c r="T21" s="34"/>
      <c r="U21" s="34"/>
      <c r="V21" s="34"/>
      <c r="W21" s="34"/>
      <c r="X21" s="34"/>
      <c r="Y21" s="34"/>
      <c r="Z21" s="34"/>
      <c r="AA21" s="34"/>
      <c r="AB21" s="34"/>
      <c r="AC21" s="34"/>
      <c r="AD21" s="34"/>
      <c r="AE21" s="34"/>
    </row>
    <row r="22" spans="1:31" s="2" customFormat="1" ht="6.9" customHeight="1">
      <c r="A22" s="34"/>
      <c r="B22" s="39"/>
      <c r="C22" s="34"/>
      <c r="D22" s="34"/>
      <c r="E22" s="34"/>
      <c r="F22" s="34"/>
      <c r="G22" s="34"/>
      <c r="H22" s="34"/>
      <c r="I22" s="34"/>
      <c r="J22" s="34"/>
      <c r="K22" s="34"/>
      <c r="L22" s="113"/>
      <c r="S22" s="34"/>
      <c r="T22" s="34"/>
      <c r="U22" s="34"/>
      <c r="V22" s="34"/>
      <c r="W22" s="34"/>
      <c r="X22" s="34"/>
      <c r="Y22" s="34"/>
      <c r="Z22" s="34"/>
      <c r="AA22" s="34"/>
      <c r="AB22" s="34"/>
      <c r="AC22" s="34"/>
      <c r="AD22" s="34"/>
      <c r="AE22" s="34"/>
    </row>
    <row r="23" spans="1:31" s="2" customFormat="1" ht="12" customHeight="1">
      <c r="A23" s="34"/>
      <c r="B23" s="39"/>
      <c r="C23" s="34"/>
      <c r="D23" s="112" t="s">
        <v>33</v>
      </c>
      <c r="E23" s="34"/>
      <c r="F23" s="34"/>
      <c r="G23" s="34"/>
      <c r="H23" s="34"/>
      <c r="I23" s="112" t="s">
        <v>26</v>
      </c>
      <c r="J23" s="103" t="s">
        <v>19</v>
      </c>
      <c r="K23" s="34"/>
      <c r="L23" s="113"/>
      <c r="S23" s="34"/>
      <c r="T23" s="34"/>
      <c r="U23" s="34"/>
      <c r="V23" s="34"/>
      <c r="W23" s="34"/>
      <c r="X23" s="34"/>
      <c r="Y23" s="34"/>
      <c r="Z23" s="34"/>
      <c r="AA23" s="34"/>
      <c r="AB23" s="34"/>
      <c r="AC23" s="34"/>
      <c r="AD23" s="34"/>
      <c r="AE23" s="34"/>
    </row>
    <row r="24" spans="1:31" s="2" customFormat="1" ht="18" customHeight="1">
      <c r="A24" s="34"/>
      <c r="B24" s="39"/>
      <c r="C24" s="34"/>
      <c r="D24" s="34"/>
      <c r="E24" s="103" t="s">
        <v>34</v>
      </c>
      <c r="F24" s="34"/>
      <c r="G24" s="34"/>
      <c r="H24" s="34"/>
      <c r="I24" s="112" t="s">
        <v>28</v>
      </c>
      <c r="J24" s="103" t="s">
        <v>19</v>
      </c>
      <c r="K24" s="34"/>
      <c r="L24" s="113"/>
      <c r="S24" s="34"/>
      <c r="T24" s="34"/>
      <c r="U24" s="34"/>
      <c r="V24" s="34"/>
      <c r="W24" s="34"/>
      <c r="X24" s="34"/>
      <c r="Y24" s="34"/>
      <c r="Z24" s="34"/>
      <c r="AA24" s="34"/>
      <c r="AB24" s="34"/>
      <c r="AC24" s="34"/>
      <c r="AD24" s="34"/>
      <c r="AE24" s="34"/>
    </row>
    <row r="25" spans="1:31" s="2" customFormat="1" ht="6.9" customHeight="1">
      <c r="A25" s="34"/>
      <c r="B25" s="39"/>
      <c r="C25" s="34"/>
      <c r="D25" s="34"/>
      <c r="E25" s="34"/>
      <c r="F25" s="34"/>
      <c r="G25" s="34"/>
      <c r="H25" s="34"/>
      <c r="I25" s="34"/>
      <c r="J25" s="34"/>
      <c r="K25" s="34"/>
      <c r="L25" s="113"/>
      <c r="S25" s="34"/>
      <c r="T25" s="34"/>
      <c r="U25" s="34"/>
      <c r="V25" s="34"/>
      <c r="W25" s="34"/>
      <c r="X25" s="34"/>
      <c r="Y25" s="34"/>
      <c r="Z25" s="34"/>
      <c r="AA25" s="34"/>
      <c r="AB25" s="34"/>
      <c r="AC25" s="34"/>
      <c r="AD25" s="34"/>
      <c r="AE25" s="34"/>
    </row>
    <row r="26" spans="1:31" s="2" customFormat="1" ht="12" customHeight="1">
      <c r="A26" s="34"/>
      <c r="B26" s="39"/>
      <c r="C26" s="34"/>
      <c r="D26" s="112" t="s">
        <v>35</v>
      </c>
      <c r="E26" s="34"/>
      <c r="F26" s="34"/>
      <c r="G26" s="34"/>
      <c r="H26" s="34"/>
      <c r="I26" s="34"/>
      <c r="J26" s="34"/>
      <c r="K26" s="34"/>
      <c r="L26" s="113"/>
      <c r="S26" s="34"/>
      <c r="T26" s="34"/>
      <c r="U26" s="34"/>
      <c r="V26" s="34"/>
      <c r="W26" s="34"/>
      <c r="X26" s="34"/>
      <c r="Y26" s="34"/>
      <c r="Z26" s="34"/>
      <c r="AA26" s="34"/>
      <c r="AB26" s="34"/>
      <c r="AC26" s="34"/>
      <c r="AD26" s="34"/>
      <c r="AE26" s="34"/>
    </row>
    <row r="27" spans="1:31" s="8" customFormat="1" ht="59.25" customHeight="1">
      <c r="A27" s="115"/>
      <c r="B27" s="116"/>
      <c r="C27" s="115"/>
      <c r="D27" s="115"/>
      <c r="E27" s="296" t="s">
        <v>36</v>
      </c>
      <c r="F27" s="296"/>
      <c r="G27" s="296"/>
      <c r="H27" s="296"/>
      <c r="I27" s="115"/>
      <c r="J27" s="115"/>
      <c r="K27" s="115"/>
      <c r="L27" s="117"/>
      <c r="S27" s="115"/>
      <c r="T27" s="115"/>
      <c r="U27" s="115"/>
      <c r="V27" s="115"/>
      <c r="W27" s="115"/>
      <c r="X27" s="115"/>
      <c r="Y27" s="115"/>
      <c r="Z27" s="115"/>
      <c r="AA27" s="115"/>
      <c r="AB27" s="115"/>
      <c r="AC27" s="115"/>
      <c r="AD27" s="115"/>
      <c r="AE27" s="115"/>
    </row>
    <row r="28" spans="1:31" s="2" customFormat="1" ht="6.9" customHeight="1">
      <c r="A28" s="34"/>
      <c r="B28" s="39"/>
      <c r="C28" s="34"/>
      <c r="D28" s="34"/>
      <c r="E28" s="34"/>
      <c r="F28" s="34"/>
      <c r="G28" s="34"/>
      <c r="H28" s="34"/>
      <c r="I28" s="34"/>
      <c r="J28" s="34"/>
      <c r="K28" s="34"/>
      <c r="L28" s="113"/>
      <c r="S28" s="34"/>
      <c r="T28" s="34"/>
      <c r="U28" s="34"/>
      <c r="V28" s="34"/>
      <c r="W28" s="34"/>
      <c r="X28" s="34"/>
      <c r="Y28" s="34"/>
      <c r="Z28" s="34"/>
      <c r="AA28" s="34"/>
      <c r="AB28" s="34"/>
      <c r="AC28" s="34"/>
      <c r="AD28" s="34"/>
      <c r="AE28" s="34"/>
    </row>
    <row r="29" spans="1:31" s="2" customFormat="1" ht="6.9" customHeight="1">
      <c r="A29" s="34"/>
      <c r="B29" s="39"/>
      <c r="C29" s="34"/>
      <c r="D29" s="118"/>
      <c r="E29" s="118"/>
      <c r="F29" s="118"/>
      <c r="G29" s="118"/>
      <c r="H29" s="118"/>
      <c r="I29" s="118"/>
      <c r="J29" s="118"/>
      <c r="K29" s="118"/>
      <c r="L29" s="113"/>
      <c r="S29" s="34"/>
      <c r="T29" s="34"/>
      <c r="U29" s="34"/>
      <c r="V29" s="34"/>
      <c r="W29" s="34"/>
      <c r="X29" s="34"/>
      <c r="Y29" s="34"/>
      <c r="Z29" s="34"/>
      <c r="AA29" s="34"/>
      <c r="AB29" s="34"/>
      <c r="AC29" s="34"/>
      <c r="AD29" s="34"/>
      <c r="AE29" s="34"/>
    </row>
    <row r="30" spans="1:31" s="2" customFormat="1" ht="25.35" customHeight="1">
      <c r="A30" s="34"/>
      <c r="B30" s="39"/>
      <c r="C30" s="34"/>
      <c r="D30" s="119" t="s">
        <v>37</v>
      </c>
      <c r="E30" s="34"/>
      <c r="F30" s="34"/>
      <c r="G30" s="34"/>
      <c r="H30" s="34"/>
      <c r="I30" s="34"/>
      <c r="J30" s="120">
        <f>ROUND(J85,2)</f>
        <v>0</v>
      </c>
      <c r="K30" s="34"/>
      <c r="L30" s="113"/>
      <c r="S30" s="34"/>
      <c r="T30" s="34"/>
      <c r="U30" s="34"/>
      <c r="V30" s="34"/>
      <c r="W30" s="34"/>
      <c r="X30" s="34"/>
      <c r="Y30" s="34"/>
      <c r="Z30" s="34"/>
      <c r="AA30" s="34"/>
      <c r="AB30" s="34"/>
      <c r="AC30" s="34"/>
      <c r="AD30" s="34"/>
      <c r="AE30" s="34"/>
    </row>
    <row r="31" spans="1:31" s="2" customFormat="1" ht="6.9" customHeight="1">
      <c r="A31" s="34"/>
      <c r="B31" s="39"/>
      <c r="C31" s="34"/>
      <c r="D31" s="118"/>
      <c r="E31" s="118"/>
      <c r="F31" s="118"/>
      <c r="G31" s="118"/>
      <c r="H31" s="118"/>
      <c r="I31" s="118"/>
      <c r="J31" s="118"/>
      <c r="K31" s="118"/>
      <c r="L31" s="113"/>
      <c r="S31" s="34"/>
      <c r="T31" s="34"/>
      <c r="U31" s="34"/>
      <c r="V31" s="34"/>
      <c r="W31" s="34"/>
      <c r="X31" s="34"/>
      <c r="Y31" s="34"/>
      <c r="Z31" s="34"/>
      <c r="AA31" s="34"/>
      <c r="AB31" s="34"/>
      <c r="AC31" s="34"/>
      <c r="AD31" s="34"/>
      <c r="AE31" s="34"/>
    </row>
    <row r="32" spans="1:31" s="2" customFormat="1" ht="14.4" customHeight="1">
      <c r="A32" s="34"/>
      <c r="B32" s="39"/>
      <c r="C32" s="34"/>
      <c r="D32" s="34"/>
      <c r="E32" s="34"/>
      <c r="F32" s="121" t="s">
        <v>39</v>
      </c>
      <c r="G32" s="34"/>
      <c r="H32" s="34"/>
      <c r="I32" s="121" t="s">
        <v>38</v>
      </c>
      <c r="J32" s="121" t="s">
        <v>40</v>
      </c>
      <c r="K32" s="34"/>
      <c r="L32" s="113"/>
      <c r="S32" s="34"/>
      <c r="T32" s="34"/>
      <c r="U32" s="34"/>
      <c r="V32" s="34"/>
      <c r="W32" s="34"/>
      <c r="X32" s="34"/>
      <c r="Y32" s="34"/>
      <c r="Z32" s="34"/>
      <c r="AA32" s="34"/>
      <c r="AB32" s="34"/>
      <c r="AC32" s="34"/>
      <c r="AD32" s="34"/>
      <c r="AE32" s="34"/>
    </row>
    <row r="33" spans="1:31" s="2" customFormat="1" ht="14.4" customHeight="1">
      <c r="A33" s="34"/>
      <c r="B33" s="39"/>
      <c r="C33" s="34"/>
      <c r="D33" s="122" t="s">
        <v>41</v>
      </c>
      <c r="E33" s="112" t="s">
        <v>42</v>
      </c>
      <c r="F33" s="123">
        <f>ROUND((SUM(BE85:BE174)),2)</f>
        <v>0</v>
      </c>
      <c r="G33" s="34"/>
      <c r="H33" s="34"/>
      <c r="I33" s="124">
        <v>0.21</v>
      </c>
      <c r="J33" s="123">
        <f>ROUND(((SUM(BE85:BE174))*I33),2)</f>
        <v>0</v>
      </c>
      <c r="K33" s="34"/>
      <c r="L33" s="113"/>
      <c r="S33" s="34"/>
      <c r="T33" s="34"/>
      <c r="U33" s="34"/>
      <c r="V33" s="34"/>
      <c r="W33" s="34"/>
      <c r="X33" s="34"/>
      <c r="Y33" s="34"/>
      <c r="Z33" s="34"/>
      <c r="AA33" s="34"/>
      <c r="AB33" s="34"/>
      <c r="AC33" s="34"/>
      <c r="AD33" s="34"/>
      <c r="AE33" s="34"/>
    </row>
    <row r="34" spans="1:31" s="2" customFormat="1" ht="14.4" customHeight="1">
      <c r="A34" s="34"/>
      <c r="B34" s="39"/>
      <c r="C34" s="34"/>
      <c r="D34" s="34"/>
      <c r="E34" s="112" t="s">
        <v>43</v>
      </c>
      <c r="F34" s="123">
        <f>ROUND((SUM(BF85:BF174)),2)</f>
        <v>0</v>
      </c>
      <c r="G34" s="34"/>
      <c r="H34" s="34"/>
      <c r="I34" s="124">
        <v>0.15</v>
      </c>
      <c r="J34" s="123">
        <f>ROUND(((SUM(BF85:BF174))*I34),2)</f>
        <v>0</v>
      </c>
      <c r="K34" s="34"/>
      <c r="L34" s="113"/>
      <c r="S34" s="34"/>
      <c r="T34" s="34"/>
      <c r="U34" s="34"/>
      <c r="V34" s="34"/>
      <c r="W34" s="34"/>
      <c r="X34" s="34"/>
      <c r="Y34" s="34"/>
      <c r="Z34" s="34"/>
      <c r="AA34" s="34"/>
      <c r="AB34" s="34"/>
      <c r="AC34" s="34"/>
      <c r="AD34" s="34"/>
      <c r="AE34" s="34"/>
    </row>
    <row r="35" spans="1:31" s="2" customFormat="1" ht="14.4" customHeight="1" hidden="1">
      <c r="A35" s="34"/>
      <c r="B35" s="39"/>
      <c r="C35" s="34"/>
      <c r="D35" s="34"/>
      <c r="E35" s="112" t="s">
        <v>44</v>
      </c>
      <c r="F35" s="123">
        <f>ROUND((SUM(BG85:BG174)),2)</f>
        <v>0</v>
      </c>
      <c r="G35" s="34"/>
      <c r="H35" s="34"/>
      <c r="I35" s="124">
        <v>0.21</v>
      </c>
      <c r="J35" s="123">
        <f>0</f>
        <v>0</v>
      </c>
      <c r="K35" s="34"/>
      <c r="L35" s="113"/>
      <c r="S35" s="34"/>
      <c r="T35" s="34"/>
      <c r="U35" s="34"/>
      <c r="V35" s="34"/>
      <c r="W35" s="34"/>
      <c r="X35" s="34"/>
      <c r="Y35" s="34"/>
      <c r="Z35" s="34"/>
      <c r="AA35" s="34"/>
      <c r="AB35" s="34"/>
      <c r="AC35" s="34"/>
      <c r="AD35" s="34"/>
      <c r="AE35" s="34"/>
    </row>
    <row r="36" spans="1:31" s="2" customFormat="1" ht="14.4" customHeight="1" hidden="1">
      <c r="A36" s="34"/>
      <c r="B36" s="39"/>
      <c r="C36" s="34"/>
      <c r="D36" s="34"/>
      <c r="E36" s="112" t="s">
        <v>45</v>
      </c>
      <c r="F36" s="123">
        <f>ROUND((SUM(BH85:BH174)),2)</f>
        <v>0</v>
      </c>
      <c r="G36" s="34"/>
      <c r="H36" s="34"/>
      <c r="I36" s="124">
        <v>0.15</v>
      </c>
      <c r="J36" s="123">
        <f>0</f>
        <v>0</v>
      </c>
      <c r="K36" s="34"/>
      <c r="L36" s="113"/>
      <c r="S36" s="34"/>
      <c r="T36" s="34"/>
      <c r="U36" s="34"/>
      <c r="V36" s="34"/>
      <c r="W36" s="34"/>
      <c r="X36" s="34"/>
      <c r="Y36" s="34"/>
      <c r="Z36" s="34"/>
      <c r="AA36" s="34"/>
      <c r="AB36" s="34"/>
      <c r="AC36" s="34"/>
      <c r="AD36" s="34"/>
      <c r="AE36" s="34"/>
    </row>
    <row r="37" spans="1:31" s="2" customFormat="1" ht="14.4" customHeight="1" hidden="1">
      <c r="A37" s="34"/>
      <c r="B37" s="39"/>
      <c r="C37" s="34"/>
      <c r="D37" s="34"/>
      <c r="E37" s="112" t="s">
        <v>46</v>
      </c>
      <c r="F37" s="123">
        <f>ROUND((SUM(BI85:BI174)),2)</f>
        <v>0</v>
      </c>
      <c r="G37" s="34"/>
      <c r="H37" s="34"/>
      <c r="I37" s="124">
        <v>0</v>
      </c>
      <c r="J37" s="123">
        <f>0</f>
        <v>0</v>
      </c>
      <c r="K37" s="34"/>
      <c r="L37" s="113"/>
      <c r="S37" s="34"/>
      <c r="T37" s="34"/>
      <c r="U37" s="34"/>
      <c r="V37" s="34"/>
      <c r="W37" s="34"/>
      <c r="X37" s="34"/>
      <c r="Y37" s="34"/>
      <c r="Z37" s="34"/>
      <c r="AA37" s="34"/>
      <c r="AB37" s="34"/>
      <c r="AC37" s="34"/>
      <c r="AD37" s="34"/>
      <c r="AE37" s="34"/>
    </row>
    <row r="38" spans="1:31" s="2" customFormat="1" ht="6.9" customHeight="1">
      <c r="A38" s="34"/>
      <c r="B38" s="39"/>
      <c r="C38" s="34"/>
      <c r="D38" s="34"/>
      <c r="E38" s="34"/>
      <c r="F38" s="34"/>
      <c r="G38" s="34"/>
      <c r="H38" s="34"/>
      <c r="I38" s="34"/>
      <c r="J38" s="34"/>
      <c r="K38" s="34"/>
      <c r="L38" s="113"/>
      <c r="S38" s="34"/>
      <c r="T38" s="34"/>
      <c r="U38" s="34"/>
      <c r="V38" s="34"/>
      <c r="W38" s="34"/>
      <c r="X38" s="34"/>
      <c r="Y38" s="34"/>
      <c r="Z38" s="34"/>
      <c r="AA38" s="34"/>
      <c r="AB38" s="34"/>
      <c r="AC38" s="34"/>
      <c r="AD38" s="34"/>
      <c r="AE38" s="34"/>
    </row>
    <row r="39" spans="1:31" s="2" customFormat="1" ht="25.35" customHeight="1">
      <c r="A39" s="34"/>
      <c r="B39" s="39"/>
      <c r="C39" s="125"/>
      <c r="D39" s="126" t="s">
        <v>47</v>
      </c>
      <c r="E39" s="127"/>
      <c r="F39" s="127"/>
      <c r="G39" s="128" t="s">
        <v>48</v>
      </c>
      <c r="H39" s="129" t="s">
        <v>49</v>
      </c>
      <c r="I39" s="127"/>
      <c r="J39" s="130">
        <f>SUM(J30:J37)</f>
        <v>0</v>
      </c>
      <c r="K39" s="131"/>
      <c r="L39" s="113"/>
      <c r="S39" s="34"/>
      <c r="T39" s="34"/>
      <c r="U39" s="34"/>
      <c r="V39" s="34"/>
      <c r="W39" s="34"/>
      <c r="X39" s="34"/>
      <c r="Y39" s="34"/>
      <c r="Z39" s="34"/>
      <c r="AA39" s="34"/>
      <c r="AB39" s="34"/>
      <c r="AC39" s="34"/>
      <c r="AD39" s="34"/>
      <c r="AE39" s="34"/>
    </row>
    <row r="40" spans="1:31" s="2" customFormat="1" ht="14.4" customHeight="1">
      <c r="A40" s="34"/>
      <c r="B40" s="132"/>
      <c r="C40" s="133"/>
      <c r="D40" s="133"/>
      <c r="E40" s="133"/>
      <c r="F40" s="133"/>
      <c r="G40" s="133"/>
      <c r="H40" s="133"/>
      <c r="I40" s="133"/>
      <c r="J40" s="133"/>
      <c r="K40" s="133"/>
      <c r="L40" s="113"/>
      <c r="S40" s="34"/>
      <c r="T40" s="34"/>
      <c r="U40" s="34"/>
      <c r="V40" s="34"/>
      <c r="W40" s="34"/>
      <c r="X40" s="34"/>
      <c r="Y40" s="34"/>
      <c r="Z40" s="34"/>
      <c r="AA40" s="34"/>
      <c r="AB40" s="34"/>
      <c r="AC40" s="34"/>
      <c r="AD40" s="34"/>
      <c r="AE40" s="34"/>
    </row>
    <row r="44" spans="1:31" s="2" customFormat="1" ht="6.9" customHeight="1" hidden="1">
      <c r="A44" s="34"/>
      <c r="B44" s="134"/>
      <c r="C44" s="135"/>
      <c r="D44" s="135"/>
      <c r="E44" s="135"/>
      <c r="F44" s="135"/>
      <c r="G44" s="135"/>
      <c r="H44" s="135"/>
      <c r="I44" s="135"/>
      <c r="J44" s="135"/>
      <c r="K44" s="135"/>
      <c r="L44" s="113"/>
      <c r="S44" s="34"/>
      <c r="T44" s="34"/>
      <c r="U44" s="34"/>
      <c r="V44" s="34"/>
      <c r="W44" s="34"/>
      <c r="X44" s="34"/>
      <c r="Y44" s="34"/>
      <c r="Z44" s="34"/>
      <c r="AA44" s="34"/>
      <c r="AB44" s="34"/>
      <c r="AC44" s="34"/>
      <c r="AD44" s="34"/>
      <c r="AE44" s="34"/>
    </row>
    <row r="45" spans="1:31" s="2" customFormat="1" ht="24.9" customHeight="1" hidden="1">
      <c r="A45" s="34"/>
      <c r="B45" s="35"/>
      <c r="C45" s="23" t="s">
        <v>158</v>
      </c>
      <c r="D45" s="36"/>
      <c r="E45" s="36"/>
      <c r="F45" s="36"/>
      <c r="G45" s="36"/>
      <c r="H45" s="36"/>
      <c r="I45" s="36"/>
      <c r="J45" s="36"/>
      <c r="K45" s="36"/>
      <c r="L45" s="113"/>
      <c r="S45" s="34"/>
      <c r="T45" s="34"/>
      <c r="U45" s="34"/>
      <c r="V45" s="34"/>
      <c r="W45" s="34"/>
      <c r="X45" s="34"/>
      <c r="Y45" s="34"/>
      <c r="Z45" s="34"/>
      <c r="AA45" s="34"/>
      <c r="AB45" s="34"/>
      <c r="AC45" s="34"/>
      <c r="AD45" s="34"/>
      <c r="AE45" s="34"/>
    </row>
    <row r="46" spans="1:31" s="2" customFormat="1" ht="6.9" customHeight="1" hidden="1">
      <c r="A46" s="34"/>
      <c r="B46" s="35"/>
      <c r="C46" s="36"/>
      <c r="D46" s="36"/>
      <c r="E46" s="36"/>
      <c r="F46" s="36"/>
      <c r="G46" s="36"/>
      <c r="H46" s="36"/>
      <c r="I46" s="36"/>
      <c r="J46" s="36"/>
      <c r="K46" s="36"/>
      <c r="L46" s="113"/>
      <c r="S46" s="34"/>
      <c r="T46" s="34"/>
      <c r="U46" s="34"/>
      <c r="V46" s="34"/>
      <c r="W46" s="34"/>
      <c r="X46" s="34"/>
      <c r="Y46" s="34"/>
      <c r="Z46" s="34"/>
      <c r="AA46" s="34"/>
      <c r="AB46" s="34"/>
      <c r="AC46" s="34"/>
      <c r="AD46" s="34"/>
      <c r="AE46" s="34"/>
    </row>
    <row r="47" spans="1:31" s="2" customFormat="1" ht="12" customHeight="1" hidden="1">
      <c r="A47" s="34"/>
      <c r="B47" s="35"/>
      <c r="C47" s="29" t="s">
        <v>16</v>
      </c>
      <c r="D47" s="36"/>
      <c r="E47" s="36"/>
      <c r="F47" s="36"/>
      <c r="G47" s="36"/>
      <c r="H47" s="36"/>
      <c r="I47" s="36"/>
      <c r="J47" s="36"/>
      <c r="K47" s="36"/>
      <c r="L47" s="113"/>
      <c r="S47" s="34"/>
      <c r="T47" s="34"/>
      <c r="U47" s="34"/>
      <c r="V47" s="34"/>
      <c r="W47" s="34"/>
      <c r="X47" s="34"/>
      <c r="Y47" s="34"/>
      <c r="Z47" s="34"/>
      <c r="AA47" s="34"/>
      <c r="AB47" s="34"/>
      <c r="AC47" s="34"/>
      <c r="AD47" s="34"/>
      <c r="AE47" s="34"/>
    </row>
    <row r="48" spans="1:31" s="2" customFormat="1" ht="16.5" customHeight="1" hidden="1">
      <c r="A48" s="34"/>
      <c r="B48" s="35"/>
      <c r="C48" s="36"/>
      <c r="D48" s="36"/>
      <c r="E48" s="288" t="str">
        <f>E7</f>
        <v>Cyklická údržba trati v úseku Praha-Holešovice - Vraňany</v>
      </c>
      <c r="F48" s="289"/>
      <c r="G48" s="289"/>
      <c r="H48" s="289"/>
      <c r="I48" s="36"/>
      <c r="J48" s="36"/>
      <c r="K48" s="36"/>
      <c r="L48" s="113"/>
      <c r="S48" s="34"/>
      <c r="T48" s="34"/>
      <c r="U48" s="34"/>
      <c r="V48" s="34"/>
      <c r="W48" s="34"/>
      <c r="X48" s="34"/>
      <c r="Y48" s="34"/>
      <c r="Z48" s="34"/>
      <c r="AA48" s="34"/>
      <c r="AB48" s="34"/>
      <c r="AC48" s="34"/>
      <c r="AD48" s="34"/>
      <c r="AE48" s="34"/>
    </row>
    <row r="49" spans="1:31" s="2" customFormat="1" ht="12" customHeight="1" hidden="1">
      <c r="A49" s="34"/>
      <c r="B49" s="35"/>
      <c r="C49" s="29" t="s">
        <v>156</v>
      </c>
      <c r="D49" s="36"/>
      <c r="E49" s="36"/>
      <c r="F49" s="36"/>
      <c r="G49" s="36"/>
      <c r="H49" s="36"/>
      <c r="I49" s="36"/>
      <c r="J49" s="36"/>
      <c r="K49" s="36"/>
      <c r="L49" s="113"/>
      <c r="S49" s="34"/>
      <c r="T49" s="34"/>
      <c r="U49" s="34"/>
      <c r="V49" s="34"/>
      <c r="W49" s="34"/>
      <c r="X49" s="34"/>
      <c r="Y49" s="34"/>
      <c r="Z49" s="34"/>
      <c r="AA49" s="34"/>
      <c r="AB49" s="34"/>
      <c r="AC49" s="34"/>
      <c r="AD49" s="34"/>
      <c r="AE49" s="34"/>
    </row>
    <row r="50" spans="1:31" s="2" customFormat="1" ht="16.5" customHeight="1" hidden="1">
      <c r="A50" s="34"/>
      <c r="B50" s="35"/>
      <c r="C50" s="36"/>
      <c r="D50" s="36"/>
      <c r="E50" s="280" t="str">
        <f>E9</f>
        <v>SO 07 - Libčice nad Vltavou - Kralupy nad Vltavou</v>
      </c>
      <c r="F50" s="287"/>
      <c r="G50" s="287"/>
      <c r="H50" s="287"/>
      <c r="I50" s="36"/>
      <c r="J50" s="36"/>
      <c r="K50" s="36"/>
      <c r="L50" s="113"/>
      <c r="S50" s="34"/>
      <c r="T50" s="34"/>
      <c r="U50" s="34"/>
      <c r="V50" s="34"/>
      <c r="W50" s="34"/>
      <c r="X50" s="34"/>
      <c r="Y50" s="34"/>
      <c r="Z50" s="34"/>
      <c r="AA50" s="34"/>
      <c r="AB50" s="34"/>
      <c r="AC50" s="34"/>
      <c r="AD50" s="34"/>
      <c r="AE50" s="34"/>
    </row>
    <row r="51" spans="1:31" s="2" customFormat="1" ht="6.9" customHeight="1" hidden="1">
      <c r="A51" s="34"/>
      <c r="B51" s="35"/>
      <c r="C51" s="36"/>
      <c r="D51" s="36"/>
      <c r="E51" s="36"/>
      <c r="F51" s="36"/>
      <c r="G51" s="36"/>
      <c r="H51" s="36"/>
      <c r="I51" s="36"/>
      <c r="J51" s="36"/>
      <c r="K51" s="36"/>
      <c r="L51" s="113"/>
      <c r="S51" s="34"/>
      <c r="T51" s="34"/>
      <c r="U51" s="34"/>
      <c r="V51" s="34"/>
      <c r="W51" s="34"/>
      <c r="X51" s="34"/>
      <c r="Y51" s="34"/>
      <c r="Z51" s="34"/>
      <c r="AA51" s="34"/>
      <c r="AB51" s="34"/>
      <c r="AC51" s="34"/>
      <c r="AD51" s="34"/>
      <c r="AE51" s="34"/>
    </row>
    <row r="52" spans="1:31" s="2" customFormat="1" ht="12" customHeight="1" hidden="1">
      <c r="A52" s="34"/>
      <c r="B52" s="35"/>
      <c r="C52" s="29" t="s">
        <v>21</v>
      </c>
      <c r="D52" s="36"/>
      <c r="E52" s="36"/>
      <c r="F52" s="27" t="str">
        <f>F12</f>
        <v xml:space="preserve"> </v>
      </c>
      <c r="G52" s="36"/>
      <c r="H52" s="36"/>
      <c r="I52" s="29" t="s">
        <v>23</v>
      </c>
      <c r="J52" s="59" t="str">
        <f>IF(J12="","",J12)</f>
        <v>24. 2. 2023</v>
      </c>
      <c r="K52" s="36"/>
      <c r="L52" s="113"/>
      <c r="S52" s="34"/>
      <c r="T52" s="34"/>
      <c r="U52" s="34"/>
      <c r="V52" s="34"/>
      <c r="W52" s="34"/>
      <c r="X52" s="34"/>
      <c r="Y52" s="34"/>
      <c r="Z52" s="34"/>
      <c r="AA52" s="34"/>
      <c r="AB52" s="34"/>
      <c r="AC52" s="34"/>
      <c r="AD52" s="34"/>
      <c r="AE52" s="34"/>
    </row>
    <row r="53" spans="1:31" s="2" customFormat="1" ht="6.9" customHeight="1" hidden="1">
      <c r="A53" s="34"/>
      <c r="B53" s="35"/>
      <c r="C53" s="36"/>
      <c r="D53" s="36"/>
      <c r="E53" s="36"/>
      <c r="F53" s="36"/>
      <c r="G53" s="36"/>
      <c r="H53" s="36"/>
      <c r="I53" s="36"/>
      <c r="J53" s="36"/>
      <c r="K53" s="36"/>
      <c r="L53" s="113"/>
      <c r="S53" s="34"/>
      <c r="T53" s="34"/>
      <c r="U53" s="34"/>
      <c r="V53" s="34"/>
      <c r="W53" s="34"/>
      <c r="X53" s="34"/>
      <c r="Y53" s="34"/>
      <c r="Z53" s="34"/>
      <c r="AA53" s="34"/>
      <c r="AB53" s="34"/>
      <c r="AC53" s="34"/>
      <c r="AD53" s="34"/>
      <c r="AE53" s="34"/>
    </row>
    <row r="54" spans="1:31" s="2" customFormat="1" ht="15.15" customHeight="1" hidden="1">
      <c r="A54" s="34"/>
      <c r="B54" s="35"/>
      <c r="C54" s="29" t="s">
        <v>25</v>
      </c>
      <c r="D54" s="36"/>
      <c r="E54" s="36"/>
      <c r="F54" s="27" t="str">
        <f>E15</f>
        <v>Ing. Aleš Bednář</v>
      </c>
      <c r="G54" s="36"/>
      <c r="H54" s="36"/>
      <c r="I54" s="29" t="s">
        <v>31</v>
      </c>
      <c r="J54" s="32" t="str">
        <f>E21</f>
        <v xml:space="preserve"> </v>
      </c>
      <c r="K54" s="36"/>
      <c r="L54" s="113"/>
      <c r="S54" s="34"/>
      <c r="T54" s="34"/>
      <c r="U54" s="34"/>
      <c r="V54" s="34"/>
      <c r="W54" s="34"/>
      <c r="X54" s="34"/>
      <c r="Y54" s="34"/>
      <c r="Z54" s="34"/>
      <c r="AA54" s="34"/>
      <c r="AB54" s="34"/>
      <c r="AC54" s="34"/>
      <c r="AD54" s="34"/>
      <c r="AE54" s="34"/>
    </row>
    <row r="55" spans="1:31" s="2" customFormat="1" ht="15.15" customHeight="1" hidden="1">
      <c r="A55" s="34"/>
      <c r="B55" s="35"/>
      <c r="C55" s="29" t="s">
        <v>29</v>
      </c>
      <c r="D55" s="36"/>
      <c r="E55" s="36"/>
      <c r="F55" s="27" t="str">
        <f>IF(E18="","",E18)</f>
        <v>Vyplň údaj</v>
      </c>
      <c r="G55" s="36"/>
      <c r="H55" s="36"/>
      <c r="I55" s="29" t="s">
        <v>33</v>
      </c>
      <c r="J55" s="32" t="str">
        <f>E24</f>
        <v>Lukáš Kot</v>
      </c>
      <c r="K55" s="36"/>
      <c r="L55" s="113"/>
      <c r="S55" s="34"/>
      <c r="T55" s="34"/>
      <c r="U55" s="34"/>
      <c r="V55" s="34"/>
      <c r="W55" s="34"/>
      <c r="X55" s="34"/>
      <c r="Y55" s="34"/>
      <c r="Z55" s="34"/>
      <c r="AA55" s="34"/>
      <c r="AB55" s="34"/>
      <c r="AC55" s="34"/>
      <c r="AD55" s="34"/>
      <c r="AE55" s="34"/>
    </row>
    <row r="56" spans="1:31" s="2" customFormat="1" ht="10.35" customHeight="1" hidden="1">
      <c r="A56" s="34"/>
      <c r="B56" s="35"/>
      <c r="C56" s="36"/>
      <c r="D56" s="36"/>
      <c r="E56" s="36"/>
      <c r="F56" s="36"/>
      <c r="G56" s="36"/>
      <c r="H56" s="36"/>
      <c r="I56" s="36"/>
      <c r="J56" s="36"/>
      <c r="K56" s="36"/>
      <c r="L56" s="113"/>
      <c r="S56" s="34"/>
      <c r="T56" s="34"/>
      <c r="U56" s="34"/>
      <c r="V56" s="34"/>
      <c r="W56" s="34"/>
      <c r="X56" s="34"/>
      <c r="Y56" s="34"/>
      <c r="Z56" s="34"/>
      <c r="AA56" s="34"/>
      <c r="AB56" s="34"/>
      <c r="AC56" s="34"/>
      <c r="AD56" s="34"/>
      <c r="AE56" s="34"/>
    </row>
    <row r="57" spans="1:31" s="2" customFormat="1" ht="29.25" customHeight="1" hidden="1">
      <c r="A57" s="34"/>
      <c r="B57" s="35"/>
      <c r="C57" s="136" t="s">
        <v>159</v>
      </c>
      <c r="D57" s="137"/>
      <c r="E57" s="137"/>
      <c r="F57" s="137"/>
      <c r="G57" s="137"/>
      <c r="H57" s="137"/>
      <c r="I57" s="137"/>
      <c r="J57" s="138" t="s">
        <v>160</v>
      </c>
      <c r="K57" s="137"/>
      <c r="L57" s="113"/>
      <c r="S57" s="34"/>
      <c r="T57" s="34"/>
      <c r="U57" s="34"/>
      <c r="V57" s="34"/>
      <c r="W57" s="34"/>
      <c r="X57" s="34"/>
      <c r="Y57" s="34"/>
      <c r="Z57" s="34"/>
      <c r="AA57" s="34"/>
      <c r="AB57" s="34"/>
      <c r="AC57" s="34"/>
      <c r="AD57" s="34"/>
      <c r="AE57" s="34"/>
    </row>
    <row r="58" spans="1:31" s="2" customFormat="1" ht="10.35" customHeight="1" hidden="1">
      <c r="A58" s="34"/>
      <c r="B58" s="35"/>
      <c r="C58" s="36"/>
      <c r="D58" s="36"/>
      <c r="E58" s="36"/>
      <c r="F58" s="36"/>
      <c r="G58" s="36"/>
      <c r="H58" s="36"/>
      <c r="I58" s="36"/>
      <c r="J58" s="36"/>
      <c r="K58" s="36"/>
      <c r="L58" s="113"/>
      <c r="S58" s="34"/>
      <c r="T58" s="34"/>
      <c r="U58" s="34"/>
      <c r="V58" s="34"/>
      <c r="W58" s="34"/>
      <c r="X58" s="34"/>
      <c r="Y58" s="34"/>
      <c r="Z58" s="34"/>
      <c r="AA58" s="34"/>
      <c r="AB58" s="34"/>
      <c r="AC58" s="34"/>
      <c r="AD58" s="34"/>
      <c r="AE58" s="34"/>
    </row>
    <row r="59" spans="1:47" s="2" customFormat="1" ht="22.8" customHeight="1" hidden="1">
      <c r="A59" s="34"/>
      <c r="B59" s="35"/>
      <c r="C59" s="139" t="s">
        <v>69</v>
      </c>
      <c r="D59" s="36"/>
      <c r="E59" s="36"/>
      <c r="F59" s="36"/>
      <c r="G59" s="36"/>
      <c r="H59" s="36"/>
      <c r="I59" s="36"/>
      <c r="J59" s="77">
        <f>J85</f>
        <v>0</v>
      </c>
      <c r="K59" s="36"/>
      <c r="L59" s="113"/>
      <c r="S59" s="34"/>
      <c r="T59" s="34"/>
      <c r="U59" s="34"/>
      <c r="V59" s="34"/>
      <c r="W59" s="34"/>
      <c r="X59" s="34"/>
      <c r="Y59" s="34"/>
      <c r="Z59" s="34"/>
      <c r="AA59" s="34"/>
      <c r="AB59" s="34"/>
      <c r="AC59" s="34"/>
      <c r="AD59" s="34"/>
      <c r="AE59" s="34"/>
      <c r="AU59" s="17" t="s">
        <v>161</v>
      </c>
    </row>
    <row r="60" spans="2:12" s="9" customFormat="1" ht="24.9" customHeight="1" hidden="1">
      <c r="B60" s="140"/>
      <c r="C60" s="141"/>
      <c r="D60" s="142" t="s">
        <v>162</v>
      </c>
      <c r="E60" s="143"/>
      <c r="F60" s="143"/>
      <c r="G60" s="143"/>
      <c r="H60" s="143"/>
      <c r="I60" s="143"/>
      <c r="J60" s="144">
        <f>J86</f>
        <v>0</v>
      </c>
      <c r="K60" s="141"/>
      <c r="L60" s="145"/>
    </row>
    <row r="61" spans="2:12" s="10" customFormat="1" ht="19.95" customHeight="1" hidden="1">
      <c r="B61" s="146"/>
      <c r="C61" s="97"/>
      <c r="D61" s="147" t="s">
        <v>332</v>
      </c>
      <c r="E61" s="148"/>
      <c r="F61" s="148"/>
      <c r="G61" s="148"/>
      <c r="H61" s="148"/>
      <c r="I61" s="148"/>
      <c r="J61" s="149">
        <f>J87</f>
        <v>0</v>
      </c>
      <c r="K61" s="97"/>
      <c r="L61" s="150"/>
    </row>
    <row r="62" spans="2:12" s="10" customFormat="1" ht="19.95" customHeight="1" hidden="1">
      <c r="B62" s="146"/>
      <c r="C62" s="97"/>
      <c r="D62" s="147" t="s">
        <v>248</v>
      </c>
      <c r="E62" s="148"/>
      <c r="F62" s="148"/>
      <c r="G62" s="148"/>
      <c r="H62" s="148"/>
      <c r="I62" s="148"/>
      <c r="J62" s="149">
        <f>J93</f>
        <v>0</v>
      </c>
      <c r="K62" s="97"/>
      <c r="L62" s="150"/>
    </row>
    <row r="63" spans="2:12" s="10" customFormat="1" ht="19.95" customHeight="1" hidden="1">
      <c r="B63" s="146"/>
      <c r="C63" s="97"/>
      <c r="D63" s="147" t="s">
        <v>163</v>
      </c>
      <c r="E63" s="148"/>
      <c r="F63" s="148"/>
      <c r="G63" s="148"/>
      <c r="H63" s="148"/>
      <c r="I63" s="148"/>
      <c r="J63" s="149">
        <f>J101</f>
        <v>0</v>
      </c>
      <c r="K63" s="97"/>
      <c r="L63" s="150"/>
    </row>
    <row r="64" spans="2:12" s="10" customFormat="1" ht="19.95" customHeight="1" hidden="1">
      <c r="B64" s="146"/>
      <c r="C64" s="97"/>
      <c r="D64" s="147" t="s">
        <v>164</v>
      </c>
      <c r="E64" s="148"/>
      <c r="F64" s="148"/>
      <c r="G64" s="148"/>
      <c r="H64" s="148"/>
      <c r="I64" s="148"/>
      <c r="J64" s="149">
        <f>J108</f>
        <v>0</v>
      </c>
      <c r="K64" s="97"/>
      <c r="L64" s="150"/>
    </row>
    <row r="65" spans="2:12" s="10" customFormat="1" ht="19.95" customHeight="1" hidden="1">
      <c r="B65" s="146"/>
      <c r="C65" s="97"/>
      <c r="D65" s="147" t="s">
        <v>165</v>
      </c>
      <c r="E65" s="148"/>
      <c r="F65" s="148"/>
      <c r="G65" s="148"/>
      <c r="H65" s="148"/>
      <c r="I65" s="148"/>
      <c r="J65" s="149">
        <f>J151</f>
        <v>0</v>
      </c>
      <c r="K65" s="97"/>
      <c r="L65" s="150"/>
    </row>
    <row r="66" spans="1:31" s="2" customFormat="1" ht="21.75" customHeight="1" hidden="1">
      <c r="A66" s="34"/>
      <c r="B66" s="35"/>
      <c r="C66" s="36"/>
      <c r="D66" s="36"/>
      <c r="E66" s="36"/>
      <c r="F66" s="36"/>
      <c r="G66" s="36"/>
      <c r="H66" s="36"/>
      <c r="I66" s="36"/>
      <c r="J66" s="36"/>
      <c r="K66" s="36"/>
      <c r="L66" s="113"/>
      <c r="S66" s="34"/>
      <c r="T66" s="34"/>
      <c r="U66" s="34"/>
      <c r="V66" s="34"/>
      <c r="W66" s="34"/>
      <c r="X66" s="34"/>
      <c r="Y66" s="34"/>
      <c r="Z66" s="34"/>
      <c r="AA66" s="34"/>
      <c r="AB66" s="34"/>
      <c r="AC66" s="34"/>
      <c r="AD66" s="34"/>
      <c r="AE66" s="34"/>
    </row>
    <row r="67" spans="1:31" s="2" customFormat="1" ht="6.9" customHeight="1" hidden="1">
      <c r="A67" s="34"/>
      <c r="B67" s="47"/>
      <c r="C67" s="48"/>
      <c r="D67" s="48"/>
      <c r="E67" s="48"/>
      <c r="F67" s="48"/>
      <c r="G67" s="48"/>
      <c r="H67" s="48"/>
      <c r="I67" s="48"/>
      <c r="J67" s="48"/>
      <c r="K67" s="48"/>
      <c r="L67" s="113"/>
      <c r="S67" s="34"/>
      <c r="T67" s="34"/>
      <c r="U67" s="34"/>
      <c r="V67" s="34"/>
      <c r="W67" s="34"/>
      <c r="X67" s="34"/>
      <c r="Y67" s="34"/>
      <c r="Z67" s="34"/>
      <c r="AA67" s="34"/>
      <c r="AB67" s="34"/>
      <c r="AC67" s="34"/>
      <c r="AD67" s="34"/>
      <c r="AE67" s="34"/>
    </row>
    <row r="68" ht="12" hidden="1"/>
    <row r="69" ht="12" hidden="1"/>
    <row r="70" ht="12" hidden="1"/>
    <row r="71" spans="1:31" s="2" customFormat="1" ht="6.9" customHeight="1">
      <c r="A71" s="34"/>
      <c r="B71" s="49"/>
      <c r="C71" s="50"/>
      <c r="D71" s="50"/>
      <c r="E71" s="50"/>
      <c r="F71" s="50"/>
      <c r="G71" s="50"/>
      <c r="H71" s="50"/>
      <c r="I71" s="50"/>
      <c r="J71" s="50"/>
      <c r="K71" s="50"/>
      <c r="L71" s="113"/>
      <c r="S71" s="34"/>
      <c r="T71" s="34"/>
      <c r="U71" s="34"/>
      <c r="V71" s="34"/>
      <c r="W71" s="34"/>
      <c r="X71" s="34"/>
      <c r="Y71" s="34"/>
      <c r="Z71" s="34"/>
      <c r="AA71" s="34"/>
      <c r="AB71" s="34"/>
      <c r="AC71" s="34"/>
      <c r="AD71" s="34"/>
      <c r="AE71" s="34"/>
    </row>
    <row r="72" spans="1:31" s="2" customFormat="1" ht="24.9" customHeight="1">
      <c r="A72" s="34"/>
      <c r="B72" s="35"/>
      <c r="C72" s="23" t="s">
        <v>166</v>
      </c>
      <c r="D72" s="36"/>
      <c r="E72" s="36"/>
      <c r="F72" s="36"/>
      <c r="G72" s="36"/>
      <c r="H72" s="36"/>
      <c r="I72" s="36"/>
      <c r="J72" s="36"/>
      <c r="K72" s="36"/>
      <c r="L72" s="113"/>
      <c r="S72" s="34"/>
      <c r="T72" s="34"/>
      <c r="U72" s="34"/>
      <c r="V72" s="34"/>
      <c r="W72" s="34"/>
      <c r="X72" s="34"/>
      <c r="Y72" s="34"/>
      <c r="Z72" s="34"/>
      <c r="AA72" s="34"/>
      <c r="AB72" s="34"/>
      <c r="AC72" s="34"/>
      <c r="AD72" s="34"/>
      <c r="AE72" s="34"/>
    </row>
    <row r="73" spans="1:31" s="2" customFormat="1" ht="6.9" customHeight="1">
      <c r="A73" s="34"/>
      <c r="B73" s="35"/>
      <c r="C73" s="36"/>
      <c r="D73" s="36"/>
      <c r="E73" s="36"/>
      <c r="F73" s="36"/>
      <c r="G73" s="36"/>
      <c r="H73" s="36"/>
      <c r="I73" s="36"/>
      <c r="J73" s="36"/>
      <c r="K73" s="36"/>
      <c r="L73" s="113"/>
      <c r="S73" s="34"/>
      <c r="T73" s="34"/>
      <c r="U73" s="34"/>
      <c r="V73" s="34"/>
      <c r="W73" s="34"/>
      <c r="X73" s="34"/>
      <c r="Y73" s="34"/>
      <c r="Z73" s="34"/>
      <c r="AA73" s="34"/>
      <c r="AB73" s="34"/>
      <c r="AC73" s="34"/>
      <c r="AD73" s="34"/>
      <c r="AE73" s="34"/>
    </row>
    <row r="74" spans="1:31" s="2" customFormat="1" ht="12" customHeight="1">
      <c r="A74" s="34"/>
      <c r="B74" s="35"/>
      <c r="C74" s="29" t="s">
        <v>16</v>
      </c>
      <c r="D74" s="36"/>
      <c r="E74" s="36"/>
      <c r="F74" s="36"/>
      <c r="G74" s="36"/>
      <c r="H74" s="36"/>
      <c r="I74" s="36"/>
      <c r="J74" s="36"/>
      <c r="K74" s="36"/>
      <c r="L74" s="113"/>
      <c r="S74" s="34"/>
      <c r="T74" s="34"/>
      <c r="U74" s="34"/>
      <c r="V74" s="34"/>
      <c r="W74" s="34"/>
      <c r="X74" s="34"/>
      <c r="Y74" s="34"/>
      <c r="Z74" s="34"/>
      <c r="AA74" s="34"/>
      <c r="AB74" s="34"/>
      <c r="AC74" s="34"/>
      <c r="AD74" s="34"/>
      <c r="AE74" s="34"/>
    </row>
    <row r="75" spans="1:31" s="2" customFormat="1" ht="16.5" customHeight="1">
      <c r="A75" s="34"/>
      <c r="B75" s="35"/>
      <c r="C75" s="36"/>
      <c r="D75" s="36"/>
      <c r="E75" s="288" t="str">
        <f>E7</f>
        <v>Cyklická údržba trati v úseku Praha-Holešovice - Vraňany</v>
      </c>
      <c r="F75" s="289"/>
      <c r="G75" s="289"/>
      <c r="H75" s="289"/>
      <c r="I75" s="36"/>
      <c r="J75" s="36"/>
      <c r="K75" s="36"/>
      <c r="L75" s="113"/>
      <c r="S75" s="34"/>
      <c r="T75" s="34"/>
      <c r="U75" s="34"/>
      <c r="V75" s="34"/>
      <c r="W75" s="34"/>
      <c r="X75" s="34"/>
      <c r="Y75" s="34"/>
      <c r="Z75" s="34"/>
      <c r="AA75" s="34"/>
      <c r="AB75" s="34"/>
      <c r="AC75" s="34"/>
      <c r="AD75" s="34"/>
      <c r="AE75" s="34"/>
    </row>
    <row r="76" spans="1:31" s="2" customFormat="1" ht="12" customHeight="1">
      <c r="A76" s="34"/>
      <c r="B76" s="35"/>
      <c r="C76" s="29" t="s">
        <v>156</v>
      </c>
      <c r="D76" s="36"/>
      <c r="E76" s="36"/>
      <c r="F76" s="36"/>
      <c r="G76" s="36"/>
      <c r="H76" s="36"/>
      <c r="I76" s="36"/>
      <c r="J76" s="36"/>
      <c r="K76" s="36"/>
      <c r="L76" s="113"/>
      <c r="S76" s="34"/>
      <c r="T76" s="34"/>
      <c r="U76" s="34"/>
      <c r="V76" s="34"/>
      <c r="W76" s="34"/>
      <c r="X76" s="34"/>
      <c r="Y76" s="34"/>
      <c r="Z76" s="34"/>
      <c r="AA76" s="34"/>
      <c r="AB76" s="34"/>
      <c r="AC76" s="34"/>
      <c r="AD76" s="34"/>
      <c r="AE76" s="34"/>
    </row>
    <row r="77" spans="1:31" s="2" customFormat="1" ht="16.5" customHeight="1">
      <c r="A77" s="34"/>
      <c r="B77" s="35"/>
      <c r="C77" s="36"/>
      <c r="D77" s="36"/>
      <c r="E77" s="280" t="str">
        <f>E9</f>
        <v>SO 07 - Libčice nad Vltavou - Kralupy nad Vltavou</v>
      </c>
      <c r="F77" s="287"/>
      <c r="G77" s="287"/>
      <c r="H77" s="287"/>
      <c r="I77" s="36"/>
      <c r="J77" s="36"/>
      <c r="K77" s="36"/>
      <c r="L77" s="113"/>
      <c r="S77" s="34"/>
      <c r="T77" s="34"/>
      <c r="U77" s="34"/>
      <c r="V77" s="34"/>
      <c r="W77" s="34"/>
      <c r="X77" s="34"/>
      <c r="Y77" s="34"/>
      <c r="Z77" s="34"/>
      <c r="AA77" s="34"/>
      <c r="AB77" s="34"/>
      <c r="AC77" s="34"/>
      <c r="AD77" s="34"/>
      <c r="AE77" s="34"/>
    </row>
    <row r="78" spans="1:31" s="2" customFormat="1" ht="6.9" customHeight="1">
      <c r="A78" s="34"/>
      <c r="B78" s="35"/>
      <c r="C78" s="36"/>
      <c r="D78" s="36"/>
      <c r="E78" s="36"/>
      <c r="F78" s="36"/>
      <c r="G78" s="36"/>
      <c r="H78" s="36"/>
      <c r="I78" s="36"/>
      <c r="J78" s="36"/>
      <c r="K78" s="36"/>
      <c r="L78" s="113"/>
      <c r="S78" s="34"/>
      <c r="T78" s="34"/>
      <c r="U78" s="34"/>
      <c r="V78" s="34"/>
      <c r="W78" s="34"/>
      <c r="X78" s="34"/>
      <c r="Y78" s="34"/>
      <c r="Z78" s="34"/>
      <c r="AA78" s="34"/>
      <c r="AB78" s="34"/>
      <c r="AC78" s="34"/>
      <c r="AD78" s="34"/>
      <c r="AE78" s="34"/>
    </row>
    <row r="79" spans="1:31" s="2" customFormat="1" ht="12" customHeight="1">
      <c r="A79" s="34"/>
      <c r="B79" s="35"/>
      <c r="C79" s="29" t="s">
        <v>21</v>
      </c>
      <c r="D79" s="36"/>
      <c r="E79" s="36"/>
      <c r="F79" s="27" t="str">
        <f>F12</f>
        <v xml:space="preserve"> </v>
      </c>
      <c r="G79" s="36"/>
      <c r="H79" s="36"/>
      <c r="I79" s="29" t="s">
        <v>23</v>
      </c>
      <c r="J79" s="59" t="str">
        <f>IF(J12="","",J12)</f>
        <v>24. 2. 2023</v>
      </c>
      <c r="K79" s="36"/>
      <c r="L79" s="113"/>
      <c r="S79" s="34"/>
      <c r="T79" s="34"/>
      <c r="U79" s="34"/>
      <c r="V79" s="34"/>
      <c r="W79" s="34"/>
      <c r="X79" s="34"/>
      <c r="Y79" s="34"/>
      <c r="Z79" s="34"/>
      <c r="AA79" s="34"/>
      <c r="AB79" s="34"/>
      <c r="AC79" s="34"/>
      <c r="AD79" s="34"/>
      <c r="AE79" s="34"/>
    </row>
    <row r="80" spans="1:31" s="2" customFormat="1" ht="6.9" customHeight="1">
      <c r="A80" s="34"/>
      <c r="B80" s="35"/>
      <c r="C80" s="36"/>
      <c r="D80" s="36"/>
      <c r="E80" s="36"/>
      <c r="F80" s="36"/>
      <c r="G80" s="36"/>
      <c r="H80" s="36"/>
      <c r="I80" s="36"/>
      <c r="J80" s="36"/>
      <c r="K80" s="36"/>
      <c r="L80" s="113"/>
      <c r="S80" s="34"/>
      <c r="T80" s="34"/>
      <c r="U80" s="34"/>
      <c r="V80" s="34"/>
      <c r="W80" s="34"/>
      <c r="X80" s="34"/>
      <c r="Y80" s="34"/>
      <c r="Z80" s="34"/>
      <c r="AA80" s="34"/>
      <c r="AB80" s="34"/>
      <c r="AC80" s="34"/>
      <c r="AD80" s="34"/>
      <c r="AE80" s="34"/>
    </row>
    <row r="81" spans="1:31" s="2" customFormat="1" ht="15.15" customHeight="1">
      <c r="A81" s="34"/>
      <c r="B81" s="35"/>
      <c r="C81" s="29" t="s">
        <v>25</v>
      </c>
      <c r="D81" s="36"/>
      <c r="E81" s="36"/>
      <c r="F81" s="27" t="str">
        <f>E15</f>
        <v>Ing. Aleš Bednář</v>
      </c>
      <c r="G81" s="36"/>
      <c r="H81" s="36"/>
      <c r="I81" s="29" t="s">
        <v>31</v>
      </c>
      <c r="J81" s="32" t="str">
        <f>E21</f>
        <v xml:space="preserve"> </v>
      </c>
      <c r="K81" s="36"/>
      <c r="L81" s="113"/>
      <c r="S81" s="34"/>
      <c r="T81" s="34"/>
      <c r="U81" s="34"/>
      <c r="V81" s="34"/>
      <c r="W81" s="34"/>
      <c r="X81" s="34"/>
      <c r="Y81" s="34"/>
      <c r="Z81" s="34"/>
      <c r="AA81" s="34"/>
      <c r="AB81" s="34"/>
      <c r="AC81" s="34"/>
      <c r="AD81" s="34"/>
      <c r="AE81" s="34"/>
    </row>
    <row r="82" spans="1:31" s="2" customFormat="1" ht="15.15" customHeight="1">
      <c r="A82" s="34"/>
      <c r="B82" s="35"/>
      <c r="C82" s="29" t="s">
        <v>29</v>
      </c>
      <c r="D82" s="36"/>
      <c r="E82" s="36"/>
      <c r="F82" s="27" t="str">
        <f>IF(E18="","",E18)</f>
        <v>Vyplň údaj</v>
      </c>
      <c r="G82" s="36"/>
      <c r="H82" s="36"/>
      <c r="I82" s="29" t="s">
        <v>33</v>
      </c>
      <c r="J82" s="32" t="str">
        <f>E24</f>
        <v>Lukáš Kot</v>
      </c>
      <c r="K82" s="36"/>
      <c r="L82" s="113"/>
      <c r="S82" s="34"/>
      <c r="T82" s="34"/>
      <c r="U82" s="34"/>
      <c r="V82" s="34"/>
      <c r="W82" s="34"/>
      <c r="X82" s="34"/>
      <c r="Y82" s="34"/>
      <c r="Z82" s="34"/>
      <c r="AA82" s="34"/>
      <c r="AB82" s="34"/>
      <c r="AC82" s="34"/>
      <c r="AD82" s="34"/>
      <c r="AE82" s="34"/>
    </row>
    <row r="83" spans="1:31" s="2" customFormat="1" ht="10.35" customHeight="1">
      <c r="A83" s="34"/>
      <c r="B83" s="35"/>
      <c r="C83" s="36"/>
      <c r="D83" s="36"/>
      <c r="E83" s="36"/>
      <c r="F83" s="36"/>
      <c r="G83" s="36"/>
      <c r="H83" s="36"/>
      <c r="I83" s="36"/>
      <c r="J83" s="36"/>
      <c r="K83" s="36"/>
      <c r="L83" s="113"/>
      <c r="S83" s="34"/>
      <c r="T83" s="34"/>
      <c r="U83" s="34"/>
      <c r="V83" s="34"/>
      <c r="W83" s="34"/>
      <c r="X83" s="34"/>
      <c r="Y83" s="34"/>
      <c r="Z83" s="34"/>
      <c r="AA83" s="34"/>
      <c r="AB83" s="34"/>
      <c r="AC83" s="34"/>
      <c r="AD83" s="34"/>
      <c r="AE83" s="34"/>
    </row>
    <row r="84" spans="1:31" s="11" customFormat="1" ht="29.25" customHeight="1">
      <c r="A84" s="151"/>
      <c r="B84" s="152"/>
      <c r="C84" s="153" t="s">
        <v>167</v>
      </c>
      <c r="D84" s="154" t="s">
        <v>56</v>
      </c>
      <c r="E84" s="154" t="s">
        <v>52</v>
      </c>
      <c r="F84" s="154" t="s">
        <v>53</v>
      </c>
      <c r="G84" s="154" t="s">
        <v>168</v>
      </c>
      <c r="H84" s="154" t="s">
        <v>169</v>
      </c>
      <c r="I84" s="154" t="s">
        <v>170</v>
      </c>
      <c r="J84" s="154" t="s">
        <v>160</v>
      </c>
      <c r="K84" s="155" t="s">
        <v>171</v>
      </c>
      <c r="L84" s="156"/>
      <c r="M84" s="68" t="s">
        <v>19</v>
      </c>
      <c r="N84" s="69" t="s">
        <v>41</v>
      </c>
      <c r="O84" s="69" t="s">
        <v>172</v>
      </c>
      <c r="P84" s="69" t="s">
        <v>173</v>
      </c>
      <c r="Q84" s="69" t="s">
        <v>174</v>
      </c>
      <c r="R84" s="69" t="s">
        <v>175</v>
      </c>
      <c r="S84" s="69" t="s">
        <v>176</v>
      </c>
      <c r="T84" s="70" t="s">
        <v>177</v>
      </c>
      <c r="U84" s="151"/>
      <c r="V84" s="151"/>
      <c r="W84" s="151"/>
      <c r="X84" s="151"/>
      <c r="Y84" s="151"/>
      <c r="Z84" s="151"/>
      <c r="AA84" s="151"/>
      <c r="AB84" s="151"/>
      <c r="AC84" s="151"/>
      <c r="AD84" s="151"/>
      <c r="AE84" s="151"/>
    </row>
    <row r="85" spans="1:63" s="2" customFormat="1" ht="22.8" customHeight="1">
      <c r="A85" s="34"/>
      <c r="B85" s="35"/>
      <c r="C85" s="75" t="s">
        <v>178</v>
      </c>
      <c r="D85" s="36"/>
      <c r="E85" s="36"/>
      <c r="F85" s="36"/>
      <c r="G85" s="36"/>
      <c r="H85" s="36"/>
      <c r="I85" s="36"/>
      <c r="J85" s="157">
        <f>BK85</f>
        <v>0</v>
      </c>
      <c r="K85" s="36"/>
      <c r="L85" s="39"/>
      <c r="M85" s="71"/>
      <c r="N85" s="158"/>
      <c r="O85" s="72"/>
      <c r="P85" s="159">
        <f>P86</f>
        <v>0</v>
      </c>
      <c r="Q85" s="72"/>
      <c r="R85" s="159">
        <f>R86</f>
        <v>2248.31184</v>
      </c>
      <c r="S85" s="72"/>
      <c r="T85" s="160">
        <f>T86</f>
        <v>0</v>
      </c>
      <c r="U85" s="34"/>
      <c r="V85" s="34"/>
      <c r="W85" s="34"/>
      <c r="X85" s="34"/>
      <c r="Y85" s="34"/>
      <c r="Z85" s="34"/>
      <c r="AA85" s="34"/>
      <c r="AB85" s="34"/>
      <c r="AC85" s="34"/>
      <c r="AD85" s="34"/>
      <c r="AE85" s="34"/>
      <c r="AT85" s="17" t="s">
        <v>70</v>
      </c>
      <c r="AU85" s="17" t="s">
        <v>161</v>
      </c>
      <c r="BK85" s="161">
        <f>BK86</f>
        <v>0</v>
      </c>
    </row>
    <row r="86" spans="2:63" s="12" customFormat="1" ht="25.95" customHeight="1">
      <c r="B86" s="162"/>
      <c r="C86" s="163"/>
      <c r="D86" s="164" t="s">
        <v>70</v>
      </c>
      <c r="E86" s="165" t="s">
        <v>179</v>
      </c>
      <c r="F86" s="165" t="s">
        <v>180</v>
      </c>
      <c r="G86" s="163"/>
      <c r="H86" s="163"/>
      <c r="I86" s="166"/>
      <c r="J86" s="167">
        <f>BK86</f>
        <v>0</v>
      </c>
      <c r="K86" s="163"/>
      <c r="L86" s="168"/>
      <c r="M86" s="169"/>
      <c r="N86" s="170"/>
      <c r="O86" s="170"/>
      <c r="P86" s="171">
        <f>P87+P93+P101+P108+P151</f>
        <v>0</v>
      </c>
      <c r="Q86" s="170"/>
      <c r="R86" s="171">
        <f>R87+R93+R101+R108+R151</f>
        <v>2248.31184</v>
      </c>
      <c r="S86" s="170"/>
      <c r="T86" s="172">
        <f>T87+T93+T101+T108+T151</f>
        <v>0</v>
      </c>
      <c r="AR86" s="173" t="s">
        <v>79</v>
      </c>
      <c r="AT86" s="174" t="s">
        <v>70</v>
      </c>
      <c r="AU86" s="174" t="s">
        <v>71</v>
      </c>
      <c r="AY86" s="173" t="s">
        <v>181</v>
      </c>
      <c r="BK86" s="175">
        <f>BK87+BK93+BK101+BK108+BK151</f>
        <v>0</v>
      </c>
    </row>
    <row r="87" spans="2:63" s="12" customFormat="1" ht="22.8" customHeight="1">
      <c r="B87" s="162"/>
      <c r="C87" s="163"/>
      <c r="D87" s="164" t="s">
        <v>70</v>
      </c>
      <c r="E87" s="176" t="s">
        <v>71</v>
      </c>
      <c r="F87" s="176" t="s">
        <v>334</v>
      </c>
      <c r="G87" s="163"/>
      <c r="H87" s="163"/>
      <c r="I87" s="166"/>
      <c r="J87" s="177">
        <f>BK87</f>
        <v>0</v>
      </c>
      <c r="K87" s="163"/>
      <c r="L87" s="168"/>
      <c r="M87" s="169"/>
      <c r="N87" s="170"/>
      <c r="O87" s="170"/>
      <c r="P87" s="171">
        <f>SUM(P88:P92)</f>
        <v>0</v>
      </c>
      <c r="Q87" s="170"/>
      <c r="R87" s="171">
        <f>SUM(R88:R92)</f>
        <v>0</v>
      </c>
      <c r="S87" s="170"/>
      <c r="T87" s="172">
        <f>SUM(T88:T92)</f>
        <v>0</v>
      </c>
      <c r="AR87" s="173" t="s">
        <v>79</v>
      </c>
      <c r="AT87" s="174" t="s">
        <v>70</v>
      </c>
      <c r="AU87" s="174" t="s">
        <v>79</v>
      </c>
      <c r="AY87" s="173" t="s">
        <v>181</v>
      </c>
      <c r="BK87" s="175">
        <f>SUM(BK88:BK92)</f>
        <v>0</v>
      </c>
    </row>
    <row r="88" spans="1:65" s="2" customFormat="1" ht="180.75" customHeight="1">
      <c r="A88" s="34"/>
      <c r="B88" s="35"/>
      <c r="C88" s="225" t="s">
        <v>79</v>
      </c>
      <c r="D88" s="225" t="s">
        <v>199</v>
      </c>
      <c r="E88" s="226" t="s">
        <v>335</v>
      </c>
      <c r="F88" s="227" t="s">
        <v>336</v>
      </c>
      <c r="G88" s="228" t="s">
        <v>262</v>
      </c>
      <c r="H88" s="229">
        <v>1070</v>
      </c>
      <c r="I88" s="242"/>
      <c r="J88" s="231">
        <f>ROUND(I88*H88,2)</f>
        <v>0</v>
      </c>
      <c r="K88" s="227" t="s">
        <v>187</v>
      </c>
      <c r="L88" s="39"/>
      <c r="M88" s="232" t="s">
        <v>19</v>
      </c>
      <c r="N88" s="233" t="s">
        <v>42</v>
      </c>
      <c r="O88" s="64"/>
      <c r="P88" s="188">
        <f>O88*H88</f>
        <v>0</v>
      </c>
      <c r="Q88" s="188">
        <v>0</v>
      </c>
      <c r="R88" s="188">
        <f>Q88*H88</f>
        <v>0</v>
      </c>
      <c r="S88" s="188">
        <v>0</v>
      </c>
      <c r="T88" s="189">
        <f>S88*H88</f>
        <v>0</v>
      </c>
      <c r="U88" s="34"/>
      <c r="V88" s="34"/>
      <c r="W88" s="34"/>
      <c r="X88" s="34"/>
      <c r="Y88" s="34"/>
      <c r="Z88" s="34"/>
      <c r="AA88" s="34"/>
      <c r="AB88" s="34"/>
      <c r="AC88" s="34"/>
      <c r="AD88" s="34"/>
      <c r="AE88" s="34"/>
      <c r="AR88" s="190" t="s">
        <v>189</v>
      </c>
      <c r="AT88" s="190" t="s">
        <v>199</v>
      </c>
      <c r="AU88" s="190" t="s">
        <v>81</v>
      </c>
      <c r="AY88" s="17" t="s">
        <v>181</v>
      </c>
      <c r="BE88" s="191">
        <f>IF(N88="základní",J88,0)</f>
        <v>0</v>
      </c>
      <c r="BF88" s="191">
        <f>IF(N88="snížená",J88,0)</f>
        <v>0</v>
      </c>
      <c r="BG88" s="191">
        <f>IF(N88="zákl. přenesená",J88,0)</f>
        <v>0</v>
      </c>
      <c r="BH88" s="191">
        <f>IF(N88="sníž. přenesená",J88,0)</f>
        <v>0</v>
      </c>
      <c r="BI88" s="191">
        <f>IF(N88="nulová",J88,0)</f>
        <v>0</v>
      </c>
      <c r="BJ88" s="17" t="s">
        <v>79</v>
      </c>
      <c r="BK88" s="191">
        <f>ROUND(I88*H88,2)</f>
        <v>0</v>
      </c>
      <c r="BL88" s="17" t="s">
        <v>189</v>
      </c>
      <c r="BM88" s="190" t="s">
        <v>772</v>
      </c>
    </row>
    <row r="89" spans="2:51" s="14" customFormat="1" ht="12">
      <c r="B89" s="203"/>
      <c r="C89" s="204"/>
      <c r="D89" s="194" t="s">
        <v>191</v>
      </c>
      <c r="E89" s="205" t="s">
        <v>19</v>
      </c>
      <c r="F89" s="206" t="s">
        <v>773</v>
      </c>
      <c r="G89" s="204"/>
      <c r="H89" s="207">
        <v>300</v>
      </c>
      <c r="I89" s="204"/>
      <c r="J89" s="204"/>
      <c r="K89" s="204"/>
      <c r="L89" s="209"/>
      <c r="M89" s="210"/>
      <c r="N89" s="211"/>
      <c r="O89" s="211"/>
      <c r="P89" s="211"/>
      <c r="Q89" s="211"/>
      <c r="R89" s="211"/>
      <c r="S89" s="211"/>
      <c r="T89" s="212"/>
      <c r="AT89" s="213" t="s">
        <v>191</v>
      </c>
      <c r="AU89" s="213" t="s">
        <v>81</v>
      </c>
      <c r="AV89" s="14" t="s">
        <v>81</v>
      </c>
      <c r="AW89" s="14" t="s">
        <v>32</v>
      </c>
      <c r="AX89" s="14" t="s">
        <v>71</v>
      </c>
      <c r="AY89" s="213" t="s">
        <v>181</v>
      </c>
    </row>
    <row r="90" spans="2:51" s="14" customFormat="1" ht="12">
      <c r="B90" s="203"/>
      <c r="C90" s="204"/>
      <c r="D90" s="194" t="s">
        <v>191</v>
      </c>
      <c r="E90" s="205" t="s">
        <v>19</v>
      </c>
      <c r="F90" s="206" t="s">
        <v>774</v>
      </c>
      <c r="G90" s="204"/>
      <c r="H90" s="207">
        <v>770</v>
      </c>
      <c r="I90" s="204"/>
      <c r="J90" s="204"/>
      <c r="K90" s="204"/>
      <c r="L90" s="209"/>
      <c r="M90" s="210"/>
      <c r="N90" s="211"/>
      <c r="O90" s="211"/>
      <c r="P90" s="211"/>
      <c r="Q90" s="211"/>
      <c r="R90" s="211"/>
      <c r="S90" s="211"/>
      <c r="T90" s="212"/>
      <c r="AT90" s="213" t="s">
        <v>191</v>
      </c>
      <c r="AU90" s="213" t="s">
        <v>81</v>
      </c>
      <c r="AV90" s="14" t="s">
        <v>81</v>
      </c>
      <c r="AW90" s="14" t="s">
        <v>32</v>
      </c>
      <c r="AX90" s="14" t="s">
        <v>71</v>
      </c>
      <c r="AY90" s="213" t="s">
        <v>181</v>
      </c>
    </row>
    <row r="91" spans="2:51" s="15" customFormat="1" ht="12">
      <c r="B91" s="214"/>
      <c r="C91" s="215"/>
      <c r="D91" s="194" t="s">
        <v>191</v>
      </c>
      <c r="E91" s="216" t="s">
        <v>19</v>
      </c>
      <c r="F91" s="217" t="s">
        <v>196</v>
      </c>
      <c r="G91" s="215"/>
      <c r="H91" s="218">
        <v>1070</v>
      </c>
      <c r="I91" s="215"/>
      <c r="J91" s="215"/>
      <c r="K91" s="215"/>
      <c r="L91" s="220"/>
      <c r="M91" s="221"/>
      <c r="N91" s="222"/>
      <c r="O91" s="222"/>
      <c r="P91" s="222"/>
      <c r="Q91" s="222"/>
      <c r="R91" s="222"/>
      <c r="S91" s="222"/>
      <c r="T91" s="223"/>
      <c r="AT91" s="224" t="s">
        <v>191</v>
      </c>
      <c r="AU91" s="224" t="s">
        <v>81</v>
      </c>
      <c r="AV91" s="15" t="s">
        <v>189</v>
      </c>
      <c r="AW91" s="15" t="s">
        <v>32</v>
      </c>
      <c r="AX91" s="15" t="s">
        <v>79</v>
      </c>
      <c r="AY91" s="224" t="s">
        <v>181</v>
      </c>
    </row>
    <row r="92" spans="2:51" s="13" customFormat="1" ht="12">
      <c r="B92" s="192"/>
      <c r="C92" s="193"/>
      <c r="D92" s="194" t="s">
        <v>191</v>
      </c>
      <c r="E92" s="195" t="s">
        <v>19</v>
      </c>
      <c r="F92" s="196" t="s">
        <v>340</v>
      </c>
      <c r="G92" s="193"/>
      <c r="H92" s="195" t="s">
        <v>19</v>
      </c>
      <c r="I92" s="193"/>
      <c r="J92" s="193"/>
      <c r="K92" s="193"/>
      <c r="L92" s="198"/>
      <c r="M92" s="199"/>
      <c r="N92" s="200"/>
      <c r="O92" s="200"/>
      <c r="P92" s="200"/>
      <c r="Q92" s="200"/>
      <c r="R92" s="200"/>
      <c r="S92" s="200"/>
      <c r="T92" s="201"/>
      <c r="AT92" s="202" t="s">
        <v>191</v>
      </c>
      <c r="AU92" s="202" t="s">
        <v>81</v>
      </c>
      <c r="AV92" s="13" t="s">
        <v>79</v>
      </c>
      <c r="AW92" s="13" t="s">
        <v>32</v>
      </c>
      <c r="AX92" s="13" t="s">
        <v>71</v>
      </c>
      <c r="AY92" s="202" t="s">
        <v>181</v>
      </c>
    </row>
    <row r="93" spans="2:63" s="12" customFormat="1" ht="22.8" customHeight="1">
      <c r="B93" s="162"/>
      <c r="C93" s="163"/>
      <c r="D93" s="164" t="s">
        <v>70</v>
      </c>
      <c r="E93" s="176" t="s">
        <v>79</v>
      </c>
      <c r="F93" s="176" t="s">
        <v>249</v>
      </c>
      <c r="G93" s="163"/>
      <c r="H93" s="163"/>
      <c r="I93" s="163"/>
      <c r="J93" s="177">
        <f>BK93</f>
        <v>0</v>
      </c>
      <c r="K93" s="163"/>
      <c r="L93" s="168"/>
      <c r="M93" s="169"/>
      <c r="N93" s="170"/>
      <c r="O93" s="170"/>
      <c r="P93" s="171">
        <f>SUM(P94:P100)</f>
        <v>0</v>
      </c>
      <c r="Q93" s="170"/>
      <c r="R93" s="171">
        <f>SUM(R94:R100)</f>
        <v>2.04684</v>
      </c>
      <c r="S93" s="170"/>
      <c r="T93" s="172">
        <f>SUM(T94:T100)</f>
        <v>0</v>
      </c>
      <c r="AR93" s="173" t="s">
        <v>79</v>
      </c>
      <c r="AT93" s="174" t="s">
        <v>70</v>
      </c>
      <c r="AU93" s="174" t="s">
        <v>79</v>
      </c>
      <c r="AY93" s="173" t="s">
        <v>181</v>
      </c>
      <c r="BK93" s="175">
        <f>SUM(BK94:BK100)</f>
        <v>0</v>
      </c>
    </row>
    <row r="94" spans="1:65" s="2" customFormat="1" ht="24.15" customHeight="1">
      <c r="A94" s="34"/>
      <c r="B94" s="35"/>
      <c r="C94" s="178" t="s">
        <v>81</v>
      </c>
      <c r="D94" s="178" t="s">
        <v>183</v>
      </c>
      <c r="E94" s="179" t="s">
        <v>250</v>
      </c>
      <c r="F94" s="180" t="s">
        <v>251</v>
      </c>
      <c r="G94" s="181" t="s">
        <v>223</v>
      </c>
      <c r="H94" s="182">
        <v>6</v>
      </c>
      <c r="I94" s="241"/>
      <c r="J94" s="184">
        <f>ROUND(I94*H94,2)</f>
        <v>0</v>
      </c>
      <c r="K94" s="180" t="s">
        <v>187</v>
      </c>
      <c r="L94" s="185"/>
      <c r="M94" s="186" t="s">
        <v>19</v>
      </c>
      <c r="N94" s="187" t="s">
        <v>42</v>
      </c>
      <c r="O94" s="64"/>
      <c r="P94" s="188">
        <f>O94*H94</f>
        <v>0</v>
      </c>
      <c r="Q94" s="188">
        <v>0.34114</v>
      </c>
      <c r="R94" s="188">
        <f>Q94*H94</f>
        <v>2.04684</v>
      </c>
      <c r="S94" s="188">
        <v>0</v>
      </c>
      <c r="T94" s="189">
        <f>S94*H94</f>
        <v>0</v>
      </c>
      <c r="U94" s="34"/>
      <c r="V94" s="34"/>
      <c r="W94" s="34"/>
      <c r="X94" s="34"/>
      <c r="Y94" s="34"/>
      <c r="Z94" s="34"/>
      <c r="AA94" s="34"/>
      <c r="AB94" s="34"/>
      <c r="AC94" s="34"/>
      <c r="AD94" s="34"/>
      <c r="AE94" s="34"/>
      <c r="AR94" s="190" t="s">
        <v>188</v>
      </c>
      <c r="AT94" s="190" t="s">
        <v>183</v>
      </c>
      <c r="AU94" s="190" t="s">
        <v>81</v>
      </c>
      <c r="AY94" s="17" t="s">
        <v>181</v>
      </c>
      <c r="BE94" s="191">
        <f>IF(N94="základní",J94,0)</f>
        <v>0</v>
      </c>
      <c r="BF94" s="191">
        <f>IF(N94="snížená",J94,0)</f>
        <v>0</v>
      </c>
      <c r="BG94" s="191">
        <f>IF(N94="zákl. přenesená",J94,0)</f>
        <v>0</v>
      </c>
      <c r="BH94" s="191">
        <f>IF(N94="sníž. přenesená",J94,0)</f>
        <v>0</v>
      </c>
      <c r="BI94" s="191">
        <f>IF(N94="nulová",J94,0)</f>
        <v>0</v>
      </c>
      <c r="BJ94" s="17" t="s">
        <v>79</v>
      </c>
      <c r="BK94" s="191">
        <f>ROUND(I94*H94,2)</f>
        <v>0</v>
      </c>
      <c r="BL94" s="17" t="s">
        <v>189</v>
      </c>
      <c r="BM94" s="190" t="s">
        <v>775</v>
      </c>
    </row>
    <row r="95" spans="2:51" s="14" customFormat="1" ht="12">
      <c r="B95" s="203"/>
      <c r="C95" s="204"/>
      <c r="D95" s="194" t="s">
        <v>191</v>
      </c>
      <c r="E95" s="205" t="s">
        <v>19</v>
      </c>
      <c r="F95" s="206" t="s">
        <v>776</v>
      </c>
      <c r="G95" s="204"/>
      <c r="H95" s="207">
        <v>2</v>
      </c>
      <c r="I95" s="204"/>
      <c r="J95" s="204"/>
      <c r="K95" s="204"/>
      <c r="L95" s="209"/>
      <c r="M95" s="210"/>
      <c r="N95" s="211"/>
      <c r="O95" s="211"/>
      <c r="P95" s="211"/>
      <c r="Q95" s="211"/>
      <c r="R95" s="211"/>
      <c r="S95" s="211"/>
      <c r="T95" s="212"/>
      <c r="AT95" s="213" t="s">
        <v>191</v>
      </c>
      <c r="AU95" s="213" t="s">
        <v>81</v>
      </c>
      <c r="AV95" s="14" t="s">
        <v>81</v>
      </c>
      <c r="AW95" s="14" t="s">
        <v>32</v>
      </c>
      <c r="AX95" s="14" t="s">
        <v>71</v>
      </c>
      <c r="AY95" s="213" t="s">
        <v>181</v>
      </c>
    </row>
    <row r="96" spans="2:51" s="14" customFormat="1" ht="12">
      <c r="B96" s="203"/>
      <c r="C96" s="204"/>
      <c r="D96" s="194" t="s">
        <v>191</v>
      </c>
      <c r="E96" s="205" t="s">
        <v>19</v>
      </c>
      <c r="F96" s="206" t="s">
        <v>777</v>
      </c>
      <c r="G96" s="204"/>
      <c r="H96" s="207">
        <v>2</v>
      </c>
      <c r="I96" s="204"/>
      <c r="J96" s="204"/>
      <c r="K96" s="204"/>
      <c r="L96" s="209"/>
      <c r="M96" s="210"/>
      <c r="N96" s="211"/>
      <c r="O96" s="211"/>
      <c r="P96" s="211"/>
      <c r="Q96" s="211"/>
      <c r="R96" s="211"/>
      <c r="S96" s="211"/>
      <c r="T96" s="212"/>
      <c r="AT96" s="213" t="s">
        <v>191</v>
      </c>
      <c r="AU96" s="213" t="s">
        <v>81</v>
      </c>
      <c r="AV96" s="14" t="s">
        <v>81</v>
      </c>
      <c r="AW96" s="14" t="s">
        <v>32</v>
      </c>
      <c r="AX96" s="14" t="s">
        <v>71</v>
      </c>
      <c r="AY96" s="213" t="s">
        <v>181</v>
      </c>
    </row>
    <row r="97" spans="2:51" s="14" customFormat="1" ht="12">
      <c r="B97" s="203"/>
      <c r="C97" s="204"/>
      <c r="D97" s="194" t="s">
        <v>191</v>
      </c>
      <c r="E97" s="205" t="s">
        <v>19</v>
      </c>
      <c r="F97" s="206" t="s">
        <v>778</v>
      </c>
      <c r="G97" s="204"/>
      <c r="H97" s="207">
        <v>1</v>
      </c>
      <c r="I97" s="204"/>
      <c r="J97" s="204"/>
      <c r="K97" s="204"/>
      <c r="L97" s="209"/>
      <c r="M97" s="210"/>
      <c r="N97" s="211"/>
      <c r="O97" s="211"/>
      <c r="P97" s="211"/>
      <c r="Q97" s="211"/>
      <c r="R97" s="211"/>
      <c r="S97" s="211"/>
      <c r="T97" s="212"/>
      <c r="AT97" s="213" t="s">
        <v>191</v>
      </c>
      <c r="AU97" s="213" t="s">
        <v>81</v>
      </c>
      <c r="AV97" s="14" t="s">
        <v>81</v>
      </c>
      <c r="AW97" s="14" t="s">
        <v>32</v>
      </c>
      <c r="AX97" s="14" t="s">
        <v>71</v>
      </c>
      <c r="AY97" s="213" t="s">
        <v>181</v>
      </c>
    </row>
    <row r="98" spans="2:51" s="14" customFormat="1" ht="12">
      <c r="B98" s="203"/>
      <c r="C98" s="204"/>
      <c r="D98" s="194" t="s">
        <v>191</v>
      </c>
      <c r="E98" s="205" t="s">
        <v>19</v>
      </c>
      <c r="F98" s="206" t="s">
        <v>779</v>
      </c>
      <c r="G98" s="204"/>
      <c r="H98" s="207">
        <v>1</v>
      </c>
      <c r="I98" s="204"/>
      <c r="J98" s="204"/>
      <c r="K98" s="204"/>
      <c r="L98" s="209"/>
      <c r="M98" s="210"/>
      <c r="N98" s="211"/>
      <c r="O98" s="211"/>
      <c r="P98" s="211"/>
      <c r="Q98" s="211"/>
      <c r="R98" s="211"/>
      <c r="S98" s="211"/>
      <c r="T98" s="212"/>
      <c r="AT98" s="213" t="s">
        <v>191</v>
      </c>
      <c r="AU98" s="213" t="s">
        <v>81</v>
      </c>
      <c r="AV98" s="14" t="s">
        <v>81</v>
      </c>
      <c r="AW98" s="14" t="s">
        <v>32</v>
      </c>
      <c r="AX98" s="14" t="s">
        <v>71</v>
      </c>
      <c r="AY98" s="213" t="s">
        <v>181</v>
      </c>
    </row>
    <row r="99" spans="2:51" s="15" customFormat="1" ht="12">
      <c r="B99" s="214"/>
      <c r="C99" s="215"/>
      <c r="D99" s="194" t="s">
        <v>191</v>
      </c>
      <c r="E99" s="216" t="s">
        <v>19</v>
      </c>
      <c r="F99" s="217" t="s">
        <v>196</v>
      </c>
      <c r="G99" s="215"/>
      <c r="H99" s="218">
        <v>6</v>
      </c>
      <c r="I99" s="215"/>
      <c r="J99" s="215"/>
      <c r="K99" s="215"/>
      <c r="L99" s="220"/>
      <c r="M99" s="221"/>
      <c r="N99" s="222"/>
      <c r="O99" s="222"/>
      <c r="P99" s="222"/>
      <c r="Q99" s="222"/>
      <c r="R99" s="222"/>
      <c r="S99" s="222"/>
      <c r="T99" s="223"/>
      <c r="AT99" s="224" t="s">
        <v>191</v>
      </c>
      <c r="AU99" s="224" t="s">
        <v>81</v>
      </c>
      <c r="AV99" s="15" t="s">
        <v>189</v>
      </c>
      <c r="AW99" s="15" t="s">
        <v>32</v>
      </c>
      <c r="AX99" s="15" t="s">
        <v>79</v>
      </c>
      <c r="AY99" s="224" t="s">
        <v>181</v>
      </c>
    </row>
    <row r="100" spans="2:51" s="13" customFormat="1" ht="12">
      <c r="B100" s="192"/>
      <c r="C100" s="193"/>
      <c r="D100" s="194" t="s">
        <v>191</v>
      </c>
      <c r="E100" s="195" t="s">
        <v>19</v>
      </c>
      <c r="F100" s="196" t="s">
        <v>254</v>
      </c>
      <c r="G100" s="193"/>
      <c r="H100" s="195" t="s">
        <v>19</v>
      </c>
      <c r="I100" s="193"/>
      <c r="J100" s="193"/>
      <c r="K100" s="193"/>
      <c r="L100" s="198"/>
      <c r="M100" s="199"/>
      <c r="N100" s="200"/>
      <c r="O100" s="200"/>
      <c r="P100" s="200"/>
      <c r="Q100" s="200"/>
      <c r="R100" s="200"/>
      <c r="S100" s="200"/>
      <c r="T100" s="201"/>
      <c r="AT100" s="202" t="s">
        <v>191</v>
      </c>
      <c r="AU100" s="202" t="s">
        <v>81</v>
      </c>
      <c r="AV100" s="13" t="s">
        <v>79</v>
      </c>
      <c r="AW100" s="13" t="s">
        <v>32</v>
      </c>
      <c r="AX100" s="13" t="s">
        <v>71</v>
      </c>
      <c r="AY100" s="202" t="s">
        <v>181</v>
      </c>
    </row>
    <row r="101" spans="2:63" s="12" customFormat="1" ht="22.8" customHeight="1">
      <c r="B101" s="162"/>
      <c r="C101" s="163"/>
      <c r="D101" s="164" t="s">
        <v>70</v>
      </c>
      <c r="E101" s="176" t="s">
        <v>81</v>
      </c>
      <c r="F101" s="176" t="s">
        <v>182</v>
      </c>
      <c r="G101" s="163"/>
      <c r="H101" s="163"/>
      <c r="I101" s="166"/>
      <c r="J101" s="177">
        <f>BK101</f>
        <v>0</v>
      </c>
      <c r="K101" s="163"/>
      <c r="L101" s="168"/>
      <c r="M101" s="169"/>
      <c r="N101" s="170"/>
      <c r="O101" s="170"/>
      <c r="P101" s="171">
        <f>SUM(P102:P107)</f>
        <v>0</v>
      </c>
      <c r="Q101" s="170"/>
      <c r="R101" s="171">
        <f>SUM(R102:R107)</f>
        <v>2246.265</v>
      </c>
      <c r="S101" s="170"/>
      <c r="T101" s="172">
        <f>SUM(T102:T107)</f>
        <v>0</v>
      </c>
      <c r="AR101" s="173" t="s">
        <v>79</v>
      </c>
      <c r="AT101" s="174" t="s">
        <v>70</v>
      </c>
      <c r="AU101" s="174" t="s">
        <v>79</v>
      </c>
      <c r="AY101" s="173" t="s">
        <v>181</v>
      </c>
      <c r="BK101" s="175">
        <f>SUM(BK102:BK107)</f>
        <v>0</v>
      </c>
    </row>
    <row r="102" spans="1:65" s="2" customFormat="1" ht="16.5" customHeight="1">
      <c r="A102" s="34"/>
      <c r="B102" s="35"/>
      <c r="C102" s="178" t="s">
        <v>208</v>
      </c>
      <c r="D102" s="178" t="s">
        <v>183</v>
      </c>
      <c r="E102" s="179" t="s">
        <v>184</v>
      </c>
      <c r="F102" s="180" t="s">
        <v>185</v>
      </c>
      <c r="G102" s="181" t="s">
        <v>186</v>
      </c>
      <c r="H102" s="182">
        <v>2246.265</v>
      </c>
      <c r="I102" s="183"/>
      <c r="J102" s="184">
        <f>ROUND(I102*H102,2)</f>
        <v>0</v>
      </c>
      <c r="K102" s="180" t="s">
        <v>187</v>
      </c>
      <c r="L102" s="185"/>
      <c r="M102" s="186" t="s">
        <v>19</v>
      </c>
      <c r="N102" s="187" t="s">
        <v>42</v>
      </c>
      <c r="O102" s="64"/>
      <c r="P102" s="188">
        <f>O102*H102</f>
        <v>0</v>
      </c>
      <c r="Q102" s="188">
        <v>1</v>
      </c>
      <c r="R102" s="188">
        <f>Q102*H102</f>
        <v>2246.265</v>
      </c>
      <c r="S102" s="188">
        <v>0</v>
      </c>
      <c r="T102" s="189">
        <f>S102*H102</f>
        <v>0</v>
      </c>
      <c r="U102" s="34"/>
      <c r="V102" s="34"/>
      <c r="W102" s="34"/>
      <c r="X102" s="34"/>
      <c r="Y102" s="34"/>
      <c r="Z102" s="34"/>
      <c r="AA102" s="34"/>
      <c r="AB102" s="34"/>
      <c r="AC102" s="34"/>
      <c r="AD102" s="34"/>
      <c r="AE102" s="34"/>
      <c r="AR102" s="190" t="s">
        <v>188</v>
      </c>
      <c r="AT102" s="190" t="s">
        <v>183</v>
      </c>
      <c r="AU102" s="190" t="s">
        <v>81</v>
      </c>
      <c r="AY102" s="17" t="s">
        <v>181</v>
      </c>
      <c r="BE102" s="191">
        <f>IF(N102="základní",J102,0)</f>
        <v>0</v>
      </c>
      <c r="BF102" s="191">
        <f>IF(N102="snížená",J102,0)</f>
        <v>0</v>
      </c>
      <c r="BG102" s="191">
        <f>IF(N102="zákl. přenesená",J102,0)</f>
        <v>0</v>
      </c>
      <c r="BH102" s="191">
        <f>IF(N102="sníž. přenesená",J102,0)</f>
        <v>0</v>
      </c>
      <c r="BI102" s="191">
        <f>IF(N102="nulová",J102,0)</f>
        <v>0</v>
      </c>
      <c r="BJ102" s="17" t="s">
        <v>79</v>
      </c>
      <c r="BK102" s="191">
        <f>ROUND(I102*H102,2)</f>
        <v>0</v>
      </c>
      <c r="BL102" s="17" t="s">
        <v>189</v>
      </c>
      <c r="BM102" s="190" t="s">
        <v>780</v>
      </c>
    </row>
    <row r="103" spans="2:51" s="13" customFormat="1" ht="12">
      <c r="B103" s="192"/>
      <c r="C103" s="193"/>
      <c r="D103" s="194" t="s">
        <v>191</v>
      </c>
      <c r="E103" s="195" t="s">
        <v>19</v>
      </c>
      <c r="F103" s="196" t="s">
        <v>192</v>
      </c>
      <c r="G103" s="193"/>
      <c r="H103" s="195" t="s">
        <v>19</v>
      </c>
      <c r="I103" s="197"/>
      <c r="J103" s="193"/>
      <c r="K103" s="193"/>
      <c r="L103" s="198"/>
      <c r="M103" s="199"/>
      <c r="N103" s="200"/>
      <c r="O103" s="200"/>
      <c r="P103" s="200"/>
      <c r="Q103" s="200"/>
      <c r="R103" s="200"/>
      <c r="S103" s="200"/>
      <c r="T103" s="201"/>
      <c r="AT103" s="202" t="s">
        <v>191</v>
      </c>
      <c r="AU103" s="202" t="s">
        <v>81</v>
      </c>
      <c r="AV103" s="13" t="s">
        <v>79</v>
      </c>
      <c r="AW103" s="13" t="s">
        <v>32</v>
      </c>
      <c r="AX103" s="13" t="s">
        <v>71</v>
      </c>
      <c r="AY103" s="202" t="s">
        <v>181</v>
      </c>
    </row>
    <row r="104" spans="2:51" s="14" customFormat="1" ht="12">
      <c r="B104" s="203"/>
      <c r="C104" s="204"/>
      <c r="D104" s="194" t="s">
        <v>191</v>
      </c>
      <c r="E104" s="205" t="s">
        <v>19</v>
      </c>
      <c r="F104" s="206" t="s">
        <v>781</v>
      </c>
      <c r="G104" s="204"/>
      <c r="H104" s="207">
        <v>1143.135</v>
      </c>
      <c r="I104" s="208"/>
      <c r="J104" s="204"/>
      <c r="K104" s="204"/>
      <c r="L104" s="209"/>
      <c r="M104" s="210"/>
      <c r="N104" s="211"/>
      <c r="O104" s="211"/>
      <c r="P104" s="211"/>
      <c r="Q104" s="211"/>
      <c r="R104" s="211"/>
      <c r="S104" s="211"/>
      <c r="T104" s="212"/>
      <c r="AT104" s="213" t="s">
        <v>191</v>
      </c>
      <c r="AU104" s="213" t="s">
        <v>81</v>
      </c>
      <c r="AV104" s="14" t="s">
        <v>81</v>
      </c>
      <c r="AW104" s="14" t="s">
        <v>32</v>
      </c>
      <c r="AX104" s="14" t="s">
        <v>71</v>
      </c>
      <c r="AY104" s="213" t="s">
        <v>181</v>
      </c>
    </row>
    <row r="105" spans="2:51" s="13" customFormat="1" ht="12">
      <c r="B105" s="192"/>
      <c r="C105" s="193"/>
      <c r="D105" s="194" t="s">
        <v>191</v>
      </c>
      <c r="E105" s="195" t="s">
        <v>19</v>
      </c>
      <c r="F105" s="196" t="s">
        <v>194</v>
      </c>
      <c r="G105" s="193"/>
      <c r="H105" s="195" t="s">
        <v>19</v>
      </c>
      <c r="I105" s="197"/>
      <c r="J105" s="193"/>
      <c r="K105" s="193"/>
      <c r="L105" s="198"/>
      <c r="M105" s="199"/>
      <c r="N105" s="200"/>
      <c r="O105" s="200"/>
      <c r="P105" s="200"/>
      <c r="Q105" s="200"/>
      <c r="R105" s="200"/>
      <c r="S105" s="200"/>
      <c r="T105" s="201"/>
      <c r="AT105" s="202" t="s">
        <v>191</v>
      </c>
      <c r="AU105" s="202" t="s">
        <v>81</v>
      </c>
      <c r="AV105" s="13" t="s">
        <v>79</v>
      </c>
      <c r="AW105" s="13" t="s">
        <v>32</v>
      </c>
      <c r="AX105" s="13" t="s">
        <v>71</v>
      </c>
      <c r="AY105" s="202" t="s">
        <v>181</v>
      </c>
    </row>
    <row r="106" spans="2:51" s="14" customFormat="1" ht="12">
      <c r="B106" s="203"/>
      <c r="C106" s="204"/>
      <c r="D106" s="194" t="s">
        <v>191</v>
      </c>
      <c r="E106" s="205" t="s">
        <v>19</v>
      </c>
      <c r="F106" s="206" t="s">
        <v>782</v>
      </c>
      <c r="G106" s="204"/>
      <c r="H106" s="207">
        <v>1103.13</v>
      </c>
      <c r="I106" s="208"/>
      <c r="J106" s="204"/>
      <c r="K106" s="204"/>
      <c r="L106" s="209"/>
      <c r="M106" s="210"/>
      <c r="N106" s="211"/>
      <c r="O106" s="211"/>
      <c r="P106" s="211"/>
      <c r="Q106" s="211"/>
      <c r="R106" s="211"/>
      <c r="S106" s="211"/>
      <c r="T106" s="212"/>
      <c r="AT106" s="213" t="s">
        <v>191</v>
      </c>
      <c r="AU106" s="213" t="s">
        <v>81</v>
      </c>
      <c r="AV106" s="14" t="s">
        <v>81</v>
      </c>
      <c r="AW106" s="14" t="s">
        <v>32</v>
      </c>
      <c r="AX106" s="14" t="s">
        <v>71</v>
      </c>
      <c r="AY106" s="213" t="s">
        <v>181</v>
      </c>
    </row>
    <row r="107" spans="2:51" s="15" customFormat="1" ht="12">
      <c r="B107" s="214"/>
      <c r="C107" s="215"/>
      <c r="D107" s="194" t="s">
        <v>191</v>
      </c>
      <c r="E107" s="216" t="s">
        <v>19</v>
      </c>
      <c r="F107" s="217" t="s">
        <v>196</v>
      </c>
      <c r="G107" s="215"/>
      <c r="H107" s="218">
        <v>2246.265</v>
      </c>
      <c r="I107" s="219"/>
      <c r="J107" s="215"/>
      <c r="K107" s="215"/>
      <c r="L107" s="220"/>
      <c r="M107" s="221"/>
      <c r="N107" s="222"/>
      <c r="O107" s="222"/>
      <c r="P107" s="222"/>
      <c r="Q107" s="222"/>
      <c r="R107" s="222"/>
      <c r="S107" s="222"/>
      <c r="T107" s="223"/>
      <c r="AT107" s="224" t="s">
        <v>191</v>
      </c>
      <c r="AU107" s="224" t="s">
        <v>81</v>
      </c>
      <c r="AV107" s="15" t="s">
        <v>189</v>
      </c>
      <c r="AW107" s="15" t="s">
        <v>32</v>
      </c>
      <c r="AX107" s="15" t="s">
        <v>79</v>
      </c>
      <c r="AY107" s="224" t="s">
        <v>181</v>
      </c>
    </row>
    <row r="108" spans="2:63" s="12" customFormat="1" ht="22.8" customHeight="1">
      <c r="B108" s="162"/>
      <c r="C108" s="163"/>
      <c r="D108" s="164" t="s">
        <v>70</v>
      </c>
      <c r="E108" s="176" t="s">
        <v>197</v>
      </c>
      <c r="F108" s="176" t="s">
        <v>198</v>
      </c>
      <c r="G108" s="163"/>
      <c r="H108" s="163"/>
      <c r="I108" s="166"/>
      <c r="J108" s="177">
        <f>BK108</f>
        <v>0</v>
      </c>
      <c r="K108" s="163"/>
      <c r="L108" s="168"/>
      <c r="M108" s="169"/>
      <c r="N108" s="170"/>
      <c r="O108" s="170"/>
      <c r="P108" s="171">
        <f>SUM(P109:P150)</f>
        <v>0</v>
      </c>
      <c r="Q108" s="170"/>
      <c r="R108" s="171">
        <f>SUM(R109:R150)</f>
        <v>0</v>
      </c>
      <c r="S108" s="170"/>
      <c r="T108" s="172">
        <f>SUM(T109:T150)</f>
        <v>0</v>
      </c>
      <c r="AR108" s="173" t="s">
        <v>79</v>
      </c>
      <c r="AT108" s="174" t="s">
        <v>70</v>
      </c>
      <c r="AU108" s="174" t="s">
        <v>79</v>
      </c>
      <c r="AY108" s="173" t="s">
        <v>181</v>
      </c>
      <c r="BK108" s="175">
        <f>SUM(BK109:BK150)</f>
        <v>0</v>
      </c>
    </row>
    <row r="109" spans="1:65" s="2" customFormat="1" ht="101.25" customHeight="1">
      <c r="A109" s="34"/>
      <c r="B109" s="35"/>
      <c r="C109" s="225" t="s">
        <v>189</v>
      </c>
      <c r="D109" s="225" t="s">
        <v>199</v>
      </c>
      <c r="E109" s="226" t="s">
        <v>260</v>
      </c>
      <c r="F109" s="227" t="s">
        <v>261</v>
      </c>
      <c r="G109" s="228" t="s">
        <v>262</v>
      </c>
      <c r="H109" s="229">
        <v>30</v>
      </c>
      <c r="I109" s="230"/>
      <c r="J109" s="231">
        <f>ROUND(I109*H109,2)</f>
        <v>0</v>
      </c>
      <c r="K109" s="227" t="s">
        <v>187</v>
      </c>
      <c r="L109" s="39"/>
      <c r="M109" s="232" t="s">
        <v>19</v>
      </c>
      <c r="N109" s="233" t="s">
        <v>42</v>
      </c>
      <c r="O109" s="64"/>
      <c r="P109" s="188">
        <f>O109*H109</f>
        <v>0</v>
      </c>
      <c r="Q109" s="188">
        <v>0</v>
      </c>
      <c r="R109" s="188">
        <f>Q109*H109</f>
        <v>0</v>
      </c>
      <c r="S109" s="188">
        <v>0</v>
      </c>
      <c r="T109" s="189">
        <f>S109*H109</f>
        <v>0</v>
      </c>
      <c r="U109" s="34"/>
      <c r="V109" s="34"/>
      <c r="W109" s="34"/>
      <c r="X109" s="34"/>
      <c r="Y109" s="34"/>
      <c r="Z109" s="34"/>
      <c r="AA109" s="34"/>
      <c r="AB109" s="34"/>
      <c r="AC109" s="34"/>
      <c r="AD109" s="34"/>
      <c r="AE109" s="34"/>
      <c r="AR109" s="190" t="s">
        <v>189</v>
      </c>
      <c r="AT109" s="190" t="s">
        <v>199</v>
      </c>
      <c r="AU109" s="190" t="s">
        <v>81</v>
      </c>
      <c r="AY109" s="17" t="s">
        <v>181</v>
      </c>
      <c r="BE109" s="191">
        <f>IF(N109="základní",J109,0)</f>
        <v>0</v>
      </c>
      <c r="BF109" s="191">
        <f>IF(N109="snížená",J109,0)</f>
        <v>0</v>
      </c>
      <c r="BG109" s="191">
        <f>IF(N109="zákl. přenesená",J109,0)</f>
        <v>0</v>
      </c>
      <c r="BH109" s="191">
        <f>IF(N109="sníž. přenesená",J109,0)</f>
        <v>0</v>
      </c>
      <c r="BI109" s="191">
        <f>IF(N109="nulová",J109,0)</f>
        <v>0</v>
      </c>
      <c r="BJ109" s="17" t="s">
        <v>79</v>
      </c>
      <c r="BK109" s="191">
        <f>ROUND(I109*H109,2)</f>
        <v>0</v>
      </c>
      <c r="BL109" s="17" t="s">
        <v>189</v>
      </c>
      <c r="BM109" s="190" t="s">
        <v>783</v>
      </c>
    </row>
    <row r="110" spans="2:51" s="14" customFormat="1" ht="12">
      <c r="B110" s="203"/>
      <c r="C110" s="204"/>
      <c r="D110" s="194" t="s">
        <v>191</v>
      </c>
      <c r="E110" s="205" t="s">
        <v>19</v>
      </c>
      <c r="F110" s="206" t="s">
        <v>784</v>
      </c>
      <c r="G110" s="204"/>
      <c r="H110" s="207">
        <v>10</v>
      </c>
      <c r="I110" s="208"/>
      <c r="J110" s="204"/>
      <c r="K110" s="204"/>
      <c r="L110" s="209"/>
      <c r="M110" s="210"/>
      <c r="N110" s="211"/>
      <c r="O110" s="211"/>
      <c r="P110" s="211"/>
      <c r="Q110" s="211"/>
      <c r="R110" s="211"/>
      <c r="S110" s="211"/>
      <c r="T110" s="212"/>
      <c r="AT110" s="213" t="s">
        <v>191</v>
      </c>
      <c r="AU110" s="213" t="s">
        <v>81</v>
      </c>
      <c r="AV110" s="14" t="s">
        <v>81</v>
      </c>
      <c r="AW110" s="14" t="s">
        <v>32</v>
      </c>
      <c r="AX110" s="14" t="s">
        <v>71</v>
      </c>
      <c r="AY110" s="213" t="s">
        <v>181</v>
      </c>
    </row>
    <row r="111" spans="2:51" s="14" customFormat="1" ht="12">
      <c r="B111" s="203"/>
      <c r="C111" s="204"/>
      <c r="D111" s="194" t="s">
        <v>191</v>
      </c>
      <c r="E111" s="205" t="s">
        <v>19</v>
      </c>
      <c r="F111" s="206" t="s">
        <v>785</v>
      </c>
      <c r="G111" s="204"/>
      <c r="H111" s="207">
        <v>10</v>
      </c>
      <c r="I111" s="208"/>
      <c r="J111" s="204"/>
      <c r="K111" s="204"/>
      <c r="L111" s="209"/>
      <c r="M111" s="210"/>
      <c r="N111" s="211"/>
      <c r="O111" s="211"/>
      <c r="P111" s="211"/>
      <c r="Q111" s="211"/>
      <c r="R111" s="211"/>
      <c r="S111" s="211"/>
      <c r="T111" s="212"/>
      <c r="AT111" s="213" t="s">
        <v>191</v>
      </c>
      <c r="AU111" s="213" t="s">
        <v>81</v>
      </c>
      <c r="AV111" s="14" t="s">
        <v>81</v>
      </c>
      <c r="AW111" s="14" t="s">
        <v>32</v>
      </c>
      <c r="AX111" s="14" t="s">
        <v>71</v>
      </c>
      <c r="AY111" s="213" t="s">
        <v>181</v>
      </c>
    </row>
    <row r="112" spans="2:51" s="14" customFormat="1" ht="12">
      <c r="B112" s="203"/>
      <c r="C112" s="204"/>
      <c r="D112" s="194" t="s">
        <v>191</v>
      </c>
      <c r="E112" s="205" t="s">
        <v>19</v>
      </c>
      <c r="F112" s="206" t="s">
        <v>786</v>
      </c>
      <c r="G112" s="204"/>
      <c r="H112" s="207">
        <v>5</v>
      </c>
      <c r="I112" s="208"/>
      <c r="J112" s="204"/>
      <c r="K112" s="204"/>
      <c r="L112" s="209"/>
      <c r="M112" s="210"/>
      <c r="N112" s="211"/>
      <c r="O112" s="211"/>
      <c r="P112" s="211"/>
      <c r="Q112" s="211"/>
      <c r="R112" s="211"/>
      <c r="S112" s="211"/>
      <c r="T112" s="212"/>
      <c r="AT112" s="213" t="s">
        <v>191</v>
      </c>
      <c r="AU112" s="213" t="s">
        <v>81</v>
      </c>
      <c r="AV112" s="14" t="s">
        <v>81</v>
      </c>
      <c r="AW112" s="14" t="s">
        <v>32</v>
      </c>
      <c r="AX112" s="14" t="s">
        <v>71</v>
      </c>
      <c r="AY112" s="213" t="s">
        <v>181</v>
      </c>
    </row>
    <row r="113" spans="2:51" s="14" customFormat="1" ht="12">
      <c r="B113" s="203"/>
      <c r="C113" s="204"/>
      <c r="D113" s="194" t="s">
        <v>191</v>
      </c>
      <c r="E113" s="205" t="s">
        <v>19</v>
      </c>
      <c r="F113" s="206" t="s">
        <v>787</v>
      </c>
      <c r="G113" s="204"/>
      <c r="H113" s="207">
        <v>5</v>
      </c>
      <c r="I113" s="208"/>
      <c r="J113" s="204"/>
      <c r="K113" s="204"/>
      <c r="L113" s="209"/>
      <c r="M113" s="210"/>
      <c r="N113" s="211"/>
      <c r="O113" s="211"/>
      <c r="P113" s="211"/>
      <c r="Q113" s="211"/>
      <c r="R113" s="211"/>
      <c r="S113" s="211"/>
      <c r="T113" s="212"/>
      <c r="AT113" s="213" t="s">
        <v>191</v>
      </c>
      <c r="AU113" s="213" t="s">
        <v>81</v>
      </c>
      <c r="AV113" s="14" t="s">
        <v>81</v>
      </c>
      <c r="AW113" s="14" t="s">
        <v>32</v>
      </c>
      <c r="AX113" s="14" t="s">
        <v>71</v>
      </c>
      <c r="AY113" s="213" t="s">
        <v>181</v>
      </c>
    </row>
    <row r="114" spans="2:51" s="15" customFormat="1" ht="12">
      <c r="B114" s="214"/>
      <c r="C114" s="215"/>
      <c r="D114" s="194" t="s">
        <v>191</v>
      </c>
      <c r="E114" s="216" t="s">
        <v>19</v>
      </c>
      <c r="F114" s="217" t="s">
        <v>196</v>
      </c>
      <c r="G114" s="215"/>
      <c r="H114" s="218">
        <v>30</v>
      </c>
      <c r="I114" s="219"/>
      <c r="J114" s="215"/>
      <c r="K114" s="215"/>
      <c r="L114" s="220"/>
      <c r="M114" s="221"/>
      <c r="N114" s="222"/>
      <c r="O114" s="222"/>
      <c r="P114" s="222"/>
      <c r="Q114" s="222"/>
      <c r="R114" s="222"/>
      <c r="S114" s="222"/>
      <c r="T114" s="223"/>
      <c r="AT114" s="224" t="s">
        <v>191</v>
      </c>
      <c r="AU114" s="224" t="s">
        <v>81</v>
      </c>
      <c r="AV114" s="15" t="s">
        <v>189</v>
      </c>
      <c r="AW114" s="15" t="s">
        <v>32</v>
      </c>
      <c r="AX114" s="15" t="s">
        <v>79</v>
      </c>
      <c r="AY114" s="224" t="s">
        <v>181</v>
      </c>
    </row>
    <row r="115" spans="1:65" s="2" customFormat="1" ht="49.05" customHeight="1">
      <c r="A115" s="34"/>
      <c r="B115" s="35"/>
      <c r="C115" s="225" t="s">
        <v>197</v>
      </c>
      <c r="D115" s="225" t="s">
        <v>199</v>
      </c>
      <c r="E115" s="226" t="s">
        <v>265</v>
      </c>
      <c r="F115" s="227" t="s">
        <v>266</v>
      </c>
      <c r="G115" s="228" t="s">
        <v>223</v>
      </c>
      <c r="H115" s="229">
        <v>18</v>
      </c>
      <c r="I115" s="230"/>
      <c r="J115" s="231">
        <f>ROUND(I115*H115,2)</f>
        <v>0</v>
      </c>
      <c r="K115" s="227" t="s">
        <v>187</v>
      </c>
      <c r="L115" s="39"/>
      <c r="M115" s="232" t="s">
        <v>19</v>
      </c>
      <c r="N115" s="233" t="s">
        <v>42</v>
      </c>
      <c r="O115" s="64"/>
      <c r="P115" s="188">
        <f>O115*H115</f>
        <v>0</v>
      </c>
      <c r="Q115" s="188">
        <v>0</v>
      </c>
      <c r="R115" s="188">
        <f>Q115*H115</f>
        <v>0</v>
      </c>
      <c r="S115" s="188">
        <v>0</v>
      </c>
      <c r="T115" s="189">
        <f>S115*H115</f>
        <v>0</v>
      </c>
      <c r="U115" s="34"/>
      <c r="V115" s="34"/>
      <c r="W115" s="34"/>
      <c r="X115" s="34"/>
      <c r="Y115" s="34"/>
      <c r="Z115" s="34"/>
      <c r="AA115" s="34"/>
      <c r="AB115" s="34"/>
      <c r="AC115" s="34"/>
      <c r="AD115" s="34"/>
      <c r="AE115" s="34"/>
      <c r="AR115" s="190" t="s">
        <v>189</v>
      </c>
      <c r="AT115" s="190" t="s">
        <v>199</v>
      </c>
      <c r="AU115" s="190" t="s">
        <v>81</v>
      </c>
      <c r="AY115" s="17" t="s">
        <v>181</v>
      </c>
      <c r="BE115" s="191">
        <f>IF(N115="základní",J115,0)</f>
        <v>0</v>
      </c>
      <c r="BF115" s="191">
        <f>IF(N115="snížená",J115,0)</f>
        <v>0</v>
      </c>
      <c r="BG115" s="191">
        <f>IF(N115="zákl. přenesená",J115,0)</f>
        <v>0</v>
      </c>
      <c r="BH115" s="191">
        <f>IF(N115="sníž. přenesená",J115,0)</f>
        <v>0</v>
      </c>
      <c r="BI115" s="191">
        <f>IF(N115="nulová",J115,0)</f>
        <v>0</v>
      </c>
      <c r="BJ115" s="17" t="s">
        <v>79</v>
      </c>
      <c r="BK115" s="191">
        <f>ROUND(I115*H115,2)</f>
        <v>0</v>
      </c>
      <c r="BL115" s="17" t="s">
        <v>189</v>
      </c>
      <c r="BM115" s="190" t="s">
        <v>788</v>
      </c>
    </row>
    <row r="116" spans="2:51" s="14" customFormat="1" ht="12">
      <c r="B116" s="203"/>
      <c r="C116" s="204"/>
      <c r="D116" s="194" t="s">
        <v>191</v>
      </c>
      <c r="E116" s="205" t="s">
        <v>19</v>
      </c>
      <c r="F116" s="206" t="s">
        <v>315</v>
      </c>
      <c r="G116" s="204"/>
      <c r="H116" s="207">
        <v>18</v>
      </c>
      <c r="I116" s="208"/>
      <c r="J116" s="204"/>
      <c r="K116" s="204"/>
      <c r="L116" s="209"/>
      <c r="M116" s="210"/>
      <c r="N116" s="211"/>
      <c r="O116" s="211"/>
      <c r="P116" s="211"/>
      <c r="Q116" s="211"/>
      <c r="R116" s="211"/>
      <c r="S116" s="211"/>
      <c r="T116" s="212"/>
      <c r="AT116" s="213" t="s">
        <v>191</v>
      </c>
      <c r="AU116" s="213" t="s">
        <v>81</v>
      </c>
      <c r="AV116" s="14" t="s">
        <v>81</v>
      </c>
      <c r="AW116" s="14" t="s">
        <v>32</v>
      </c>
      <c r="AX116" s="14" t="s">
        <v>71</v>
      </c>
      <c r="AY116" s="213" t="s">
        <v>181</v>
      </c>
    </row>
    <row r="117" spans="2:51" s="15" customFormat="1" ht="12">
      <c r="B117" s="214"/>
      <c r="C117" s="215"/>
      <c r="D117" s="194" t="s">
        <v>191</v>
      </c>
      <c r="E117" s="216" t="s">
        <v>19</v>
      </c>
      <c r="F117" s="217" t="s">
        <v>196</v>
      </c>
      <c r="G117" s="215"/>
      <c r="H117" s="218">
        <v>18</v>
      </c>
      <c r="I117" s="219"/>
      <c r="J117" s="215"/>
      <c r="K117" s="215"/>
      <c r="L117" s="220"/>
      <c r="M117" s="221"/>
      <c r="N117" s="222"/>
      <c r="O117" s="222"/>
      <c r="P117" s="222"/>
      <c r="Q117" s="222"/>
      <c r="R117" s="222"/>
      <c r="S117" s="222"/>
      <c r="T117" s="223"/>
      <c r="AT117" s="224" t="s">
        <v>191</v>
      </c>
      <c r="AU117" s="224" t="s">
        <v>81</v>
      </c>
      <c r="AV117" s="15" t="s">
        <v>189</v>
      </c>
      <c r="AW117" s="15" t="s">
        <v>32</v>
      </c>
      <c r="AX117" s="15" t="s">
        <v>79</v>
      </c>
      <c r="AY117" s="224" t="s">
        <v>181</v>
      </c>
    </row>
    <row r="118" spans="1:65" s="2" customFormat="1" ht="142.2" customHeight="1">
      <c r="A118" s="34"/>
      <c r="B118" s="35"/>
      <c r="C118" s="225" t="s">
        <v>225</v>
      </c>
      <c r="D118" s="225" t="s">
        <v>199</v>
      </c>
      <c r="E118" s="226" t="s">
        <v>200</v>
      </c>
      <c r="F118" s="227" t="s">
        <v>201</v>
      </c>
      <c r="G118" s="228" t="s">
        <v>202</v>
      </c>
      <c r="H118" s="229">
        <v>7.681</v>
      </c>
      <c r="I118" s="230"/>
      <c r="J118" s="231">
        <f>ROUND(I118*H118,2)</f>
        <v>0</v>
      </c>
      <c r="K118" s="227" t="s">
        <v>187</v>
      </c>
      <c r="L118" s="39"/>
      <c r="M118" s="232" t="s">
        <v>19</v>
      </c>
      <c r="N118" s="233" t="s">
        <v>42</v>
      </c>
      <c r="O118" s="64"/>
      <c r="P118" s="188">
        <f>O118*H118</f>
        <v>0</v>
      </c>
      <c r="Q118" s="188">
        <v>0</v>
      </c>
      <c r="R118" s="188">
        <f>Q118*H118</f>
        <v>0</v>
      </c>
      <c r="S118" s="188">
        <v>0</v>
      </c>
      <c r="T118" s="189">
        <f>S118*H118</f>
        <v>0</v>
      </c>
      <c r="U118" s="34"/>
      <c r="V118" s="34"/>
      <c r="W118" s="34"/>
      <c r="X118" s="34"/>
      <c r="Y118" s="34"/>
      <c r="Z118" s="34"/>
      <c r="AA118" s="34"/>
      <c r="AB118" s="34"/>
      <c r="AC118" s="34"/>
      <c r="AD118" s="34"/>
      <c r="AE118" s="34"/>
      <c r="AR118" s="190" t="s">
        <v>189</v>
      </c>
      <c r="AT118" s="190" t="s">
        <v>199</v>
      </c>
      <c r="AU118" s="190" t="s">
        <v>81</v>
      </c>
      <c r="AY118" s="17" t="s">
        <v>181</v>
      </c>
      <c r="BE118" s="191">
        <f>IF(N118="základní",J118,0)</f>
        <v>0</v>
      </c>
      <c r="BF118" s="191">
        <f>IF(N118="snížená",J118,0)</f>
        <v>0</v>
      </c>
      <c r="BG118" s="191">
        <f>IF(N118="zákl. přenesená",J118,0)</f>
        <v>0</v>
      </c>
      <c r="BH118" s="191">
        <f>IF(N118="sníž. přenesená",J118,0)</f>
        <v>0</v>
      </c>
      <c r="BI118" s="191">
        <f>IF(N118="nulová",J118,0)</f>
        <v>0</v>
      </c>
      <c r="BJ118" s="17" t="s">
        <v>79</v>
      </c>
      <c r="BK118" s="191">
        <f>ROUND(I118*H118,2)</f>
        <v>0</v>
      </c>
      <c r="BL118" s="17" t="s">
        <v>189</v>
      </c>
      <c r="BM118" s="190" t="s">
        <v>789</v>
      </c>
    </row>
    <row r="119" spans="1:47" s="2" customFormat="1" ht="19.2">
      <c r="A119" s="34"/>
      <c r="B119" s="35"/>
      <c r="C119" s="36"/>
      <c r="D119" s="194" t="s">
        <v>204</v>
      </c>
      <c r="E119" s="36"/>
      <c r="F119" s="234" t="s">
        <v>205</v>
      </c>
      <c r="G119" s="36"/>
      <c r="H119" s="36"/>
      <c r="I119" s="235"/>
      <c r="J119" s="36"/>
      <c r="K119" s="36"/>
      <c r="L119" s="39"/>
      <c r="M119" s="236"/>
      <c r="N119" s="237"/>
      <c r="O119" s="64"/>
      <c r="P119" s="64"/>
      <c r="Q119" s="64"/>
      <c r="R119" s="64"/>
      <c r="S119" s="64"/>
      <c r="T119" s="65"/>
      <c r="U119" s="34"/>
      <c r="V119" s="34"/>
      <c r="W119" s="34"/>
      <c r="X119" s="34"/>
      <c r="Y119" s="34"/>
      <c r="Z119" s="34"/>
      <c r="AA119" s="34"/>
      <c r="AB119" s="34"/>
      <c r="AC119" s="34"/>
      <c r="AD119" s="34"/>
      <c r="AE119" s="34"/>
      <c r="AT119" s="17" t="s">
        <v>204</v>
      </c>
      <c r="AU119" s="17" t="s">
        <v>81</v>
      </c>
    </row>
    <row r="120" spans="2:51" s="13" customFormat="1" ht="12">
      <c r="B120" s="192"/>
      <c r="C120" s="193"/>
      <c r="D120" s="194" t="s">
        <v>191</v>
      </c>
      <c r="E120" s="195" t="s">
        <v>19</v>
      </c>
      <c r="F120" s="196" t="s">
        <v>192</v>
      </c>
      <c r="G120" s="193"/>
      <c r="H120" s="195" t="s">
        <v>19</v>
      </c>
      <c r="I120" s="197"/>
      <c r="J120" s="193"/>
      <c r="K120" s="193"/>
      <c r="L120" s="198"/>
      <c r="M120" s="199"/>
      <c r="N120" s="200"/>
      <c r="O120" s="200"/>
      <c r="P120" s="200"/>
      <c r="Q120" s="200"/>
      <c r="R120" s="200"/>
      <c r="S120" s="200"/>
      <c r="T120" s="201"/>
      <c r="AT120" s="202" t="s">
        <v>191</v>
      </c>
      <c r="AU120" s="202" t="s">
        <v>81</v>
      </c>
      <c r="AV120" s="13" t="s">
        <v>79</v>
      </c>
      <c r="AW120" s="13" t="s">
        <v>32</v>
      </c>
      <c r="AX120" s="13" t="s">
        <v>71</v>
      </c>
      <c r="AY120" s="202" t="s">
        <v>181</v>
      </c>
    </row>
    <row r="121" spans="2:51" s="14" customFormat="1" ht="12">
      <c r="B121" s="203"/>
      <c r="C121" s="204"/>
      <c r="D121" s="194" t="s">
        <v>191</v>
      </c>
      <c r="E121" s="205" t="s">
        <v>19</v>
      </c>
      <c r="F121" s="206" t="s">
        <v>790</v>
      </c>
      <c r="G121" s="204"/>
      <c r="H121" s="207">
        <v>3.629</v>
      </c>
      <c r="I121" s="208"/>
      <c r="J121" s="204"/>
      <c r="K121" s="204"/>
      <c r="L121" s="209"/>
      <c r="M121" s="210"/>
      <c r="N121" s="211"/>
      <c r="O121" s="211"/>
      <c r="P121" s="211"/>
      <c r="Q121" s="211"/>
      <c r="R121" s="211"/>
      <c r="S121" s="211"/>
      <c r="T121" s="212"/>
      <c r="AT121" s="213" t="s">
        <v>191</v>
      </c>
      <c r="AU121" s="213" t="s">
        <v>81</v>
      </c>
      <c r="AV121" s="14" t="s">
        <v>81</v>
      </c>
      <c r="AW121" s="14" t="s">
        <v>32</v>
      </c>
      <c r="AX121" s="14" t="s">
        <v>71</v>
      </c>
      <c r="AY121" s="213" t="s">
        <v>181</v>
      </c>
    </row>
    <row r="122" spans="2:51" s="13" customFormat="1" ht="12">
      <c r="B122" s="192"/>
      <c r="C122" s="193"/>
      <c r="D122" s="194" t="s">
        <v>191</v>
      </c>
      <c r="E122" s="195" t="s">
        <v>19</v>
      </c>
      <c r="F122" s="196" t="s">
        <v>194</v>
      </c>
      <c r="G122" s="193"/>
      <c r="H122" s="195" t="s">
        <v>19</v>
      </c>
      <c r="I122" s="197"/>
      <c r="J122" s="193"/>
      <c r="K122" s="193"/>
      <c r="L122" s="198"/>
      <c r="M122" s="199"/>
      <c r="N122" s="200"/>
      <c r="O122" s="200"/>
      <c r="P122" s="200"/>
      <c r="Q122" s="200"/>
      <c r="R122" s="200"/>
      <c r="S122" s="200"/>
      <c r="T122" s="201"/>
      <c r="AT122" s="202" t="s">
        <v>191</v>
      </c>
      <c r="AU122" s="202" t="s">
        <v>81</v>
      </c>
      <c r="AV122" s="13" t="s">
        <v>79</v>
      </c>
      <c r="AW122" s="13" t="s">
        <v>32</v>
      </c>
      <c r="AX122" s="13" t="s">
        <v>71</v>
      </c>
      <c r="AY122" s="202" t="s">
        <v>181</v>
      </c>
    </row>
    <row r="123" spans="2:51" s="14" customFormat="1" ht="12">
      <c r="B123" s="203"/>
      <c r="C123" s="204"/>
      <c r="D123" s="194" t="s">
        <v>191</v>
      </c>
      <c r="E123" s="205" t="s">
        <v>19</v>
      </c>
      <c r="F123" s="206" t="s">
        <v>791</v>
      </c>
      <c r="G123" s="204"/>
      <c r="H123" s="207">
        <v>3.502</v>
      </c>
      <c r="I123" s="208"/>
      <c r="J123" s="204"/>
      <c r="K123" s="204"/>
      <c r="L123" s="209"/>
      <c r="M123" s="210"/>
      <c r="N123" s="211"/>
      <c r="O123" s="211"/>
      <c r="P123" s="211"/>
      <c r="Q123" s="211"/>
      <c r="R123" s="211"/>
      <c r="S123" s="211"/>
      <c r="T123" s="212"/>
      <c r="AT123" s="213" t="s">
        <v>191</v>
      </c>
      <c r="AU123" s="213" t="s">
        <v>81</v>
      </c>
      <c r="AV123" s="14" t="s">
        <v>81</v>
      </c>
      <c r="AW123" s="14" t="s">
        <v>32</v>
      </c>
      <c r="AX123" s="14" t="s">
        <v>71</v>
      </c>
      <c r="AY123" s="213" t="s">
        <v>181</v>
      </c>
    </row>
    <row r="124" spans="2:51" s="13" customFormat="1" ht="12">
      <c r="B124" s="192"/>
      <c r="C124" s="193"/>
      <c r="D124" s="194" t="s">
        <v>191</v>
      </c>
      <c r="E124" s="195" t="s">
        <v>19</v>
      </c>
      <c r="F124" s="196" t="s">
        <v>792</v>
      </c>
      <c r="G124" s="193"/>
      <c r="H124" s="195" t="s">
        <v>19</v>
      </c>
      <c r="I124" s="197"/>
      <c r="J124" s="193"/>
      <c r="K124" s="193"/>
      <c r="L124" s="198"/>
      <c r="M124" s="199"/>
      <c r="N124" s="200"/>
      <c r="O124" s="200"/>
      <c r="P124" s="200"/>
      <c r="Q124" s="200"/>
      <c r="R124" s="200"/>
      <c r="S124" s="200"/>
      <c r="T124" s="201"/>
      <c r="AT124" s="202" t="s">
        <v>191</v>
      </c>
      <c r="AU124" s="202" t="s">
        <v>81</v>
      </c>
      <c r="AV124" s="13" t="s">
        <v>79</v>
      </c>
      <c r="AW124" s="13" t="s">
        <v>32</v>
      </c>
      <c r="AX124" s="13" t="s">
        <v>71</v>
      </c>
      <c r="AY124" s="202" t="s">
        <v>181</v>
      </c>
    </row>
    <row r="125" spans="2:51" s="14" customFormat="1" ht="12">
      <c r="B125" s="203"/>
      <c r="C125" s="204"/>
      <c r="D125" s="194" t="s">
        <v>191</v>
      </c>
      <c r="E125" s="205" t="s">
        <v>19</v>
      </c>
      <c r="F125" s="206" t="s">
        <v>793</v>
      </c>
      <c r="G125" s="204"/>
      <c r="H125" s="207">
        <v>0.55</v>
      </c>
      <c r="I125" s="208"/>
      <c r="J125" s="204"/>
      <c r="K125" s="204"/>
      <c r="L125" s="209"/>
      <c r="M125" s="210"/>
      <c r="N125" s="211"/>
      <c r="O125" s="211"/>
      <c r="P125" s="211"/>
      <c r="Q125" s="211"/>
      <c r="R125" s="211"/>
      <c r="S125" s="211"/>
      <c r="T125" s="212"/>
      <c r="AT125" s="213" t="s">
        <v>191</v>
      </c>
      <c r="AU125" s="213" t="s">
        <v>81</v>
      </c>
      <c r="AV125" s="14" t="s">
        <v>81</v>
      </c>
      <c r="AW125" s="14" t="s">
        <v>32</v>
      </c>
      <c r="AX125" s="14" t="s">
        <v>71</v>
      </c>
      <c r="AY125" s="213" t="s">
        <v>181</v>
      </c>
    </row>
    <row r="126" spans="2:51" s="15" customFormat="1" ht="12">
      <c r="B126" s="214"/>
      <c r="C126" s="215"/>
      <c r="D126" s="194" t="s">
        <v>191</v>
      </c>
      <c r="E126" s="216" t="s">
        <v>19</v>
      </c>
      <c r="F126" s="217" t="s">
        <v>196</v>
      </c>
      <c r="G126" s="215"/>
      <c r="H126" s="218">
        <v>7.681</v>
      </c>
      <c r="I126" s="219"/>
      <c r="J126" s="215"/>
      <c r="K126" s="215"/>
      <c r="L126" s="220"/>
      <c r="M126" s="221"/>
      <c r="N126" s="222"/>
      <c r="O126" s="222"/>
      <c r="P126" s="222"/>
      <c r="Q126" s="222"/>
      <c r="R126" s="222"/>
      <c r="S126" s="222"/>
      <c r="T126" s="223"/>
      <c r="AT126" s="224" t="s">
        <v>191</v>
      </c>
      <c r="AU126" s="224" t="s">
        <v>81</v>
      </c>
      <c r="AV126" s="15" t="s">
        <v>189</v>
      </c>
      <c r="AW126" s="15" t="s">
        <v>32</v>
      </c>
      <c r="AX126" s="15" t="s">
        <v>79</v>
      </c>
      <c r="AY126" s="224" t="s">
        <v>181</v>
      </c>
    </row>
    <row r="127" spans="1:65" s="2" customFormat="1" ht="76.35" customHeight="1">
      <c r="A127" s="34"/>
      <c r="B127" s="35"/>
      <c r="C127" s="225" t="s">
        <v>230</v>
      </c>
      <c r="D127" s="225" t="s">
        <v>199</v>
      </c>
      <c r="E127" s="226" t="s">
        <v>209</v>
      </c>
      <c r="F127" s="227" t="s">
        <v>210</v>
      </c>
      <c r="G127" s="228" t="s">
        <v>211</v>
      </c>
      <c r="H127" s="229">
        <v>1247.925</v>
      </c>
      <c r="I127" s="230"/>
      <c r="J127" s="231">
        <f>ROUND(I127*H127,2)</f>
        <v>0</v>
      </c>
      <c r="K127" s="227" t="s">
        <v>187</v>
      </c>
      <c r="L127" s="39"/>
      <c r="M127" s="232" t="s">
        <v>19</v>
      </c>
      <c r="N127" s="233" t="s">
        <v>42</v>
      </c>
      <c r="O127" s="64"/>
      <c r="P127" s="188">
        <f>O127*H127</f>
        <v>0</v>
      </c>
      <c r="Q127" s="188">
        <v>0</v>
      </c>
      <c r="R127" s="188">
        <f>Q127*H127</f>
        <v>0</v>
      </c>
      <c r="S127" s="188">
        <v>0</v>
      </c>
      <c r="T127" s="189">
        <f>S127*H127</f>
        <v>0</v>
      </c>
      <c r="U127" s="34"/>
      <c r="V127" s="34"/>
      <c r="W127" s="34"/>
      <c r="X127" s="34"/>
      <c r="Y127" s="34"/>
      <c r="Z127" s="34"/>
      <c r="AA127" s="34"/>
      <c r="AB127" s="34"/>
      <c r="AC127" s="34"/>
      <c r="AD127" s="34"/>
      <c r="AE127" s="34"/>
      <c r="AR127" s="190" t="s">
        <v>189</v>
      </c>
      <c r="AT127" s="190" t="s">
        <v>199</v>
      </c>
      <c r="AU127" s="190" t="s">
        <v>81</v>
      </c>
      <c r="AY127" s="17" t="s">
        <v>181</v>
      </c>
      <c r="BE127" s="191">
        <f>IF(N127="základní",J127,0)</f>
        <v>0</v>
      </c>
      <c r="BF127" s="191">
        <f>IF(N127="snížená",J127,0)</f>
        <v>0</v>
      </c>
      <c r="BG127" s="191">
        <f>IF(N127="zákl. přenesená",J127,0)</f>
        <v>0</v>
      </c>
      <c r="BH127" s="191">
        <f>IF(N127="sníž. přenesená",J127,0)</f>
        <v>0</v>
      </c>
      <c r="BI127" s="191">
        <f>IF(N127="nulová",J127,0)</f>
        <v>0</v>
      </c>
      <c r="BJ127" s="17" t="s">
        <v>79</v>
      </c>
      <c r="BK127" s="191">
        <f>ROUND(I127*H127,2)</f>
        <v>0</v>
      </c>
      <c r="BL127" s="17" t="s">
        <v>189</v>
      </c>
      <c r="BM127" s="190" t="s">
        <v>794</v>
      </c>
    </row>
    <row r="128" spans="2:51" s="13" customFormat="1" ht="12">
      <c r="B128" s="192"/>
      <c r="C128" s="193"/>
      <c r="D128" s="194" t="s">
        <v>191</v>
      </c>
      <c r="E128" s="195" t="s">
        <v>19</v>
      </c>
      <c r="F128" s="196" t="s">
        <v>192</v>
      </c>
      <c r="G128" s="193"/>
      <c r="H128" s="195" t="s">
        <v>19</v>
      </c>
      <c r="I128" s="197"/>
      <c r="J128" s="193"/>
      <c r="K128" s="193"/>
      <c r="L128" s="198"/>
      <c r="M128" s="199"/>
      <c r="N128" s="200"/>
      <c r="O128" s="200"/>
      <c r="P128" s="200"/>
      <c r="Q128" s="200"/>
      <c r="R128" s="200"/>
      <c r="S128" s="200"/>
      <c r="T128" s="201"/>
      <c r="AT128" s="202" t="s">
        <v>191</v>
      </c>
      <c r="AU128" s="202" t="s">
        <v>81</v>
      </c>
      <c r="AV128" s="13" t="s">
        <v>79</v>
      </c>
      <c r="AW128" s="13" t="s">
        <v>32</v>
      </c>
      <c r="AX128" s="13" t="s">
        <v>71</v>
      </c>
      <c r="AY128" s="202" t="s">
        <v>181</v>
      </c>
    </row>
    <row r="129" spans="2:51" s="14" customFormat="1" ht="12">
      <c r="B129" s="203"/>
      <c r="C129" s="204"/>
      <c r="D129" s="194" t="s">
        <v>191</v>
      </c>
      <c r="E129" s="205" t="s">
        <v>19</v>
      </c>
      <c r="F129" s="206" t="s">
        <v>795</v>
      </c>
      <c r="G129" s="204"/>
      <c r="H129" s="207">
        <v>635.075</v>
      </c>
      <c r="I129" s="208"/>
      <c r="J129" s="204"/>
      <c r="K129" s="204"/>
      <c r="L129" s="209"/>
      <c r="M129" s="210"/>
      <c r="N129" s="211"/>
      <c r="O129" s="211"/>
      <c r="P129" s="211"/>
      <c r="Q129" s="211"/>
      <c r="R129" s="211"/>
      <c r="S129" s="211"/>
      <c r="T129" s="212"/>
      <c r="AT129" s="213" t="s">
        <v>191</v>
      </c>
      <c r="AU129" s="213" t="s">
        <v>81</v>
      </c>
      <c r="AV129" s="14" t="s">
        <v>81</v>
      </c>
      <c r="AW129" s="14" t="s">
        <v>32</v>
      </c>
      <c r="AX129" s="14" t="s">
        <v>71</v>
      </c>
      <c r="AY129" s="213" t="s">
        <v>181</v>
      </c>
    </row>
    <row r="130" spans="2:51" s="13" customFormat="1" ht="12">
      <c r="B130" s="192"/>
      <c r="C130" s="193"/>
      <c r="D130" s="194" t="s">
        <v>191</v>
      </c>
      <c r="E130" s="195" t="s">
        <v>19</v>
      </c>
      <c r="F130" s="196" t="s">
        <v>194</v>
      </c>
      <c r="G130" s="193"/>
      <c r="H130" s="195" t="s">
        <v>19</v>
      </c>
      <c r="I130" s="197"/>
      <c r="J130" s="193"/>
      <c r="K130" s="193"/>
      <c r="L130" s="198"/>
      <c r="M130" s="199"/>
      <c r="N130" s="200"/>
      <c r="O130" s="200"/>
      <c r="P130" s="200"/>
      <c r="Q130" s="200"/>
      <c r="R130" s="200"/>
      <c r="S130" s="200"/>
      <c r="T130" s="201"/>
      <c r="AT130" s="202" t="s">
        <v>191</v>
      </c>
      <c r="AU130" s="202" t="s">
        <v>81</v>
      </c>
      <c r="AV130" s="13" t="s">
        <v>79</v>
      </c>
      <c r="AW130" s="13" t="s">
        <v>32</v>
      </c>
      <c r="AX130" s="13" t="s">
        <v>71</v>
      </c>
      <c r="AY130" s="202" t="s">
        <v>181</v>
      </c>
    </row>
    <row r="131" spans="2:51" s="14" customFormat="1" ht="12">
      <c r="B131" s="203"/>
      <c r="C131" s="204"/>
      <c r="D131" s="194" t="s">
        <v>191</v>
      </c>
      <c r="E131" s="205" t="s">
        <v>19</v>
      </c>
      <c r="F131" s="206" t="s">
        <v>796</v>
      </c>
      <c r="G131" s="204"/>
      <c r="H131" s="207">
        <v>612.85</v>
      </c>
      <c r="I131" s="208"/>
      <c r="J131" s="204"/>
      <c r="K131" s="204"/>
      <c r="L131" s="209"/>
      <c r="M131" s="210"/>
      <c r="N131" s="211"/>
      <c r="O131" s="211"/>
      <c r="P131" s="211"/>
      <c r="Q131" s="211"/>
      <c r="R131" s="211"/>
      <c r="S131" s="211"/>
      <c r="T131" s="212"/>
      <c r="AT131" s="213" t="s">
        <v>191</v>
      </c>
      <c r="AU131" s="213" t="s">
        <v>81</v>
      </c>
      <c r="AV131" s="14" t="s">
        <v>81</v>
      </c>
      <c r="AW131" s="14" t="s">
        <v>32</v>
      </c>
      <c r="AX131" s="14" t="s">
        <v>71</v>
      </c>
      <c r="AY131" s="213" t="s">
        <v>181</v>
      </c>
    </row>
    <row r="132" spans="2:51" s="15" customFormat="1" ht="12">
      <c r="B132" s="214"/>
      <c r="C132" s="215"/>
      <c r="D132" s="194" t="s">
        <v>191</v>
      </c>
      <c r="E132" s="216" t="s">
        <v>19</v>
      </c>
      <c r="F132" s="217" t="s">
        <v>196</v>
      </c>
      <c r="G132" s="215"/>
      <c r="H132" s="218">
        <v>1247.925</v>
      </c>
      <c r="I132" s="219"/>
      <c r="J132" s="215"/>
      <c r="K132" s="215"/>
      <c r="L132" s="220"/>
      <c r="M132" s="221"/>
      <c r="N132" s="222"/>
      <c r="O132" s="222"/>
      <c r="P132" s="222"/>
      <c r="Q132" s="222"/>
      <c r="R132" s="222"/>
      <c r="S132" s="222"/>
      <c r="T132" s="223"/>
      <c r="AT132" s="224" t="s">
        <v>191</v>
      </c>
      <c r="AU132" s="224" t="s">
        <v>81</v>
      </c>
      <c r="AV132" s="15" t="s">
        <v>189</v>
      </c>
      <c r="AW132" s="15" t="s">
        <v>32</v>
      </c>
      <c r="AX132" s="15" t="s">
        <v>79</v>
      </c>
      <c r="AY132" s="224" t="s">
        <v>181</v>
      </c>
    </row>
    <row r="133" spans="1:65" s="2" customFormat="1" ht="55.5" customHeight="1">
      <c r="A133" s="34"/>
      <c r="B133" s="35"/>
      <c r="C133" s="225" t="s">
        <v>188</v>
      </c>
      <c r="D133" s="225" t="s">
        <v>199</v>
      </c>
      <c r="E133" s="226" t="s">
        <v>215</v>
      </c>
      <c r="F133" s="227" t="s">
        <v>216</v>
      </c>
      <c r="G133" s="228" t="s">
        <v>202</v>
      </c>
      <c r="H133" s="229">
        <v>7.131</v>
      </c>
      <c r="I133" s="230"/>
      <c r="J133" s="231">
        <f>ROUND(I133*H133,2)</f>
        <v>0</v>
      </c>
      <c r="K133" s="227" t="s">
        <v>187</v>
      </c>
      <c r="L133" s="39"/>
      <c r="M133" s="232" t="s">
        <v>19</v>
      </c>
      <c r="N133" s="233" t="s">
        <v>42</v>
      </c>
      <c r="O133" s="64"/>
      <c r="P133" s="188">
        <f>O133*H133</f>
        <v>0</v>
      </c>
      <c r="Q133" s="188">
        <v>0</v>
      </c>
      <c r="R133" s="188">
        <f>Q133*H133</f>
        <v>0</v>
      </c>
      <c r="S133" s="188">
        <v>0</v>
      </c>
      <c r="T133" s="189">
        <f>S133*H133</f>
        <v>0</v>
      </c>
      <c r="U133" s="34"/>
      <c r="V133" s="34"/>
      <c r="W133" s="34"/>
      <c r="X133" s="34"/>
      <c r="Y133" s="34"/>
      <c r="Z133" s="34"/>
      <c r="AA133" s="34"/>
      <c r="AB133" s="34"/>
      <c r="AC133" s="34"/>
      <c r="AD133" s="34"/>
      <c r="AE133" s="34"/>
      <c r="AR133" s="190" t="s">
        <v>189</v>
      </c>
      <c r="AT133" s="190" t="s">
        <v>199</v>
      </c>
      <c r="AU133" s="190" t="s">
        <v>81</v>
      </c>
      <c r="AY133" s="17" t="s">
        <v>181</v>
      </c>
      <c r="BE133" s="191">
        <f>IF(N133="základní",J133,0)</f>
        <v>0</v>
      </c>
      <c r="BF133" s="191">
        <f>IF(N133="snížená",J133,0)</f>
        <v>0</v>
      </c>
      <c r="BG133" s="191">
        <f>IF(N133="zákl. přenesená",J133,0)</f>
        <v>0</v>
      </c>
      <c r="BH133" s="191">
        <f>IF(N133="sníž. přenesená",J133,0)</f>
        <v>0</v>
      </c>
      <c r="BI133" s="191">
        <f>IF(N133="nulová",J133,0)</f>
        <v>0</v>
      </c>
      <c r="BJ133" s="17" t="s">
        <v>79</v>
      </c>
      <c r="BK133" s="191">
        <f>ROUND(I133*H133,2)</f>
        <v>0</v>
      </c>
      <c r="BL133" s="17" t="s">
        <v>189</v>
      </c>
      <c r="BM133" s="190" t="s">
        <v>797</v>
      </c>
    </row>
    <row r="134" spans="1:47" s="2" customFormat="1" ht="19.2">
      <c r="A134" s="34"/>
      <c r="B134" s="35"/>
      <c r="C134" s="36"/>
      <c r="D134" s="194" t="s">
        <v>204</v>
      </c>
      <c r="E134" s="36"/>
      <c r="F134" s="234" t="s">
        <v>218</v>
      </c>
      <c r="G134" s="36"/>
      <c r="H134" s="36"/>
      <c r="I134" s="235"/>
      <c r="J134" s="36"/>
      <c r="K134" s="36"/>
      <c r="L134" s="39"/>
      <c r="M134" s="236"/>
      <c r="N134" s="237"/>
      <c r="O134" s="64"/>
      <c r="P134" s="64"/>
      <c r="Q134" s="64"/>
      <c r="R134" s="64"/>
      <c r="S134" s="64"/>
      <c r="T134" s="65"/>
      <c r="U134" s="34"/>
      <c r="V134" s="34"/>
      <c r="W134" s="34"/>
      <c r="X134" s="34"/>
      <c r="Y134" s="34"/>
      <c r="Z134" s="34"/>
      <c r="AA134" s="34"/>
      <c r="AB134" s="34"/>
      <c r="AC134" s="34"/>
      <c r="AD134" s="34"/>
      <c r="AE134" s="34"/>
      <c r="AT134" s="17" t="s">
        <v>204</v>
      </c>
      <c r="AU134" s="17" t="s">
        <v>81</v>
      </c>
    </row>
    <row r="135" spans="2:51" s="13" customFormat="1" ht="12">
      <c r="B135" s="192"/>
      <c r="C135" s="193"/>
      <c r="D135" s="194" t="s">
        <v>191</v>
      </c>
      <c r="E135" s="195" t="s">
        <v>19</v>
      </c>
      <c r="F135" s="196" t="s">
        <v>192</v>
      </c>
      <c r="G135" s="193"/>
      <c r="H135" s="195" t="s">
        <v>19</v>
      </c>
      <c r="I135" s="197"/>
      <c r="J135" s="193"/>
      <c r="K135" s="193"/>
      <c r="L135" s="198"/>
      <c r="M135" s="199"/>
      <c r="N135" s="200"/>
      <c r="O135" s="200"/>
      <c r="P135" s="200"/>
      <c r="Q135" s="200"/>
      <c r="R135" s="200"/>
      <c r="S135" s="200"/>
      <c r="T135" s="201"/>
      <c r="AT135" s="202" t="s">
        <v>191</v>
      </c>
      <c r="AU135" s="202" t="s">
        <v>81</v>
      </c>
      <c r="AV135" s="13" t="s">
        <v>79</v>
      </c>
      <c r="AW135" s="13" t="s">
        <v>32</v>
      </c>
      <c r="AX135" s="13" t="s">
        <v>71</v>
      </c>
      <c r="AY135" s="202" t="s">
        <v>181</v>
      </c>
    </row>
    <row r="136" spans="2:51" s="14" customFormat="1" ht="12">
      <c r="B136" s="203"/>
      <c r="C136" s="204"/>
      <c r="D136" s="194" t="s">
        <v>191</v>
      </c>
      <c r="E136" s="205" t="s">
        <v>19</v>
      </c>
      <c r="F136" s="206" t="s">
        <v>790</v>
      </c>
      <c r="G136" s="204"/>
      <c r="H136" s="207">
        <v>3.629</v>
      </c>
      <c r="I136" s="208"/>
      <c r="J136" s="204"/>
      <c r="K136" s="204"/>
      <c r="L136" s="209"/>
      <c r="M136" s="210"/>
      <c r="N136" s="211"/>
      <c r="O136" s="211"/>
      <c r="P136" s="211"/>
      <c r="Q136" s="211"/>
      <c r="R136" s="211"/>
      <c r="S136" s="211"/>
      <c r="T136" s="212"/>
      <c r="AT136" s="213" t="s">
        <v>191</v>
      </c>
      <c r="AU136" s="213" t="s">
        <v>81</v>
      </c>
      <c r="AV136" s="14" t="s">
        <v>81</v>
      </c>
      <c r="AW136" s="14" t="s">
        <v>32</v>
      </c>
      <c r="AX136" s="14" t="s">
        <v>71</v>
      </c>
      <c r="AY136" s="213" t="s">
        <v>181</v>
      </c>
    </row>
    <row r="137" spans="2:51" s="13" customFormat="1" ht="12">
      <c r="B137" s="192"/>
      <c r="C137" s="193"/>
      <c r="D137" s="194" t="s">
        <v>191</v>
      </c>
      <c r="E137" s="195" t="s">
        <v>19</v>
      </c>
      <c r="F137" s="196" t="s">
        <v>194</v>
      </c>
      <c r="G137" s="193"/>
      <c r="H137" s="195" t="s">
        <v>19</v>
      </c>
      <c r="I137" s="197"/>
      <c r="J137" s="193"/>
      <c r="K137" s="193"/>
      <c r="L137" s="198"/>
      <c r="M137" s="199"/>
      <c r="N137" s="200"/>
      <c r="O137" s="200"/>
      <c r="P137" s="200"/>
      <c r="Q137" s="200"/>
      <c r="R137" s="200"/>
      <c r="S137" s="200"/>
      <c r="T137" s="201"/>
      <c r="AT137" s="202" t="s">
        <v>191</v>
      </c>
      <c r="AU137" s="202" t="s">
        <v>81</v>
      </c>
      <c r="AV137" s="13" t="s">
        <v>79</v>
      </c>
      <c r="AW137" s="13" t="s">
        <v>32</v>
      </c>
      <c r="AX137" s="13" t="s">
        <v>71</v>
      </c>
      <c r="AY137" s="202" t="s">
        <v>181</v>
      </c>
    </row>
    <row r="138" spans="2:51" s="14" customFormat="1" ht="12">
      <c r="B138" s="203"/>
      <c r="C138" s="204"/>
      <c r="D138" s="194" t="s">
        <v>191</v>
      </c>
      <c r="E138" s="205" t="s">
        <v>19</v>
      </c>
      <c r="F138" s="206" t="s">
        <v>791</v>
      </c>
      <c r="G138" s="204"/>
      <c r="H138" s="207">
        <v>3.502</v>
      </c>
      <c r="I138" s="208"/>
      <c r="J138" s="204"/>
      <c r="K138" s="204"/>
      <c r="L138" s="209"/>
      <c r="M138" s="210"/>
      <c r="N138" s="211"/>
      <c r="O138" s="211"/>
      <c r="P138" s="211"/>
      <c r="Q138" s="211"/>
      <c r="R138" s="211"/>
      <c r="S138" s="211"/>
      <c r="T138" s="212"/>
      <c r="AT138" s="213" t="s">
        <v>191</v>
      </c>
      <c r="AU138" s="213" t="s">
        <v>81</v>
      </c>
      <c r="AV138" s="14" t="s">
        <v>81</v>
      </c>
      <c r="AW138" s="14" t="s">
        <v>32</v>
      </c>
      <c r="AX138" s="14" t="s">
        <v>71</v>
      </c>
      <c r="AY138" s="213" t="s">
        <v>181</v>
      </c>
    </row>
    <row r="139" spans="2:51" s="15" customFormat="1" ht="12">
      <c r="B139" s="214"/>
      <c r="C139" s="215"/>
      <c r="D139" s="194" t="s">
        <v>191</v>
      </c>
      <c r="E139" s="216" t="s">
        <v>19</v>
      </c>
      <c r="F139" s="217" t="s">
        <v>196</v>
      </c>
      <c r="G139" s="215"/>
      <c r="H139" s="218">
        <v>7.131</v>
      </c>
      <c r="I139" s="219"/>
      <c r="J139" s="215"/>
      <c r="K139" s="215"/>
      <c r="L139" s="220"/>
      <c r="M139" s="221"/>
      <c r="N139" s="222"/>
      <c r="O139" s="222"/>
      <c r="P139" s="222"/>
      <c r="Q139" s="222"/>
      <c r="R139" s="222"/>
      <c r="S139" s="222"/>
      <c r="T139" s="223"/>
      <c r="AT139" s="224" t="s">
        <v>191</v>
      </c>
      <c r="AU139" s="224" t="s">
        <v>81</v>
      </c>
      <c r="AV139" s="15" t="s">
        <v>189</v>
      </c>
      <c r="AW139" s="15" t="s">
        <v>32</v>
      </c>
      <c r="AX139" s="15" t="s">
        <v>79</v>
      </c>
      <c r="AY139" s="224" t="s">
        <v>181</v>
      </c>
    </row>
    <row r="140" spans="1:65" s="2" customFormat="1" ht="114.9" customHeight="1">
      <c r="A140" s="34"/>
      <c r="B140" s="35"/>
      <c r="C140" s="225" t="s">
        <v>240</v>
      </c>
      <c r="D140" s="225" t="s">
        <v>199</v>
      </c>
      <c r="E140" s="226" t="s">
        <v>290</v>
      </c>
      <c r="F140" s="227" t="s">
        <v>291</v>
      </c>
      <c r="G140" s="228" t="s">
        <v>292</v>
      </c>
      <c r="H140" s="229">
        <v>12</v>
      </c>
      <c r="I140" s="230"/>
      <c r="J140" s="231">
        <f>ROUND(I140*H140,2)</f>
        <v>0</v>
      </c>
      <c r="K140" s="227" t="s">
        <v>187</v>
      </c>
      <c r="L140" s="39"/>
      <c r="M140" s="232" t="s">
        <v>19</v>
      </c>
      <c r="N140" s="233" t="s">
        <v>42</v>
      </c>
      <c r="O140" s="64"/>
      <c r="P140" s="188">
        <f>O140*H140</f>
        <v>0</v>
      </c>
      <c r="Q140" s="188">
        <v>0</v>
      </c>
      <c r="R140" s="188">
        <f>Q140*H140</f>
        <v>0</v>
      </c>
      <c r="S140" s="188">
        <v>0</v>
      </c>
      <c r="T140" s="189">
        <f>S140*H140</f>
        <v>0</v>
      </c>
      <c r="U140" s="34"/>
      <c r="V140" s="34"/>
      <c r="W140" s="34"/>
      <c r="X140" s="34"/>
      <c r="Y140" s="34"/>
      <c r="Z140" s="34"/>
      <c r="AA140" s="34"/>
      <c r="AB140" s="34"/>
      <c r="AC140" s="34"/>
      <c r="AD140" s="34"/>
      <c r="AE140" s="34"/>
      <c r="AR140" s="190" t="s">
        <v>189</v>
      </c>
      <c r="AT140" s="190" t="s">
        <v>199</v>
      </c>
      <c r="AU140" s="190" t="s">
        <v>81</v>
      </c>
      <c r="AY140" s="17" t="s">
        <v>181</v>
      </c>
      <c r="BE140" s="191">
        <f>IF(N140="základní",J140,0)</f>
        <v>0</v>
      </c>
      <c r="BF140" s="191">
        <f>IF(N140="snížená",J140,0)</f>
        <v>0</v>
      </c>
      <c r="BG140" s="191">
        <f>IF(N140="zákl. přenesená",J140,0)</f>
        <v>0</v>
      </c>
      <c r="BH140" s="191">
        <f>IF(N140="sníž. přenesená",J140,0)</f>
        <v>0</v>
      </c>
      <c r="BI140" s="191">
        <f>IF(N140="nulová",J140,0)</f>
        <v>0</v>
      </c>
      <c r="BJ140" s="17" t="s">
        <v>79</v>
      </c>
      <c r="BK140" s="191">
        <f>ROUND(I140*H140,2)</f>
        <v>0</v>
      </c>
      <c r="BL140" s="17" t="s">
        <v>189</v>
      </c>
      <c r="BM140" s="190" t="s">
        <v>798</v>
      </c>
    </row>
    <row r="141" spans="2:51" s="14" customFormat="1" ht="12">
      <c r="B141" s="203"/>
      <c r="C141" s="204"/>
      <c r="D141" s="194" t="s">
        <v>191</v>
      </c>
      <c r="E141" s="205" t="s">
        <v>19</v>
      </c>
      <c r="F141" s="206" t="s">
        <v>294</v>
      </c>
      <c r="G141" s="204"/>
      <c r="H141" s="207">
        <v>12</v>
      </c>
      <c r="I141" s="208"/>
      <c r="J141" s="204"/>
      <c r="K141" s="204"/>
      <c r="L141" s="209"/>
      <c r="M141" s="210"/>
      <c r="N141" s="211"/>
      <c r="O141" s="211"/>
      <c r="P141" s="211"/>
      <c r="Q141" s="211"/>
      <c r="R141" s="211"/>
      <c r="S141" s="211"/>
      <c r="T141" s="212"/>
      <c r="AT141" s="213" t="s">
        <v>191</v>
      </c>
      <c r="AU141" s="213" t="s">
        <v>81</v>
      </c>
      <c r="AV141" s="14" t="s">
        <v>81</v>
      </c>
      <c r="AW141" s="14" t="s">
        <v>32</v>
      </c>
      <c r="AX141" s="14" t="s">
        <v>71</v>
      </c>
      <c r="AY141" s="213" t="s">
        <v>181</v>
      </c>
    </row>
    <row r="142" spans="2:51" s="15" customFormat="1" ht="12">
      <c r="B142" s="214"/>
      <c r="C142" s="215"/>
      <c r="D142" s="194" t="s">
        <v>191</v>
      </c>
      <c r="E142" s="216" t="s">
        <v>19</v>
      </c>
      <c r="F142" s="217" t="s">
        <v>196</v>
      </c>
      <c r="G142" s="215"/>
      <c r="H142" s="218">
        <v>12</v>
      </c>
      <c r="I142" s="219"/>
      <c r="J142" s="215"/>
      <c r="K142" s="215"/>
      <c r="L142" s="220"/>
      <c r="M142" s="221"/>
      <c r="N142" s="222"/>
      <c r="O142" s="222"/>
      <c r="P142" s="222"/>
      <c r="Q142" s="222"/>
      <c r="R142" s="222"/>
      <c r="S142" s="222"/>
      <c r="T142" s="223"/>
      <c r="AT142" s="224" t="s">
        <v>191</v>
      </c>
      <c r="AU142" s="224" t="s">
        <v>81</v>
      </c>
      <c r="AV142" s="15" t="s">
        <v>189</v>
      </c>
      <c r="AW142" s="15" t="s">
        <v>32</v>
      </c>
      <c r="AX142" s="15" t="s">
        <v>79</v>
      </c>
      <c r="AY142" s="224" t="s">
        <v>181</v>
      </c>
    </row>
    <row r="143" spans="1:65" s="2" customFormat="1" ht="90" customHeight="1">
      <c r="A143" s="34"/>
      <c r="B143" s="35"/>
      <c r="C143" s="225" t="s">
        <v>284</v>
      </c>
      <c r="D143" s="225" t="s">
        <v>199</v>
      </c>
      <c r="E143" s="226" t="s">
        <v>295</v>
      </c>
      <c r="F143" s="227" t="s">
        <v>296</v>
      </c>
      <c r="G143" s="228" t="s">
        <v>262</v>
      </c>
      <c r="H143" s="229">
        <v>600</v>
      </c>
      <c r="I143" s="230"/>
      <c r="J143" s="231">
        <f>ROUND(I143*H143,2)</f>
        <v>0</v>
      </c>
      <c r="K143" s="227" t="s">
        <v>187</v>
      </c>
      <c r="L143" s="39"/>
      <c r="M143" s="232" t="s">
        <v>19</v>
      </c>
      <c r="N143" s="233" t="s">
        <v>42</v>
      </c>
      <c r="O143" s="64"/>
      <c r="P143" s="188">
        <f>O143*H143</f>
        <v>0</v>
      </c>
      <c r="Q143" s="188">
        <v>0</v>
      </c>
      <c r="R143" s="188">
        <f>Q143*H143</f>
        <v>0</v>
      </c>
      <c r="S143" s="188">
        <v>0</v>
      </c>
      <c r="T143" s="189">
        <f>S143*H143</f>
        <v>0</v>
      </c>
      <c r="U143" s="34"/>
      <c r="V143" s="34"/>
      <c r="W143" s="34"/>
      <c r="X143" s="34"/>
      <c r="Y143" s="34"/>
      <c r="Z143" s="34"/>
      <c r="AA143" s="34"/>
      <c r="AB143" s="34"/>
      <c r="AC143" s="34"/>
      <c r="AD143" s="34"/>
      <c r="AE143" s="34"/>
      <c r="AR143" s="190" t="s">
        <v>189</v>
      </c>
      <c r="AT143" s="190" t="s">
        <v>199</v>
      </c>
      <c r="AU143" s="190" t="s">
        <v>81</v>
      </c>
      <c r="AY143" s="17" t="s">
        <v>181</v>
      </c>
      <c r="BE143" s="191">
        <f>IF(N143="základní",J143,0)</f>
        <v>0</v>
      </c>
      <c r="BF143" s="191">
        <f>IF(N143="snížená",J143,0)</f>
        <v>0</v>
      </c>
      <c r="BG143" s="191">
        <f>IF(N143="zákl. přenesená",J143,0)</f>
        <v>0</v>
      </c>
      <c r="BH143" s="191">
        <f>IF(N143="sníž. přenesená",J143,0)</f>
        <v>0</v>
      </c>
      <c r="BI143" s="191">
        <f>IF(N143="nulová",J143,0)</f>
        <v>0</v>
      </c>
      <c r="BJ143" s="17" t="s">
        <v>79</v>
      </c>
      <c r="BK143" s="191">
        <f>ROUND(I143*H143,2)</f>
        <v>0</v>
      </c>
      <c r="BL143" s="17" t="s">
        <v>189</v>
      </c>
      <c r="BM143" s="190" t="s">
        <v>799</v>
      </c>
    </row>
    <row r="144" spans="2:51" s="13" customFormat="1" ht="12">
      <c r="B144" s="192"/>
      <c r="C144" s="193"/>
      <c r="D144" s="194" t="s">
        <v>191</v>
      </c>
      <c r="E144" s="195" t="s">
        <v>19</v>
      </c>
      <c r="F144" s="196" t="s">
        <v>505</v>
      </c>
      <c r="G144" s="193"/>
      <c r="H144" s="195" t="s">
        <v>19</v>
      </c>
      <c r="I144" s="197"/>
      <c r="J144" s="193"/>
      <c r="K144" s="193"/>
      <c r="L144" s="198"/>
      <c r="M144" s="199"/>
      <c r="N144" s="200"/>
      <c r="O144" s="200"/>
      <c r="P144" s="200"/>
      <c r="Q144" s="200"/>
      <c r="R144" s="200"/>
      <c r="S144" s="200"/>
      <c r="T144" s="201"/>
      <c r="AT144" s="202" t="s">
        <v>191</v>
      </c>
      <c r="AU144" s="202" t="s">
        <v>81</v>
      </c>
      <c r="AV144" s="13" t="s">
        <v>79</v>
      </c>
      <c r="AW144" s="13" t="s">
        <v>32</v>
      </c>
      <c r="AX144" s="13" t="s">
        <v>71</v>
      </c>
      <c r="AY144" s="202" t="s">
        <v>181</v>
      </c>
    </row>
    <row r="145" spans="2:51" s="14" customFormat="1" ht="12">
      <c r="B145" s="203"/>
      <c r="C145" s="204"/>
      <c r="D145" s="194" t="s">
        <v>191</v>
      </c>
      <c r="E145" s="205" t="s">
        <v>19</v>
      </c>
      <c r="F145" s="206" t="s">
        <v>800</v>
      </c>
      <c r="G145" s="204"/>
      <c r="H145" s="207">
        <v>600</v>
      </c>
      <c r="I145" s="208"/>
      <c r="J145" s="204"/>
      <c r="K145" s="204"/>
      <c r="L145" s="209"/>
      <c r="M145" s="210"/>
      <c r="N145" s="211"/>
      <c r="O145" s="211"/>
      <c r="P145" s="211"/>
      <c r="Q145" s="211"/>
      <c r="R145" s="211"/>
      <c r="S145" s="211"/>
      <c r="T145" s="212"/>
      <c r="AT145" s="213" t="s">
        <v>191</v>
      </c>
      <c r="AU145" s="213" t="s">
        <v>81</v>
      </c>
      <c r="AV145" s="14" t="s">
        <v>81</v>
      </c>
      <c r="AW145" s="14" t="s">
        <v>32</v>
      </c>
      <c r="AX145" s="14" t="s">
        <v>71</v>
      </c>
      <c r="AY145" s="213" t="s">
        <v>181</v>
      </c>
    </row>
    <row r="146" spans="2:51" s="15" customFormat="1" ht="12">
      <c r="B146" s="214"/>
      <c r="C146" s="215"/>
      <c r="D146" s="194" t="s">
        <v>191</v>
      </c>
      <c r="E146" s="216" t="s">
        <v>19</v>
      </c>
      <c r="F146" s="217" t="s">
        <v>196</v>
      </c>
      <c r="G146" s="215"/>
      <c r="H146" s="218">
        <v>600</v>
      </c>
      <c r="I146" s="219"/>
      <c r="J146" s="215"/>
      <c r="K146" s="215"/>
      <c r="L146" s="220"/>
      <c r="M146" s="221"/>
      <c r="N146" s="222"/>
      <c r="O146" s="222"/>
      <c r="P146" s="222"/>
      <c r="Q146" s="222"/>
      <c r="R146" s="222"/>
      <c r="S146" s="222"/>
      <c r="T146" s="223"/>
      <c r="AT146" s="224" t="s">
        <v>191</v>
      </c>
      <c r="AU146" s="224" t="s">
        <v>81</v>
      </c>
      <c r="AV146" s="15" t="s">
        <v>189</v>
      </c>
      <c r="AW146" s="15" t="s">
        <v>32</v>
      </c>
      <c r="AX146" s="15" t="s">
        <v>79</v>
      </c>
      <c r="AY146" s="224" t="s">
        <v>181</v>
      </c>
    </row>
    <row r="147" spans="1:65" s="2" customFormat="1" ht="90" customHeight="1">
      <c r="A147" s="34"/>
      <c r="B147" s="35"/>
      <c r="C147" s="225" t="s">
        <v>289</v>
      </c>
      <c r="D147" s="225" t="s">
        <v>199</v>
      </c>
      <c r="E147" s="226" t="s">
        <v>301</v>
      </c>
      <c r="F147" s="227" t="s">
        <v>302</v>
      </c>
      <c r="G147" s="228" t="s">
        <v>262</v>
      </c>
      <c r="H147" s="229">
        <v>600</v>
      </c>
      <c r="I147" s="230"/>
      <c r="J147" s="231">
        <f>ROUND(I147*H147,2)</f>
        <v>0</v>
      </c>
      <c r="K147" s="227" t="s">
        <v>187</v>
      </c>
      <c r="L147" s="39"/>
      <c r="M147" s="232" t="s">
        <v>19</v>
      </c>
      <c r="N147" s="233" t="s">
        <v>42</v>
      </c>
      <c r="O147" s="64"/>
      <c r="P147" s="188">
        <f>O147*H147</f>
        <v>0</v>
      </c>
      <c r="Q147" s="188">
        <v>0</v>
      </c>
      <c r="R147" s="188">
        <f>Q147*H147</f>
        <v>0</v>
      </c>
      <c r="S147" s="188">
        <v>0</v>
      </c>
      <c r="T147" s="189">
        <f>S147*H147</f>
        <v>0</v>
      </c>
      <c r="U147" s="34"/>
      <c r="V147" s="34"/>
      <c r="W147" s="34"/>
      <c r="X147" s="34"/>
      <c r="Y147" s="34"/>
      <c r="Z147" s="34"/>
      <c r="AA147" s="34"/>
      <c r="AB147" s="34"/>
      <c r="AC147" s="34"/>
      <c r="AD147" s="34"/>
      <c r="AE147" s="34"/>
      <c r="AR147" s="190" t="s">
        <v>189</v>
      </c>
      <c r="AT147" s="190" t="s">
        <v>199</v>
      </c>
      <c r="AU147" s="190" t="s">
        <v>81</v>
      </c>
      <c r="AY147" s="17" t="s">
        <v>181</v>
      </c>
      <c r="BE147" s="191">
        <f>IF(N147="základní",J147,0)</f>
        <v>0</v>
      </c>
      <c r="BF147" s="191">
        <f>IF(N147="snížená",J147,0)</f>
        <v>0</v>
      </c>
      <c r="BG147" s="191">
        <f>IF(N147="zákl. přenesená",J147,0)</f>
        <v>0</v>
      </c>
      <c r="BH147" s="191">
        <f>IF(N147="sníž. přenesená",J147,0)</f>
        <v>0</v>
      </c>
      <c r="BI147" s="191">
        <f>IF(N147="nulová",J147,0)</f>
        <v>0</v>
      </c>
      <c r="BJ147" s="17" t="s">
        <v>79</v>
      </c>
      <c r="BK147" s="191">
        <f>ROUND(I147*H147,2)</f>
        <v>0</v>
      </c>
      <c r="BL147" s="17" t="s">
        <v>189</v>
      </c>
      <c r="BM147" s="190" t="s">
        <v>801</v>
      </c>
    </row>
    <row r="148" spans="2:51" s="13" customFormat="1" ht="12">
      <c r="B148" s="192"/>
      <c r="C148" s="193"/>
      <c r="D148" s="194" t="s">
        <v>191</v>
      </c>
      <c r="E148" s="195" t="s">
        <v>19</v>
      </c>
      <c r="F148" s="196" t="s">
        <v>505</v>
      </c>
      <c r="G148" s="193"/>
      <c r="H148" s="195" t="s">
        <v>19</v>
      </c>
      <c r="I148" s="197"/>
      <c r="J148" s="193"/>
      <c r="K148" s="193"/>
      <c r="L148" s="198"/>
      <c r="M148" s="199"/>
      <c r="N148" s="200"/>
      <c r="O148" s="200"/>
      <c r="P148" s="200"/>
      <c r="Q148" s="200"/>
      <c r="R148" s="200"/>
      <c r="S148" s="200"/>
      <c r="T148" s="201"/>
      <c r="AT148" s="202" t="s">
        <v>191</v>
      </c>
      <c r="AU148" s="202" t="s">
        <v>81</v>
      </c>
      <c r="AV148" s="13" t="s">
        <v>79</v>
      </c>
      <c r="AW148" s="13" t="s">
        <v>32</v>
      </c>
      <c r="AX148" s="13" t="s">
        <v>71</v>
      </c>
      <c r="AY148" s="202" t="s">
        <v>181</v>
      </c>
    </row>
    <row r="149" spans="2:51" s="14" customFormat="1" ht="12">
      <c r="B149" s="203"/>
      <c r="C149" s="204"/>
      <c r="D149" s="194" t="s">
        <v>191</v>
      </c>
      <c r="E149" s="205" t="s">
        <v>19</v>
      </c>
      <c r="F149" s="206" t="s">
        <v>800</v>
      </c>
      <c r="G149" s="204"/>
      <c r="H149" s="207">
        <v>600</v>
      </c>
      <c r="I149" s="208"/>
      <c r="J149" s="204"/>
      <c r="K149" s="204"/>
      <c r="L149" s="209"/>
      <c r="M149" s="210"/>
      <c r="N149" s="211"/>
      <c r="O149" s="211"/>
      <c r="P149" s="211"/>
      <c r="Q149" s="211"/>
      <c r="R149" s="211"/>
      <c r="S149" s="211"/>
      <c r="T149" s="212"/>
      <c r="AT149" s="213" t="s">
        <v>191</v>
      </c>
      <c r="AU149" s="213" t="s">
        <v>81</v>
      </c>
      <c r="AV149" s="14" t="s">
        <v>81</v>
      </c>
      <c r="AW149" s="14" t="s">
        <v>32</v>
      </c>
      <c r="AX149" s="14" t="s">
        <v>71</v>
      </c>
      <c r="AY149" s="213" t="s">
        <v>181</v>
      </c>
    </row>
    <row r="150" spans="2:51" s="15" customFormat="1" ht="12">
      <c r="B150" s="214"/>
      <c r="C150" s="215"/>
      <c r="D150" s="194" t="s">
        <v>191</v>
      </c>
      <c r="E150" s="216" t="s">
        <v>19</v>
      </c>
      <c r="F150" s="217" t="s">
        <v>196</v>
      </c>
      <c r="G150" s="215"/>
      <c r="H150" s="218">
        <v>600</v>
      </c>
      <c r="I150" s="219"/>
      <c r="J150" s="215"/>
      <c r="K150" s="215"/>
      <c r="L150" s="220"/>
      <c r="M150" s="221"/>
      <c r="N150" s="222"/>
      <c r="O150" s="222"/>
      <c r="P150" s="222"/>
      <c r="Q150" s="222"/>
      <c r="R150" s="222"/>
      <c r="S150" s="222"/>
      <c r="T150" s="223"/>
      <c r="AT150" s="224" t="s">
        <v>191</v>
      </c>
      <c r="AU150" s="224" t="s">
        <v>81</v>
      </c>
      <c r="AV150" s="15" t="s">
        <v>189</v>
      </c>
      <c r="AW150" s="15" t="s">
        <v>32</v>
      </c>
      <c r="AX150" s="15" t="s">
        <v>79</v>
      </c>
      <c r="AY150" s="224" t="s">
        <v>181</v>
      </c>
    </row>
    <row r="151" spans="2:63" s="12" customFormat="1" ht="22.8" customHeight="1">
      <c r="B151" s="162"/>
      <c r="C151" s="163"/>
      <c r="D151" s="164" t="s">
        <v>70</v>
      </c>
      <c r="E151" s="176" t="s">
        <v>219</v>
      </c>
      <c r="F151" s="176" t="s">
        <v>220</v>
      </c>
      <c r="G151" s="163"/>
      <c r="H151" s="163"/>
      <c r="I151" s="166"/>
      <c r="J151" s="177">
        <f>BK151</f>
        <v>0</v>
      </c>
      <c r="K151" s="163"/>
      <c r="L151" s="168"/>
      <c r="M151" s="169"/>
      <c r="N151" s="170"/>
      <c r="O151" s="170"/>
      <c r="P151" s="171">
        <f>SUM(P152:P174)</f>
        <v>0</v>
      </c>
      <c r="Q151" s="170"/>
      <c r="R151" s="171">
        <f>SUM(R152:R174)</f>
        <v>0</v>
      </c>
      <c r="S151" s="170"/>
      <c r="T151" s="172">
        <f>SUM(T152:T174)</f>
        <v>0</v>
      </c>
      <c r="AR151" s="173" t="s">
        <v>189</v>
      </c>
      <c r="AT151" s="174" t="s">
        <v>70</v>
      </c>
      <c r="AU151" s="174" t="s">
        <v>79</v>
      </c>
      <c r="AY151" s="173" t="s">
        <v>181</v>
      </c>
      <c r="BK151" s="175">
        <f>SUM(BK152:BK174)</f>
        <v>0</v>
      </c>
    </row>
    <row r="152" spans="1:65" s="2" customFormat="1" ht="55.5" customHeight="1">
      <c r="A152" s="34"/>
      <c r="B152" s="35"/>
      <c r="C152" s="225" t="s">
        <v>294</v>
      </c>
      <c r="D152" s="225" t="s">
        <v>199</v>
      </c>
      <c r="E152" s="226" t="s">
        <v>221</v>
      </c>
      <c r="F152" s="227" t="s">
        <v>222</v>
      </c>
      <c r="G152" s="228" t="s">
        <v>223</v>
      </c>
      <c r="H152" s="229">
        <v>158</v>
      </c>
      <c r="I152" s="230"/>
      <c r="J152" s="231">
        <f>ROUND(I152*H152,2)</f>
        <v>0</v>
      </c>
      <c r="K152" s="227" t="s">
        <v>187</v>
      </c>
      <c r="L152" s="39"/>
      <c r="M152" s="232" t="s">
        <v>19</v>
      </c>
      <c r="N152" s="233" t="s">
        <v>42</v>
      </c>
      <c r="O152" s="64"/>
      <c r="P152" s="188">
        <f>O152*H152</f>
        <v>0</v>
      </c>
      <c r="Q152" s="188">
        <v>0</v>
      </c>
      <c r="R152" s="188">
        <f>Q152*H152</f>
        <v>0</v>
      </c>
      <c r="S152" s="188">
        <v>0</v>
      </c>
      <c r="T152" s="189">
        <f>S152*H152</f>
        <v>0</v>
      </c>
      <c r="U152" s="34"/>
      <c r="V152" s="34"/>
      <c r="W152" s="34"/>
      <c r="X152" s="34"/>
      <c r="Y152" s="34"/>
      <c r="Z152" s="34"/>
      <c r="AA152" s="34"/>
      <c r="AB152" s="34"/>
      <c r="AC152" s="34"/>
      <c r="AD152" s="34"/>
      <c r="AE152" s="34"/>
      <c r="AR152" s="190" t="s">
        <v>189</v>
      </c>
      <c r="AT152" s="190" t="s">
        <v>199</v>
      </c>
      <c r="AU152" s="190" t="s">
        <v>81</v>
      </c>
      <c r="AY152" s="17" t="s">
        <v>181</v>
      </c>
      <c r="BE152" s="191">
        <f>IF(N152="základní",J152,0)</f>
        <v>0</v>
      </c>
      <c r="BF152" s="191">
        <f>IF(N152="snížená",J152,0)</f>
        <v>0</v>
      </c>
      <c r="BG152" s="191">
        <f>IF(N152="zákl. přenesená",J152,0)</f>
        <v>0</v>
      </c>
      <c r="BH152" s="191">
        <f>IF(N152="sníž. přenesená",J152,0)</f>
        <v>0</v>
      </c>
      <c r="BI152" s="191">
        <f>IF(N152="nulová",J152,0)</f>
        <v>0</v>
      </c>
      <c r="BJ152" s="17" t="s">
        <v>79</v>
      </c>
      <c r="BK152" s="191">
        <f>ROUND(I152*H152,2)</f>
        <v>0</v>
      </c>
      <c r="BL152" s="17" t="s">
        <v>189</v>
      </c>
      <c r="BM152" s="190" t="s">
        <v>802</v>
      </c>
    </row>
    <row r="153" spans="1:65" s="2" customFormat="1" ht="24.15" customHeight="1">
      <c r="A153" s="34"/>
      <c r="B153" s="35"/>
      <c r="C153" s="225" t="s">
        <v>300</v>
      </c>
      <c r="D153" s="225" t="s">
        <v>199</v>
      </c>
      <c r="E153" s="226" t="s">
        <v>226</v>
      </c>
      <c r="F153" s="227" t="s">
        <v>227</v>
      </c>
      <c r="G153" s="228" t="s">
        <v>223</v>
      </c>
      <c r="H153" s="229">
        <v>158</v>
      </c>
      <c r="I153" s="230"/>
      <c r="J153" s="231">
        <f>ROUND(I153*H153,2)</f>
        <v>0</v>
      </c>
      <c r="K153" s="227" t="s">
        <v>187</v>
      </c>
      <c r="L153" s="39"/>
      <c r="M153" s="232" t="s">
        <v>19</v>
      </c>
      <c r="N153" s="233" t="s">
        <v>42</v>
      </c>
      <c r="O153" s="64"/>
      <c r="P153" s="188">
        <f>O153*H153</f>
        <v>0</v>
      </c>
      <c r="Q153" s="188">
        <v>0</v>
      </c>
      <c r="R153" s="188">
        <f>Q153*H153</f>
        <v>0</v>
      </c>
      <c r="S153" s="188">
        <v>0</v>
      </c>
      <c r="T153" s="189">
        <f>S153*H153</f>
        <v>0</v>
      </c>
      <c r="U153" s="34"/>
      <c r="V153" s="34"/>
      <c r="W153" s="34"/>
      <c r="X153" s="34"/>
      <c r="Y153" s="34"/>
      <c r="Z153" s="34"/>
      <c r="AA153" s="34"/>
      <c r="AB153" s="34"/>
      <c r="AC153" s="34"/>
      <c r="AD153" s="34"/>
      <c r="AE153" s="34"/>
      <c r="AR153" s="190" t="s">
        <v>228</v>
      </c>
      <c r="AT153" s="190" t="s">
        <v>199</v>
      </c>
      <c r="AU153" s="190" t="s">
        <v>81</v>
      </c>
      <c r="AY153" s="17" t="s">
        <v>181</v>
      </c>
      <c r="BE153" s="191">
        <f>IF(N153="základní",J153,0)</f>
        <v>0</v>
      </c>
      <c r="BF153" s="191">
        <f>IF(N153="snížená",J153,0)</f>
        <v>0</v>
      </c>
      <c r="BG153" s="191">
        <f>IF(N153="zákl. přenesená",J153,0)</f>
        <v>0</v>
      </c>
      <c r="BH153" s="191">
        <f>IF(N153="sníž. přenesená",J153,0)</f>
        <v>0</v>
      </c>
      <c r="BI153" s="191">
        <f>IF(N153="nulová",J153,0)</f>
        <v>0</v>
      </c>
      <c r="BJ153" s="17" t="s">
        <v>79</v>
      </c>
      <c r="BK153" s="191">
        <f>ROUND(I153*H153,2)</f>
        <v>0</v>
      </c>
      <c r="BL153" s="17" t="s">
        <v>228</v>
      </c>
      <c r="BM153" s="190" t="s">
        <v>803</v>
      </c>
    </row>
    <row r="154" spans="1:65" s="2" customFormat="1" ht="16.5" customHeight="1">
      <c r="A154" s="34"/>
      <c r="B154" s="35"/>
      <c r="C154" s="225" t="s">
        <v>304</v>
      </c>
      <c r="D154" s="225" t="s">
        <v>199</v>
      </c>
      <c r="E154" s="226" t="s">
        <v>231</v>
      </c>
      <c r="F154" s="227" t="s">
        <v>232</v>
      </c>
      <c r="G154" s="228" t="s">
        <v>223</v>
      </c>
      <c r="H154" s="229">
        <v>12</v>
      </c>
      <c r="I154" s="230"/>
      <c r="J154" s="231">
        <f>ROUND(I154*H154,2)</f>
        <v>0</v>
      </c>
      <c r="K154" s="227" t="s">
        <v>187</v>
      </c>
      <c r="L154" s="39"/>
      <c r="M154" s="232" t="s">
        <v>19</v>
      </c>
      <c r="N154" s="233" t="s">
        <v>42</v>
      </c>
      <c r="O154" s="64"/>
      <c r="P154" s="188">
        <f>O154*H154</f>
        <v>0</v>
      </c>
      <c r="Q154" s="188">
        <v>0</v>
      </c>
      <c r="R154" s="188">
        <f>Q154*H154</f>
        <v>0</v>
      </c>
      <c r="S154" s="188">
        <v>0</v>
      </c>
      <c r="T154" s="189">
        <f>S154*H154</f>
        <v>0</v>
      </c>
      <c r="U154" s="34"/>
      <c r="V154" s="34"/>
      <c r="W154" s="34"/>
      <c r="X154" s="34"/>
      <c r="Y154" s="34"/>
      <c r="Z154" s="34"/>
      <c r="AA154" s="34"/>
      <c r="AB154" s="34"/>
      <c r="AC154" s="34"/>
      <c r="AD154" s="34"/>
      <c r="AE154" s="34"/>
      <c r="AR154" s="190" t="s">
        <v>228</v>
      </c>
      <c r="AT154" s="190" t="s">
        <v>199</v>
      </c>
      <c r="AU154" s="190" t="s">
        <v>81</v>
      </c>
      <c r="AY154" s="17" t="s">
        <v>181</v>
      </c>
      <c r="BE154" s="191">
        <f>IF(N154="základní",J154,0)</f>
        <v>0</v>
      </c>
      <c r="BF154" s="191">
        <f>IF(N154="snížená",J154,0)</f>
        <v>0</v>
      </c>
      <c r="BG154" s="191">
        <f>IF(N154="zákl. přenesená",J154,0)</f>
        <v>0</v>
      </c>
      <c r="BH154" s="191">
        <f>IF(N154="sníž. přenesená",J154,0)</f>
        <v>0</v>
      </c>
      <c r="BI154" s="191">
        <f>IF(N154="nulová",J154,0)</f>
        <v>0</v>
      </c>
      <c r="BJ154" s="17" t="s">
        <v>79</v>
      </c>
      <c r="BK154" s="191">
        <f>ROUND(I154*H154,2)</f>
        <v>0</v>
      </c>
      <c r="BL154" s="17" t="s">
        <v>228</v>
      </c>
      <c r="BM154" s="190" t="s">
        <v>804</v>
      </c>
    </row>
    <row r="155" spans="2:51" s="13" customFormat="1" ht="12">
      <c r="B155" s="192"/>
      <c r="C155" s="193"/>
      <c r="D155" s="194" t="s">
        <v>191</v>
      </c>
      <c r="E155" s="195" t="s">
        <v>19</v>
      </c>
      <c r="F155" s="196" t="s">
        <v>805</v>
      </c>
      <c r="G155" s="193"/>
      <c r="H155" s="195" t="s">
        <v>19</v>
      </c>
      <c r="I155" s="197"/>
      <c r="J155" s="193"/>
      <c r="K155" s="193"/>
      <c r="L155" s="198"/>
      <c r="M155" s="199"/>
      <c r="N155" s="200"/>
      <c r="O155" s="200"/>
      <c r="P155" s="200"/>
      <c r="Q155" s="200"/>
      <c r="R155" s="200"/>
      <c r="S155" s="200"/>
      <c r="T155" s="201"/>
      <c r="AT155" s="202" t="s">
        <v>191</v>
      </c>
      <c r="AU155" s="202" t="s">
        <v>81</v>
      </c>
      <c r="AV155" s="13" t="s">
        <v>79</v>
      </c>
      <c r="AW155" s="13" t="s">
        <v>32</v>
      </c>
      <c r="AX155" s="13" t="s">
        <v>71</v>
      </c>
      <c r="AY155" s="202" t="s">
        <v>181</v>
      </c>
    </row>
    <row r="156" spans="2:51" s="14" customFormat="1" ht="12">
      <c r="B156" s="203"/>
      <c r="C156" s="204"/>
      <c r="D156" s="194" t="s">
        <v>191</v>
      </c>
      <c r="E156" s="205" t="s">
        <v>19</v>
      </c>
      <c r="F156" s="206" t="s">
        <v>806</v>
      </c>
      <c r="G156" s="204"/>
      <c r="H156" s="207">
        <v>12</v>
      </c>
      <c r="I156" s="208"/>
      <c r="J156" s="204"/>
      <c r="K156" s="204"/>
      <c r="L156" s="209"/>
      <c r="M156" s="210"/>
      <c r="N156" s="211"/>
      <c r="O156" s="211"/>
      <c r="P156" s="211"/>
      <c r="Q156" s="211"/>
      <c r="R156" s="211"/>
      <c r="S156" s="211"/>
      <c r="T156" s="212"/>
      <c r="AT156" s="213" t="s">
        <v>191</v>
      </c>
      <c r="AU156" s="213" t="s">
        <v>81</v>
      </c>
      <c r="AV156" s="14" t="s">
        <v>81</v>
      </c>
      <c r="AW156" s="14" t="s">
        <v>32</v>
      </c>
      <c r="AX156" s="14" t="s">
        <v>71</v>
      </c>
      <c r="AY156" s="213" t="s">
        <v>181</v>
      </c>
    </row>
    <row r="157" spans="2:51" s="15" customFormat="1" ht="12">
      <c r="B157" s="214"/>
      <c r="C157" s="215"/>
      <c r="D157" s="194" t="s">
        <v>191</v>
      </c>
      <c r="E157" s="216" t="s">
        <v>19</v>
      </c>
      <c r="F157" s="217" t="s">
        <v>196</v>
      </c>
      <c r="G157" s="215"/>
      <c r="H157" s="218">
        <v>12</v>
      </c>
      <c r="I157" s="219"/>
      <c r="J157" s="215"/>
      <c r="K157" s="215"/>
      <c r="L157" s="220"/>
      <c r="M157" s="221"/>
      <c r="N157" s="222"/>
      <c r="O157" s="222"/>
      <c r="P157" s="222"/>
      <c r="Q157" s="222"/>
      <c r="R157" s="222"/>
      <c r="S157" s="222"/>
      <c r="T157" s="223"/>
      <c r="AT157" s="224" t="s">
        <v>191</v>
      </c>
      <c r="AU157" s="224" t="s">
        <v>81</v>
      </c>
      <c r="AV157" s="15" t="s">
        <v>189</v>
      </c>
      <c r="AW157" s="15" t="s">
        <v>32</v>
      </c>
      <c r="AX157" s="15" t="s">
        <v>79</v>
      </c>
      <c r="AY157" s="224" t="s">
        <v>181</v>
      </c>
    </row>
    <row r="158" spans="1:65" s="2" customFormat="1" ht="24.15" customHeight="1">
      <c r="A158" s="34"/>
      <c r="B158" s="35"/>
      <c r="C158" s="225" t="s">
        <v>8</v>
      </c>
      <c r="D158" s="225" t="s">
        <v>199</v>
      </c>
      <c r="E158" s="226" t="s">
        <v>236</v>
      </c>
      <c r="F158" s="227" t="s">
        <v>237</v>
      </c>
      <c r="G158" s="228" t="s">
        <v>223</v>
      </c>
      <c r="H158" s="229">
        <v>12</v>
      </c>
      <c r="I158" s="230"/>
      <c r="J158" s="231">
        <f>ROUND(I158*H158,2)</f>
        <v>0</v>
      </c>
      <c r="K158" s="227" t="s">
        <v>187</v>
      </c>
      <c r="L158" s="39"/>
      <c r="M158" s="232" t="s">
        <v>19</v>
      </c>
      <c r="N158" s="233" t="s">
        <v>42</v>
      </c>
      <c r="O158" s="64"/>
      <c r="P158" s="188">
        <f>O158*H158</f>
        <v>0</v>
      </c>
      <c r="Q158" s="188">
        <v>0</v>
      </c>
      <c r="R158" s="188">
        <f>Q158*H158</f>
        <v>0</v>
      </c>
      <c r="S158" s="188">
        <v>0</v>
      </c>
      <c r="T158" s="189">
        <f>S158*H158</f>
        <v>0</v>
      </c>
      <c r="U158" s="34"/>
      <c r="V158" s="34"/>
      <c r="W158" s="34"/>
      <c r="X158" s="34"/>
      <c r="Y158" s="34"/>
      <c r="Z158" s="34"/>
      <c r="AA158" s="34"/>
      <c r="AB158" s="34"/>
      <c r="AC158" s="34"/>
      <c r="AD158" s="34"/>
      <c r="AE158" s="34"/>
      <c r="AR158" s="190" t="s">
        <v>189</v>
      </c>
      <c r="AT158" s="190" t="s">
        <v>199</v>
      </c>
      <c r="AU158" s="190" t="s">
        <v>81</v>
      </c>
      <c r="AY158" s="17" t="s">
        <v>181</v>
      </c>
      <c r="BE158" s="191">
        <f>IF(N158="základní",J158,0)</f>
        <v>0</v>
      </c>
      <c r="BF158" s="191">
        <f>IF(N158="snížená",J158,0)</f>
        <v>0</v>
      </c>
      <c r="BG158" s="191">
        <f>IF(N158="zákl. přenesená",J158,0)</f>
        <v>0</v>
      </c>
      <c r="BH158" s="191">
        <f>IF(N158="sníž. přenesená",J158,0)</f>
        <v>0</v>
      </c>
      <c r="BI158" s="191">
        <f>IF(N158="nulová",J158,0)</f>
        <v>0</v>
      </c>
      <c r="BJ158" s="17" t="s">
        <v>79</v>
      </c>
      <c r="BK158" s="191">
        <f>ROUND(I158*H158,2)</f>
        <v>0</v>
      </c>
      <c r="BL158" s="17" t="s">
        <v>189</v>
      </c>
      <c r="BM158" s="190" t="s">
        <v>807</v>
      </c>
    </row>
    <row r="159" spans="2:51" s="13" customFormat="1" ht="12">
      <c r="B159" s="192"/>
      <c r="C159" s="193"/>
      <c r="D159" s="194" t="s">
        <v>191</v>
      </c>
      <c r="E159" s="195" t="s">
        <v>19</v>
      </c>
      <c r="F159" s="196" t="s">
        <v>805</v>
      </c>
      <c r="G159" s="193"/>
      <c r="H159" s="195" t="s">
        <v>19</v>
      </c>
      <c r="I159" s="197"/>
      <c r="J159" s="193"/>
      <c r="K159" s="193"/>
      <c r="L159" s="198"/>
      <c r="M159" s="199"/>
      <c r="N159" s="200"/>
      <c r="O159" s="200"/>
      <c r="P159" s="200"/>
      <c r="Q159" s="200"/>
      <c r="R159" s="200"/>
      <c r="S159" s="200"/>
      <c r="T159" s="201"/>
      <c r="AT159" s="202" t="s">
        <v>191</v>
      </c>
      <c r="AU159" s="202" t="s">
        <v>81</v>
      </c>
      <c r="AV159" s="13" t="s">
        <v>79</v>
      </c>
      <c r="AW159" s="13" t="s">
        <v>32</v>
      </c>
      <c r="AX159" s="13" t="s">
        <v>71</v>
      </c>
      <c r="AY159" s="202" t="s">
        <v>181</v>
      </c>
    </row>
    <row r="160" spans="2:51" s="14" customFormat="1" ht="12">
      <c r="B160" s="203"/>
      <c r="C160" s="204"/>
      <c r="D160" s="194" t="s">
        <v>191</v>
      </c>
      <c r="E160" s="205" t="s">
        <v>19</v>
      </c>
      <c r="F160" s="206" t="s">
        <v>806</v>
      </c>
      <c r="G160" s="204"/>
      <c r="H160" s="207">
        <v>12</v>
      </c>
      <c r="I160" s="208"/>
      <c r="J160" s="204"/>
      <c r="K160" s="204"/>
      <c r="L160" s="209"/>
      <c r="M160" s="210"/>
      <c r="N160" s="211"/>
      <c r="O160" s="211"/>
      <c r="P160" s="211"/>
      <c r="Q160" s="211"/>
      <c r="R160" s="211"/>
      <c r="S160" s="211"/>
      <c r="T160" s="212"/>
      <c r="AT160" s="213" t="s">
        <v>191</v>
      </c>
      <c r="AU160" s="213" t="s">
        <v>81</v>
      </c>
      <c r="AV160" s="14" t="s">
        <v>81</v>
      </c>
      <c r="AW160" s="14" t="s">
        <v>32</v>
      </c>
      <c r="AX160" s="14" t="s">
        <v>71</v>
      </c>
      <c r="AY160" s="213" t="s">
        <v>181</v>
      </c>
    </row>
    <row r="161" spans="2:51" s="15" customFormat="1" ht="12">
      <c r="B161" s="214"/>
      <c r="C161" s="215"/>
      <c r="D161" s="194" t="s">
        <v>191</v>
      </c>
      <c r="E161" s="216" t="s">
        <v>19</v>
      </c>
      <c r="F161" s="217" t="s">
        <v>196</v>
      </c>
      <c r="G161" s="215"/>
      <c r="H161" s="218">
        <v>12</v>
      </c>
      <c r="I161" s="219"/>
      <c r="J161" s="215"/>
      <c r="K161" s="215"/>
      <c r="L161" s="220"/>
      <c r="M161" s="221"/>
      <c r="N161" s="222"/>
      <c r="O161" s="222"/>
      <c r="P161" s="222"/>
      <c r="Q161" s="222"/>
      <c r="R161" s="222"/>
      <c r="S161" s="222"/>
      <c r="T161" s="223"/>
      <c r="AT161" s="224" t="s">
        <v>191</v>
      </c>
      <c r="AU161" s="224" t="s">
        <v>81</v>
      </c>
      <c r="AV161" s="15" t="s">
        <v>189</v>
      </c>
      <c r="AW161" s="15" t="s">
        <v>32</v>
      </c>
      <c r="AX161" s="15" t="s">
        <v>79</v>
      </c>
      <c r="AY161" s="224" t="s">
        <v>181</v>
      </c>
    </row>
    <row r="162" spans="1:65" s="2" customFormat="1" ht="101.25" customHeight="1">
      <c r="A162" s="34"/>
      <c r="B162" s="35"/>
      <c r="C162" s="225" t="s">
        <v>310</v>
      </c>
      <c r="D162" s="225" t="s">
        <v>199</v>
      </c>
      <c r="E162" s="226" t="s">
        <v>241</v>
      </c>
      <c r="F162" s="227" t="s">
        <v>242</v>
      </c>
      <c r="G162" s="228" t="s">
        <v>186</v>
      </c>
      <c r="H162" s="229">
        <v>2246.265</v>
      </c>
      <c r="I162" s="230"/>
      <c r="J162" s="231">
        <f>ROUND(I162*H162,2)</f>
        <v>0</v>
      </c>
      <c r="K162" s="227" t="s">
        <v>187</v>
      </c>
      <c r="L162" s="39"/>
      <c r="M162" s="232" t="s">
        <v>19</v>
      </c>
      <c r="N162" s="233" t="s">
        <v>42</v>
      </c>
      <c r="O162" s="64"/>
      <c r="P162" s="188">
        <f>O162*H162</f>
        <v>0</v>
      </c>
      <c r="Q162" s="188">
        <v>0</v>
      </c>
      <c r="R162" s="188">
        <f>Q162*H162</f>
        <v>0</v>
      </c>
      <c r="S162" s="188">
        <v>0</v>
      </c>
      <c r="T162" s="189">
        <f>S162*H162</f>
        <v>0</v>
      </c>
      <c r="U162" s="34"/>
      <c r="V162" s="34"/>
      <c r="W162" s="34"/>
      <c r="X162" s="34"/>
      <c r="Y162" s="34"/>
      <c r="Z162" s="34"/>
      <c r="AA162" s="34"/>
      <c r="AB162" s="34"/>
      <c r="AC162" s="34"/>
      <c r="AD162" s="34"/>
      <c r="AE162" s="34"/>
      <c r="AR162" s="190" t="s">
        <v>228</v>
      </c>
      <c r="AT162" s="190" t="s">
        <v>199</v>
      </c>
      <c r="AU162" s="190" t="s">
        <v>81</v>
      </c>
      <c r="AY162" s="17" t="s">
        <v>181</v>
      </c>
      <c r="BE162" s="191">
        <f>IF(N162="základní",J162,0)</f>
        <v>0</v>
      </c>
      <c r="BF162" s="191">
        <f>IF(N162="snížená",J162,0)</f>
        <v>0</v>
      </c>
      <c r="BG162" s="191">
        <f>IF(N162="zákl. přenesená",J162,0)</f>
        <v>0</v>
      </c>
      <c r="BH162" s="191">
        <f>IF(N162="sníž. přenesená",J162,0)</f>
        <v>0</v>
      </c>
      <c r="BI162" s="191">
        <f>IF(N162="nulová",J162,0)</f>
        <v>0</v>
      </c>
      <c r="BJ162" s="17" t="s">
        <v>79</v>
      </c>
      <c r="BK162" s="191">
        <f>ROUND(I162*H162,2)</f>
        <v>0</v>
      </c>
      <c r="BL162" s="17" t="s">
        <v>228</v>
      </c>
      <c r="BM162" s="190" t="s">
        <v>808</v>
      </c>
    </row>
    <row r="163" spans="1:47" s="2" customFormat="1" ht="19.2">
      <c r="A163" s="34"/>
      <c r="B163" s="35"/>
      <c r="C163" s="36"/>
      <c r="D163" s="194" t="s">
        <v>204</v>
      </c>
      <c r="E163" s="36"/>
      <c r="F163" s="234" t="s">
        <v>244</v>
      </c>
      <c r="G163" s="36"/>
      <c r="H163" s="36"/>
      <c r="I163" s="235"/>
      <c r="J163" s="36"/>
      <c r="K163" s="36"/>
      <c r="L163" s="39"/>
      <c r="M163" s="236"/>
      <c r="N163" s="237"/>
      <c r="O163" s="64"/>
      <c r="P163" s="64"/>
      <c r="Q163" s="64"/>
      <c r="R163" s="64"/>
      <c r="S163" s="64"/>
      <c r="T163" s="65"/>
      <c r="U163" s="34"/>
      <c r="V163" s="34"/>
      <c r="W163" s="34"/>
      <c r="X163" s="34"/>
      <c r="Y163" s="34"/>
      <c r="Z163" s="34"/>
      <c r="AA163" s="34"/>
      <c r="AB163" s="34"/>
      <c r="AC163" s="34"/>
      <c r="AD163" s="34"/>
      <c r="AE163" s="34"/>
      <c r="AT163" s="17" t="s">
        <v>204</v>
      </c>
      <c r="AU163" s="17" t="s">
        <v>81</v>
      </c>
    </row>
    <row r="164" spans="2:51" s="13" customFormat="1" ht="12">
      <c r="B164" s="192"/>
      <c r="C164" s="193"/>
      <c r="D164" s="194" t="s">
        <v>191</v>
      </c>
      <c r="E164" s="195" t="s">
        <v>19</v>
      </c>
      <c r="F164" s="196" t="s">
        <v>245</v>
      </c>
      <c r="G164" s="193"/>
      <c r="H164" s="195" t="s">
        <v>19</v>
      </c>
      <c r="I164" s="197"/>
      <c r="J164" s="193"/>
      <c r="K164" s="193"/>
      <c r="L164" s="198"/>
      <c r="M164" s="199"/>
      <c r="N164" s="200"/>
      <c r="O164" s="200"/>
      <c r="P164" s="200"/>
      <c r="Q164" s="200"/>
      <c r="R164" s="200"/>
      <c r="S164" s="200"/>
      <c r="T164" s="201"/>
      <c r="AT164" s="202" t="s">
        <v>191</v>
      </c>
      <c r="AU164" s="202" t="s">
        <v>81</v>
      </c>
      <c r="AV164" s="13" t="s">
        <v>79</v>
      </c>
      <c r="AW164" s="13" t="s">
        <v>32</v>
      </c>
      <c r="AX164" s="13" t="s">
        <v>71</v>
      </c>
      <c r="AY164" s="202" t="s">
        <v>181</v>
      </c>
    </row>
    <row r="165" spans="2:51" s="14" customFormat="1" ht="12">
      <c r="B165" s="203"/>
      <c r="C165" s="204"/>
      <c r="D165" s="194" t="s">
        <v>191</v>
      </c>
      <c r="E165" s="205" t="s">
        <v>19</v>
      </c>
      <c r="F165" s="206" t="s">
        <v>809</v>
      </c>
      <c r="G165" s="204"/>
      <c r="H165" s="207">
        <v>2246.265</v>
      </c>
      <c r="I165" s="208"/>
      <c r="J165" s="204"/>
      <c r="K165" s="204"/>
      <c r="L165" s="209"/>
      <c r="M165" s="210"/>
      <c r="N165" s="211"/>
      <c r="O165" s="211"/>
      <c r="P165" s="211"/>
      <c r="Q165" s="211"/>
      <c r="R165" s="211"/>
      <c r="S165" s="211"/>
      <c r="T165" s="212"/>
      <c r="AT165" s="213" t="s">
        <v>191</v>
      </c>
      <c r="AU165" s="213" t="s">
        <v>81</v>
      </c>
      <c r="AV165" s="14" t="s">
        <v>81</v>
      </c>
      <c r="AW165" s="14" t="s">
        <v>32</v>
      </c>
      <c r="AX165" s="14" t="s">
        <v>71</v>
      </c>
      <c r="AY165" s="213" t="s">
        <v>181</v>
      </c>
    </row>
    <row r="166" spans="2:51" s="15" customFormat="1" ht="12">
      <c r="B166" s="214"/>
      <c r="C166" s="215"/>
      <c r="D166" s="194" t="s">
        <v>191</v>
      </c>
      <c r="E166" s="216" t="s">
        <v>19</v>
      </c>
      <c r="F166" s="217" t="s">
        <v>196</v>
      </c>
      <c r="G166" s="215"/>
      <c r="H166" s="218">
        <v>2246.265</v>
      </c>
      <c r="I166" s="219"/>
      <c r="J166" s="215"/>
      <c r="K166" s="215"/>
      <c r="L166" s="220"/>
      <c r="M166" s="221"/>
      <c r="N166" s="222"/>
      <c r="O166" s="222"/>
      <c r="P166" s="222"/>
      <c r="Q166" s="222"/>
      <c r="R166" s="222"/>
      <c r="S166" s="222"/>
      <c r="T166" s="223"/>
      <c r="AT166" s="224" t="s">
        <v>191</v>
      </c>
      <c r="AU166" s="224" t="s">
        <v>81</v>
      </c>
      <c r="AV166" s="15" t="s">
        <v>189</v>
      </c>
      <c r="AW166" s="15" t="s">
        <v>32</v>
      </c>
      <c r="AX166" s="15" t="s">
        <v>79</v>
      </c>
      <c r="AY166" s="224" t="s">
        <v>181</v>
      </c>
    </row>
    <row r="167" spans="1:65" s="2" customFormat="1" ht="114.9" customHeight="1">
      <c r="A167" s="34"/>
      <c r="B167" s="35"/>
      <c r="C167" s="225" t="s">
        <v>312</v>
      </c>
      <c r="D167" s="225" t="s">
        <v>199</v>
      </c>
      <c r="E167" s="226" t="s">
        <v>321</v>
      </c>
      <c r="F167" s="227" t="s">
        <v>322</v>
      </c>
      <c r="G167" s="228" t="s">
        <v>186</v>
      </c>
      <c r="H167" s="229">
        <v>4.094</v>
      </c>
      <c r="I167" s="230"/>
      <c r="J167" s="231">
        <f>ROUND(I167*H167,2)</f>
        <v>0</v>
      </c>
      <c r="K167" s="227" t="s">
        <v>187</v>
      </c>
      <c r="L167" s="39"/>
      <c r="M167" s="232" t="s">
        <v>19</v>
      </c>
      <c r="N167" s="233" t="s">
        <v>42</v>
      </c>
      <c r="O167" s="64"/>
      <c r="P167" s="188">
        <f>O167*H167</f>
        <v>0</v>
      </c>
      <c r="Q167" s="188">
        <v>0</v>
      </c>
      <c r="R167" s="188">
        <f>Q167*H167</f>
        <v>0</v>
      </c>
      <c r="S167" s="188">
        <v>0</v>
      </c>
      <c r="T167" s="189">
        <f>S167*H167</f>
        <v>0</v>
      </c>
      <c r="U167" s="34"/>
      <c r="V167" s="34"/>
      <c r="W167" s="34"/>
      <c r="X167" s="34"/>
      <c r="Y167" s="34"/>
      <c r="Z167" s="34"/>
      <c r="AA167" s="34"/>
      <c r="AB167" s="34"/>
      <c r="AC167" s="34"/>
      <c r="AD167" s="34"/>
      <c r="AE167" s="34"/>
      <c r="AR167" s="190" t="s">
        <v>228</v>
      </c>
      <c r="AT167" s="190" t="s">
        <v>199</v>
      </c>
      <c r="AU167" s="190" t="s">
        <v>81</v>
      </c>
      <c r="AY167" s="17" t="s">
        <v>181</v>
      </c>
      <c r="BE167" s="191">
        <f>IF(N167="základní",J167,0)</f>
        <v>0</v>
      </c>
      <c r="BF167" s="191">
        <f>IF(N167="snížená",J167,0)</f>
        <v>0</v>
      </c>
      <c r="BG167" s="191">
        <f>IF(N167="zákl. přenesená",J167,0)</f>
        <v>0</v>
      </c>
      <c r="BH167" s="191">
        <f>IF(N167="sníž. přenesená",J167,0)</f>
        <v>0</v>
      </c>
      <c r="BI167" s="191">
        <f>IF(N167="nulová",J167,0)</f>
        <v>0</v>
      </c>
      <c r="BJ167" s="17" t="s">
        <v>79</v>
      </c>
      <c r="BK167" s="191">
        <f>ROUND(I167*H167,2)</f>
        <v>0</v>
      </c>
      <c r="BL167" s="17" t="s">
        <v>228</v>
      </c>
      <c r="BM167" s="190" t="s">
        <v>810</v>
      </c>
    </row>
    <row r="168" spans="2:51" s="13" customFormat="1" ht="20.4">
      <c r="B168" s="192"/>
      <c r="C168" s="193"/>
      <c r="D168" s="194" t="s">
        <v>191</v>
      </c>
      <c r="E168" s="195" t="s">
        <v>19</v>
      </c>
      <c r="F168" s="196" t="s">
        <v>324</v>
      </c>
      <c r="G168" s="193"/>
      <c r="H168" s="195" t="s">
        <v>19</v>
      </c>
      <c r="I168" s="197"/>
      <c r="J168" s="193"/>
      <c r="K168" s="193"/>
      <c r="L168" s="198"/>
      <c r="M168" s="199"/>
      <c r="N168" s="200"/>
      <c r="O168" s="200"/>
      <c r="P168" s="200"/>
      <c r="Q168" s="200"/>
      <c r="R168" s="200"/>
      <c r="S168" s="200"/>
      <c r="T168" s="201"/>
      <c r="AT168" s="202" t="s">
        <v>191</v>
      </c>
      <c r="AU168" s="202" t="s">
        <v>81</v>
      </c>
      <c r="AV168" s="13" t="s">
        <v>79</v>
      </c>
      <c r="AW168" s="13" t="s">
        <v>32</v>
      </c>
      <c r="AX168" s="13" t="s">
        <v>71</v>
      </c>
      <c r="AY168" s="202" t="s">
        <v>181</v>
      </c>
    </row>
    <row r="169" spans="2:51" s="14" customFormat="1" ht="12">
      <c r="B169" s="203"/>
      <c r="C169" s="204"/>
      <c r="D169" s="194" t="s">
        <v>191</v>
      </c>
      <c r="E169" s="205" t="s">
        <v>19</v>
      </c>
      <c r="F169" s="206" t="s">
        <v>811</v>
      </c>
      <c r="G169" s="204"/>
      <c r="H169" s="207">
        <v>4.094</v>
      </c>
      <c r="I169" s="208"/>
      <c r="J169" s="204"/>
      <c r="K169" s="204"/>
      <c r="L169" s="209"/>
      <c r="M169" s="210"/>
      <c r="N169" s="211"/>
      <c r="O169" s="211"/>
      <c r="P169" s="211"/>
      <c r="Q169" s="211"/>
      <c r="R169" s="211"/>
      <c r="S169" s="211"/>
      <c r="T169" s="212"/>
      <c r="AT169" s="213" t="s">
        <v>191</v>
      </c>
      <c r="AU169" s="213" t="s">
        <v>81</v>
      </c>
      <c r="AV169" s="14" t="s">
        <v>81</v>
      </c>
      <c r="AW169" s="14" t="s">
        <v>32</v>
      </c>
      <c r="AX169" s="14" t="s">
        <v>71</v>
      </c>
      <c r="AY169" s="213" t="s">
        <v>181</v>
      </c>
    </row>
    <row r="170" spans="2:51" s="15" customFormat="1" ht="12">
      <c r="B170" s="214"/>
      <c r="C170" s="215"/>
      <c r="D170" s="194" t="s">
        <v>191</v>
      </c>
      <c r="E170" s="216" t="s">
        <v>19</v>
      </c>
      <c r="F170" s="217" t="s">
        <v>196</v>
      </c>
      <c r="G170" s="215"/>
      <c r="H170" s="218">
        <v>4.094</v>
      </c>
      <c r="I170" s="219"/>
      <c r="J170" s="215"/>
      <c r="K170" s="215"/>
      <c r="L170" s="220"/>
      <c r="M170" s="221"/>
      <c r="N170" s="222"/>
      <c r="O170" s="222"/>
      <c r="P170" s="222"/>
      <c r="Q170" s="222"/>
      <c r="R170" s="222"/>
      <c r="S170" s="222"/>
      <c r="T170" s="223"/>
      <c r="AT170" s="224" t="s">
        <v>191</v>
      </c>
      <c r="AU170" s="224" t="s">
        <v>81</v>
      </c>
      <c r="AV170" s="15" t="s">
        <v>189</v>
      </c>
      <c r="AW170" s="15" t="s">
        <v>32</v>
      </c>
      <c r="AX170" s="15" t="s">
        <v>79</v>
      </c>
      <c r="AY170" s="224" t="s">
        <v>181</v>
      </c>
    </row>
    <row r="171" spans="1:65" s="2" customFormat="1" ht="90" customHeight="1">
      <c r="A171" s="34"/>
      <c r="B171" s="35"/>
      <c r="C171" s="225" t="s">
        <v>315</v>
      </c>
      <c r="D171" s="225" t="s">
        <v>199</v>
      </c>
      <c r="E171" s="226" t="s">
        <v>326</v>
      </c>
      <c r="F171" s="227" t="s">
        <v>327</v>
      </c>
      <c r="G171" s="228" t="s">
        <v>186</v>
      </c>
      <c r="H171" s="229">
        <v>2.047</v>
      </c>
      <c r="I171" s="230"/>
      <c r="J171" s="231">
        <f>ROUND(I171*H171,2)</f>
        <v>0</v>
      </c>
      <c r="K171" s="227" t="s">
        <v>187</v>
      </c>
      <c r="L171" s="39"/>
      <c r="M171" s="232" t="s">
        <v>19</v>
      </c>
      <c r="N171" s="233" t="s">
        <v>42</v>
      </c>
      <c r="O171" s="64"/>
      <c r="P171" s="188">
        <f>O171*H171</f>
        <v>0</v>
      </c>
      <c r="Q171" s="188">
        <v>0</v>
      </c>
      <c r="R171" s="188">
        <f>Q171*H171</f>
        <v>0</v>
      </c>
      <c r="S171" s="188">
        <v>0</v>
      </c>
      <c r="T171" s="189">
        <f>S171*H171</f>
        <v>0</v>
      </c>
      <c r="U171" s="34"/>
      <c r="V171" s="34"/>
      <c r="W171" s="34"/>
      <c r="X171" s="34"/>
      <c r="Y171" s="34"/>
      <c r="Z171" s="34"/>
      <c r="AA171" s="34"/>
      <c r="AB171" s="34"/>
      <c r="AC171" s="34"/>
      <c r="AD171" s="34"/>
      <c r="AE171" s="34"/>
      <c r="AR171" s="190" t="s">
        <v>228</v>
      </c>
      <c r="AT171" s="190" t="s">
        <v>199</v>
      </c>
      <c r="AU171" s="190" t="s">
        <v>81</v>
      </c>
      <c r="AY171" s="17" t="s">
        <v>181</v>
      </c>
      <c r="BE171" s="191">
        <f>IF(N171="základní",J171,0)</f>
        <v>0</v>
      </c>
      <c r="BF171" s="191">
        <f>IF(N171="snížená",J171,0)</f>
        <v>0</v>
      </c>
      <c r="BG171" s="191">
        <f>IF(N171="zákl. přenesená",J171,0)</f>
        <v>0</v>
      </c>
      <c r="BH171" s="191">
        <f>IF(N171="sníž. přenesená",J171,0)</f>
        <v>0</v>
      </c>
      <c r="BI171" s="191">
        <f>IF(N171="nulová",J171,0)</f>
        <v>0</v>
      </c>
      <c r="BJ171" s="17" t="s">
        <v>79</v>
      </c>
      <c r="BK171" s="191">
        <f>ROUND(I171*H171,2)</f>
        <v>0</v>
      </c>
      <c r="BL171" s="17" t="s">
        <v>228</v>
      </c>
      <c r="BM171" s="190" t="s">
        <v>812</v>
      </c>
    </row>
    <row r="172" spans="2:51" s="13" customFormat="1" ht="12">
      <c r="B172" s="192"/>
      <c r="C172" s="193"/>
      <c r="D172" s="194" t="s">
        <v>191</v>
      </c>
      <c r="E172" s="195" t="s">
        <v>19</v>
      </c>
      <c r="F172" s="196" t="s">
        <v>329</v>
      </c>
      <c r="G172" s="193"/>
      <c r="H172" s="195" t="s">
        <v>19</v>
      </c>
      <c r="I172" s="197"/>
      <c r="J172" s="193"/>
      <c r="K172" s="193"/>
      <c r="L172" s="198"/>
      <c r="M172" s="199"/>
      <c r="N172" s="200"/>
      <c r="O172" s="200"/>
      <c r="P172" s="200"/>
      <c r="Q172" s="200"/>
      <c r="R172" s="200"/>
      <c r="S172" s="200"/>
      <c r="T172" s="201"/>
      <c r="AT172" s="202" t="s">
        <v>191</v>
      </c>
      <c r="AU172" s="202" t="s">
        <v>81</v>
      </c>
      <c r="AV172" s="13" t="s">
        <v>79</v>
      </c>
      <c r="AW172" s="13" t="s">
        <v>32</v>
      </c>
      <c r="AX172" s="13" t="s">
        <v>71</v>
      </c>
      <c r="AY172" s="202" t="s">
        <v>181</v>
      </c>
    </row>
    <row r="173" spans="2:51" s="14" customFormat="1" ht="12">
      <c r="B173" s="203"/>
      <c r="C173" s="204"/>
      <c r="D173" s="194" t="s">
        <v>191</v>
      </c>
      <c r="E173" s="205" t="s">
        <v>19</v>
      </c>
      <c r="F173" s="206" t="s">
        <v>813</v>
      </c>
      <c r="G173" s="204"/>
      <c r="H173" s="207">
        <v>2.047</v>
      </c>
      <c r="I173" s="208"/>
      <c r="J173" s="204"/>
      <c r="K173" s="204"/>
      <c r="L173" s="209"/>
      <c r="M173" s="210"/>
      <c r="N173" s="211"/>
      <c r="O173" s="211"/>
      <c r="P173" s="211"/>
      <c r="Q173" s="211"/>
      <c r="R173" s="211"/>
      <c r="S173" s="211"/>
      <c r="T173" s="212"/>
      <c r="AT173" s="213" t="s">
        <v>191</v>
      </c>
      <c r="AU173" s="213" t="s">
        <v>81</v>
      </c>
      <c r="AV173" s="14" t="s">
        <v>81</v>
      </c>
      <c r="AW173" s="14" t="s">
        <v>32</v>
      </c>
      <c r="AX173" s="14" t="s">
        <v>71</v>
      </c>
      <c r="AY173" s="213" t="s">
        <v>181</v>
      </c>
    </row>
    <row r="174" spans="2:51" s="15" customFormat="1" ht="12">
      <c r="B174" s="214"/>
      <c r="C174" s="215"/>
      <c r="D174" s="194" t="s">
        <v>191</v>
      </c>
      <c r="E174" s="216" t="s">
        <v>19</v>
      </c>
      <c r="F174" s="217" t="s">
        <v>196</v>
      </c>
      <c r="G174" s="215"/>
      <c r="H174" s="218">
        <v>2.047</v>
      </c>
      <c r="I174" s="219"/>
      <c r="J174" s="215"/>
      <c r="K174" s="215"/>
      <c r="L174" s="220"/>
      <c r="M174" s="238"/>
      <c r="N174" s="239"/>
      <c r="O174" s="239"/>
      <c r="P174" s="239"/>
      <c r="Q174" s="239"/>
      <c r="R174" s="239"/>
      <c r="S174" s="239"/>
      <c r="T174" s="240"/>
      <c r="AT174" s="224" t="s">
        <v>191</v>
      </c>
      <c r="AU174" s="224" t="s">
        <v>81</v>
      </c>
      <c r="AV174" s="15" t="s">
        <v>189</v>
      </c>
      <c r="AW174" s="15" t="s">
        <v>32</v>
      </c>
      <c r="AX174" s="15" t="s">
        <v>79</v>
      </c>
      <c r="AY174" s="224" t="s">
        <v>181</v>
      </c>
    </row>
    <row r="175" spans="1:31" s="2" customFormat="1" ht="6.9" customHeight="1">
      <c r="A175" s="34"/>
      <c r="B175" s="47"/>
      <c r="C175" s="48"/>
      <c r="D175" s="48"/>
      <c r="E175" s="48"/>
      <c r="F175" s="48"/>
      <c r="G175" s="48"/>
      <c r="H175" s="48"/>
      <c r="I175" s="48"/>
      <c r="J175" s="48"/>
      <c r="K175" s="48"/>
      <c r="L175" s="39"/>
      <c r="M175" s="34"/>
      <c r="O175" s="34"/>
      <c r="P175" s="34"/>
      <c r="Q175" s="34"/>
      <c r="R175" s="34"/>
      <c r="S175" s="34"/>
      <c r="T175" s="34"/>
      <c r="U175" s="34"/>
      <c r="V175" s="34"/>
      <c r="W175" s="34"/>
      <c r="X175" s="34"/>
      <c r="Y175" s="34"/>
      <c r="Z175" s="34"/>
      <c r="AA175" s="34"/>
      <c r="AB175" s="34"/>
      <c r="AC175" s="34"/>
      <c r="AD175" s="34"/>
      <c r="AE175" s="34"/>
    </row>
  </sheetData>
  <sheetProtection password="EC1B" sheet="1" objects="1" scenarios="1" formatColumns="0" formatRows="0" autoFilter="0"/>
  <autoFilter ref="C84:K174"/>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BM1492"/>
  <sheetViews>
    <sheetView showGridLines="0" workbookViewId="0" topLeftCell="A1052">
      <selection activeCell="H1276" sqref="H1276:I1276"/>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 customHeight="1">
      <c r="L2" s="250"/>
      <c r="M2" s="250"/>
      <c r="N2" s="250"/>
      <c r="O2" s="250"/>
      <c r="P2" s="250"/>
      <c r="Q2" s="250"/>
      <c r="R2" s="250"/>
      <c r="S2" s="250"/>
      <c r="T2" s="250"/>
      <c r="U2" s="250"/>
      <c r="V2" s="250"/>
      <c r="AT2" s="17" t="s">
        <v>102</v>
      </c>
    </row>
    <row r="3" spans="2:46" s="1" customFormat="1" ht="6.9" customHeight="1">
      <c r="B3" s="108"/>
      <c r="C3" s="109"/>
      <c r="D3" s="109"/>
      <c r="E3" s="109"/>
      <c r="F3" s="109"/>
      <c r="G3" s="109"/>
      <c r="H3" s="109"/>
      <c r="I3" s="109"/>
      <c r="J3" s="109"/>
      <c r="K3" s="109"/>
      <c r="L3" s="20"/>
      <c r="AT3" s="17" t="s">
        <v>81</v>
      </c>
    </row>
    <row r="4" spans="2:46" s="1" customFormat="1" ht="24.9" customHeight="1">
      <c r="B4" s="20"/>
      <c r="D4" s="110" t="s">
        <v>155</v>
      </c>
      <c r="L4" s="20"/>
      <c r="M4" s="111" t="s">
        <v>10</v>
      </c>
      <c r="AT4" s="17" t="s">
        <v>4</v>
      </c>
    </row>
    <row r="5" spans="2:12" s="1" customFormat="1" ht="6.9" customHeight="1">
      <c r="B5" s="20"/>
      <c r="L5" s="20"/>
    </row>
    <row r="6" spans="2:12" s="1" customFormat="1" ht="12" customHeight="1">
      <c r="B6" s="20"/>
      <c r="D6" s="112" t="s">
        <v>16</v>
      </c>
      <c r="L6" s="20"/>
    </row>
    <row r="7" spans="2:12" s="1" customFormat="1" ht="16.5" customHeight="1">
      <c r="B7" s="20"/>
      <c r="E7" s="290" t="str">
        <f>'Rekapitulace stavby'!K6</f>
        <v>Cyklická údržba trati v úseku Praha-Holešovice - Vraňany</v>
      </c>
      <c r="F7" s="291"/>
      <c r="G7" s="291"/>
      <c r="H7" s="291"/>
      <c r="L7" s="20"/>
    </row>
    <row r="8" spans="1:31" s="2" customFormat="1" ht="12" customHeight="1">
      <c r="A8" s="34"/>
      <c r="B8" s="39"/>
      <c r="C8" s="34"/>
      <c r="D8" s="112" t="s">
        <v>156</v>
      </c>
      <c r="E8" s="34"/>
      <c r="F8" s="34"/>
      <c r="G8" s="34"/>
      <c r="H8" s="34"/>
      <c r="I8" s="34"/>
      <c r="J8" s="34"/>
      <c r="K8" s="34"/>
      <c r="L8" s="113"/>
      <c r="S8" s="34"/>
      <c r="T8" s="34"/>
      <c r="U8" s="34"/>
      <c r="V8" s="34"/>
      <c r="W8" s="34"/>
      <c r="X8" s="34"/>
      <c r="Y8" s="34"/>
      <c r="Z8" s="34"/>
      <c r="AA8" s="34"/>
      <c r="AB8" s="34"/>
      <c r="AC8" s="34"/>
      <c r="AD8" s="34"/>
      <c r="AE8" s="34"/>
    </row>
    <row r="9" spans="1:31" s="2" customFormat="1" ht="16.5" customHeight="1">
      <c r="A9" s="34"/>
      <c r="B9" s="39"/>
      <c r="C9" s="34"/>
      <c r="D9" s="34"/>
      <c r="E9" s="292" t="s">
        <v>814</v>
      </c>
      <c r="F9" s="293"/>
      <c r="G9" s="293"/>
      <c r="H9" s="293"/>
      <c r="I9" s="34"/>
      <c r="J9" s="34"/>
      <c r="K9" s="34"/>
      <c r="L9" s="113"/>
      <c r="S9" s="34"/>
      <c r="T9" s="34"/>
      <c r="U9" s="34"/>
      <c r="V9" s="34"/>
      <c r="W9" s="34"/>
      <c r="X9" s="34"/>
      <c r="Y9" s="34"/>
      <c r="Z9" s="34"/>
      <c r="AA9" s="34"/>
      <c r="AB9" s="34"/>
      <c r="AC9" s="34"/>
      <c r="AD9" s="34"/>
      <c r="AE9" s="34"/>
    </row>
    <row r="10" spans="1:31" s="2" customFormat="1" ht="12">
      <c r="A10" s="34"/>
      <c r="B10" s="39"/>
      <c r="C10" s="34"/>
      <c r="D10" s="34"/>
      <c r="E10" s="34"/>
      <c r="F10" s="34"/>
      <c r="G10" s="34"/>
      <c r="H10" s="34"/>
      <c r="I10" s="34"/>
      <c r="J10" s="34"/>
      <c r="K10" s="34"/>
      <c r="L10" s="113"/>
      <c r="S10" s="34"/>
      <c r="T10" s="34"/>
      <c r="U10" s="34"/>
      <c r="V10" s="34"/>
      <c r="W10" s="34"/>
      <c r="X10" s="34"/>
      <c r="Y10" s="34"/>
      <c r="Z10" s="34"/>
      <c r="AA10" s="34"/>
      <c r="AB10" s="34"/>
      <c r="AC10" s="34"/>
      <c r="AD10" s="34"/>
      <c r="AE10" s="34"/>
    </row>
    <row r="11" spans="1:31" s="2" customFormat="1" ht="12" customHeight="1">
      <c r="A11" s="34"/>
      <c r="B11" s="39"/>
      <c r="C11" s="34"/>
      <c r="D11" s="112" t="s">
        <v>18</v>
      </c>
      <c r="E11" s="34"/>
      <c r="F11" s="103" t="s">
        <v>19</v>
      </c>
      <c r="G11" s="34"/>
      <c r="H11" s="34"/>
      <c r="I11" s="112" t="s">
        <v>20</v>
      </c>
      <c r="J11" s="103" t="s">
        <v>19</v>
      </c>
      <c r="K11" s="34"/>
      <c r="L11" s="113"/>
      <c r="S11" s="34"/>
      <c r="T11" s="34"/>
      <c r="U11" s="34"/>
      <c r="V11" s="34"/>
      <c r="W11" s="34"/>
      <c r="X11" s="34"/>
      <c r="Y11" s="34"/>
      <c r="Z11" s="34"/>
      <c r="AA11" s="34"/>
      <c r="AB11" s="34"/>
      <c r="AC11" s="34"/>
      <c r="AD11" s="34"/>
      <c r="AE11" s="34"/>
    </row>
    <row r="12" spans="1:31" s="2" customFormat="1" ht="12" customHeight="1">
      <c r="A12" s="34"/>
      <c r="B12" s="39"/>
      <c r="C12" s="34"/>
      <c r="D12" s="112" t="s">
        <v>21</v>
      </c>
      <c r="E12" s="34"/>
      <c r="F12" s="103" t="s">
        <v>22</v>
      </c>
      <c r="G12" s="34"/>
      <c r="H12" s="34"/>
      <c r="I12" s="112" t="s">
        <v>23</v>
      </c>
      <c r="J12" s="114" t="str">
        <f>'Rekapitulace stavby'!AN8</f>
        <v>24. 2. 2023</v>
      </c>
      <c r="K12" s="34"/>
      <c r="L12" s="113"/>
      <c r="S12" s="34"/>
      <c r="T12" s="34"/>
      <c r="U12" s="34"/>
      <c r="V12" s="34"/>
      <c r="W12" s="34"/>
      <c r="X12" s="34"/>
      <c r="Y12" s="34"/>
      <c r="Z12" s="34"/>
      <c r="AA12" s="34"/>
      <c r="AB12" s="34"/>
      <c r="AC12" s="34"/>
      <c r="AD12" s="34"/>
      <c r="AE12" s="34"/>
    </row>
    <row r="13" spans="1:31" s="2" customFormat="1" ht="10.8" customHeight="1">
      <c r="A13" s="34"/>
      <c r="B13" s="39"/>
      <c r="C13" s="34"/>
      <c r="D13" s="34"/>
      <c r="E13" s="34"/>
      <c r="F13" s="34"/>
      <c r="G13" s="34"/>
      <c r="H13" s="34"/>
      <c r="I13" s="34"/>
      <c r="J13" s="34"/>
      <c r="K13" s="34"/>
      <c r="L13" s="113"/>
      <c r="S13" s="34"/>
      <c r="T13" s="34"/>
      <c r="U13" s="34"/>
      <c r="V13" s="34"/>
      <c r="W13" s="34"/>
      <c r="X13" s="34"/>
      <c r="Y13" s="34"/>
      <c r="Z13" s="34"/>
      <c r="AA13" s="34"/>
      <c r="AB13" s="34"/>
      <c r="AC13" s="34"/>
      <c r="AD13" s="34"/>
      <c r="AE13" s="34"/>
    </row>
    <row r="14" spans="1:31" s="2" customFormat="1" ht="12" customHeight="1">
      <c r="A14" s="34"/>
      <c r="B14" s="39"/>
      <c r="C14" s="34"/>
      <c r="D14" s="112" t="s">
        <v>25</v>
      </c>
      <c r="E14" s="34"/>
      <c r="F14" s="34"/>
      <c r="G14" s="34"/>
      <c r="H14" s="34"/>
      <c r="I14" s="112" t="s">
        <v>26</v>
      </c>
      <c r="J14" s="103" t="s">
        <v>19</v>
      </c>
      <c r="K14" s="34"/>
      <c r="L14" s="113"/>
      <c r="S14" s="34"/>
      <c r="T14" s="34"/>
      <c r="U14" s="34"/>
      <c r="V14" s="34"/>
      <c r="W14" s="34"/>
      <c r="X14" s="34"/>
      <c r="Y14" s="34"/>
      <c r="Z14" s="34"/>
      <c r="AA14" s="34"/>
      <c r="AB14" s="34"/>
      <c r="AC14" s="34"/>
      <c r="AD14" s="34"/>
      <c r="AE14" s="34"/>
    </row>
    <row r="15" spans="1:31" s="2" customFormat="1" ht="18" customHeight="1">
      <c r="A15" s="34"/>
      <c r="B15" s="39"/>
      <c r="C15" s="34"/>
      <c r="D15" s="34"/>
      <c r="E15" s="103" t="s">
        <v>27</v>
      </c>
      <c r="F15" s="34"/>
      <c r="G15" s="34"/>
      <c r="H15" s="34"/>
      <c r="I15" s="112" t="s">
        <v>28</v>
      </c>
      <c r="J15" s="103" t="s">
        <v>19</v>
      </c>
      <c r="K15" s="34"/>
      <c r="L15" s="113"/>
      <c r="S15" s="34"/>
      <c r="T15" s="34"/>
      <c r="U15" s="34"/>
      <c r="V15" s="34"/>
      <c r="W15" s="34"/>
      <c r="X15" s="34"/>
      <c r="Y15" s="34"/>
      <c r="Z15" s="34"/>
      <c r="AA15" s="34"/>
      <c r="AB15" s="34"/>
      <c r="AC15" s="34"/>
      <c r="AD15" s="34"/>
      <c r="AE15" s="34"/>
    </row>
    <row r="16" spans="1:31" s="2" customFormat="1" ht="6.9" customHeight="1">
      <c r="A16" s="34"/>
      <c r="B16" s="39"/>
      <c r="C16" s="34"/>
      <c r="D16" s="34"/>
      <c r="E16" s="34"/>
      <c r="F16" s="34"/>
      <c r="G16" s="34"/>
      <c r="H16" s="34"/>
      <c r="I16" s="34"/>
      <c r="J16" s="34"/>
      <c r="K16" s="34"/>
      <c r="L16" s="113"/>
      <c r="S16" s="34"/>
      <c r="T16" s="34"/>
      <c r="U16" s="34"/>
      <c r="V16" s="34"/>
      <c r="W16" s="34"/>
      <c r="X16" s="34"/>
      <c r="Y16" s="34"/>
      <c r="Z16" s="34"/>
      <c r="AA16" s="34"/>
      <c r="AB16" s="34"/>
      <c r="AC16" s="34"/>
      <c r="AD16" s="34"/>
      <c r="AE16" s="34"/>
    </row>
    <row r="17" spans="1:31" s="2" customFormat="1" ht="12" customHeight="1">
      <c r="A17" s="34"/>
      <c r="B17" s="39"/>
      <c r="C17" s="34"/>
      <c r="D17" s="112" t="s">
        <v>29</v>
      </c>
      <c r="E17" s="34"/>
      <c r="F17" s="34"/>
      <c r="G17" s="34"/>
      <c r="H17" s="34"/>
      <c r="I17" s="112" t="s">
        <v>26</v>
      </c>
      <c r="J17" s="30" t="str">
        <f>'Rekapitulace stavby'!AN13</f>
        <v>Vyplň údaj</v>
      </c>
      <c r="K17" s="34"/>
      <c r="L17" s="113"/>
      <c r="S17" s="34"/>
      <c r="T17" s="34"/>
      <c r="U17" s="34"/>
      <c r="V17" s="34"/>
      <c r="W17" s="34"/>
      <c r="X17" s="34"/>
      <c r="Y17" s="34"/>
      <c r="Z17" s="34"/>
      <c r="AA17" s="34"/>
      <c r="AB17" s="34"/>
      <c r="AC17" s="34"/>
      <c r="AD17" s="34"/>
      <c r="AE17" s="34"/>
    </row>
    <row r="18" spans="1:31" s="2" customFormat="1" ht="18" customHeight="1">
      <c r="A18" s="34"/>
      <c r="B18" s="39"/>
      <c r="C18" s="34"/>
      <c r="D18" s="34"/>
      <c r="E18" s="294" t="str">
        <f>'Rekapitulace stavby'!E14</f>
        <v>Vyplň údaj</v>
      </c>
      <c r="F18" s="295"/>
      <c r="G18" s="295"/>
      <c r="H18" s="295"/>
      <c r="I18" s="112" t="s">
        <v>28</v>
      </c>
      <c r="J18" s="30" t="str">
        <f>'Rekapitulace stavby'!AN14</f>
        <v>Vyplň údaj</v>
      </c>
      <c r="K18" s="34"/>
      <c r="L18" s="113"/>
      <c r="S18" s="34"/>
      <c r="T18" s="34"/>
      <c r="U18" s="34"/>
      <c r="V18" s="34"/>
      <c r="W18" s="34"/>
      <c r="X18" s="34"/>
      <c r="Y18" s="34"/>
      <c r="Z18" s="34"/>
      <c r="AA18" s="34"/>
      <c r="AB18" s="34"/>
      <c r="AC18" s="34"/>
      <c r="AD18" s="34"/>
      <c r="AE18" s="34"/>
    </row>
    <row r="19" spans="1:31" s="2" customFormat="1" ht="6.9" customHeight="1">
      <c r="A19" s="34"/>
      <c r="B19" s="39"/>
      <c r="C19" s="34"/>
      <c r="D19" s="34"/>
      <c r="E19" s="34"/>
      <c r="F19" s="34"/>
      <c r="G19" s="34"/>
      <c r="H19" s="34"/>
      <c r="I19" s="34"/>
      <c r="J19" s="34"/>
      <c r="K19" s="34"/>
      <c r="L19" s="113"/>
      <c r="S19" s="34"/>
      <c r="T19" s="34"/>
      <c r="U19" s="34"/>
      <c r="V19" s="34"/>
      <c r="W19" s="34"/>
      <c r="X19" s="34"/>
      <c r="Y19" s="34"/>
      <c r="Z19" s="34"/>
      <c r="AA19" s="34"/>
      <c r="AB19" s="34"/>
      <c r="AC19" s="34"/>
      <c r="AD19" s="34"/>
      <c r="AE19" s="34"/>
    </row>
    <row r="20" spans="1:31" s="2" customFormat="1" ht="12" customHeight="1">
      <c r="A20" s="34"/>
      <c r="B20" s="39"/>
      <c r="C20" s="34"/>
      <c r="D20" s="112" t="s">
        <v>31</v>
      </c>
      <c r="E20" s="34"/>
      <c r="F20" s="34"/>
      <c r="G20" s="34"/>
      <c r="H20" s="34"/>
      <c r="I20" s="112" t="s">
        <v>26</v>
      </c>
      <c r="J20" s="103" t="str">
        <f>IF('Rekapitulace stavby'!AN16="","",'Rekapitulace stavby'!AN16)</f>
        <v/>
      </c>
      <c r="K20" s="34"/>
      <c r="L20" s="113"/>
      <c r="S20" s="34"/>
      <c r="T20" s="34"/>
      <c r="U20" s="34"/>
      <c r="V20" s="34"/>
      <c r="W20" s="34"/>
      <c r="X20" s="34"/>
      <c r="Y20" s="34"/>
      <c r="Z20" s="34"/>
      <c r="AA20" s="34"/>
      <c r="AB20" s="34"/>
      <c r="AC20" s="34"/>
      <c r="AD20" s="34"/>
      <c r="AE20" s="34"/>
    </row>
    <row r="21" spans="1:31" s="2" customFormat="1" ht="18" customHeight="1">
      <c r="A21" s="34"/>
      <c r="B21" s="39"/>
      <c r="C21" s="34"/>
      <c r="D21" s="34"/>
      <c r="E21" s="103" t="str">
        <f>IF('Rekapitulace stavby'!E17="","",'Rekapitulace stavby'!E17)</f>
        <v xml:space="preserve"> </v>
      </c>
      <c r="F21" s="34"/>
      <c r="G21" s="34"/>
      <c r="H21" s="34"/>
      <c r="I21" s="112" t="s">
        <v>28</v>
      </c>
      <c r="J21" s="103" t="str">
        <f>IF('Rekapitulace stavby'!AN17="","",'Rekapitulace stavby'!AN17)</f>
        <v/>
      </c>
      <c r="K21" s="34"/>
      <c r="L21" s="113"/>
      <c r="S21" s="34"/>
      <c r="T21" s="34"/>
      <c r="U21" s="34"/>
      <c r="V21" s="34"/>
      <c r="W21" s="34"/>
      <c r="X21" s="34"/>
      <c r="Y21" s="34"/>
      <c r="Z21" s="34"/>
      <c r="AA21" s="34"/>
      <c r="AB21" s="34"/>
      <c r="AC21" s="34"/>
      <c r="AD21" s="34"/>
      <c r="AE21" s="34"/>
    </row>
    <row r="22" spans="1:31" s="2" customFormat="1" ht="6.9" customHeight="1">
      <c r="A22" s="34"/>
      <c r="B22" s="39"/>
      <c r="C22" s="34"/>
      <c r="D22" s="34"/>
      <c r="E22" s="34"/>
      <c r="F22" s="34"/>
      <c r="G22" s="34"/>
      <c r="H22" s="34"/>
      <c r="I22" s="34"/>
      <c r="J22" s="34"/>
      <c r="K22" s="34"/>
      <c r="L22" s="113"/>
      <c r="S22" s="34"/>
      <c r="T22" s="34"/>
      <c r="U22" s="34"/>
      <c r="V22" s="34"/>
      <c r="W22" s="34"/>
      <c r="X22" s="34"/>
      <c r="Y22" s="34"/>
      <c r="Z22" s="34"/>
      <c r="AA22" s="34"/>
      <c r="AB22" s="34"/>
      <c r="AC22" s="34"/>
      <c r="AD22" s="34"/>
      <c r="AE22" s="34"/>
    </row>
    <row r="23" spans="1:31" s="2" customFormat="1" ht="12" customHeight="1">
      <c r="A23" s="34"/>
      <c r="B23" s="39"/>
      <c r="C23" s="34"/>
      <c r="D23" s="112" t="s">
        <v>33</v>
      </c>
      <c r="E23" s="34"/>
      <c r="F23" s="34"/>
      <c r="G23" s="34"/>
      <c r="H23" s="34"/>
      <c r="I23" s="112" t="s">
        <v>26</v>
      </c>
      <c r="J23" s="103" t="s">
        <v>19</v>
      </c>
      <c r="K23" s="34"/>
      <c r="L23" s="113"/>
      <c r="S23" s="34"/>
      <c r="T23" s="34"/>
      <c r="U23" s="34"/>
      <c r="V23" s="34"/>
      <c r="W23" s="34"/>
      <c r="X23" s="34"/>
      <c r="Y23" s="34"/>
      <c r="Z23" s="34"/>
      <c r="AA23" s="34"/>
      <c r="AB23" s="34"/>
      <c r="AC23" s="34"/>
      <c r="AD23" s="34"/>
      <c r="AE23" s="34"/>
    </row>
    <row r="24" spans="1:31" s="2" customFormat="1" ht="18" customHeight="1">
      <c r="A24" s="34"/>
      <c r="B24" s="39"/>
      <c r="C24" s="34"/>
      <c r="D24" s="34"/>
      <c r="E24" s="103" t="s">
        <v>34</v>
      </c>
      <c r="F24" s="34"/>
      <c r="G24" s="34"/>
      <c r="H24" s="34"/>
      <c r="I24" s="112" t="s">
        <v>28</v>
      </c>
      <c r="J24" s="103" t="s">
        <v>19</v>
      </c>
      <c r="K24" s="34"/>
      <c r="L24" s="113"/>
      <c r="S24" s="34"/>
      <c r="T24" s="34"/>
      <c r="U24" s="34"/>
      <c r="V24" s="34"/>
      <c r="W24" s="34"/>
      <c r="X24" s="34"/>
      <c r="Y24" s="34"/>
      <c r="Z24" s="34"/>
      <c r="AA24" s="34"/>
      <c r="AB24" s="34"/>
      <c r="AC24" s="34"/>
      <c r="AD24" s="34"/>
      <c r="AE24" s="34"/>
    </row>
    <row r="25" spans="1:31" s="2" customFormat="1" ht="6.9" customHeight="1">
      <c r="A25" s="34"/>
      <c r="B25" s="39"/>
      <c r="C25" s="34"/>
      <c r="D25" s="34"/>
      <c r="E25" s="34"/>
      <c r="F25" s="34"/>
      <c r="G25" s="34"/>
      <c r="H25" s="34"/>
      <c r="I25" s="34"/>
      <c r="J25" s="34"/>
      <c r="K25" s="34"/>
      <c r="L25" s="113"/>
      <c r="S25" s="34"/>
      <c r="T25" s="34"/>
      <c r="U25" s="34"/>
      <c r="V25" s="34"/>
      <c r="W25" s="34"/>
      <c r="X25" s="34"/>
      <c r="Y25" s="34"/>
      <c r="Z25" s="34"/>
      <c r="AA25" s="34"/>
      <c r="AB25" s="34"/>
      <c r="AC25" s="34"/>
      <c r="AD25" s="34"/>
      <c r="AE25" s="34"/>
    </row>
    <row r="26" spans="1:31" s="2" customFormat="1" ht="12" customHeight="1">
      <c r="A26" s="34"/>
      <c r="B26" s="39"/>
      <c r="C26" s="34"/>
      <c r="D26" s="112" t="s">
        <v>35</v>
      </c>
      <c r="E26" s="34"/>
      <c r="F26" s="34"/>
      <c r="G26" s="34"/>
      <c r="H26" s="34"/>
      <c r="I26" s="34"/>
      <c r="J26" s="34"/>
      <c r="K26" s="34"/>
      <c r="L26" s="113"/>
      <c r="S26" s="34"/>
      <c r="T26" s="34"/>
      <c r="U26" s="34"/>
      <c r="V26" s="34"/>
      <c r="W26" s="34"/>
      <c r="X26" s="34"/>
      <c r="Y26" s="34"/>
      <c r="Z26" s="34"/>
      <c r="AA26" s="34"/>
      <c r="AB26" s="34"/>
      <c r="AC26" s="34"/>
      <c r="AD26" s="34"/>
      <c r="AE26" s="34"/>
    </row>
    <row r="27" spans="1:31" s="8" customFormat="1" ht="59.25" customHeight="1">
      <c r="A27" s="115"/>
      <c r="B27" s="116"/>
      <c r="C27" s="115"/>
      <c r="D27" s="115"/>
      <c r="E27" s="296" t="s">
        <v>36</v>
      </c>
      <c r="F27" s="296"/>
      <c r="G27" s="296"/>
      <c r="H27" s="296"/>
      <c r="I27" s="115"/>
      <c r="J27" s="115"/>
      <c r="K27" s="115"/>
      <c r="L27" s="117"/>
      <c r="S27" s="115"/>
      <c r="T27" s="115"/>
      <c r="U27" s="115"/>
      <c r="V27" s="115"/>
      <c r="W27" s="115"/>
      <c r="X27" s="115"/>
      <c r="Y27" s="115"/>
      <c r="Z27" s="115"/>
      <c r="AA27" s="115"/>
      <c r="AB27" s="115"/>
      <c r="AC27" s="115"/>
      <c r="AD27" s="115"/>
      <c r="AE27" s="115"/>
    </row>
    <row r="28" spans="1:31" s="2" customFormat="1" ht="6.9" customHeight="1">
      <c r="A28" s="34"/>
      <c r="B28" s="39"/>
      <c r="C28" s="34"/>
      <c r="D28" s="34"/>
      <c r="E28" s="34"/>
      <c r="F28" s="34"/>
      <c r="G28" s="34"/>
      <c r="H28" s="34"/>
      <c r="I28" s="34"/>
      <c r="J28" s="34"/>
      <c r="K28" s="34"/>
      <c r="L28" s="113"/>
      <c r="S28" s="34"/>
      <c r="T28" s="34"/>
      <c r="U28" s="34"/>
      <c r="V28" s="34"/>
      <c r="W28" s="34"/>
      <c r="X28" s="34"/>
      <c r="Y28" s="34"/>
      <c r="Z28" s="34"/>
      <c r="AA28" s="34"/>
      <c r="AB28" s="34"/>
      <c r="AC28" s="34"/>
      <c r="AD28" s="34"/>
      <c r="AE28" s="34"/>
    </row>
    <row r="29" spans="1:31" s="2" customFormat="1" ht="6.9" customHeight="1">
      <c r="A29" s="34"/>
      <c r="B29" s="39"/>
      <c r="C29" s="34"/>
      <c r="D29" s="118"/>
      <c r="E29" s="118"/>
      <c r="F29" s="118"/>
      <c r="G29" s="118"/>
      <c r="H29" s="118"/>
      <c r="I29" s="118"/>
      <c r="J29" s="118"/>
      <c r="K29" s="118"/>
      <c r="L29" s="113"/>
      <c r="S29" s="34"/>
      <c r="T29" s="34"/>
      <c r="U29" s="34"/>
      <c r="V29" s="34"/>
      <c r="W29" s="34"/>
      <c r="X29" s="34"/>
      <c r="Y29" s="34"/>
      <c r="Z29" s="34"/>
      <c r="AA29" s="34"/>
      <c r="AB29" s="34"/>
      <c r="AC29" s="34"/>
      <c r="AD29" s="34"/>
      <c r="AE29" s="34"/>
    </row>
    <row r="30" spans="1:31" s="2" customFormat="1" ht="25.35" customHeight="1">
      <c r="A30" s="34"/>
      <c r="B30" s="39"/>
      <c r="C30" s="34"/>
      <c r="D30" s="119" t="s">
        <v>37</v>
      </c>
      <c r="E30" s="34"/>
      <c r="F30" s="34"/>
      <c r="G30" s="34"/>
      <c r="H30" s="34"/>
      <c r="I30" s="34"/>
      <c r="J30" s="120">
        <f>ROUND(J85,2)</f>
        <v>0</v>
      </c>
      <c r="K30" s="34"/>
      <c r="L30" s="113"/>
      <c r="S30" s="34"/>
      <c r="T30" s="34"/>
      <c r="U30" s="34"/>
      <c r="V30" s="34"/>
      <c r="W30" s="34"/>
      <c r="X30" s="34"/>
      <c r="Y30" s="34"/>
      <c r="Z30" s="34"/>
      <c r="AA30" s="34"/>
      <c r="AB30" s="34"/>
      <c r="AC30" s="34"/>
      <c r="AD30" s="34"/>
      <c r="AE30" s="34"/>
    </row>
    <row r="31" spans="1:31" s="2" customFormat="1" ht="6.9" customHeight="1">
      <c r="A31" s="34"/>
      <c r="B31" s="39"/>
      <c r="C31" s="34"/>
      <c r="D31" s="118"/>
      <c r="E31" s="118"/>
      <c r="F31" s="118"/>
      <c r="G31" s="118"/>
      <c r="H31" s="118"/>
      <c r="I31" s="118"/>
      <c r="J31" s="118"/>
      <c r="K31" s="118"/>
      <c r="L31" s="113"/>
      <c r="S31" s="34"/>
      <c r="T31" s="34"/>
      <c r="U31" s="34"/>
      <c r="V31" s="34"/>
      <c r="W31" s="34"/>
      <c r="X31" s="34"/>
      <c r="Y31" s="34"/>
      <c r="Z31" s="34"/>
      <c r="AA31" s="34"/>
      <c r="AB31" s="34"/>
      <c r="AC31" s="34"/>
      <c r="AD31" s="34"/>
      <c r="AE31" s="34"/>
    </row>
    <row r="32" spans="1:31" s="2" customFormat="1" ht="14.4" customHeight="1">
      <c r="A32" s="34"/>
      <c r="B32" s="39"/>
      <c r="C32" s="34"/>
      <c r="D32" s="34"/>
      <c r="E32" s="34"/>
      <c r="F32" s="121" t="s">
        <v>39</v>
      </c>
      <c r="G32" s="34"/>
      <c r="H32" s="34"/>
      <c r="I32" s="121" t="s">
        <v>38</v>
      </c>
      <c r="J32" s="121" t="s">
        <v>40</v>
      </c>
      <c r="K32" s="34"/>
      <c r="L32" s="113"/>
      <c r="S32" s="34"/>
      <c r="T32" s="34"/>
      <c r="U32" s="34"/>
      <c r="V32" s="34"/>
      <c r="W32" s="34"/>
      <c r="X32" s="34"/>
      <c r="Y32" s="34"/>
      <c r="Z32" s="34"/>
      <c r="AA32" s="34"/>
      <c r="AB32" s="34"/>
      <c r="AC32" s="34"/>
      <c r="AD32" s="34"/>
      <c r="AE32" s="34"/>
    </row>
    <row r="33" spans="1:31" s="2" customFormat="1" ht="14.4" customHeight="1">
      <c r="A33" s="34"/>
      <c r="B33" s="39"/>
      <c r="C33" s="34"/>
      <c r="D33" s="122" t="s">
        <v>41</v>
      </c>
      <c r="E33" s="112" t="s">
        <v>42</v>
      </c>
      <c r="F33" s="123">
        <f>ROUND((SUM(BE85:BE1491)),2)</f>
        <v>0</v>
      </c>
      <c r="G33" s="34"/>
      <c r="H33" s="34"/>
      <c r="I33" s="124">
        <v>0.21</v>
      </c>
      <c r="J33" s="123">
        <f>ROUND(((SUM(BE85:BE1491))*I33),2)</f>
        <v>0</v>
      </c>
      <c r="K33" s="34"/>
      <c r="L33" s="113"/>
      <c r="S33" s="34"/>
      <c r="T33" s="34"/>
      <c r="U33" s="34"/>
      <c r="V33" s="34"/>
      <c r="W33" s="34"/>
      <c r="X33" s="34"/>
      <c r="Y33" s="34"/>
      <c r="Z33" s="34"/>
      <c r="AA33" s="34"/>
      <c r="AB33" s="34"/>
      <c r="AC33" s="34"/>
      <c r="AD33" s="34"/>
      <c r="AE33" s="34"/>
    </row>
    <row r="34" spans="1:31" s="2" customFormat="1" ht="14.4" customHeight="1">
      <c r="A34" s="34"/>
      <c r="B34" s="39"/>
      <c r="C34" s="34"/>
      <c r="D34" s="34"/>
      <c r="E34" s="112" t="s">
        <v>43</v>
      </c>
      <c r="F34" s="123">
        <f>ROUND((SUM(BF85:BF1491)),2)</f>
        <v>0</v>
      </c>
      <c r="G34" s="34"/>
      <c r="H34" s="34"/>
      <c r="I34" s="124">
        <v>0.15</v>
      </c>
      <c r="J34" s="123">
        <f>ROUND(((SUM(BF85:BF1491))*I34),2)</f>
        <v>0</v>
      </c>
      <c r="K34" s="34"/>
      <c r="L34" s="113"/>
      <c r="S34" s="34"/>
      <c r="T34" s="34"/>
      <c r="U34" s="34"/>
      <c r="V34" s="34"/>
      <c r="W34" s="34"/>
      <c r="X34" s="34"/>
      <c r="Y34" s="34"/>
      <c r="Z34" s="34"/>
      <c r="AA34" s="34"/>
      <c r="AB34" s="34"/>
      <c r="AC34" s="34"/>
      <c r="AD34" s="34"/>
      <c r="AE34" s="34"/>
    </row>
    <row r="35" spans="1:31" s="2" customFormat="1" ht="14.4" customHeight="1" hidden="1">
      <c r="A35" s="34"/>
      <c r="B35" s="39"/>
      <c r="C35" s="34"/>
      <c r="D35" s="34"/>
      <c r="E35" s="112" t="s">
        <v>44</v>
      </c>
      <c r="F35" s="123">
        <f>ROUND((SUM(BG85:BG1491)),2)</f>
        <v>0</v>
      </c>
      <c r="G35" s="34"/>
      <c r="H35" s="34"/>
      <c r="I35" s="124">
        <v>0.21</v>
      </c>
      <c r="J35" s="123">
        <f>0</f>
        <v>0</v>
      </c>
      <c r="K35" s="34"/>
      <c r="L35" s="113"/>
      <c r="S35" s="34"/>
      <c r="T35" s="34"/>
      <c r="U35" s="34"/>
      <c r="V35" s="34"/>
      <c r="W35" s="34"/>
      <c r="X35" s="34"/>
      <c r="Y35" s="34"/>
      <c r="Z35" s="34"/>
      <c r="AA35" s="34"/>
      <c r="AB35" s="34"/>
      <c r="AC35" s="34"/>
      <c r="AD35" s="34"/>
      <c r="AE35" s="34"/>
    </row>
    <row r="36" spans="1:31" s="2" customFormat="1" ht="14.4" customHeight="1" hidden="1">
      <c r="A36" s="34"/>
      <c r="B36" s="39"/>
      <c r="C36" s="34"/>
      <c r="D36" s="34"/>
      <c r="E36" s="112" t="s">
        <v>45</v>
      </c>
      <c r="F36" s="123">
        <f>ROUND((SUM(BH85:BH1491)),2)</f>
        <v>0</v>
      </c>
      <c r="G36" s="34"/>
      <c r="H36" s="34"/>
      <c r="I36" s="124">
        <v>0.15</v>
      </c>
      <c r="J36" s="123">
        <f>0</f>
        <v>0</v>
      </c>
      <c r="K36" s="34"/>
      <c r="L36" s="113"/>
      <c r="S36" s="34"/>
      <c r="T36" s="34"/>
      <c r="U36" s="34"/>
      <c r="V36" s="34"/>
      <c r="W36" s="34"/>
      <c r="X36" s="34"/>
      <c r="Y36" s="34"/>
      <c r="Z36" s="34"/>
      <c r="AA36" s="34"/>
      <c r="AB36" s="34"/>
      <c r="AC36" s="34"/>
      <c r="AD36" s="34"/>
      <c r="AE36" s="34"/>
    </row>
    <row r="37" spans="1:31" s="2" customFormat="1" ht="14.4" customHeight="1" hidden="1">
      <c r="A37" s="34"/>
      <c r="B37" s="39"/>
      <c r="C37" s="34"/>
      <c r="D37" s="34"/>
      <c r="E37" s="112" t="s">
        <v>46</v>
      </c>
      <c r="F37" s="123">
        <f>ROUND((SUM(BI85:BI1491)),2)</f>
        <v>0</v>
      </c>
      <c r="G37" s="34"/>
      <c r="H37" s="34"/>
      <c r="I37" s="124">
        <v>0</v>
      </c>
      <c r="J37" s="123">
        <f>0</f>
        <v>0</v>
      </c>
      <c r="K37" s="34"/>
      <c r="L37" s="113"/>
      <c r="S37" s="34"/>
      <c r="T37" s="34"/>
      <c r="U37" s="34"/>
      <c r="V37" s="34"/>
      <c r="W37" s="34"/>
      <c r="X37" s="34"/>
      <c r="Y37" s="34"/>
      <c r="Z37" s="34"/>
      <c r="AA37" s="34"/>
      <c r="AB37" s="34"/>
      <c r="AC37" s="34"/>
      <c r="AD37" s="34"/>
      <c r="AE37" s="34"/>
    </row>
    <row r="38" spans="1:31" s="2" customFormat="1" ht="6.9" customHeight="1">
      <c r="A38" s="34"/>
      <c r="B38" s="39"/>
      <c r="C38" s="34"/>
      <c r="D38" s="34"/>
      <c r="E38" s="34"/>
      <c r="F38" s="34"/>
      <c r="G38" s="34"/>
      <c r="H38" s="34"/>
      <c r="I38" s="34"/>
      <c r="J38" s="34"/>
      <c r="K38" s="34"/>
      <c r="L38" s="113"/>
      <c r="S38" s="34"/>
      <c r="T38" s="34"/>
      <c r="U38" s="34"/>
      <c r="V38" s="34"/>
      <c r="W38" s="34"/>
      <c r="X38" s="34"/>
      <c r="Y38" s="34"/>
      <c r="Z38" s="34"/>
      <c r="AA38" s="34"/>
      <c r="AB38" s="34"/>
      <c r="AC38" s="34"/>
      <c r="AD38" s="34"/>
      <c r="AE38" s="34"/>
    </row>
    <row r="39" spans="1:31" s="2" customFormat="1" ht="25.35" customHeight="1">
      <c r="A39" s="34"/>
      <c r="B39" s="39"/>
      <c r="C39" s="125"/>
      <c r="D39" s="126" t="s">
        <v>47</v>
      </c>
      <c r="E39" s="127"/>
      <c r="F39" s="127"/>
      <c r="G39" s="128" t="s">
        <v>48</v>
      </c>
      <c r="H39" s="129" t="s">
        <v>49</v>
      </c>
      <c r="I39" s="127"/>
      <c r="J39" s="130">
        <f>SUM(J30:J37)</f>
        <v>0</v>
      </c>
      <c r="K39" s="131"/>
      <c r="L39" s="113"/>
      <c r="S39" s="34"/>
      <c r="T39" s="34"/>
      <c r="U39" s="34"/>
      <c r="V39" s="34"/>
      <c r="W39" s="34"/>
      <c r="X39" s="34"/>
      <c r="Y39" s="34"/>
      <c r="Z39" s="34"/>
      <c r="AA39" s="34"/>
      <c r="AB39" s="34"/>
      <c r="AC39" s="34"/>
      <c r="AD39" s="34"/>
      <c r="AE39" s="34"/>
    </row>
    <row r="40" spans="1:31" s="2" customFormat="1" ht="14.4" customHeight="1">
      <c r="A40" s="34"/>
      <c r="B40" s="132"/>
      <c r="C40" s="133"/>
      <c r="D40" s="133"/>
      <c r="E40" s="133"/>
      <c r="F40" s="133"/>
      <c r="G40" s="133"/>
      <c r="H40" s="133"/>
      <c r="I40" s="133"/>
      <c r="J40" s="133"/>
      <c r="K40" s="133"/>
      <c r="L40" s="113"/>
      <c r="S40" s="34"/>
      <c r="T40" s="34"/>
      <c r="U40" s="34"/>
      <c r="V40" s="34"/>
      <c r="W40" s="34"/>
      <c r="X40" s="34"/>
      <c r="Y40" s="34"/>
      <c r="Z40" s="34"/>
      <c r="AA40" s="34"/>
      <c r="AB40" s="34"/>
      <c r="AC40" s="34"/>
      <c r="AD40" s="34"/>
      <c r="AE40" s="34"/>
    </row>
    <row r="44" spans="1:31" s="2" customFormat="1" ht="6.9" customHeight="1" hidden="1">
      <c r="A44" s="34"/>
      <c r="B44" s="134"/>
      <c r="C44" s="135"/>
      <c r="D44" s="135"/>
      <c r="E44" s="135"/>
      <c r="F44" s="135"/>
      <c r="G44" s="135"/>
      <c r="H44" s="135"/>
      <c r="I44" s="135"/>
      <c r="J44" s="135"/>
      <c r="K44" s="135"/>
      <c r="L44" s="113"/>
      <c r="S44" s="34"/>
      <c r="T44" s="34"/>
      <c r="U44" s="34"/>
      <c r="V44" s="34"/>
      <c r="W44" s="34"/>
      <c r="X44" s="34"/>
      <c r="Y44" s="34"/>
      <c r="Z44" s="34"/>
      <c r="AA44" s="34"/>
      <c r="AB44" s="34"/>
      <c r="AC44" s="34"/>
      <c r="AD44" s="34"/>
      <c r="AE44" s="34"/>
    </row>
    <row r="45" spans="1:31" s="2" customFormat="1" ht="24.9" customHeight="1" hidden="1">
      <c r="A45" s="34"/>
      <c r="B45" s="35"/>
      <c r="C45" s="23" t="s">
        <v>158</v>
      </c>
      <c r="D45" s="36"/>
      <c r="E45" s="36"/>
      <c r="F45" s="36"/>
      <c r="G45" s="36"/>
      <c r="H45" s="36"/>
      <c r="I45" s="36"/>
      <c r="J45" s="36"/>
      <c r="K45" s="36"/>
      <c r="L45" s="113"/>
      <c r="S45" s="34"/>
      <c r="T45" s="34"/>
      <c r="U45" s="34"/>
      <c r="V45" s="34"/>
      <c r="W45" s="34"/>
      <c r="X45" s="34"/>
      <c r="Y45" s="34"/>
      <c r="Z45" s="34"/>
      <c r="AA45" s="34"/>
      <c r="AB45" s="34"/>
      <c r="AC45" s="34"/>
      <c r="AD45" s="34"/>
      <c r="AE45" s="34"/>
    </row>
    <row r="46" spans="1:31" s="2" customFormat="1" ht="6.9" customHeight="1" hidden="1">
      <c r="A46" s="34"/>
      <c r="B46" s="35"/>
      <c r="C46" s="36"/>
      <c r="D46" s="36"/>
      <c r="E46" s="36"/>
      <c r="F46" s="36"/>
      <c r="G46" s="36"/>
      <c r="H46" s="36"/>
      <c r="I46" s="36"/>
      <c r="J46" s="36"/>
      <c r="K46" s="36"/>
      <c r="L46" s="113"/>
      <c r="S46" s="34"/>
      <c r="T46" s="34"/>
      <c r="U46" s="34"/>
      <c r="V46" s="34"/>
      <c r="W46" s="34"/>
      <c r="X46" s="34"/>
      <c r="Y46" s="34"/>
      <c r="Z46" s="34"/>
      <c r="AA46" s="34"/>
      <c r="AB46" s="34"/>
      <c r="AC46" s="34"/>
      <c r="AD46" s="34"/>
      <c r="AE46" s="34"/>
    </row>
    <row r="47" spans="1:31" s="2" customFormat="1" ht="12" customHeight="1" hidden="1">
      <c r="A47" s="34"/>
      <c r="B47" s="35"/>
      <c r="C47" s="29" t="s">
        <v>16</v>
      </c>
      <c r="D47" s="36"/>
      <c r="E47" s="36"/>
      <c r="F47" s="36"/>
      <c r="G47" s="36"/>
      <c r="H47" s="36"/>
      <c r="I47" s="36"/>
      <c r="J47" s="36"/>
      <c r="K47" s="36"/>
      <c r="L47" s="113"/>
      <c r="S47" s="34"/>
      <c r="T47" s="34"/>
      <c r="U47" s="34"/>
      <c r="V47" s="34"/>
      <c r="W47" s="34"/>
      <c r="X47" s="34"/>
      <c r="Y47" s="34"/>
      <c r="Z47" s="34"/>
      <c r="AA47" s="34"/>
      <c r="AB47" s="34"/>
      <c r="AC47" s="34"/>
      <c r="AD47" s="34"/>
      <c r="AE47" s="34"/>
    </row>
    <row r="48" spans="1:31" s="2" customFormat="1" ht="16.5" customHeight="1" hidden="1">
      <c r="A48" s="34"/>
      <c r="B48" s="35"/>
      <c r="C48" s="36"/>
      <c r="D48" s="36"/>
      <c r="E48" s="288" t="str">
        <f>E7</f>
        <v>Cyklická údržba trati v úseku Praha-Holešovice - Vraňany</v>
      </c>
      <c r="F48" s="289"/>
      <c r="G48" s="289"/>
      <c r="H48" s="289"/>
      <c r="I48" s="36"/>
      <c r="J48" s="36"/>
      <c r="K48" s="36"/>
      <c r="L48" s="113"/>
      <c r="S48" s="34"/>
      <c r="T48" s="34"/>
      <c r="U48" s="34"/>
      <c r="V48" s="34"/>
      <c r="W48" s="34"/>
      <c r="X48" s="34"/>
      <c r="Y48" s="34"/>
      <c r="Z48" s="34"/>
      <c r="AA48" s="34"/>
      <c r="AB48" s="34"/>
      <c r="AC48" s="34"/>
      <c r="AD48" s="34"/>
      <c r="AE48" s="34"/>
    </row>
    <row r="49" spans="1:31" s="2" customFormat="1" ht="12" customHeight="1" hidden="1">
      <c r="A49" s="34"/>
      <c r="B49" s="35"/>
      <c r="C49" s="29" t="s">
        <v>156</v>
      </c>
      <c r="D49" s="36"/>
      <c r="E49" s="36"/>
      <c r="F49" s="36"/>
      <c r="G49" s="36"/>
      <c r="H49" s="36"/>
      <c r="I49" s="36"/>
      <c r="J49" s="36"/>
      <c r="K49" s="36"/>
      <c r="L49" s="113"/>
      <c r="S49" s="34"/>
      <c r="T49" s="34"/>
      <c r="U49" s="34"/>
      <c r="V49" s="34"/>
      <c r="W49" s="34"/>
      <c r="X49" s="34"/>
      <c r="Y49" s="34"/>
      <c r="Z49" s="34"/>
      <c r="AA49" s="34"/>
      <c r="AB49" s="34"/>
      <c r="AC49" s="34"/>
      <c r="AD49" s="34"/>
      <c r="AE49" s="34"/>
    </row>
    <row r="50" spans="1:31" s="2" customFormat="1" ht="16.5" customHeight="1" hidden="1">
      <c r="A50" s="34"/>
      <c r="B50" s="35"/>
      <c r="C50" s="36"/>
      <c r="D50" s="36"/>
      <c r="E50" s="280" t="str">
        <f>E9</f>
        <v>SO 08 - Kralupy nad Vltavou</v>
      </c>
      <c r="F50" s="287"/>
      <c r="G50" s="287"/>
      <c r="H50" s="287"/>
      <c r="I50" s="36"/>
      <c r="J50" s="36"/>
      <c r="K50" s="36"/>
      <c r="L50" s="113"/>
      <c r="S50" s="34"/>
      <c r="T50" s="34"/>
      <c r="U50" s="34"/>
      <c r="V50" s="34"/>
      <c r="W50" s="34"/>
      <c r="X50" s="34"/>
      <c r="Y50" s="34"/>
      <c r="Z50" s="34"/>
      <c r="AA50" s="34"/>
      <c r="AB50" s="34"/>
      <c r="AC50" s="34"/>
      <c r="AD50" s="34"/>
      <c r="AE50" s="34"/>
    </row>
    <row r="51" spans="1:31" s="2" customFormat="1" ht="6.9" customHeight="1" hidden="1">
      <c r="A51" s="34"/>
      <c r="B51" s="35"/>
      <c r="C51" s="36"/>
      <c r="D51" s="36"/>
      <c r="E51" s="36"/>
      <c r="F51" s="36"/>
      <c r="G51" s="36"/>
      <c r="H51" s="36"/>
      <c r="I51" s="36"/>
      <c r="J51" s="36"/>
      <c r="K51" s="36"/>
      <c r="L51" s="113"/>
      <c r="S51" s="34"/>
      <c r="T51" s="34"/>
      <c r="U51" s="34"/>
      <c r="V51" s="34"/>
      <c r="W51" s="34"/>
      <c r="X51" s="34"/>
      <c r="Y51" s="34"/>
      <c r="Z51" s="34"/>
      <c r="AA51" s="34"/>
      <c r="AB51" s="34"/>
      <c r="AC51" s="34"/>
      <c r="AD51" s="34"/>
      <c r="AE51" s="34"/>
    </row>
    <row r="52" spans="1:31" s="2" customFormat="1" ht="12" customHeight="1" hidden="1">
      <c r="A52" s="34"/>
      <c r="B52" s="35"/>
      <c r="C52" s="29" t="s">
        <v>21</v>
      </c>
      <c r="D52" s="36"/>
      <c r="E52" s="36"/>
      <c r="F52" s="27" t="str">
        <f>F12</f>
        <v xml:space="preserve"> </v>
      </c>
      <c r="G52" s="36"/>
      <c r="H52" s="36"/>
      <c r="I52" s="29" t="s">
        <v>23</v>
      </c>
      <c r="J52" s="59" t="str">
        <f>IF(J12="","",J12)</f>
        <v>24. 2. 2023</v>
      </c>
      <c r="K52" s="36"/>
      <c r="L52" s="113"/>
      <c r="S52" s="34"/>
      <c r="T52" s="34"/>
      <c r="U52" s="34"/>
      <c r="V52" s="34"/>
      <c r="W52" s="34"/>
      <c r="X52" s="34"/>
      <c r="Y52" s="34"/>
      <c r="Z52" s="34"/>
      <c r="AA52" s="34"/>
      <c r="AB52" s="34"/>
      <c r="AC52" s="34"/>
      <c r="AD52" s="34"/>
      <c r="AE52" s="34"/>
    </row>
    <row r="53" spans="1:31" s="2" customFormat="1" ht="6.9" customHeight="1" hidden="1">
      <c r="A53" s="34"/>
      <c r="B53" s="35"/>
      <c r="C53" s="36"/>
      <c r="D53" s="36"/>
      <c r="E53" s="36"/>
      <c r="F53" s="36"/>
      <c r="G53" s="36"/>
      <c r="H53" s="36"/>
      <c r="I53" s="36"/>
      <c r="J53" s="36"/>
      <c r="K53" s="36"/>
      <c r="L53" s="113"/>
      <c r="S53" s="34"/>
      <c r="T53" s="34"/>
      <c r="U53" s="34"/>
      <c r="V53" s="34"/>
      <c r="W53" s="34"/>
      <c r="X53" s="34"/>
      <c r="Y53" s="34"/>
      <c r="Z53" s="34"/>
      <c r="AA53" s="34"/>
      <c r="AB53" s="34"/>
      <c r="AC53" s="34"/>
      <c r="AD53" s="34"/>
      <c r="AE53" s="34"/>
    </row>
    <row r="54" spans="1:31" s="2" customFormat="1" ht="15.15" customHeight="1" hidden="1">
      <c r="A54" s="34"/>
      <c r="B54" s="35"/>
      <c r="C54" s="29" t="s">
        <v>25</v>
      </c>
      <c r="D54" s="36"/>
      <c r="E54" s="36"/>
      <c r="F54" s="27" t="str">
        <f>E15</f>
        <v>Ing. Aleš Bednář</v>
      </c>
      <c r="G54" s="36"/>
      <c r="H54" s="36"/>
      <c r="I54" s="29" t="s">
        <v>31</v>
      </c>
      <c r="J54" s="32" t="str">
        <f>E21</f>
        <v xml:space="preserve"> </v>
      </c>
      <c r="K54" s="36"/>
      <c r="L54" s="113"/>
      <c r="S54" s="34"/>
      <c r="T54" s="34"/>
      <c r="U54" s="34"/>
      <c r="V54" s="34"/>
      <c r="W54" s="34"/>
      <c r="X54" s="34"/>
      <c r="Y54" s="34"/>
      <c r="Z54" s="34"/>
      <c r="AA54" s="34"/>
      <c r="AB54" s="34"/>
      <c r="AC54" s="34"/>
      <c r="AD54" s="34"/>
      <c r="AE54" s="34"/>
    </row>
    <row r="55" spans="1:31" s="2" customFormat="1" ht="15.15" customHeight="1" hidden="1">
      <c r="A55" s="34"/>
      <c r="B55" s="35"/>
      <c r="C55" s="29" t="s">
        <v>29</v>
      </c>
      <c r="D55" s="36"/>
      <c r="E55" s="36"/>
      <c r="F55" s="27" t="str">
        <f>IF(E18="","",E18)</f>
        <v>Vyplň údaj</v>
      </c>
      <c r="G55" s="36"/>
      <c r="H55" s="36"/>
      <c r="I55" s="29" t="s">
        <v>33</v>
      </c>
      <c r="J55" s="32" t="str">
        <f>E24</f>
        <v>Lukáš Kot</v>
      </c>
      <c r="K55" s="36"/>
      <c r="L55" s="113"/>
      <c r="S55" s="34"/>
      <c r="T55" s="34"/>
      <c r="U55" s="34"/>
      <c r="V55" s="34"/>
      <c r="W55" s="34"/>
      <c r="X55" s="34"/>
      <c r="Y55" s="34"/>
      <c r="Z55" s="34"/>
      <c r="AA55" s="34"/>
      <c r="AB55" s="34"/>
      <c r="AC55" s="34"/>
      <c r="AD55" s="34"/>
      <c r="AE55" s="34"/>
    </row>
    <row r="56" spans="1:31" s="2" customFormat="1" ht="10.35" customHeight="1" hidden="1">
      <c r="A56" s="34"/>
      <c r="B56" s="35"/>
      <c r="C56" s="36"/>
      <c r="D56" s="36"/>
      <c r="E56" s="36"/>
      <c r="F56" s="36"/>
      <c r="G56" s="36"/>
      <c r="H56" s="36"/>
      <c r="I56" s="36"/>
      <c r="J56" s="36"/>
      <c r="K56" s="36"/>
      <c r="L56" s="113"/>
      <c r="S56" s="34"/>
      <c r="T56" s="34"/>
      <c r="U56" s="34"/>
      <c r="V56" s="34"/>
      <c r="W56" s="34"/>
      <c r="X56" s="34"/>
      <c r="Y56" s="34"/>
      <c r="Z56" s="34"/>
      <c r="AA56" s="34"/>
      <c r="AB56" s="34"/>
      <c r="AC56" s="34"/>
      <c r="AD56" s="34"/>
      <c r="AE56" s="34"/>
    </row>
    <row r="57" spans="1:31" s="2" customFormat="1" ht="29.25" customHeight="1" hidden="1">
      <c r="A57" s="34"/>
      <c r="B57" s="35"/>
      <c r="C57" s="136" t="s">
        <v>159</v>
      </c>
      <c r="D57" s="137"/>
      <c r="E57" s="137"/>
      <c r="F57" s="137"/>
      <c r="G57" s="137"/>
      <c r="H57" s="137"/>
      <c r="I57" s="137"/>
      <c r="J57" s="138" t="s">
        <v>160</v>
      </c>
      <c r="K57" s="137"/>
      <c r="L57" s="113"/>
      <c r="S57" s="34"/>
      <c r="T57" s="34"/>
      <c r="U57" s="34"/>
      <c r="V57" s="34"/>
      <c r="W57" s="34"/>
      <c r="X57" s="34"/>
      <c r="Y57" s="34"/>
      <c r="Z57" s="34"/>
      <c r="AA57" s="34"/>
      <c r="AB57" s="34"/>
      <c r="AC57" s="34"/>
      <c r="AD57" s="34"/>
      <c r="AE57" s="34"/>
    </row>
    <row r="58" spans="1:31" s="2" customFormat="1" ht="10.35" customHeight="1" hidden="1">
      <c r="A58" s="34"/>
      <c r="B58" s="35"/>
      <c r="C58" s="36"/>
      <c r="D58" s="36"/>
      <c r="E58" s="36"/>
      <c r="F58" s="36"/>
      <c r="G58" s="36"/>
      <c r="H58" s="36"/>
      <c r="I58" s="36"/>
      <c r="J58" s="36"/>
      <c r="K58" s="36"/>
      <c r="L58" s="113"/>
      <c r="S58" s="34"/>
      <c r="T58" s="34"/>
      <c r="U58" s="34"/>
      <c r="V58" s="34"/>
      <c r="W58" s="34"/>
      <c r="X58" s="34"/>
      <c r="Y58" s="34"/>
      <c r="Z58" s="34"/>
      <c r="AA58" s="34"/>
      <c r="AB58" s="34"/>
      <c r="AC58" s="34"/>
      <c r="AD58" s="34"/>
      <c r="AE58" s="34"/>
    </row>
    <row r="59" spans="1:47" s="2" customFormat="1" ht="22.8" customHeight="1" hidden="1">
      <c r="A59" s="34"/>
      <c r="B59" s="35"/>
      <c r="C59" s="139" t="s">
        <v>69</v>
      </c>
      <c r="D59" s="36"/>
      <c r="E59" s="36"/>
      <c r="F59" s="36"/>
      <c r="G59" s="36"/>
      <c r="H59" s="36"/>
      <c r="I59" s="36"/>
      <c r="J59" s="77">
        <f>J85</f>
        <v>0</v>
      </c>
      <c r="K59" s="36"/>
      <c r="L59" s="113"/>
      <c r="S59" s="34"/>
      <c r="T59" s="34"/>
      <c r="U59" s="34"/>
      <c r="V59" s="34"/>
      <c r="W59" s="34"/>
      <c r="X59" s="34"/>
      <c r="Y59" s="34"/>
      <c r="Z59" s="34"/>
      <c r="AA59" s="34"/>
      <c r="AB59" s="34"/>
      <c r="AC59" s="34"/>
      <c r="AD59" s="34"/>
      <c r="AE59" s="34"/>
      <c r="AU59" s="17" t="s">
        <v>161</v>
      </c>
    </row>
    <row r="60" spans="2:12" s="9" customFormat="1" ht="24.9" customHeight="1" hidden="1">
      <c r="B60" s="140"/>
      <c r="C60" s="141"/>
      <c r="D60" s="142" t="s">
        <v>162</v>
      </c>
      <c r="E60" s="143"/>
      <c r="F60" s="143"/>
      <c r="G60" s="143"/>
      <c r="H60" s="143"/>
      <c r="I60" s="143"/>
      <c r="J60" s="144">
        <f>J86</f>
        <v>0</v>
      </c>
      <c r="K60" s="141"/>
      <c r="L60" s="145"/>
    </row>
    <row r="61" spans="2:12" s="10" customFormat="1" ht="19.95" customHeight="1" hidden="1">
      <c r="B61" s="146"/>
      <c r="C61" s="97"/>
      <c r="D61" s="147" t="s">
        <v>332</v>
      </c>
      <c r="E61" s="148"/>
      <c r="F61" s="148"/>
      <c r="G61" s="148"/>
      <c r="H61" s="148"/>
      <c r="I61" s="148"/>
      <c r="J61" s="149">
        <f>J87</f>
        <v>0</v>
      </c>
      <c r="K61" s="97"/>
      <c r="L61" s="150"/>
    </row>
    <row r="62" spans="2:12" s="10" customFormat="1" ht="19.95" customHeight="1" hidden="1">
      <c r="B62" s="146"/>
      <c r="C62" s="97"/>
      <c r="D62" s="147" t="s">
        <v>248</v>
      </c>
      <c r="E62" s="148"/>
      <c r="F62" s="148"/>
      <c r="G62" s="148"/>
      <c r="H62" s="148"/>
      <c r="I62" s="148"/>
      <c r="J62" s="149">
        <f>J99</f>
        <v>0</v>
      </c>
      <c r="K62" s="97"/>
      <c r="L62" s="150"/>
    </row>
    <row r="63" spans="2:12" s="10" customFormat="1" ht="19.95" customHeight="1" hidden="1">
      <c r="B63" s="146"/>
      <c r="C63" s="97"/>
      <c r="D63" s="147" t="s">
        <v>163</v>
      </c>
      <c r="E63" s="148"/>
      <c r="F63" s="148"/>
      <c r="G63" s="148"/>
      <c r="H63" s="148"/>
      <c r="I63" s="148"/>
      <c r="J63" s="149">
        <f>J808</f>
        <v>0</v>
      </c>
      <c r="K63" s="97"/>
      <c r="L63" s="150"/>
    </row>
    <row r="64" spans="2:12" s="10" customFormat="1" ht="19.95" customHeight="1" hidden="1">
      <c r="B64" s="146"/>
      <c r="C64" s="97"/>
      <c r="D64" s="147" t="s">
        <v>164</v>
      </c>
      <c r="E64" s="148"/>
      <c r="F64" s="148"/>
      <c r="G64" s="148"/>
      <c r="H64" s="148"/>
      <c r="I64" s="148"/>
      <c r="J64" s="149">
        <f>J845</f>
        <v>0</v>
      </c>
      <c r="K64" s="97"/>
      <c r="L64" s="150"/>
    </row>
    <row r="65" spans="2:12" s="10" customFormat="1" ht="19.95" customHeight="1" hidden="1">
      <c r="B65" s="146"/>
      <c r="C65" s="97"/>
      <c r="D65" s="147" t="s">
        <v>165</v>
      </c>
      <c r="E65" s="148"/>
      <c r="F65" s="148"/>
      <c r="G65" s="148"/>
      <c r="H65" s="148"/>
      <c r="I65" s="148"/>
      <c r="J65" s="149">
        <f>J1438</f>
        <v>0</v>
      </c>
      <c r="K65" s="97"/>
      <c r="L65" s="150"/>
    </row>
    <row r="66" spans="1:31" s="2" customFormat="1" ht="21.75" customHeight="1" hidden="1">
      <c r="A66" s="34"/>
      <c r="B66" s="35"/>
      <c r="C66" s="36"/>
      <c r="D66" s="36"/>
      <c r="E66" s="36"/>
      <c r="F66" s="36"/>
      <c r="G66" s="36"/>
      <c r="H66" s="36"/>
      <c r="I66" s="36"/>
      <c r="J66" s="36"/>
      <c r="K66" s="36"/>
      <c r="L66" s="113"/>
      <c r="S66" s="34"/>
      <c r="T66" s="34"/>
      <c r="U66" s="34"/>
      <c r="V66" s="34"/>
      <c r="W66" s="34"/>
      <c r="X66" s="34"/>
      <c r="Y66" s="34"/>
      <c r="Z66" s="34"/>
      <c r="AA66" s="34"/>
      <c r="AB66" s="34"/>
      <c r="AC66" s="34"/>
      <c r="AD66" s="34"/>
      <c r="AE66" s="34"/>
    </row>
    <row r="67" spans="1:31" s="2" customFormat="1" ht="6.9" customHeight="1" hidden="1">
      <c r="A67" s="34"/>
      <c r="B67" s="47"/>
      <c r="C67" s="48"/>
      <c r="D67" s="48"/>
      <c r="E67" s="48"/>
      <c r="F67" s="48"/>
      <c r="G67" s="48"/>
      <c r="H67" s="48"/>
      <c r="I67" s="48"/>
      <c r="J67" s="48"/>
      <c r="K67" s="48"/>
      <c r="L67" s="113"/>
      <c r="S67" s="34"/>
      <c r="T67" s="34"/>
      <c r="U67" s="34"/>
      <c r="V67" s="34"/>
      <c r="W67" s="34"/>
      <c r="X67" s="34"/>
      <c r="Y67" s="34"/>
      <c r="Z67" s="34"/>
      <c r="AA67" s="34"/>
      <c r="AB67" s="34"/>
      <c r="AC67" s="34"/>
      <c r="AD67" s="34"/>
      <c r="AE67" s="34"/>
    </row>
    <row r="68" ht="12" hidden="1"/>
    <row r="69" ht="12" hidden="1"/>
    <row r="70" ht="12" hidden="1"/>
    <row r="71" spans="1:31" s="2" customFormat="1" ht="6.9" customHeight="1">
      <c r="A71" s="34"/>
      <c r="B71" s="49"/>
      <c r="C71" s="50"/>
      <c r="D71" s="50"/>
      <c r="E71" s="50"/>
      <c r="F71" s="50"/>
      <c r="G71" s="50"/>
      <c r="H71" s="50"/>
      <c r="I71" s="50"/>
      <c r="J71" s="50"/>
      <c r="K71" s="50"/>
      <c r="L71" s="113"/>
      <c r="S71" s="34"/>
      <c r="T71" s="34"/>
      <c r="U71" s="34"/>
      <c r="V71" s="34"/>
      <c r="W71" s="34"/>
      <c r="X71" s="34"/>
      <c r="Y71" s="34"/>
      <c r="Z71" s="34"/>
      <c r="AA71" s="34"/>
      <c r="AB71" s="34"/>
      <c r="AC71" s="34"/>
      <c r="AD71" s="34"/>
      <c r="AE71" s="34"/>
    </row>
    <row r="72" spans="1:31" s="2" customFormat="1" ht="24.9" customHeight="1">
      <c r="A72" s="34"/>
      <c r="B72" s="35"/>
      <c r="C72" s="23" t="s">
        <v>166</v>
      </c>
      <c r="D72" s="36"/>
      <c r="E72" s="36"/>
      <c r="F72" s="36"/>
      <c r="G72" s="36"/>
      <c r="H72" s="36"/>
      <c r="I72" s="36"/>
      <c r="J72" s="36"/>
      <c r="K72" s="36"/>
      <c r="L72" s="113"/>
      <c r="S72" s="34"/>
      <c r="T72" s="34"/>
      <c r="U72" s="34"/>
      <c r="V72" s="34"/>
      <c r="W72" s="34"/>
      <c r="X72" s="34"/>
      <c r="Y72" s="34"/>
      <c r="Z72" s="34"/>
      <c r="AA72" s="34"/>
      <c r="AB72" s="34"/>
      <c r="AC72" s="34"/>
      <c r="AD72" s="34"/>
      <c r="AE72" s="34"/>
    </row>
    <row r="73" spans="1:31" s="2" customFormat="1" ht="6.9" customHeight="1">
      <c r="A73" s="34"/>
      <c r="B73" s="35"/>
      <c r="C73" s="36"/>
      <c r="D73" s="36"/>
      <c r="E73" s="36"/>
      <c r="F73" s="36"/>
      <c r="G73" s="36"/>
      <c r="H73" s="36"/>
      <c r="I73" s="36"/>
      <c r="J73" s="36"/>
      <c r="K73" s="36"/>
      <c r="L73" s="113"/>
      <c r="S73" s="34"/>
      <c r="T73" s="34"/>
      <c r="U73" s="34"/>
      <c r="V73" s="34"/>
      <c r="W73" s="34"/>
      <c r="X73" s="34"/>
      <c r="Y73" s="34"/>
      <c r="Z73" s="34"/>
      <c r="AA73" s="34"/>
      <c r="AB73" s="34"/>
      <c r="AC73" s="34"/>
      <c r="AD73" s="34"/>
      <c r="AE73" s="34"/>
    </row>
    <row r="74" spans="1:31" s="2" customFormat="1" ht="12" customHeight="1">
      <c r="A74" s="34"/>
      <c r="B74" s="35"/>
      <c r="C74" s="29" t="s">
        <v>16</v>
      </c>
      <c r="D74" s="36"/>
      <c r="E74" s="36"/>
      <c r="F74" s="36"/>
      <c r="G74" s="36"/>
      <c r="H74" s="36"/>
      <c r="I74" s="36"/>
      <c r="J74" s="36"/>
      <c r="K74" s="36"/>
      <c r="L74" s="113"/>
      <c r="S74" s="34"/>
      <c r="T74" s="34"/>
      <c r="U74" s="34"/>
      <c r="V74" s="34"/>
      <c r="W74" s="34"/>
      <c r="X74" s="34"/>
      <c r="Y74" s="34"/>
      <c r="Z74" s="34"/>
      <c r="AA74" s="34"/>
      <c r="AB74" s="34"/>
      <c r="AC74" s="34"/>
      <c r="AD74" s="34"/>
      <c r="AE74" s="34"/>
    </row>
    <row r="75" spans="1:31" s="2" customFormat="1" ht="16.5" customHeight="1">
      <c r="A75" s="34"/>
      <c r="B75" s="35"/>
      <c r="C75" s="36"/>
      <c r="D75" s="36"/>
      <c r="E75" s="288" t="str">
        <f>E7</f>
        <v>Cyklická údržba trati v úseku Praha-Holešovice - Vraňany</v>
      </c>
      <c r="F75" s="289"/>
      <c r="G75" s="289"/>
      <c r="H75" s="289"/>
      <c r="I75" s="36"/>
      <c r="J75" s="36"/>
      <c r="K75" s="36"/>
      <c r="L75" s="113"/>
      <c r="S75" s="34"/>
      <c r="T75" s="34"/>
      <c r="U75" s="34"/>
      <c r="V75" s="34"/>
      <c r="W75" s="34"/>
      <c r="X75" s="34"/>
      <c r="Y75" s="34"/>
      <c r="Z75" s="34"/>
      <c r="AA75" s="34"/>
      <c r="AB75" s="34"/>
      <c r="AC75" s="34"/>
      <c r="AD75" s="34"/>
      <c r="AE75" s="34"/>
    </row>
    <row r="76" spans="1:31" s="2" customFormat="1" ht="12" customHeight="1">
      <c r="A76" s="34"/>
      <c r="B76" s="35"/>
      <c r="C76" s="29" t="s">
        <v>156</v>
      </c>
      <c r="D76" s="36"/>
      <c r="E76" s="36"/>
      <c r="F76" s="36"/>
      <c r="G76" s="36"/>
      <c r="H76" s="36"/>
      <c r="I76" s="36"/>
      <c r="J76" s="36"/>
      <c r="K76" s="36"/>
      <c r="L76" s="113"/>
      <c r="S76" s="34"/>
      <c r="T76" s="34"/>
      <c r="U76" s="34"/>
      <c r="V76" s="34"/>
      <c r="W76" s="34"/>
      <c r="X76" s="34"/>
      <c r="Y76" s="34"/>
      <c r="Z76" s="34"/>
      <c r="AA76" s="34"/>
      <c r="AB76" s="34"/>
      <c r="AC76" s="34"/>
      <c r="AD76" s="34"/>
      <c r="AE76" s="34"/>
    </row>
    <row r="77" spans="1:31" s="2" customFormat="1" ht="16.5" customHeight="1">
      <c r="A77" s="34"/>
      <c r="B77" s="35"/>
      <c r="C77" s="36"/>
      <c r="D77" s="36"/>
      <c r="E77" s="280" t="str">
        <f>E9</f>
        <v>SO 08 - Kralupy nad Vltavou</v>
      </c>
      <c r="F77" s="287"/>
      <c r="G77" s="287"/>
      <c r="H77" s="287"/>
      <c r="I77" s="36"/>
      <c r="J77" s="36"/>
      <c r="K77" s="36"/>
      <c r="L77" s="113"/>
      <c r="S77" s="34"/>
      <c r="T77" s="34"/>
      <c r="U77" s="34"/>
      <c r="V77" s="34"/>
      <c r="W77" s="34"/>
      <c r="X77" s="34"/>
      <c r="Y77" s="34"/>
      <c r="Z77" s="34"/>
      <c r="AA77" s="34"/>
      <c r="AB77" s="34"/>
      <c r="AC77" s="34"/>
      <c r="AD77" s="34"/>
      <c r="AE77" s="34"/>
    </row>
    <row r="78" spans="1:31" s="2" customFormat="1" ht="6.9" customHeight="1">
      <c r="A78" s="34"/>
      <c r="B78" s="35"/>
      <c r="C78" s="36"/>
      <c r="D78" s="36"/>
      <c r="E78" s="36"/>
      <c r="F78" s="36"/>
      <c r="G78" s="36"/>
      <c r="H78" s="36"/>
      <c r="I78" s="36"/>
      <c r="J78" s="36"/>
      <c r="K78" s="36"/>
      <c r="L78" s="113"/>
      <c r="S78" s="34"/>
      <c r="T78" s="34"/>
      <c r="U78" s="34"/>
      <c r="V78" s="34"/>
      <c r="W78" s="34"/>
      <c r="X78" s="34"/>
      <c r="Y78" s="34"/>
      <c r="Z78" s="34"/>
      <c r="AA78" s="34"/>
      <c r="AB78" s="34"/>
      <c r="AC78" s="34"/>
      <c r="AD78" s="34"/>
      <c r="AE78" s="34"/>
    </row>
    <row r="79" spans="1:31" s="2" customFormat="1" ht="12" customHeight="1">
      <c r="A79" s="34"/>
      <c r="B79" s="35"/>
      <c r="C79" s="29" t="s">
        <v>21</v>
      </c>
      <c r="D79" s="36"/>
      <c r="E79" s="36"/>
      <c r="F79" s="27" t="str">
        <f>F12</f>
        <v xml:space="preserve"> </v>
      </c>
      <c r="G79" s="36"/>
      <c r="H79" s="36"/>
      <c r="I79" s="29" t="s">
        <v>23</v>
      </c>
      <c r="J79" s="59" t="str">
        <f>IF(J12="","",J12)</f>
        <v>24. 2. 2023</v>
      </c>
      <c r="K79" s="36"/>
      <c r="L79" s="113"/>
      <c r="S79" s="34"/>
      <c r="T79" s="34"/>
      <c r="U79" s="34"/>
      <c r="V79" s="34"/>
      <c r="W79" s="34"/>
      <c r="X79" s="34"/>
      <c r="Y79" s="34"/>
      <c r="Z79" s="34"/>
      <c r="AA79" s="34"/>
      <c r="AB79" s="34"/>
      <c r="AC79" s="34"/>
      <c r="AD79" s="34"/>
      <c r="AE79" s="34"/>
    </row>
    <row r="80" spans="1:31" s="2" customFormat="1" ht="6.9" customHeight="1">
      <c r="A80" s="34"/>
      <c r="B80" s="35"/>
      <c r="C80" s="36"/>
      <c r="D80" s="36"/>
      <c r="E80" s="36"/>
      <c r="F80" s="36"/>
      <c r="G80" s="36"/>
      <c r="H80" s="36"/>
      <c r="I80" s="36"/>
      <c r="J80" s="36"/>
      <c r="K80" s="36"/>
      <c r="L80" s="113"/>
      <c r="S80" s="34"/>
      <c r="T80" s="34"/>
      <c r="U80" s="34"/>
      <c r="V80" s="34"/>
      <c r="W80" s="34"/>
      <c r="X80" s="34"/>
      <c r="Y80" s="34"/>
      <c r="Z80" s="34"/>
      <c r="AA80" s="34"/>
      <c r="AB80" s="34"/>
      <c r="AC80" s="34"/>
      <c r="AD80" s="34"/>
      <c r="AE80" s="34"/>
    </row>
    <row r="81" spans="1:31" s="2" customFormat="1" ht="15.15" customHeight="1">
      <c r="A81" s="34"/>
      <c r="B81" s="35"/>
      <c r="C81" s="29" t="s">
        <v>25</v>
      </c>
      <c r="D81" s="36"/>
      <c r="E81" s="36"/>
      <c r="F81" s="27" t="str">
        <f>E15</f>
        <v>Ing. Aleš Bednář</v>
      </c>
      <c r="G81" s="36"/>
      <c r="H81" s="36"/>
      <c r="I81" s="29" t="s">
        <v>31</v>
      </c>
      <c r="J81" s="32" t="str">
        <f>E21</f>
        <v xml:space="preserve"> </v>
      </c>
      <c r="K81" s="36"/>
      <c r="L81" s="113"/>
      <c r="S81" s="34"/>
      <c r="T81" s="34"/>
      <c r="U81" s="34"/>
      <c r="V81" s="34"/>
      <c r="W81" s="34"/>
      <c r="X81" s="34"/>
      <c r="Y81" s="34"/>
      <c r="Z81" s="34"/>
      <c r="AA81" s="34"/>
      <c r="AB81" s="34"/>
      <c r="AC81" s="34"/>
      <c r="AD81" s="34"/>
      <c r="AE81" s="34"/>
    </row>
    <row r="82" spans="1:31" s="2" customFormat="1" ht="15.15" customHeight="1">
      <c r="A82" s="34"/>
      <c r="B82" s="35"/>
      <c r="C82" s="29" t="s">
        <v>29</v>
      </c>
      <c r="D82" s="36"/>
      <c r="E82" s="36"/>
      <c r="F82" s="27" t="str">
        <f>IF(E18="","",E18)</f>
        <v>Vyplň údaj</v>
      </c>
      <c r="G82" s="36"/>
      <c r="H82" s="36"/>
      <c r="I82" s="29" t="s">
        <v>33</v>
      </c>
      <c r="J82" s="32" t="str">
        <f>E24</f>
        <v>Lukáš Kot</v>
      </c>
      <c r="K82" s="36"/>
      <c r="L82" s="113"/>
      <c r="S82" s="34"/>
      <c r="T82" s="34"/>
      <c r="U82" s="34"/>
      <c r="V82" s="34"/>
      <c r="W82" s="34"/>
      <c r="X82" s="34"/>
      <c r="Y82" s="34"/>
      <c r="Z82" s="34"/>
      <c r="AA82" s="34"/>
      <c r="AB82" s="34"/>
      <c r="AC82" s="34"/>
      <c r="AD82" s="34"/>
      <c r="AE82" s="34"/>
    </row>
    <row r="83" spans="1:31" s="2" customFormat="1" ht="10.35" customHeight="1">
      <c r="A83" s="34"/>
      <c r="B83" s="35"/>
      <c r="C83" s="36"/>
      <c r="D83" s="36"/>
      <c r="E83" s="36"/>
      <c r="F83" s="36"/>
      <c r="G83" s="36"/>
      <c r="H83" s="36"/>
      <c r="I83" s="36"/>
      <c r="J83" s="36"/>
      <c r="K83" s="36"/>
      <c r="L83" s="113"/>
      <c r="S83" s="34"/>
      <c r="T83" s="34"/>
      <c r="U83" s="34"/>
      <c r="V83" s="34"/>
      <c r="W83" s="34"/>
      <c r="X83" s="34"/>
      <c r="Y83" s="34"/>
      <c r="Z83" s="34"/>
      <c r="AA83" s="34"/>
      <c r="AB83" s="34"/>
      <c r="AC83" s="34"/>
      <c r="AD83" s="34"/>
      <c r="AE83" s="34"/>
    </row>
    <row r="84" spans="1:31" s="11" customFormat="1" ht="29.25" customHeight="1">
      <c r="A84" s="151"/>
      <c r="B84" s="152"/>
      <c r="C84" s="153" t="s">
        <v>167</v>
      </c>
      <c r="D84" s="154" t="s">
        <v>56</v>
      </c>
      <c r="E84" s="154" t="s">
        <v>52</v>
      </c>
      <c r="F84" s="154" t="s">
        <v>53</v>
      </c>
      <c r="G84" s="154" t="s">
        <v>168</v>
      </c>
      <c r="H84" s="154" t="s">
        <v>169</v>
      </c>
      <c r="I84" s="154" t="s">
        <v>170</v>
      </c>
      <c r="J84" s="154" t="s">
        <v>160</v>
      </c>
      <c r="K84" s="155" t="s">
        <v>171</v>
      </c>
      <c r="L84" s="156"/>
      <c r="M84" s="68" t="s">
        <v>19</v>
      </c>
      <c r="N84" s="69" t="s">
        <v>41</v>
      </c>
      <c r="O84" s="69" t="s">
        <v>172</v>
      </c>
      <c r="P84" s="69" t="s">
        <v>173</v>
      </c>
      <c r="Q84" s="69" t="s">
        <v>174</v>
      </c>
      <c r="R84" s="69" t="s">
        <v>175</v>
      </c>
      <c r="S84" s="69" t="s">
        <v>176</v>
      </c>
      <c r="T84" s="70" t="s">
        <v>177</v>
      </c>
      <c r="U84" s="151"/>
      <c r="V84" s="151"/>
      <c r="W84" s="151"/>
      <c r="X84" s="151"/>
      <c r="Y84" s="151"/>
      <c r="Z84" s="151"/>
      <c r="AA84" s="151"/>
      <c r="AB84" s="151"/>
      <c r="AC84" s="151"/>
      <c r="AD84" s="151"/>
      <c r="AE84" s="151"/>
    </row>
    <row r="85" spans="1:63" s="2" customFormat="1" ht="22.8" customHeight="1">
      <c r="A85" s="34"/>
      <c r="B85" s="35"/>
      <c r="C85" s="75" t="s">
        <v>178</v>
      </c>
      <c r="D85" s="36"/>
      <c r="E85" s="36"/>
      <c r="F85" s="36"/>
      <c r="G85" s="36"/>
      <c r="H85" s="36"/>
      <c r="I85" s="36"/>
      <c r="J85" s="157">
        <f>BK85</f>
        <v>0</v>
      </c>
      <c r="K85" s="36"/>
      <c r="L85" s="39"/>
      <c r="M85" s="71"/>
      <c r="N85" s="158"/>
      <c r="O85" s="72"/>
      <c r="P85" s="159">
        <f>P86</f>
        <v>0</v>
      </c>
      <c r="Q85" s="72"/>
      <c r="R85" s="159">
        <f>R86</f>
        <v>4293.0487</v>
      </c>
      <c r="S85" s="72"/>
      <c r="T85" s="160">
        <f>T86</f>
        <v>0</v>
      </c>
      <c r="U85" s="34"/>
      <c r="V85" s="34"/>
      <c r="W85" s="34"/>
      <c r="X85" s="34"/>
      <c r="Y85" s="34"/>
      <c r="Z85" s="34"/>
      <c r="AA85" s="34"/>
      <c r="AB85" s="34"/>
      <c r="AC85" s="34"/>
      <c r="AD85" s="34"/>
      <c r="AE85" s="34"/>
      <c r="AT85" s="17" t="s">
        <v>70</v>
      </c>
      <c r="AU85" s="17" t="s">
        <v>161</v>
      </c>
      <c r="BK85" s="161">
        <f>BK86</f>
        <v>0</v>
      </c>
    </row>
    <row r="86" spans="2:63" s="12" customFormat="1" ht="25.95" customHeight="1">
      <c r="B86" s="162"/>
      <c r="C86" s="163"/>
      <c r="D86" s="164" t="s">
        <v>70</v>
      </c>
      <c r="E86" s="165" t="s">
        <v>179</v>
      </c>
      <c r="F86" s="165" t="s">
        <v>180</v>
      </c>
      <c r="G86" s="163"/>
      <c r="H86" s="163"/>
      <c r="I86" s="166"/>
      <c r="J86" s="167">
        <f>BK86</f>
        <v>0</v>
      </c>
      <c r="K86" s="163"/>
      <c r="L86" s="168"/>
      <c r="M86" s="169"/>
      <c r="N86" s="170"/>
      <c r="O86" s="170"/>
      <c r="P86" s="171">
        <f>P87+P99+P808+P845+P1438</f>
        <v>0</v>
      </c>
      <c r="Q86" s="170"/>
      <c r="R86" s="171">
        <f>R87+R99+R808+R845+R1438</f>
        <v>4293.0487</v>
      </c>
      <c r="S86" s="170"/>
      <c r="T86" s="172">
        <f>T87+T99+T808+T845+T1438</f>
        <v>0</v>
      </c>
      <c r="AR86" s="173" t="s">
        <v>79</v>
      </c>
      <c r="AT86" s="174" t="s">
        <v>70</v>
      </c>
      <c r="AU86" s="174" t="s">
        <v>71</v>
      </c>
      <c r="AY86" s="173" t="s">
        <v>181</v>
      </c>
      <c r="BK86" s="175">
        <f>BK87+BK99+BK808+BK845+BK1438</f>
        <v>0</v>
      </c>
    </row>
    <row r="87" spans="2:63" s="12" customFormat="1" ht="22.8" customHeight="1">
      <c r="B87" s="162"/>
      <c r="C87" s="163"/>
      <c r="D87" s="164" t="s">
        <v>70</v>
      </c>
      <c r="E87" s="176" t="s">
        <v>71</v>
      </c>
      <c r="F87" s="176" t="s">
        <v>334</v>
      </c>
      <c r="G87" s="163"/>
      <c r="H87" s="163"/>
      <c r="I87" s="166"/>
      <c r="J87" s="177">
        <f>BK87</f>
        <v>0</v>
      </c>
      <c r="K87" s="163"/>
      <c r="L87" s="168"/>
      <c r="M87" s="169"/>
      <c r="N87" s="170"/>
      <c r="O87" s="170"/>
      <c r="P87" s="171">
        <f>SUM(P88:P98)</f>
        <v>0</v>
      </c>
      <c r="Q87" s="170"/>
      <c r="R87" s="171">
        <f>SUM(R88:R98)</f>
        <v>0</v>
      </c>
      <c r="S87" s="170"/>
      <c r="T87" s="172">
        <f>SUM(T88:T98)</f>
        <v>0</v>
      </c>
      <c r="AR87" s="173" t="s">
        <v>79</v>
      </c>
      <c r="AT87" s="174" t="s">
        <v>70</v>
      </c>
      <c r="AU87" s="174" t="s">
        <v>79</v>
      </c>
      <c r="AY87" s="173" t="s">
        <v>181</v>
      </c>
      <c r="BK87" s="175">
        <f>SUM(BK88:BK98)</f>
        <v>0</v>
      </c>
    </row>
    <row r="88" spans="1:65" s="2" customFormat="1" ht="180.75" customHeight="1">
      <c r="A88" s="34"/>
      <c r="B88" s="35"/>
      <c r="C88" s="225" t="s">
        <v>79</v>
      </c>
      <c r="D88" s="225" t="s">
        <v>199</v>
      </c>
      <c r="E88" s="226" t="s">
        <v>335</v>
      </c>
      <c r="F88" s="227" t="s">
        <v>336</v>
      </c>
      <c r="G88" s="228" t="s">
        <v>262</v>
      </c>
      <c r="H88" s="229">
        <v>5316</v>
      </c>
      <c r="I88" s="242"/>
      <c r="J88" s="231">
        <f>ROUND(I88*H88,2)</f>
        <v>0</v>
      </c>
      <c r="K88" s="227" t="s">
        <v>187</v>
      </c>
      <c r="L88" s="39"/>
      <c r="M88" s="232" t="s">
        <v>19</v>
      </c>
      <c r="N88" s="233" t="s">
        <v>42</v>
      </c>
      <c r="O88" s="64"/>
      <c r="P88" s="188">
        <f>O88*H88</f>
        <v>0</v>
      </c>
      <c r="Q88" s="188">
        <v>0</v>
      </c>
      <c r="R88" s="188">
        <f>Q88*H88</f>
        <v>0</v>
      </c>
      <c r="S88" s="188">
        <v>0</v>
      </c>
      <c r="T88" s="189">
        <f>S88*H88</f>
        <v>0</v>
      </c>
      <c r="U88" s="34"/>
      <c r="V88" s="34"/>
      <c r="W88" s="34"/>
      <c r="X88" s="34"/>
      <c r="Y88" s="34"/>
      <c r="Z88" s="34"/>
      <c r="AA88" s="34"/>
      <c r="AB88" s="34"/>
      <c r="AC88" s="34"/>
      <c r="AD88" s="34"/>
      <c r="AE88" s="34"/>
      <c r="AR88" s="190" t="s">
        <v>189</v>
      </c>
      <c r="AT88" s="190" t="s">
        <v>199</v>
      </c>
      <c r="AU88" s="190" t="s">
        <v>81</v>
      </c>
      <c r="AY88" s="17" t="s">
        <v>181</v>
      </c>
      <c r="BE88" s="191">
        <f>IF(N88="základní",J88,0)</f>
        <v>0</v>
      </c>
      <c r="BF88" s="191">
        <f>IF(N88="snížená",J88,0)</f>
        <v>0</v>
      </c>
      <c r="BG88" s="191">
        <f>IF(N88="zákl. přenesená",J88,0)</f>
        <v>0</v>
      </c>
      <c r="BH88" s="191">
        <f>IF(N88="sníž. přenesená",J88,0)</f>
        <v>0</v>
      </c>
      <c r="BI88" s="191">
        <f>IF(N88="nulová",J88,0)</f>
        <v>0</v>
      </c>
      <c r="BJ88" s="17" t="s">
        <v>79</v>
      </c>
      <c r="BK88" s="191">
        <f>ROUND(I88*H88,2)</f>
        <v>0</v>
      </c>
      <c r="BL88" s="17" t="s">
        <v>189</v>
      </c>
      <c r="BM88" s="190" t="s">
        <v>815</v>
      </c>
    </row>
    <row r="89" spans="2:51" s="14" customFormat="1" ht="12">
      <c r="B89" s="203"/>
      <c r="C89" s="204"/>
      <c r="D89" s="194" t="s">
        <v>191</v>
      </c>
      <c r="E89" s="205" t="s">
        <v>19</v>
      </c>
      <c r="F89" s="206" t="s">
        <v>816</v>
      </c>
      <c r="G89" s="204"/>
      <c r="H89" s="207">
        <v>704</v>
      </c>
      <c r="I89" s="204"/>
      <c r="J89" s="204"/>
      <c r="K89" s="204"/>
      <c r="L89" s="209"/>
      <c r="M89" s="210"/>
      <c r="N89" s="211"/>
      <c r="O89" s="211"/>
      <c r="P89" s="211"/>
      <c r="Q89" s="211"/>
      <c r="R89" s="211"/>
      <c r="S89" s="211"/>
      <c r="T89" s="212"/>
      <c r="AT89" s="213" t="s">
        <v>191</v>
      </c>
      <c r="AU89" s="213" t="s">
        <v>81</v>
      </c>
      <c r="AV89" s="14" t="s">
        <v>81</v>
      </c>
      <c r="AW89" s="14" t="s">
        <v>32</v>
      </c>
      <c r="AX89" s="14" t="s">
        <v>71</v>
      </c>
      <c r="AY89" s="213" t="s">
        <v>181</v>
      </c>
    </row>
    <row r="90" spans="2:51" s="14" customFormat="1" ht="12">
      <c r="B90" s="203"/>
      <c r="C90" s="204"/>
      <c r="D90" s="194" t="s">
        <v>191</v>
      </c>
      <c r="E90" s="205" t="s">
        <v>19</v>
      </c>
      <c r="F90" s="206" t="s">
        <v>817</v>
      </c>
      <c r="G90" s="204"/>
      <c r="H90" s="207">
        <v>663</v>
      </c>
      <c r="I90" s="204"/>
      <c r="J90" s="204"/>
      <c r="K90" s="204"/>
      <c r="L90" s="209"/>
      <c r="M90" s="210"/>
      <c r="N90" s="211"/>
      <c r="O90" s="211"/>
      <c r="P90" s="211"/>
      <c r="Q90" s="211"/>
      <c r="R90" s="211"/>
      <c r="S90" s="211"/>
      <c r="T90" s="212"/>
      <c r="AT90" s="213" t="s">
        <v>191</v>
      </c>
      <c r="AU90" s="213" t="s">
        <v>81</v>
      </c>
      <c r="AV90" s="14" t="s">
        <v>81</v>
      </c>
      <c r="AW90" s="14" t="s">
        <v>32</v>
      </c>
      <c r="AX90" s="14" t="s">
        <v>71</v>
      </c>
      <c r="AY90" s="213" t="s">
        <v>181</v>
      </c>
    </row>
    <row r="91" spans="2:51" s="14" customFormat="1" ht="12">
      <c r="B91" s="203"/>
      <c r="C91" s="204"/>
      <c r="D91" s="194" t="s">
        <v>191</v>
      </c>
      <c r="E91" s="205" t="s">
        <v>19</v>
      </c>
      <c r="F91" s="206" t="s">
        <v>818</v>
      </c>
      <c r="G91" s="204"/>
      <c r="H91" s="207">
        <v>654</v>
      </c>
      <c r="I91" s="204"/>
      <c r="J91" s="204"/>
      <c r="K91" s="204"/>
      <c r="L91" s="209"/>
      <c r="M91" s="210"/>
      <c r="N91" s="211"/>
      <c r="O91" s="211"/>
      <c r="P91" s="211"/>
      <c r="Q91" s="211"/>
      <c r="R91" s="211"/>
      <c r="S91" s="211"/>
      <c r="T91" s="212"/>
      <c r="AT91" s="213" t="s">
        <v>191</v>
      </c>
      <c r="AU91" s="213" t="s">
        <v>81</v>
      </c>
      <c r="AV91" s="14" t="s">
        <v>81</v>
      </c>
      <c r="AW91" s="14" t="s">
        <v>32</v>
      </c>
      <c r="AX91" s="14" t="s">
        <v>71</v>
      </c>
      <c r="AY91" s="213" t="s">
        <v>181</v>
      </c>
    </row>
    <row r="92" spans="2:51" s="14" customFormat="1" ht="12">
      <c r="B92" s="203"/>
      <c r="C92" s="204"/>
      <c r="D92" s="194" t="s">
        <v>191</v>
      </c>
      <c r="E92" s="205" t="s">
        <v>19</v>
      </c>
      <c r="F92" s="206" t="s">
        <v>819</v>
      </c>
      <c r="G92" s="204"/>
      <c r="H92" s="207">
        <v>692</v>
      </c>
      <c r="I92" s="204"/>
      <c r="J92" s="204"/>
      <c r="K92" s="204"/>
      <c r="L92" s="209"/>
      <c r="M92" s="210"/>
      <c r="N92" s="211"/>
      <c r="O92" s="211"/>
      <c r="P92" s="211"/>
      <c r="Q92" s="211"/>
      <c r="R92" s="211"/>
      <c r="S92" s="211"/>
      <c r="T92" s="212"/>
      <c r="AT92" s="213" t="s">
        <v>191</v>
      </c>
      <c r="AU92" s="213" t="s">
        <v>81</v>
      </c>
      <c r="AV92" s="14" t="s">
        <v>81</v>
      </c>
      <c r="AW92" s="14" t="s">
        <v>32</v>
      </c>
      <c r="AX92" s="14" t="s">
        <v>71</v>
      </c>
      <c r="AY92" s="213" t="s">
        <v>181</v>
      </c>
    </row>
    <row r="93" spans="2:51" s="14" customFormat="1" ht="12">
      <c r="B93" s="203"/>
      <c r="C93" s="204"/>
      <c r="D93" s="194" t="s">
        <v>191</v>
      </c>
      <c r="E93" s="205" t="s">
        <v>19</v>
      </c>
      <c r="F93" s="206" t="s">
        <v>820</v>
      </c>
      <c r="G93" s="204"/>
      <c r="H93" s="207">
        <v>548</v>
      </c>
      <c r="I93" s="204"/>
      <c r="J93" s="204"/>
      <c r="K93" s="204"/>
      <c r="L93" s="209"/>
      <c r="M93" s="210"/>
      <c r="N93" s="211"/>
      <c r="O93" s="211"/>
      <c r="P93" s="211"/>
      <c r="Q93" s="211"/>
      <c r="R93" s="211"/>
      <c r="S93" s="211"/>
      <c r="T93" s="212"/>
      <c r="AT93" s="213" t="s">
        <v>191</v>
      </c>
      <c r="AU93" s="213" t="s">
        <v>81</v>
      </c>
      <c r="AV93" s="14" t="s">
        <v>81</v>
      </c>
      <c r="AW93" s="14" t="s">
        <v>32</v>
      </c>
      <c r="AX93" s="14" t="s">
        <v>71</v>
      </c>
      <c r="AY93" s="213" t="s">
        <v>181</v>
      </c>
    </row>
    <row r="94" spans="2:51" s="14" customFormat="1" ht="12">
      <c r="B94" s="203"/>
      <c r="C94" s="204"/>
      <c r="D94" s="194" t="s">
        <v>191</v>
      </c>
      <c r="E94" s="205" t="s">
        <v>19</v>
      </c>
      <c r="F94" s="206" t="s">
        <v>821</v>
      </c>
      <c r="G94" s="204"/>
      <c r="H94" s="207">
        <v>492</v>
      </c>
      <c r="I94" s="204"/>
      <c r="J94" s="204"/>
      <c r="K94" s="204"/>
      <c r="L94" s="209"/>
      <c r="M94" s="210"/>
      <c r="N94" s="211"/>
      <c r="O94" s="211"/>
      <c r="P94" s="211"/>
      <c r="Q94" s="211"/>
      <c r="R94" s="211"/>
      <c r="S94" s="211"/>
      <c r="T94" s="212"/>
      <c r="AT94" s="213" t="s">
        <v>191</v>
      </c>
      <c r="AU94" s="213" t="s">
        <v>81</v>
      </c>
      <c r="AV94" s="14" t="s">
        <v>81</v>
      </c>
      <c r="AW94" s="14" t="s">
        <v>32</v>
      </c>
      <c r="AX94" s="14" t="s">
        <v>71</v>
      </c>
      <c r="AY94" s="213" t="s">
        <v>181</v>
      </c>
    </row>
    <row r="95" spans="2:51" s="14" customFormat="1" ht="12">
      <c r="B95" s="203"/>
      <c r="C95" s="204"/>
      <c r="D95" s="194" t="s">
        <v>191</v>
      </c>
      <c r="E95" s="205" t="s">
        <v>19</v>
      </c>
      <c r="F95" s="206" t="s">
        <v>822</v>
      </c>
      <c r="G95" s="204"/>
      <c r="H95" s="207">
        <v>774</v>
      </c>
      <c r="I95" s="204"/>
      <c r="J95" s="204"/>
      <c r="K95" s="204"/>
      <c r="L95" s="209"/>
      <c r="M95" s="210"/>
      <c r="N95" s="211"/>
      <c r="O95" s="211"/>
      <c r="P95" s="211"/>
      <c r="Q95" s="211"/>
      <c r="R95" s="211"/>
      <c r="S95" s="211"/>
      <c r="T95" s="212"/>
      <c r="AT95" s="213" t="s">
        <v>191</v>
      </c>
      <c r="AU95" s="213" t="s">
        <v>81</v>
      </c>
      <c r="AV95" s="14" t="s">
        <v>81</v>
      </c>
      <c r="AW95" s="14" t="s">
        <v>32</v>
      </c>
      <c r="AX95" s="14" t="s">
        <v>71</v>
      </c>
      <c r="AY95" s="213" t="s">
        <v>181</v>
      </c>
    </row>
    <row r="96" spans="2:51" s="14" customFormat="1" ht="12">
      <c r="B96" s="203"/>
      <c r="C96" s="204"/>
      <c r="D96" s="194" t="s">
        <v>191</v>
      </c>
      <c r="E96" s="205" t="s">
        <v>19</v>
      </c>
      <c r="F96" s="206" t="s">
        <v>823</v>
      </c>
      <c r="G96" s="204"/>
      <c r="H96" s="207">
        <v>789</v>
      </c>
      <c r="I96" s="204"/>
      <c r="J96" s="204"/>
      <c r="K96" s="204"/>
      <c r="L96" s="209"/>
      <c r="M96" s="210"/>
      <c r="N96" s="211"/>
      <c r="O96" s="211"/>
      <c r="P96" s="211"/>
      <c r="Q96" s="211"/>
      <c r="R96" s="211"/>
      <c r="S96" s="211"/>
      <c r="T96" s="212"/>
      <c r="AT96" s="213" t="s">
        <v>191</v>
      </c>
      <c r="AU96" s="213" t="s">
        <v>81</v>
      </c>
      <c r="AV96" s="14" t="s">
        <v>81</v>
      </c>
      <c r="AW96" s="14" t="s">
        <v>32</v>
      </c>
      <c r="AX96" s="14" t="s">
        <v>71</v>
      </c>
      <c r="AY96" s="213" t="s">
        <v>181</v>
      </c>
    </row>
    <row r="97" spans="2:51" s="15" customFormat="1" ht="12">
      <c r="B97" s="214"/>
      <c r="C97" s="215"/>
      <c r="D97" s="194" t="s">
        <v>191</v>
      </c>
      <c r="E97" s="216" t="s">
        <v>19</v>
      </c>
      <c r="F97" s="217" t="s">
        <v>196</v>
      </c>
      <c r="G97" s="215"/>
      <c r="H97" s="218">
        <v>5316</v>
      </c>
      <c r="I97" s="215"/>
      <c r="J97" s="215"/>
      <c r="K97" s="215"/>
      <c r="L97" s="220"/>
      <c r="M97" s="221"/>
      <c r="N97" s="222"/>
      <c r="O97" s="222"/>
      <c r="P97" s="222"/>
      <c r="Q97" s="222"/>
      <c r="R97" s="222"/>
      <c r="S97" s="222"/>
      <c r="T97" s="223"/>
      <c r="AT97" s="224" t="s">
        <v>191</v>
      </c>
      <c r="AU97" s="224" t="s">
        <v>81</v>
      </c>
      <c r="AV97" s="15" t="s">
        <v>189</v>
      </c>
      <c r="AW97" s="15" t="s">
        <v>32</v>
      </c>
      <c r="AX97" s="15" t="s">
        <v>79</v>
      </c>
      <c r="AY97" s="224" t="s">
        <v>181</v>
      </c>
    </row>
    <row r="98" spans="2:51" s="13" customFormat="1" ht="12">
      <c r="B98" s="192"/>
      <c r="C98" s="193"/>
      <c r="D98" s="194" t="s">
        <v>191</v>
      </c>
      <c r="E98" s="195" t="s">
        <v>19</v>
      </c>
      <c r="F98" s="196" t="s">
        <v>340</v>
      </c>
      <c r="G98" s="193"/>
      <c r="H98" s="195" t="s">
        <v>19</v>
      </c>
      <c r="I98" s="193"/>
      <c r="J98" s="193"/>
      <c r="K98" s="193"/>
      <c r="L98" s="198"/>
      <c r="M98" s="199"/>
      <c r="N98" s="200"/>
      <c r="O98" s="200"/>
      <c r="P98" s="200"/>
      <c r="Q98" s="200"/>
      <c r="R98" s="200"/>
      <c r="S98" s="200"/>
      <c r="T98" s="201"/>
      <c r="AT98" s="202" t="s">
        <v>191</v>
      </c>
      <c r="AU98" s="202" t="s">
        <v>81</v>
      </c>
      <c r="AV98" s="13" t="s">
        <v>79</v>
      </c>
      <c r="AW98" s="13" t="s">
        <v>32</v>
      </c>
      <c r="AX98" s="13" t="s">
        <v>71</v>
      </c>
      <c r="AY98" s="202" t="s">
        <v>181</v>
      </c>
    </row>
    <row r="99" spans="2:63" s="12" customFormat="1" ht="22.8" customHeight="1">
      <c r="B99" s="162"/>
      <c r="C99" s="163"/>
      <c r="D99" s="164" t="s">
        <v>70</v>
      </c>
      <c r="E99" s="176" t="s">
        <v>79</v>
      </c>
      <c r="F99" s="176" t="s">
        <v>249</v>
      </c>
      <c r="G99" s="163"/>
      <c r="H99" s="163"/>
      <c r="I99" s="163"/>
      <c r="J99" s="177">
        <f>BK99</f>
        <v>0</v>
      </c>
      <c r="K99" s="163"/>
      <c r="L99" s="168"/>
      <c r="M99" s="169"/>
      <c r="N99" s="170"/>
      <c r="O99" s="170"/>
      <c r="P99" s="171">
        <f>SUM(P100:P807)</f>
        <v>0</v>
      </c>
      <c r="Q99" s="170"/>
      <c r="R99" s="171">
        <f>SUM(R100:R807)</f>
        <v>123.60970000000005</v>
      </c>
      <c r="S99" s="170"/>
      <c r="T99" s="172">
        <f>SUM(T100:T807)</f>
        <v>0</v>
      </c>
      <c r="AR99" s="173" t="s">
        <v>79</v>
      </c>
      <c r="AT99" s="174" t="s">
        <v>70</v>
      </c>
      <c r="AU99" s="174" t="s">
        <v>79</v>
      </c>
      <c r="AY99" s="173" t="s">
        <v>181</v>
      </c>
      <c r="BK99" s="175">
        <f>SUM(BK100:BK807)</f>
        <v>0</v>
      </c>
    </row>
    <row r="100" spans="1:65" s="2" customFormat="1" ht="24.15" customHeight="1">
      <c r="A100" s="34"/>
      <c r="B100" s="35"/>
      <c r="C100" s="178" t="s">
        <v>81</v>
      </c>
      <c r="D100" s="178" t="s">
        <v>183</v>
      </c>
      <c r="E100" s="179" t="s">
        <v>824</v>
      </c>
      <c r="F100" s="180" t="s">
        <v>825</v>
      </c>
      <c r="G100" s="181" t="s">
        <v>223</v>
      </c>
      <c r="H100" s="182">
        <v>16</v>
      </c>
      <c r="I100" s="241"/>
      <c r="J100" s="184">
        <f>ROUND(I100*H100,2)</f>
        <v>0</v>
      </c>
      <c r="K100" s="180" t="s">
        <v>187</v>
      </c>
      <c r="L100" s="185"/>
      <c r="M100" s="186" t="s">
        <v>19</v>
      </c>
      <c r="N100" s="187" t="s">
        <v>42</v>
      </c>
      <c r="O100" s="64"/>
      <c r="P100" s="188">
        <f>O100*H100</f>
        <v>0</v>
      </c>
      <c r="Q100" s="188">
        <v>0.09904</v>
      </c>
      <c r="R100" s="188">
        <f>Q100*H100</f>
        <v>1.58464</v>
      </c>
      <c r="S100" s="188">
        <v>0</v>
      </c>
      <c r="T100" s="189">
        <f>S100*H100</f>
        <v>0</v>
      </c>
      <c r="U100" s="34"/>
      <c r="V100" s="34"/>
      <c r="W100" s="34"/>
      <c r="X100" s="34"/>
      <c r="Y100" s="34"/>
      <c r="Z100" s="34"/>
      <c r="AA100" s="34"/>
      <c r="AB100" s="34"/>
      <c r="AC100" s="34"/>
      <c r="AD100" s="34"/>
      <c r="AE100" s="34"/>
      <c r="AR100" s="190" t="s">
        <v>188</v>
      </c>
      <c r="AT100" s="190" t="s">
        <v>183</v>
      </c>
      <c r="AU100" s="190" t="s">
        <v>81</v>
      </c>
      <c r="AY100" s="17" t="s">
        <v>181</v>
      </c>
      <c r="BE100" s="191">
        <f>IF(N100="základní",J100,0)</f>
        <v>0</v>
      </c>
      <c r="BF100" s="191">
        <f>IF(N100="snížená",J100,0)</f>
        <v>0</v>
      </c>
      <c r="BG100" s="191">
        <f>IF(N100="zákl. přenesená",J100,0)</f>
        <v>0</v>
      </c>
      <c r="BH100" s="191">
        <f>IF(N100="sníž. přenesená",J100,0)</f>
        <v>0</v>
      </c>
      <c r="BI100" s="191">
        <f>IF(N100="nulová",J100,0)</f>
        <v>0</v>
      </c>
      <c r="BJ100" s="17" t="s">
        <v>79</v>
      </c>
      <c r="BK100" s="191">
        <f>ROUND(I100*H100,2)</f>
        <v>0</v>
      </c>
      <c r="BL100" s="17" t="s">
        <v>189</v>
      </c>
      <c r="BM100" s="190" t="s">
        <v>826</v>
      </c>
    </row>
    <row r="101" spans="2:51" s="13" customFormat="1" ht="12">
      <c r="B101" s="192"/>
      <c r="C101" s="193"/>
      <c r="D101" s="194" t="s">
        <v>191</v>
      </c>
      <c r="E101" s="195" t="s">
        <v>19</v>
      </c>
      <c r="F101" s="196" t="s">
        <v>827</v>
      </c>
      <c r="G101" s="193"/>
      <c r="H101" s="195" t="s">
        <v>19</v>
      </c>
      <c r="I101" s="193"/>
      <c r="J101" s="193"/>
      <c r="K101" s="193"/>
      <c r="L101" s="198"/>
      <c r="M101" s="199"/>
      <c r="N101" s="200"/>
      <c r="O101" s="200"/>
      <c r="P101" s="200"/>
      <c r="Q101" s="200"/>
      <c r="R101" s="200"/>
      <c r="S101" s="200"/>
      <c r="T101" s="201"/>
      <c r="AT101" s="202" t="s">
        <v>191</v>
      </c>
      <c r="AU101" s="202" t="s">
        <v>81</v>
      </c>
      <c r="AV101" s="13" t="s">
        <v>79</v>
      </c>
      <c r="AW101" s="13" t="s">
        <v>32</v>
      </c>
      <c r="AX101" s="13" t="s">
        <v>71</v>
      </c>
      <c r="AY101" s="202" t="s">
        <v>181</v>
      </c>
    </row>
    <row r="102" spans="2:51" s="14" customFormat="1" ht="12">
      <c r="B102" s="203"/>
      <c r="C102" s="204"/>
      <c r="D102" s="194" t="s">
        <v>191</v>
      </c>
      <c r="E102" s="205" t="s">
        <v>19</v>
      </c>
      <c r="F102" s="206" t="s">
        <v>529</v>
      </c>
      <c r="G102" s="204"/>
      <c r="H102" s="207">
        <v>4</v>
      </c>
      <c r="I102" s="204"/>
      <c r="J102" s="204"/>
      <c r="K102" s="204"/>
      <c r="L102" s="209"/>
      <c r="M102" s="210"/>
      <c r="N102" s="211"/>
      <c r="O102" s="211"/>
      <c r="P102" s="211"/>
      <c r="Q102" s="211"/>
      <c r="R102" s="211"/>
      <c r="S102" s="211"/>
      <c r="T102" s="212"/>
      <c r="AT102" s="213" t="s">
        <v>191</v>
      </c>
      <c r="AU102" s="213" t="s">
        <v>81</v>
      </c>
      <c r="AV102" s="14" t="s">
        <v>81</v>
      </c>
      <c r="AW102" s="14" t="s">
        <v>32</v>
      </c>
      <c r="AX102" s="14" t="s">
        <v>71</v>
      </c>
      <c r="AY102" s="213" t="s">
        <v>181</v>
      </c>
    </row>
    <row r="103" spans="2:51" s="13" customFormat="1" ht="12">
      <c r="B103" s="192"/>
      <c r="C103" s="193"/>
      <c r="D103" s="194" t="s">
        <v>191</v>
      </c>
      <c r="E103" s="195" t="s">
        <v>19</v>
      </c>
      <c r="F103" s="196" t="s">
        <v>828</v>
      </c>
      <c r="G103" s="193"/>
      <c r="H103" s="195" t="s">
        <v>19</v>
      </c>
      <c r="I103" s="193"/>
      <c r="J103" s="193"/>
      <c r="K103" s="193"/>
      <c r="L103" s="198"/>
      <c r="M103" s="199"/>
      <c r="N103" s="200"/>
      <c r="O103" s="200"/>
      <c r="P103" s="200"/>
      <c r="Q103" s="200"/>
      <c r="R103" s="200"/>
      <c r="S103" s="200"/>
      <c r="T103" s="201"/>
      <c r="AT103" s="202" t="s">
        <v>191</v>
      </c>
      <c r="AU103" s="202" t="s">
        <v>81</v>
      </c>
      <c r="AV103" s="13" t="s">
        <v>79</v>
      </c>
      <c r="AW103" s="13" t="s">
        <v>32</v>
      </c>
      <c r="AX103" s="13" t="s">
        <v>71</v>
      </c>
      <c r="AY103" s="202" t="s">
        <v>181</v>
      </c>
    </row>
    <row r="104" spans="2:51" s="14" customFormat="1" ht="12">
      <c r="B104" s="203"/>
      <c r="C104" s="204"/>
      <c r="D104" s="194" t="s">
        <v>191</v>
      </c>
      <c r="E104" s="205" t="s">
        <v>19</v>
      </c>
      <c r="F104" s="206" t="s">
        <v>529</v>
      </c>
      <c r="G104" s="204"/>
      <c r="H104" s="207">
        <v>4</v>
      </c>
      <c r="I104" s="204"/>
      <c r="J104" s="204"/>
      <c r="K104" s="204"/>
      <c r="L104" s="209"/>
      <c r="M104" s="210"/>
      <c r="N104" s="211"/>
      <c r="O104" s="211"/>
      <c r="P104" s="211"/>
      <c r="Q104" s="211"/>
      <c r="R104" s="211"/>
      <c r="S104" s="211"/>
      <c r="T104" s="212"/>
      <c r="AT104" s="213" t="s">
        <v>191</v>
      </c>
      <c r="AU104" s="213" t="s">
        <v>81</v>
      </c>
      <c r="AV104" s="14" t="s">
        <v>81</v>
      </c>
      <c r="AW104" s="14" t="s">
        <v>32</v>
      </c>
      <c r="AX104" s="14" t="s">
        <v>71</v>
      </c>
      <c r="AY104" s="213" t="s">
        <v>181</v>
      </c>
    </row>
    <row r="105" spans="2:51" s="13" customFormat="1" ht="12">
      <c r="B105" s="192"/>
      <c r="C105" s="193"/>
      <c r="D105" s="194" t="s">
        <v>191</v>
      </c>
      <c r="E105" s="195" t="s">
        <v>19</v>
      </c>
      <c r="F105" s="196" t="s">
        <v>829</v>
      </c>
      <c r="G105" s="193"/>
      <c r="H105" s="195" t="s">
        <v>19</v>
      </c>
      <c r="I105" s="193"/>
      <c r="J105" s="193"/>
      <c r="K105" s="193"/>
      <c r="L105" s="198"/>
      <c r="M105" s="199"/>
      <c r="N105" s="200"/>
      <c r="O105" s="200"/>
      <c r="P105" s="200"/>
      <c r="Q105" s="200"/>
      <c r="R105" s="200"/>
      <c r="S105" s="200"/>
      <c r="T105" s="201"/>
      <c r="AT105" s="202" t="s">
        <v>191</v>
      </c>
      <c r="AU105" s="202" t="s">
        <v>81</v>
      </c>
      <c r="AV105" s="13" t="s">
        <v>79</v>
      </c>
      <c r="AW105" s="13" t="s">
        <v>32</v>
      </c>
      <c r="AX105" s="13" t="s">
        <v>71</v>
      </c>
      <c r="AY105" s="202" t="s">
        <v>181</v>
      </c>
    </row>
    <row r="106" spans="2:51" s="14" customFormat="1" ht="12">
      <c r="B106" s="203"/>
      <c r="C106" s="204"/>
      <c r="D106" s="194" t="s">
        <v>191</v>
      </c>
      <c r="E106" s="205" t="s">
        <v>19</v>
      </c>
      <c r="F106" s="206" t="s">
        <v>529</v>
      </c>
      <c r="G106" s="204"/>
      <c r="H106" s="207">
        <v>4</v>
      </c>
      <c r="I106" s="204"/>
      <c r="J106" s="204"/>
      <c r="K106" s="204"/>
      <c r="L106" s="209"/>
      <c r="M106" s="210"/>
      <c r="N106" s="211"/>
      <c r="O106" s="211"/>
      <c r="P106" s="211"/>
      <c r="Q106" s="211"/>
      <c r="R106" s="211"/>
      <c r="S106" s="211"/>
      <c r="T106" s="212"/>
      <c r="AT106" s="213" t="s">
        <v>191</v>
      </c>
      <c r="AU106" s="213" t="s">
        <v>81</v>
      </c>
      <c r="AV106" s="14" t="s">
        <v>81</v>
      </c>
      <c r="AW106" s="14" t="s">
        <v>32</v>
      </c>
      <c r="AX106" s="14" t="s">
        <v>71</v>
      </c>
      <c r="AY106" s="213" t="s">
        <v>181</v>
      </c>
    </row>
    <row r="107" spans="2:51" s="13" customFormat="1" ht="12">
      <c r="B107" s="192"/>
      <c r="C107" s="193"/>
      <c r="D107" s="194" t="s">
        <v>191</v>
      </c>
      <c r="E107" s="195" t="s">
        <v>19</v>
      </c>
      <c r="F107" s="196" t="s">
        <v>830</v>
      </c>
      <c r="G107" s="193"/>
      <c r="H107" s="195" t="s">
        <v>19</v>
      </c>
      <c r="I107" s="193"/>
      <c r="J107" s="193"/>
      <c r="K107" s="193"/>
      <c r="L107" s="198"/>
      <c r="M107" s="199"/>
      <c r="N107" s="200"/>
      <c r="O107" s="200"/>
      <c r="P107" s="200"/>
      <c r="Q107" s="200"/>
      <c r="R107" s="200"/>
      <c r="S107" s="200"/>
      <c r="T107" s="201"/>
      <c r="AT107" s="202" t="s">
        <v>191</v>
      </c>
      <c r="AU107" s="202" t="s">
        <v>81</v>
      </c>
      <c r="AV107" s="13" t="s">
        <v>79</v>
      </c>
      <c r="AW107" s="13" t="s">
        <v>32</v>
      </c>
      <c r="AX107" s="13" t="s">
        <v>71</v>
      </c>
      <c r="AY107" s="202" t="s">
        <v>181</v>
      </c>
    </row>
    <row r="108" spans="2:51" s="14" customFormat="1" ht="12">
      <c r="B108" s="203"/>
      <c r="C108" s="204"/>
      <c r="D108" s="194" t="s">
        <v>191</v>
      </c>
      <c r="E108" s="205" t="s">
        <v>19</v>
      </c>
      <c r="F108" s="206" t="s">
        <v>529</v>
      </c>
      <c r="G108" s="204"/>
      <c r="H108" s="207">
        <v>4</v>
      </c>
      <c r="I108" s="204"/>
      <c r="J108" s="204"/>
      <c r="K108" s="204"/>
      <c r="L108" s="209"/>
      <c r="M108" s="210"/>
      <c r="N108" s="211"/>
      <c r="O108" s="211"/>
      <c r="P108" s="211"/>
      <c r="Q108" s="211"/>
      <c r="R108" s="211"/>
      <c r="S108" s="211"/>
      <c r="T108" s="212"/>
      <c r="AT108" s="213" t="s">
        <v>191</v>
      </c>
      <c r="AU108" s="213" t="s">
        <v>81</v>
      </c>
      <c r="AV108" s="14" t="s">
        <v>81</v>
      </c>
      <c r="AW108" s="14" t="s">
        <v>32</v>
      </c>
      <c r="AX108" s="14" t="s">
        <v>71</v>
      </c>
      <c r="AY108" s="213" t="s">
        <v>181</v>
      </c>
    </row>
    <row r="109" spans="2:51" s="15" customFormat="1" ht="12">
      <c r="B109" s="214"/>
      <c r="C109" s="215"/>
      <c r="D109" s="194" t="s">
        <v>191</v>
      </c>
      <c r="E109" s="216" t="s">
        <v>19</v>
      </c>
      <c r="F109" s="217" t="s">
        <v>196</v>
      </c>
      <c r="G109" s="215"/>
      <c r="H109" s="218">
        <v>16</v>
      </c>
      <c r="I109" s="215"/>
      <c r="J109" s="215"/>
      <c r="K109" s="215"/>
      <c r="L109" s="220"/>
      <c r="M109" s="221"/>
      <c r="N109" s="222"/>
      <c r="O109" s="222"/>
      <c r="P109" s="222"/>
      <c r="Q109" s="222"/>
      <c r="R109" s="222"/>
      <c r="S109" s="222"/>
      <c r="T109" s="223"/>
      <c r="AT109" s="224" t="s">
        <v>191</v>
      </c>
      <c r="AU109" s="224" t="s">
        <v>81</v>
      </c>
      <c r="AV109" s="15" t="s">
        <v>189</v>
      </c>
      <c r="AW109" s="15" t="s">
        <v>32</v>
      </c>
      <c r="AX109" s="15" t="s">
        <v>79</v>
      </c>
      <c r="AY109" s="224" t="s">
        <v>181</v>
      </c>
    </row>
    <row r="110" spans="2:51" s="13" customFormat="1" ht="12">
      <c r="B110" s="192"/>
      <c r="C110" s="193"/>
      <c r="D110" s="194" t="s">
        <v>191</v>
      </c>
      <c r="E110" s="195" t="s">
        <v>19</v>
      </c>
      <c r="F110" s="196" t="s">
        <v>254</v>
      </c>
      <c r="G110" s="193"/>
      <c r="H110" s="195" t="s">
        <v>19</v>
      </c>
      <c r="I110" s="193"/>
      <c r="J110" s="193"/>
      <c r="K110" s="193"/>
      <c r="L110" s="198"/>
      <c r="M110" s="199"/>
      <c r="N110" s="200"/>
      <c r="O110" s="200"/>
      <c r="P110" s="200"/>
      <c r="Q110" s="200"/>
      <c r="R110" s="200"/>
      <c r="S110" s="200"/>
      <c r="T110" s="201"/>
      <c r="AT110" s="202" t="s">
        <v>191</v>
      </c>
      <c r="AU110" s="202" t="s">
        <v>81</v>
      </c>
      <c r="AV110" s="13" t="s">
        <v>79</v>
      </c>
      <c r="AW110" s="13" t="s">
        <v>32</v>
      </c>
      <c r="AX110" s="13" t="s">
        <v>71</v>
      </c>
      <c r="AY110" s="202" t="s">
        <v>181</v>
      </c>
    </row>
    <row r="111" spans="1:65" s="2" customFormat="1" ht="24.15" customHeight="1">
      <c r="A111" s="34"/>
      <c r="B111" s="35"/>
      <c r="C111" s="178" t="s">
        <v>208</v>
      </c>
      <c r="D111" s="178" t="s">
        <v>183</v>
      </c>
      <c r="E111" s="179" t="s">
        <v>831</v>
      </c>
      <c r="F111" s="180" t="s">
        <v>832</v>
      </c>
      <c r="G111" s="181" t="s">
        <v>223</v>
      </c>
      <c r="H111" s="182">
        <v>93</v>
      </c>
      <c r="I111" s="241"/>
      <c r="J111" s="184">
        <f>ROUND(I111*H111,2)</f>
        <v>0</v>
      </c>
      <c r="K111" s="180" t="s">
        <v>187</v>
      </c>
      <c r="L111" s="185"/>
      <c r="M111" s="186" t="s">
        <v>19</v>
      </c>
      <c r="N111" s="187" t="s">
        <v>42</v>
      </c>
      <c r="O111" s="64"/>
      <c r="P111" s="188">
        <f>O111*H111</f>
        <v>0</v>
      </c>
      <c r="Q111" s="188">
        <v>0.103</v>
      </c>
      <c r="R111" s="188">
        <f>Q111*H111</f>
        <v>9.578999999999999</v>
      </c>
      <c r="S111" s="188">
        <v>0</v>
      </c>
      <c r="T111" s="189">
        <f>S111*H111</f>
        <v>0</v>
      </c>
      <c r="U111" s="34"/>
      <c r="V111" s="34"/>
      <c r="W111" s="34"/>
      <c r="X111" s="34"/>
      <c r="Y111" s="34"/>
      <c r="Z111" s="34"/>
      <c r="AA111" s="34"/>
      <c r="AB111" s="34"/>
      <c r="AC111" s="34"/>
      <c r="AD111" s="34"/>
      <c r="AE111" s="34"/>
      <c r="AR111" s="190" t="s">
        <v>188</v>
      </c>
      <c r="AT111" s="190" t="s">
        <v>183</v>
      </c>
      <c r="AU111" s="190" t="s">
        <v>81</v>
      </c>
      <c r="AY111" s="17" t="s">
        <v>181</v>
      </c>
      <c r="BE111" s="191">
        <f>IF(N111="základní",J111,0)</f>
        <v>0</v>
      </c>
      <c r="BF111" s="191">
        <f>IF(N111="snížená",J111,0)</f>
        <v>0</v>
      </c>
      <c r="BG111" s="191">
        <f>IF(N111="zákl. přenesená",J111,0)</f>
        <v>0</v>
      </c>
      <c r="BH111" s="191">
        <f>IF(N111="sníž. přenesená",J111,0)</f>
        <v>0</v>
      </c>
      <c r="BI111" s="191">
        <f>IF(N111="nulová",J111,0)</f>
        <v>0</v>
      </c>
      <c r="BJ111" s="17" t="s">
        <v>79</v>
      </c>
      <c r="BK111" s="191">
        <f>ROUND(I111*H111,2)</f>
        <v>0</v>
      </c>
      <c r="BL111" s="17" t="s">
        <v>189</v>
      </c>
      <c r="BM111" s="190" t="s">
        <v>833</v>
      </c>
    </row>
    <row r="112" spans="2:51" s="13" customFormat="1" ht="12">
      <c r="B112" s="192"/>
      <c r="C112" s="193"/>
      <c r="D112" s="194" t="s">
        <v>191</v>
      </c>
      <c r="E112" s="195" t="s">
        <v>19</v>
      </c>
      <c r="F112" s="196" t="s">
        <v>834</v>
      </c>
      <c r="G112" s="193"/>
      <c r="H112" s="195" t="s">
        <v>19</v>
      </c>
      <c r="I112" s="193"/>
      <c r="J112" s="193"/>
      <c r="K112" s="193"/>
      <c r="L112" s="198"/>
      <c r="M112" s="199"/>
      <c r="N112" s="200"/>
      <c r="O112" s="200"/>
      <c r="P112" s="200"/>
      <c r="Q112" s="200"/>
      <c r="R112" s="200"/>
      <c r="S112" s="200"/>
      <c r="T112" s="201"/>
      <c r="AT112" s="202" t="s">
        <v>191</v>
      </c>
      <c r="AU112" s="202" t="s">
        <v>81</v>
      </c>
      <c r="AV112" s="13" t="s">
        <v>79</v>
      </c>
      <c r="AW112" s="13" t="s">
        <v>32</v>
      </c>
      <c r="AX112" s="13" t="s">
        <v>71</v>
      </c>
      <c r="AY112" s="202" t="s">
        <v>181</v>
      </c>
    </row>
    <row r="113" spans="2:51" s="14" customFormat="1" ht="12">
      <c r="B113" s="203"/>
      <c r="C113" s="204"/>
      <c r="D113" s="194" t="s">
        <v>191</v>
      </c>
      <c r="E113" s="205" t="s">
        <v>19</v>
      </c>
      <c r="F113" s="206" t="s">
        <v>289</v>
      </c>
      <c r="G113" s="204"/>
      <c r="H113" s="207">
        <v>11</v>
      </c>
      <c r="I113" s="204"/>
      <c r="J113" s="204"/>
      <c r="K113" s="204"/>
      <c r="L113" s="209"/>
      <c r="M113" s="210"/>
      <c r="N113" s="211"/>
      <c r="O113" s="211"/>
      <c r="P113" s="211"/>
      <c r="Q113" s="211"/>
      <c r="R113" s="211"/>
      <c r="S113" s="211"/>
      <c r="T113" s="212"/>
      <c r="AT113" s="213" t="s">
        <v>191</v>
      </c>
      <c r="AU113" s="213" t="s">
        <v>81</v>
      </c>
      <c r="AV113" s="14" t="s">
        <v>81</v>
      </c>
      <c r="AW113" s="14" t="s">
        <v>32</v>
      </c>
      <c r="AX113" s="14" t="s">
        <v>71</v>
      </c>
      <c r="AY113" s="213" t="s">
        <v>181</v>
      </c>
    </row>
    <row r="114" spans="2:51" s="13" customFormat="1" ht="12">
      <c r="B114" s="192"/>
      <c r="C114" s="193"/>
      <c r="D114" s="194" t="s">
        <v>191</v>
      </c>
      <c r="E114" s="195" t="s">
        <v>19</v>
      </c>
      <c r="F114" s="196" t="s">
        <v>835</v>
      </c>
      <c r="G114" s="193"/>
      <c r="H114" s="195" t="s">
        <v>19</v>
      </c>
      <c r="I114" s="193"/>
      <c r="J114" s="193"/>
      <c r="K114" s="193"/>
      <c r="L114" s="198"/>
      <c r="M114" s="199"/>
      <c r="N114" s="200"/>
      <c r="O114" s="200"/>
      <c r="P114" s="200"/>
      <c r="Q114" s="200"/>
      <c r="R114" s="200"/>
      <c r="S114" s="200"/>
      <c r="T114" s="201"/>
      <c r="AT114" s="202" t="s">
        <v>191</v>
      </c>
      <c r="AU114" s="202" t="s">
        <v>81</v>
      </c>
      <c r="AV114" s="13" t="s">
        <v>79</v>
      </c>
      <c r="AW114" s="13" t="s">
        <v>32</v>
      </c>
      <c r="AX114" s="13" t="s">
        <v>71</v>
      </c>
      <c r="AY114" s="202" t="s">
        <v>181</v>
      </c>
    </row>
    <row r="115" spans="2:51" s="14" customFormat="1" ht="12">
      <c r="B115" s="203"/>
      <c r="C115" s="204"/>
      <c r="D115" s="194" t="s">
        <v>191</v>
      </c>
      <c r="E115" s="205" t="s">
        <v>19</v>
      </c>
      <c r="F115" s="206" t="s">
        <v>81</v>
      </c>
      <c r="G115" s="204"/>
      <c r="H115" s="207">
        <v>2</v>
      </c>
      <c r="I115" s="204"/>
      <c r="J115" s="204"/>
      <c r="K115" s="204"/>
      <c r="L115" s="209"/>
      <c r="M115" s="210"/>
      <c r="N115" s="211"/>
      <c r="O115" s="211"/>
      <c r="P115" s="211"/>
      <c r="Q115" s="211"/>
      <c r="R115" s="211"/>
      <c r="S115" s="211"/>
      <c r="T115" s="212"/>
      <c r="AT115" s="213" t="s">
        <v>191</v>
      </c>
      <c r="AU115" s="213" t="s">
        <v>81</v>
      </c>
      <c r="AV115" s="14" t="s">
        <v>81</v>
      </c>
      <c r="AW115" s="14" t="s">
        <v>32</v>
      </c>
      <c r="AX115" s="14" t="s">
        <v>71</v>
      </c>
      <c r="AY115" s="213" t="s">
        <v>181</v>
      </c>
    </row>
    <row r="116" spans="2:51" s="13" customFormat="1" ht="12">
      <c r="B116" s="192"/>
      <c r="C116" s="193"/>
      <c r="D116" s="194" t="s">
        <v>191</v>
      </c>
      <c r="E116" s="195" t="s">
        <v>19</v>
      </c>
      <c r="F116" s="196" t="s">
        <v>836</v>
      </c>
      <c r="G116" s="193"/>
      <c r="H116" s="195" t="s">
        <v>19</v>
      </c>
      <c r="I116" s="193"/>
      <c r="J116" s="193"/>
      <c r="K116" s="193"/>
      <c r="L116" s="198"/>
      <c r="M116" s="199"/>
      <c r="N116" s="200"/>
      <c r="O116" s="200"/>
      <c r="P116" s="200"/>
      <c r="Q116" s="200"/>
      <c r="R116" s="200"/>
      <c r="S116" s="200"/>
      <c r="T116" s="201"/>
      <c r="AT116" s="202" t="s">
        <v>191</v>
      </c>
      <c r="AU116" s="202" t="s">
        <v>81</v>
      </c>
      <c r="AV116" s="13" t="s">
        <v>79</v>
      </c>
      <c r="AW116" s="13" t="s">
        <v>32</v>
      </c>
      <c r="AX116" s="13" t="s">
        <v>71</v>
      </c>
      <c r="AY116" s="202" t="s">
        <v>181</v>
      </c>
    </row>
    <row r="117" spans="2:51" s="14" customFormat="1" ht="12">
      <c r="B117" s="203"/>
      <c r="C117" s="204"/>
      <c r="D117" s="194" t="s">
        <v>191</v>
      </c>
      <c r="E117" s="205" t="s">
        <v>19</v>
      </c>
      <c r="F117" s="206" t="s">
        <v>317</v>
      </c>
      <c r="G117" s="204"/>
      <c r="H117" s="207">
        <v>19</v>
      </c>
      <c r="I117" s="204"/>
      <c r="J117" s="204"/>
      <c r="K117" s="204"/>
      <c r="L117" s="209"/>
      <c r="M117" s="210"/>
      <c r="N117" s="211"/>
      <c r="O117" s="211"/>
      <c r="P117" s="211"/>
      <c r="Q117" s="211"/>
      <c r="R117" s="211"/>
      <c r="S117" s="211"/>
      <c r="T117" s="212"/>
      <c r="AT117" s="213" t="s">
        <v>191</v>
      </c>
      <c r="AU117" s="213" t="s">
        <v>81</v>
      </c>
      <c r="AV117" s="14" t="s">
        <v>81</v>
      </c>
      <c r="AW117" s="14" t="s">
        <v>32</v>
      </c>
      <c r="AX117" s="14" t="s">
        <v>71</v>
      </c>
      <c r="AY117" s="213" t="s">
        <v>181</v>
      </c>
    </row>
    <row r="118" spans="2:51" s="13" customFormat="1" ht="12">
      <c r="B118" s="192"/>
      <c r="C118" s="193"/>
      <c r="D118" s="194" t="s">
        <v>191</v>
      </c>
      <c r="E118" s="195" t="s">
        <v>19</v>
      </c>
      <c r="F118" s="196" t="s">
        <v>837</v>
      </c>
      <c r="G118" s="193"/>
      <c r="H118" s="195" t="s">
        <v>19</v>
      </c>
      <c r="I118" s="193"/>
      <c r="J118" s="193"/>
      <c r="K118" s="193"/>
      <c r="L118" s="198"/>
      <c r="M118" s="199"/>
      <c r="N118" s="200"/>
      <c r="O118" s="200"/>
      <c r="P118" s="200"/>
      <c r="Q118" s="200"/>
      <c r="R118" s="200"/>
      <c r="S118" s="200"/>
      <c r="T118" s="201"/>
      <c r="AT118" s="202" t="s">
        <v>191</v>
      </c>
      <c r="AU118" s="202" t="s">
        <v>81</v>
      </c>
      <c r="AV118" s="13" t="s">
        <v>79</v>
      </c>
      <c r="AW118" s="13" t="s">
        <v>32</v>
      </c>
      <c r="AX118" s="13" t="s">
        <v>71</v>
      </c>
      <c r="AY118" s="202" t="s">
        <v>181</v>
      </c>
    </row>
    <row r="119" spans="2:51" s="14" customFormat="1" ht="12">
      <c r="B119" s="203"/>
      <c r="C119" s="204"/>
      <c r="D119" s="194" t="s">
        <v>191</v>
      </c>
      <c r="E119" s="205" t="s">
        <v>19</v>
      </c>
      <c r="F119" s="206" t="s">
        <v>317</v>
      </c>
      <c r="G119" s="204"/>
      <c r="H119" s="207">
        <v>19</v>
      </c>
      <c r="I119" s="204"/>
      <c r="J119" s="204"/>
      <c r="K119" s="204"/>
      <c r="L119" s="209"/>
      <c r="M119" s="210"/>
      <c r="N119" s="211"/>
      <c r="O119" s="211"/>
      <c r="P119" s="211"/>
      <c r="Q119" s="211"/>
      <c r="R119" s="211"/>
      <c r="S119" s="211"/>
      <c r="T119" s="212"/>
      <c r="AT119" s="213" t="s">
        <v>191</v>
      </c>
      <c r="AU119" s="213" t="s">
        <v>81</v>
      </c>
      <c r="AV119" s="14" t="s">
        <v>81</v>
      </c>
      <c r="AW119" s="14" t="s">
        <v>32</v>
      </c>
      <c r="AX119" s="14" t="s">
        <v>71</v>
      </c>
      <c r="AY119" s="213" t="s">
        <v>181</v>
      </c>
    </row>
    <row r="120" spans="2:51" s="13" customFormat="1" ht="12">
      <c r="B120" s="192"/>
      <c r="C120" s="193"/>
      <c r="D120" s="194" t="s">
        <v>191</v>
      </c>
      <c r="E120" s="195" t="s">
        <v>19</v>
      </c>
      <c r="F120" s="196" t="s">
        <v>838</v>
      </c>
      <c r="G120" s="193"/>
      <c r="H120" s="195" t="s">
        <v>19</v>
      </c>
      <c r="I120" s="193"/>
      <c r="J120" s="193"/>
      <c r="K120" s="193"/>
      <c r="L120" s="198"/>
      <c r="M120" s="199"/>
      <c r="N120" s="200"/>
      <c r="O120" s="200"/>
      <c r="P120" s="200"/>
      <c r="Q120" s="200"/>
      <c r="R120" s="200"/>
      <c r="S120" s="200"/>
      <c r="T120" s="201"/>
      <c r="AT120" s="202" t="s">
        <v>191</v>
      </c>
      <c r="AU120" s="202" t="s">
        <v>81</v>
      </c>
      <c r="AV120" s="13" t="s">
        <v>79</v>
      </c>
      <c r="AW120" s="13" t="s">
        <v>32</v>
      </c>
      <c r="AX120" s="13" t="s">
        <v>71</v>
      </c>
      <c r="AY120" s="202" t="s">
        <v>181</v>
      </c>
    </row>
    <row r="121" spans="2:51" s="14" customFormat="1" ht="12">
      <c r="B121" s="203"/>
      <c r="C121" s="204"/>
      <c r="D121" s="194" t="s">
        <v>191</v>
      </c>
      <c r="E121" s="205" t="s">
        <v>19</v>
      </c>
      <c r="F121" s="206" t="s">
        <v>317</v>
      </c>
      <c r="G121" s="204"/>
      <c r="H121" s="207">
        <v>19</v>
      </c>
      <c r="I121" s="204"/>
      <c r="J121" s="204"/>
      <c r="K121" s="204"/>
      <c r="L121" s="209"/>
      <c r="M121" s="210"/>
      <c r="N121" s="211"/>
      <c r="O121" s="211"/>
      <c r="P121" s="211"/>
      <c r="Q121" s="211"/>
      <c r="R121" s="211"/>
      <c r="S121" s="211"/>
      <c r="T121" s="212"/>
      <c r="AT121" s="213" t="s">
        <v>191</v>
      </c>
      <c r="AU121" s="213" t="s">
        <v>81</v>
      </c>
      <c r="AV121" s="14" t="s">
        <v>81</v>
      </c>
      <c r="AW121" s="14" t="s">
        <v>32</v>
      </c>
      <c r="AX121" s="14" t="s">
        <v>71</v>
      </c>
      <c r="AY121" s="213" t="s">
        <v>181</v>
      </c>
    </row>
    <row r="122" spans="2:51" s="13" customFormat="1" ht="12">
      <c r="B122" s="192"/>
      <c r="C122" s="193"/>
      <c r="D122" s="194" t="s">
        <v>191</v>
      </c>
      <c r="E122" s="195" t="s">
        <v>19</v>
      </c>
      <c r="F122" s="196" t="s">
        <v>839</v>
      </c>
      <c r="G122" s="193"/>
      <c r="H122" s="195" t="s">
        <v>19</v>
      </c>
      <c r="I122" s="193"/>
      <c r="J122" s="193"/>
      <c r="K122" s="193"/>
      <c r="L122" s="198"/>
      <c r="M122" s="199"/>
      <c r="N122" s="200"/>
      <c r="O122" s="200"/>
      <c r="P122" s="200"/>
      <c r="Q122" s="200"/>
      <c r="R122" s="200"/>
      <c r="S122" s="200"/>
      <c r="T122" s="201"/>
      <c r="AT122" s="202" t="s">
        <v>191</v>
      </c>
      <c r="AU122" s="202" t="s">
        <v>81</v>
      </c>
      <c r="AV122" s="13" t="s">
        <v>79</v>
      </c>
      <c r="AW122" s="13" t="s">
        <v>32</v>
      </c>
      <c r="AX122" s="13" t="s">
        <v>71</v>
      </c>
      <c r="AY122" s="202" t="s">
        <v>181</v>
      </c>
    </row>
    <row r="123" spans="2:51" s="14" customFormat="1" ht="12">
      <c r="B123" s="203"/>
      <c r="C123" s="204"/>
      <c r="D123" s="194" t="s">
        <v>191</v>
      </c>
      <c r="E123" s="205" t="s">
        <v>19</v>
      </c>
      <c r="F123" s="206" t="s">
        <v>304</v>
      </c>
      <c r="G123" s="204"/>
      <c r="H123" s="207">
        <v>14</v>
      </c>
      <c r="I123" s="204"/>
      <c r="J123" s="204"/>
      <c r="K123" s="204"/>
      <c r="L123" s="209"/>
      <c r="M123" s="210"/>
      <c r="N123" s="211"/>
      <c r="O123" s="211"/>
      <c r="P123" s="211"/>
      <c r="Q123" s="211"/>
      <c r="R123" s="211"/>
      <c r="S123" s="211"/>
      <c r="T123" s="212"/>
      <c r="AT123" s="213" t="s">
        <v>191</v>
      </c>
      <c r="AU123" s="213" t="s">
        <v>81</v>
      </c>
      <c r="AV123" s="14" t="s">
        <v>81</v>
      </c>
      <c r="AW123" s="14" t="s">
        <v>32</v>
      </c>
      <c r="AX123" s="14" t="s">
        <v>71</v>
      </c>
      <c r="AY123" s="213" t="s">
        <v>181</v>
      </c>
    </row>
    <row r="124" spans="2:51" s="13" customFormat="1" ht="12">
      <c r="B124" s="192"/>
      <c r="C124" s="193"/>
      <c r="D124" s="194" t="s">
        <v>191</v>
      </c>
      <c r="E124" s="195" t="s">
        <v>19</v>
      </c>
      <c r="F124" s="196" t="s">
        <v>840</v>
      </c>
      <c r="G124" s="193"/>
      <c r="H124" s="195" t="s">
        <v>19</v>
      </c>
      <c r="I124" s="193"/>
      <c r="J124" s="193"/>
      <c r="K124" s="193"/>
      <c r="L124" s="198"/>
      <c r="M124" s="199"/>
      <c r="N124" s="200"/>
      <c r="O124" s="200"/>
      <c r="P124" s="200"/>
      <c r="Q124" s="200"/>
      <c r="R124" s="200"/>
      <c r="S124" s="200"/>
      <c r="T124" s="201"/>
      <c r="AT124" s="202" t="s">
        <v>191</v>
      </c>
      <c r="AU124" s="202" t="s">
        <v>81</v>
      </c>
      <c r="AV124" s="13" t="s">
        <v>79</v>
      </c>
      <c r="AW124" s="13" t="s">
        <v>32</v>
      </c>
      <c r="AX124" s="13" t="s">
        <v>71</v>
      </c>
      <c r="AY124" s="202" t="s">
        <v>181</v>
      </c>
    </row>
    <row r="125" spans="2:51" s="14" customFormat="1" ht="12">
      <c r="B125" s="203"/>
      <c r="C125" s="204"/>
      <c r="D125" s="194" t="s">
        <v>191</v>
      </c>
      <c r="E125" s="205" t="s">
        <v>19</v>
      </c>
      <c r="F125" s="206" t="s">
        <v>240</v>
      </c>
      <c r="G125" s="204"/>
      <c r="H125" s="207">
        <v>9</v>
      </c>
      <c r="I125" s="204"/>
      <c r="J125" s="204"/>
      <c r="K125" s="204"/>
      <c r="L125" s="209"/>
      <c r="M125" s="210"/>
      <c r="N125" s="211"/>
      <c r="O125" s="211"/>
      <c r="P125" s="211"/>
      <c r="Q125" s="211"/>
      <c r="R125" s="211"/>
      <c r="S125" s="211"/>
      <c r="T125" s="212"/>
      <c r="AT125" s="213" t="s">
        <v>191</v>
      </c>
      <c r="AU125" s="213" t="s">
        <v>81</v>
      </c>
      <c r="AV125" s="14" t="s">
        <v>81</v>
      </c>
      <c r="AW125" s="14" t="s">
        <v>32</v>
      </c>
      <c r="AX125" s="14" t="s">
        <v>71</v>
      </c>
      <c r="AY125" s="213" t="s">
        <v>181</v>
      </c>
    </row>
    <row r="126" spans="2:51" s="15" customFormat="1" ht="12">
      <c r="B126" s="214"/>
      <c r="C126" s="215"/>
      <c r="D126" s="194" t="s">
        <v>191</v>
      </c>
      <c r="E126" s="216" t="s">
        <v>19</v>
      </c>
      <c r="F126" s="217" t="s">
        <v>196</v>
      </c>
      <c r="G126" s="215"/>
      <c r="H126" s="218">
        <v>93</v>
      </c>
      <c r="I126" s="215"/>
      <c r="J126" s="215"/>
      <c r="K126" s="215"/>
      <c r="L126" s="220"/>
      <c r="M126" s="221"/>
      <c r="N126" s="222"/>
      <c r="O126" s="222"/>
      <c r="P126" s="222"/>
      <c r="Q126" s="222"/>
      <c r="R126" s="222"/>
      <c r="S126" s="222"/>
      <c r="T126" s="223"/>
      <c r="AT126" s="224" t="s">
        <v>191</v>
      </c>
      <c r="AU126" s="224" t="s">
        <v>81</v>
      </c>
      <c r="AV126" s="15" t="s">
        <v>189</v>
      </c>
      <c r="AW126" s="15" t="s">
        <v>32</v>
      </c>
      <c r="AX126" s="15" t="s">
        <v>79</v>
      </c>
      <c r="AY126" s="224" t="s">
        <v>181</v>
      </c>
    </row>
    <row r="127" spans="2:51" s="13" customFormat="1" ht="12">
      <c r="B127" s="192"/>
      <c r="C127" s="193"/>
      <c r="D127" s="194" t="s">
        <v>191</v>
      </c>
      <c r="E127" s="195" t="s">
        <v>19</v>
      </c>
      <c r="F127" s="196" t="s">
        <v>254</v>
      </c>
      <c r="G127" s="193"/>
      <c r="H127" s="195" t="s">
        <v>19</v>
      </c>
      <c r="I127" s="193"/>
      <c r="J127" s="193"/>
      <c r="K127" s="193"/>
      <c r="L127" s="198"/>
      <c r="M127" s="199"/>
      <c r="N127" s="200"/>
      <c r="O127" s="200"/>
      <c r="P127" s="200"/>
      <c r="Q127" s="200"/>
      <c r="R127" s="200"/>
      <c r="S127" s="200"/>
      <c r="T127" s="201"/>
      <c r="AT127" s="202" t="s">
        <v>191</v>
      </c>
      <c r="AU127" s="202" t="s">
        <v>81</v>
      </c>
      <c r="AV127" s="13" t="s">
        <v>79</v>
      </c>
      <c r="AW127" s="13" t="s">
        <v>32</v>
      </c>
      <c r="AX127" s="13" t="s">
        <v>71</v>
      </c>
      <c r="AY127" s="202" t="s">
        <v>181</v>
      </c>
    </row>
    <row r="128" spans="1:65" s="2" customFormat="1" ht="24.15" customHeight="1">
      <c r="A128" s="34"/>
      <c r="B128" s="35"/>
      <c r="C128" s="178" t="s">
        <v>189</v>
      </c>
      <c r="D128" s="178" t="s">
        <v>183</v>
      </c>
      <c r="E128" s="179" t="s">
        <v>841</v>
      </c>
      <c r="F128" s="180" t="s">
        <v>842</v>
      </c>
      <c r="G128" s="181" t="s">
        <v>223</v>
      </c>
      <c r="H128" s="182">
        <v>38</v>
      </c>
      <c r="I128" s="241"/>
      <c r="J128" s="184">
        <f>ROUND(I128*H128,2)</f>
        <v>0</v>
      </c>
      <c r="K128" s="180" t="s">
        <v>187</v>
      </c>
      <c r="L128" s="185"/>
      <c r="M128" s="186" t="s">
        <v>19</v>
      </c>
      <c r="N128" s="187" t="s">
        <v>42</v>
      </c>
      <c r="O128" s="64"/>
      <c r="P128" s="188">
        <f>O128*H128</f>
        <v>0</v>
      </c>
      <c r="Q128" s="188">
        <v>0.10696</v>
      </c>
      <c r="R128" s="188">
        <f>Q128*H128</f>
        <v>4.06448</v>
      </c>
      <c r="S128" s="188">
        <v>0</v>
      </c>
      <c r="T128" s="189">
        <f>S128*H128</f>
        <v>0</v>
      </c>
      <c r="U128" s="34"/>
      <c r="V128" s="34"/>
      <c r="W128" s="34"/>
      <c r="X128" s="34"/>
      <c r="Y128" s="34"/>
      <c r="Z128" s="34"/>
      <c r="AA128" s="34"/>
      <c r="AB128" s="34"/>
      <c r="AC128" s="34"/>
      <c r="AD128" s="34"/>
      <c r="AE128" s="34"/>
      <c r="AR128" s="190" t="s">
        <v>188</v>
      </c>
      <c r="AT128" s="190" t="s">
        <v>183</v>
      </c>
      <c r="AU128" s="190" t="s">
        <v>81</v>
      </c>
      <c r="AY128" s="17" t="s">
        <v>181</v>
      </c>
      <c r="BE128" s="191">
        <f>IF(N128="základní",J128,0)</f>
        <v>0</v>
      </c>
      <c r="BF128" s="191">
        <f>IF(N128="snížená",J128,0)</f>
        <v>0</v>
      </c>
      <c r="BG128" s="191">
        <f>IF(N128="zákl. přenesená",J128,0)</f>
        <v>0</v>
      </c>
      <c r="BH128" s="191">
        <f>IF(N128="sníž. přenesená",J128,0)</f>
        <v>0</v>
      </c>
      <c r="BI128" s="191">
        <f>IF(N128="nulová",J128,0)</f>
        <v>0</v>
      </c>
      <c r="BJ128" s="17" t="s">
        <v>79</v>
      </c>
      <c r="BK128" s="191">
        <f>ROUND(I128*H128,2)</f>
        <v>0</v>
      </c>
      <c r="BL128" s="17" t="s">
        <v>189</v>
      </c>
      <c r="BM128" s="190" t="s">
        <v>843</v>
      </c>
    </row>
    <row r="129" spans="2:51" s="13" customFormat="1" ht="12">
      <c r="B129" s="192"/>
      <c r="C129" s="193"/>
      <c r="D129" s="194" t="s">
        <v>191</v>
      </c>
      <c r="E129" s="195" t="s">
        <v>19</v>
      </c>
      <c r="F129" s="196" t="s">
        <v>844</v>
      </c>
      <c r="G129" s="193"/>
      <c r="H129" s="195" t="s">
        <v>19</v>
      </c>
      <c r="I129" s="193"/>
      <c r="J129" s="193"/>
      <c r="K129" s="193"/>
      <c r="L129" s="198"/>
      <c r="M129" s="199"/>
      <c r="N129" s="200"/>
      <c r="O129" s="200"/>
      <c r="P129" s="200"/>
      <c r="Q129" s="200"/>
      <c r="R129" s="200"/>
      <c r="S129" s="200"/>
      <c r="T129" s="201"/>
      <c r="AT129" s="202" t="s">
        <v>191</v>
      </c>
      <c r="AU129" s="202" t="s">
        <v>81</v>
      </c>
      <c r="AV129" s="13" t="s">
        <v>79</v>
      </c>
      <c r="AW129" s="13" t="s">
        <v>32</v>
      </c>
      <c r="AX129" s="13" t="s">
        <v>71</v>
      </c>
      <c r="AY129" s="202" t="s">
        <v>181</v>
      </c>
    </row>
    <row r="130" spans="2:51" s="14" customFormat="1" ht="12">
      <c r="B130" s="203"/>
      <c r="C130" s="204"/>
      <c r="D130" s="194" t="s">
        <v>191</v>
      </c>
      <c r="E130" s="205" t="s">
        <v>19</v>
      </c>
      <c r="F130" s="206" t="s">
        <v>79</v>
      </c>
      <c r="G130" s="204"/>
      <c r="H130" s="207">
        <v>1</v>
      </c>
      <c r="I130" s="204"/>
      <c r="J130" s="204"/>
      <c r="K130" s="204"/>
      <c r="L130" s="209"/>
      <c r="M130" s="210"/>
      <c r="N130" s="211"/>
      <c r="O130" s="211"/>
      <c r="P130" s="211"/>
      <c r="Q130" s="211"/>
      <c r="R130" s="211"/>
      <c r="S130" s="211"/>
      <c r="T130" s="212"/>
      <c r="AT130" s="213" t="s">
        <v>191</v>
      </c>
      <c r="AU130" s="213" t="s">
        <v>81</v>
      </c>
      <c r="AV130" s="14" t="s">
        <v>81</v>
      </c>
      <c r="AW130" s="14" t="s">
        <v>32</v>
      </c>
      <c r="AX130" s="14" t="s">
        <v>71</v>
      </c>
      <c r="AY130" s="213" t="s">
        <v>181</v>
      </c>
    </row>
    <row r="131" spans="2:51" s="13" customFormat="1" ht="12">
      <c r="B131" s="192"/>
      <c r="C131" s="193"/>
      <c r="D131" s="194" t="s">
        <v>191</v>
      </c>
      <c r="E131" s="195" t="s">
        <v>19</v>
      </c>
      <c r="F131" s="196" t="s">
        <v>845</v>
      </c>
      <c r="G131" s="193"/>
      <c r="H131" s="195" t="s">
        <v>19</v>
      </c>
      <c r="I131" s="193"/>
      <c r="J131" s="193"/>
      <c r="K131" s="193"/>
      <c r="L131" s="198"/>
      <c r="M131" s="199"/>
      <c r="N131" s="200"/>
      <c r="O131" s="200"/>
      <c r="P131" s="200"/>
      <c r="Q131" s="200"/>
      <c r="R131" s="200"/>
      <c r="S131" s="200"/>
      <c r="T131" s="201"/>
      <c r="AT131" s="202" t="s">
        <v>191</v>
      </c>
      <c r="AU131" s="202" t="s">
        <v>81</v>
      </c>
      <c r="AV131" s="13" t="s">
        <v>79</v>
      </c>
      <c r="AW131" s="13" t="s">
        <v>32</v>
      </c>
      <c r="AX131" s="13" t="s">
        <v>71</v>
      </c>
      <c r="AY131" s="202" t="s">
        <v>181</v>
      </c>
    </row>
    <row r="132" spans="2:51" s="14" customFormat="1" ht="12">
      <c r="B132" s="203"/>
      <c r="C132" s="204"/>
      <c r="D132" s="194" t="s">
        <v>191</v>
      </c>
      <c r="E132" s="205" t="s">
        <v>19</v>
      </c>
      <c r="F132" s="206" t="s">
        <v>240</v>
      </c>
      <c r="G132" s="204"/>
      <c r="H132" s="207">
        <v>9</v>
      </c>
      <c r="I132" s="204"/>
      <c r="J132" s="204"/>
      <c r="K132" s="204"/>
      <c r="L132" s="209"/>
      <c r="M132" s="210"/>
      <c r="N132" s="211"/>
      <c r="O132" s="211"/>
      <c r="P132" s="211"/>
      <c r="Q132" s="211"/>
      <c r="R132" s="211"/>
      <c r="S132" s="211"/>
      <c r="T132" s="212"/>
      <c r="AT132" s="213" t="s">
        <v>191</v>
      </c>
      <c r="AU132" s="213" t="s">
        <v>81</v>
      </c>
      <c r="AV132" s="14" t="s">
        <v>81</v>
      </c>
      <c r="AW132" s="14" t="s">
        <v>32</v>
      </c>
      <c r="AX132" s="14" t="s">
        <v>71</v>
      </c>
      <c r="AY132" s="213" t="s">
        <v>181</v>
      </c>
    </row>
    <row r="133" spans="2:51" s="13" customFormat="1" ht="12">
      <c r="B133" s="192"/>
      <c r="C133" s="193"/>
      <c r="D133" s="194" t="s">
        <v>191</v>
      </c>
      <c r="E133" s="195" t="s">
        <v>19</v>
      </c>
      <c r="F133" s="196" t="s">
        <v>846</v>
      </c>
      <c r="G133" s="193"/>
      <c r="H133" s="195" t="s">
        <v>19</v>
      </c>
      <c r="I133" s="193"/>
      <c r="J133" s="193"/>
      <c r="K133" s="193"/>
      <c r="L133" s="198"/>
      <c r="M133" s="199"/>
      <c r="N133" s="200"/>
      <c r="O133" s="200"/>
      <c r="P133" s="200"/>
      <c r="Q133" s="200"/>
      <c r="R133" s="200"/>
      <c r="S133" s="200"/>
      <c r="T133" s="201"/>
      <c r="AT133" s="202" t="s">
        <v>191</v>
      </c>
      <c r="AU133" s="202" t="s">
        <v>81</v>
      </c>
      <c r="AV133" s="13" t="s">
        <v>79</v>
      </c>
      <c r="AW133" s="13" t="s">
        <v>32</v>
      </c>
      <c r="AX133" s="13" t="s">
        <v>71</v>
      </c>
      <c r="AY133" s="202" t="s">
        <v>181</v>
      </c>
    </row>
    <row r="134" spans="2:51" s="14" customFormat="1" ht="12">
      <c r="B134" s="203"/>
      <c r="C134" s="204"/>
      <c r="D134" s="194" t="s">
        <v>191</v>
      </c>
      <c r="E134" s="205" t="s">
        <v>19</v>
      </c>
      <c r="F134" s="206" t="s">
        <v>240</v>
      </c>
      <c r="G134" s="204"/>
      <c r="H134" s="207">
        <v>9</v>
      </c>
      <c r="I134" s="204"/>
      <c r="J134" s="204"/>
      <c r="K134" s="204"/>
      <c r="L134" s="209"/>
      <c r="M134" s="210"/>
      <c r="N134" s="211"/>
      <c r="O134" s="211"/>
      <c r="P134" s="211"/>
      <c r="Q134" s="211"/>
      <c r="R134" s="211"/>
      <c r="S134" s="211"/>
      <c r="T134" s="212"/>
      <c r="AT134" s="213" t="s">
        <v>191</v>
      </c>
      <c r="AU134" s="213" t="s">
        <v>81</v>
      </c>
      <c r="AV134" s="14" t="s">
        <v>81</v>
      </c>
      <c r="AW134" s="14" t="s">
        <v>32</v>
      </c>
      <c r="AX134" s="14" t="s">
        <v>71</v>
      </c>
      <c r="AY134" s="213" t="s">
        <v>181</v>
      </c>
    </row>
    <row r="135" spans="2:51" s="13" customFormat="1" ht="12">
      <c r="B135" s="192"/>
      <c r="C135" s="193"/>
      <c r="D135" s="194" t="s">
        <v>191</v>
      </c>
      <c r="E135" s="195" t="s">
        <v>19</v>
      </c>
      <c r="F135" s="196" t="s">
        <v>847</v>
      </c>
      <c r="G135" s="193"/>
      <c r="H135" s="195" t="s">
        <v>19</v>
      </c>
      <c r="I135" s="193"/>
      <c r="J135" s="193"/>
      <c r="K135" s="193"/>
      <c r="L135" s="198"/>
      <c r="M135" s="199"/>
      <c r="N135" s="200"/>
      <c r="O135" s="200"/>
      <c r="P135" s="200"/>
      <c r="Q135" s="200"/>
      <c r="R135" s="200"/>
      <c r="S135" s="200"/>
      <c r="T135" s="201"/>
      <c r="AT135" s="202" t="s">
        <v>191</v>
      </c>
      <c r="AU135" s="202" t="s">
        <v>81</v>
      </c>
      <c r="AV135" s="13" t="s">
        <v>79</v>
      </c>
      <c r="AW135" s="13" t="s">
        <v>32</v>
      </c>
      <c r="AX135" s="13" t="s">
        <v>71</v>
      </c>
      <c r="AY135" s="202" t="s">
        <v>181</v>
      </c>
    </row>
    <row r="136" spans="2:51" s="14" customFormat="1" ht="12">
      <c r="B136" s="203"/>
      <c r="C136" s="204"/>
      <c r="D136" s="194" t="s">
        <v>191</v>
      </c>
      <c r="E136" s="205" t="s">
        <v>19</v>
      </c>
      <c r="F136" s="206" t="s">
        <v>240</v>
      </c>
      <c r="G136" s="204"/>
      <c r="H136" s="207">
        <v>9</v>
      </c>
      <c r="I136" s="204"/>
      <c r="J136" s="204"/>
      <c r="K136" s="204"/>
      <c r="L136" s="209"/>
      <c r="M136" s="210"/>
      <c r="N136" s="211"/>
      <c r="O136" s="211"/>
      <c r="P136" s="211"/>
      <c r="Q136" s="211"/>
      <c r="R136" s="211"/>
      <c r="S136" s="211"/>
      <c r="T136" s="212"/>
      <c r="AT136" s="213" t="s">
        <v>191</v>
      </c>
      <c r="AU136" s="213" t="s">
        <v>81</v>
      </c>
      <c r="AV136" s="14" t="s">
        <v>81</v>
      </c>
      <c r="AW136" s="14" t="s">
        <v>32</v>
      </c>
      <c r="AX136" s="14" t="s">
        <v>71</v>
      </c>
      <c r="AY136" s="213" t="s">
        <v>181</v>
      </c>
    </row>
    <row r="137" spans="2:51" s="13" customFormat="1" ht="12">
      <c r="B137" s="192"/>
      <c r="C137" s="193"/>
      <c r="D137" s="194" t="s">
        <v>191</v>
      </c>
      <c r="E137" s="195" t="s">
        <v>19</v>
      </c>
      <c r="F137" s="196" t="s">
        <v>848</v>
      </c>
      <c r="G137" s="193"/>
      <c r="H137" s="195" t="s">
        <v>19</v>
      </c>
      <c r="I137" s="193"/>
      <c r="J137" s="193"/>
      <c r="K137" s="193"/>
      <c r="L137" s="198"/>
      <c r="M137" s="199"/>
      <c r="N137" s="200"/>
      <c r="O137" s="200"/>
      <c r="P137" s="200"/>
      <c r="Q137" s="200"/>
      <c r="R137" s="200"/>
      <c r="S137" s="200"/>
      <c r="T137" s="201"/>
      <c r="AT137" s="202" t="s">
        <v>191</v>
      </c>
      <c r="AU137" s="202" t="s">
        <v>81</v>
      </c>
      <c r="AV137" s="13" t="s">
        <v>79</v>
      </c>
      <c r="AW137" s="13" t="s">
        <v>32</v>
      </c>
      <c r="AX137" s="13" t="s">
        <v>71</v>
      </c>
      <c r="AY137" s="202" t="s">
        <v>181</v>
      </c>
    </row>
    <row r="138" spans="2:51" s="14" customFormat="1" ht="12">
      <c r="B138" s="203"/>
      <c r="C138" s="204"/>
      <c r="D138" s="194" t="s">
        <v>191</v>
      </c>
      <c r="E138" s="205" t="s">
        <v>19</v>
      </c>
      <c r="F138" s="206" t="s">
        <v>189</v>
      </c>
      <c r="G138" s="204"/>
      <c r="H138" s="207">
        <v>4</v>
      </c>
      <c r="I138" s="204"/>
      <c r="J138" s="204"/>
      <c r="K138" s="204"/>
      <c r="L138" s="209"/>
      <c r="M138" s="210"/>
      <c r="N138" s="211"/>
      <c r="O138" s="211"/>
      <c r="P138" s="211"/>
      <c r="Q138" s="211"/>
      <c r="R138" s="211"/>
      <c r="S138" s="211"/>
      <c r="T138" s="212"/>
      <c r="AT138" s="213" t="s">
        <v>191</v>
      </c>
      <c r="AU138" s="213" t="s">
        <v>81</v>
      </c>
      <c r="AV138" s="14" t="s">
        <v>81</v>
      </c>
      <c r="AW138" s="14" t="s">
        <v>32</v>
      </c>
      <c r="AX138" s="14" t="s">
        <v>71</v>
      </c>
      <c r="AY138" s="213" t="s">
        <v>181</v>
      </c>
    </row>
    <row r="139" spans="2:51" s="13" customFormat="1" ht="12">
      <c r="B139" s="192"/>
      <c r="C139" s="193"/>
      <c r="D139" s="194" t="s">
        <v>191</v>
      </c>
      <c r="E139" s="195" t="s">
        <v>19</v>
      </c>
      <c r="F139" s="196" t="s">
        <v>849</v>
      </c>
      <c r="G139" s="193"/>
      <c r="H139" s="195" t="s">
        <v>19</v>
      </c>
      <c r="I139" s="193"/>
      <c r="J139" s="193"/>
      <c r="K139" s="193"/>
      <c r="L139" s="198"/>
      <c r="M139" s="199"/>
      <c r="N139" s="200"/>
      <c r="O139" s="200"/>
      <c r="P139" s="200"/>
      <c r="Q139" s="200"/>
      <c r="R139" s="200"/>
      <c r="S139" s="200"/>
      <c r="T139" s="201"/>
      <c r="AT139" s="202" t="s">
        <v>191</v>
      </c>
      <c r="AU139" s="202" t="s">
        <v>81</v>
      </c>
      <c r="AV139" s="13" t="s">
        <v>79</v>
      </c>
      <c r="AW139" s="13" t="s">
        <v>32</v>
      </c>
      <c r="AX139" s="13" t="s">
        <v>71</v>
      </c>
      <c r="AY139" s="202" t="s">
        <v>181</v>
      </c>
    </row>
    <row r="140" spans="2:51" s="14" customFormat="1" ht="12">
      <c r="B140" s="203"/>
      <c r="C140" s="204"/>
      <c r="D140" s="194" t="s">
        <v>191</v>
      </c>
      <c r="E140" s="205" t="s">
        <v>19</v>
      </c>
      <c r="F140" s="206" t="s">
        <v>225</v>
      </c>
      <c r="G140" s="204"/>
      <c r="H140" s="207">
        <v>6</v>
      </c>
      <c r="I140" s="204"/>
      <c r="J140" s="204"/>
      <c r="K140" s="204"/>
      <c r="L140" s="209"/>
      <c r="M140" s="210"/>
      <c r="N140" s="211"/>
      <c r="O140" s="211"/>
      <c r="P140" s="211"/>
      <c r="Q140" s="211"/>
      <c r="R140" s="211"/>
      <c r="S140" s="211"/>
      <c r="T140" s="212"/>
      <c r="AT140" s="213" t="s">
        <v>191</v>
      </c>
      <c r="AU140" s="213" t="s">
        <v>81</v>
      </c>
      <c r="AV140" s="14" t="s">
        <v>81</v>
      </c>
      <c r="AW140" s="14" t="s">
        <v>32</v>
      </c>
      <c r="AX140" s="14" t="s">
        <v>71</v>
      </c>
      <c r="AY140" s="213" t="s">
        <v>181</v>
      </c>
    </row>
    <row r="141" spans="2:51" s="15" customFormat="1" ht="12">
      <c r="B141" s="214"/>
      <c r="C141" s="215"/>
      <c r="D141" s="194" t="s">
        <v>191</v>
      </c>
      <c r="E141" s="216" t="s">
        <v>19</v>
      </c>
      <c r="F141" s="217" t="s">
        <v>196</v>
      </c>
      <c r="G141" s="215"/>
      <c r="H141" s="218">
        <v>38</v>
      </c>
      <c r="I141" s="215"/>
      <c r="J141" s="215"/>
      <c r="K141" s="215"/>
      <c r="L141" s="220"/>
      <c r="M141" s="221"/>
      <c r="N141" s="222"/>
      <c r="O141" s="222"/>
      <c r="P141" s="222"/>
      <c r="Q141" s="222"/>
      <c r="R141" s="222"/>
      <c r="S141" s="222"/>
      <c r="T141" s="223"/>
      <c r="AT141" s="224" t="s">
        <v>191</v>
      </c>
      <c r="AU141" s="224" t="s">
        <v>81</v>
      </c>
      <c r="AV141" s="15" t="s">
        <v>189</v>
      </c>
      <c r="AW141" s="15" t="s">
        <v>32</v>
      </c>
      <c r="AX141" s="15" t="s">
        <v>79</v>
      </c>
      <c r="AY141" s="224" t="s">
        <v>181</v>
      </c>
    </row>
    <row r="142" spans="2:51" s="13" customFormat="1" ht="12">
      <c r="B142" s="192"/>
      <c r="C142" s="193"/>
      <c r="D142" s="194" t="s">
        <v>191</v>
      </c>
      <c r="E142" s="195" t="s">
        <v>19</v>
      </c>
      <c r="F142" s="196" t="s">
        <v>254</v>
      </c>
      <c r="G142" s="193"/>
      <c r="H142" s="195" t="s">
        <v>19</v>
      </c>
      <c r="I142" s="193"/>
      <c r="J142" s="193"/>
      <c r="K142" s="193"/>
      <c r="L142" s="198"/>
      <c r="M142" s="199"/>
      <c r="N142" s="200"/>
      <c r="O142" s="200"/>
      <c r="P142" s="200"/>
      <c r="Q142" s="200"/>
      <c r="R142" s="200"/>
      <c r="S142" s="200"/>
      <c r="T142" s="201"/>
      <c r="AT142" s="202" t="s">
        <v>191</v>
      </c>
      <c r="AU142" s="202" t="s">
        <v>81</v>
      </c>
      <c r="AV142" s="13" t="s">
        <v>79</v>
      </c>
      <c r="AW142" s="13" t="s">
        <v>32</v>
      </c>
      <c r="AX142" s="13" t="s">
        <v>71</v>
      </c>
      <c r="AY142" s="202" t="s">
        <v>181</v>
      </c>
    </row>
    <row r="143" spans="1:65" s="2" customFormat="1" ht="24.15" customHeight="1">
      <c r="A143" s="34"/>
      <c r="B143" s="35"/>
      <c r="C143" s="178" t="s">
        <v>197</v>
      </c>
      <c r="D143" s="178" t="s">
        <v>183</v>
      </c>
      <c r="E143" s="179" t="s">
        <v>850</v>
      </c>
      <c r="F143" s="180" t="s">
        <v>851</v>
      </c>
      <c r="G143" s="181" t="s">
        <v>223</v>
      </c>
      <c r="H143" s="182">
        <v>29</v>
      </c>
      <c r="I143" s="241"/>
      <c r="J143" s="184">
        <f>ROUND(I143*H143,2)</f>
        <v>0</v>
      </c>
      <c r="K143" s="180" t="s">
        <v>187</v>
      </c>
      <c r="L143" s="185"/>
      <c r="M143" s="186" t="s">
        <v>19</v>
      </c>
      <c r="N143" s="187" t="s">
        <v>42</v>
      </c>
      <c r="O143" s="64"/>
      <c r="P143" s="188">
        <f>O143*H143</f>
        <v>0</v>
      </c>
      <c r="Q143" s="188">
        <v>0.11092</v>
      </c>
      <c r="R143" s="188">
        <f>Q143*H143</f>
        <v>3.21668</v>
      </c>
      <c r="S143" s="188">
        <v>0</v>
      </c>
      <c r="T143" s="189">
        <f>S143*H143</f>
        <v>0</v>
      </c>
      <c r="U143" s="34"/>
      <c r="V143" s="34"/>
      <c r="W143" s="34"/>
      <c r="X143" s="34"/>
      <c r="Y143" s="34"/>
      <c r="Z143" s="34"/>
      <c r="AA143" s="34"/>
      <c r="AB143" s="34"/>
      <c r="AC143" s="34"/>
      <c r="AD143" s="34"/>
      <c r="AE143" s="34"/>
      <c r="AR143" s="190" t="s">
        <v>188</v>
      </c>
      <c r="AT143" s="190" t="s">
        <v>183</v>
      </c>
      <c r="AU143" s="190" t="s">
        <v>81</v>
      </c>
      <c r="AY143" s="17" t="s">
        <v>181</v>
      </c>
      <c r="BE143" s="191">
        <f>IF(N143="základní",J143,0)</f>
        <v>0</v>
      </c>
      <c r="BF143" s="191">
        <f>IF(N143="snížená",J143,0)</f>
        <v>0</v>
      </c>
      <c r="BG143" s="191">
        <f>IF(N143="zákl. přenesená",J143,0)</f>
        <v>0</v>
      </c>
      <c r="BH143" s="191">
        <f>IF(N143="sníž. přenesená",J143,0)</f>
        <v>0</v>
      </c>
      <c r="BI143" s="191">
        <f>IF(N143="nulová",J143,0)</f>
        <v>0</v>
      </c>
      <c r="BJ143" s="17" t="s">
        <v>79</v>
      </c>
      <c r="BK143" s="191">
        <f>ROUND(I143*H143,2)</f>
        <v>0</v>
      </c>
      <c r="BL143" s="17" t="s">
        <v>189</v>
      </c>
      <c r="BM143" s="190" t="s">
        <v>852</v>
      </c>
    </row>
    <row r="144" spans="2:51" s="13" customFormat="1" ht="12">
      <c r="B144" s="192"/>
      <c r="C144" s="193"/>
      <c r="D144" s="194" t="s">
        <v>191</v>
      </c>
      <c r="E144" s="195" t="s">
        <v>19</v>
      </c>
      <c r="F144" s="196" t="s">
        <v>853</v>
      </c>
      <c r="G144" s="193"/>
      <c r="H144" s="195" t="s">
        <v>19</v>
      </c>
      <c r="I144" s="193"/>
      <c r="J144" s="193"/>
      <c r="K144" s="193"/>
      <c r="L144" s="198"/>
      <c r="M144" s="199"/>
      <c r="N144" s="200"/>
      <c r="O144" s="200"/>
      <c r="P144" s="200"/>
      <c r="Q144" s="200"/>
      <c r="R144" s="200"/>
      <c r="S144" s="200"/>
      <c r="T144" s="201"/>
      <c r="AT144" s="202" t="s">
        <v>191</v>
      </c>
      <c r="AU144" s="202" t="s">
        <v>81</v>
      </c>
      <c r="AV144" s="13" t="s">
        <v>79</v>
      </c>
      <c r="AW144" s="13" t="s">
        <v>32</v>
      </c>
      <c r="AX144" s="13" t="s">
        <v>71</v>
      </c>
      <c r="AY144" s="202" t="s">
        <v>181</v>
      </c>
    </row>
    <row r="145" spans="2:51" s="14" customFormat="1" ht="12">
      <c r="B145" s="203"/>
      <c r="C145" s="204"/>
      <c r="D145" s="194" t="s">
        <v>191</v>
      </c>
      <c r="E145" s="205" t="s">
        <v>19</v>
      </c>
      <c r="F145" s="206" t="s">
        <v>230</v>
      </c>
      <c r="G145" s="204"/>
      <c r="H145" s="207">
        <v>7</v>
      </c>
      <c r="I145" s="204"/>
      <c r="J145" s="204"/>
      <c r="K145" s="204"/>
      <c r="L145" s="209"/>
      <c r="M145" s="210"/>
      <c r="N145" s="211"/>
      <c r="O145" s="211"/>
      <c r="P145" s="211"/>
      <c r="Q145" s="211"/>
      <c r="R145" s="211"/>
      <c r="S145" s="211"/>
      <c r="T145" s="212"/>
      <c r="AT145" s="213" t="s">
        <v>191</v>
      </c>
      <c r="AU145" s="213" t="s">
        <v>81</v>
      </c>
      <c r="AV145" s="14" t="s">
        <v>81</v>
      </c>
      <c r="AW145" s="14" t="s">
        <v>32</v>
      </c>
      <c r="AX145" s="14" t="s">
        <v>71</v>
      </c>
      <c r="AY145" s="213" t="s">
        <v>181</v>
      </c>
    </row>
    <row r="146" spans="2:51" s="13" customFormat="1" ht="12">
      <c r="B146" s="192"/>
      <c r="C146" s="193"/>
      <c r="D146" s="194" t="s">
        <v>191</v>
      </c>
      <c r="E146" s="195" t="s">
        <v>19</v>
      </c>
      <c r="F146" s="196" t="s">
        <v>854</v>
      </c>
      <c r="G146" s="193"/>
      <c r="H146" s="195" t="s">
        <v>19</v>
      </c>
      <c r="I146" s="193"/>
      <c r="J146" s="193"/>
      <c r="K146" s="193"/>
      <c r="L146" s="198"/>
      <c r="M146" s="199"/>
      <c r="N146" s="200"/>
      <c r="O146" s="200"/>
      <c r="P146" s="200"/>
      <c r="Q146" s="200"/>
      <c r="R146" s="200"/>
      <c r="S146" s="200"/>
      <c r="T146" s="201"/>
      <c r="AT146" s="202" t="s">
        <v>191</v>
      </c>
      <c r="AU146" s="202" t="s">
        <v>81</v>
      </c>
      <c r="AV146" s="13" t="s">
        <v>79</v>
      </c>
      <c r="AW146" s="13" t="s">
        <v>32</v>
      </c>
      <c r="AX146" s="13" t="s">
        <v>71</v>
      </c>
      <c r="AY146" s="202" t="s">
        <v>181</v>
      </c>
    </row>
    <row r="147" spans="2:51" s="14" customFormat="1" ht="12">
      <c r="B147" s="203"/>
      <c r="C147" s="204"/>
      <c r="D147" s="194" t="s">
        <v>191</v>
      </c>
      <c r="E147" s="205" t="s">
        <v>19</v>
      </c>
      <c r="F147" s="206" t="s">
        <v>230</v>
      </c>
      <c r="G147" s="204"/>
      <c r="H147" s="207">
        <v>7</v>
      </c>
      <c r="I147" s="204"/>
      <c r="J147" s="204"/>
      <c r="K147" s="204"/>
      <c r="L147" s="209"/>
      <c r="M147" s="210"/>
      <c r="N147" s="211"/>
      <c r="O147" s="211"/>
      <c r="P147" s="211"/>
      <c r="Q147" s="211"/>
      <c r="R147" s="211"/>
      <c r="S147" s="211"/>
      <c r="T147" s="212"/>
      <c r="AT147" s="213" t="s">
        <v>191</v>
      </c>
      <c r="AU147" s="213" t="s">
        <v>81</v>
      </c>
      <c r="AV147" s="14" t="s">
        <v>81</v>
      </c>
      <c r="AW147" s="14" t="s">
        <v>32</v>
      </c>
      <c r="AX147" s="14" t="s">
        <v>71</v>
      </c>
      <c r="AY147" s="213" t="s">
        <v>181</v>
      </c>
    </row>
    <row r="148" spans="2:51" s="13" customFormat="1" ht="12">
      <c r="B148" s="192"/>
      <c r="C148" s="193"/>
      <c r="D148" s="194" t="s">
        <v>191</v>
      </c>
      <c r="E148" s="195" t="s">
        <v>19</v>
      </c>
      <c r="F148" s="196" t="s">
        <v>855</v>
      </c>
      <c r="G148" s="193"/>
      <c r="H148" s="195" t="s">
        <v>19</v>
      </c>
      <c r="I148" s="193"/>
      <c r="J148" s="193"/>
      <c r="K148" s="193"/>
      <c r="L148" s="198"/>
      <c r="M148" s="199"/>
      <c r="N148" s="200"/>
      <c r="O148" s="200"/>
      <c r="P148" s="200"/>
      <c r="Q148" s="200"/>
      <c r="R148" s="200"/>
      <c r="S148" s="200"/>
      <c r="T148" s="201"/>
      <c r="AT148" s="202" t="s">
        <v>191</v>
      </c>
      <c r="AU148" s="202" t="s">
        <v>81</v>
      </c>
      <c r="AV148" s="13" t="s">
        <v>79</v>
      </c>
      <c r="AW148" s="13" t="s">
        <v>32</v>
      </c>
      <c r="AX148" s="13" t="s">
        <v>71</v>
      </c>
      <c r="AY148" s="202" t="s">
        <v>181</v>
      </c>
    </row>
    <row r="149" spans="2:51" s="14" customFormat="1" ht="12">
      <c r="B149" s="203"/>
      <c r="C149" s="204"/>
      <c r="D149" s="194" t="s">
        <v>191</v>
      </c>
      <c r="E149" s="205" t="s">
        <v>19</v>
      </c>
      <c r="F149" s="206" t="s">
        <v>230</v>
      </c>
      <c r="G149" s="204"/>
      <c r="H149" s="207">
        <v>7</v>
      </c>
      <c r="I149" s="204"/>
      <c r="J149" s="204"/>
      <c r="K149" s="204"/>
      <c r="L149" s="209"/>
      <c r="M149" s="210"/>
      <c r="N149" s="211"/>
      <c r="O149" s="211"/>
      <c r="P149" s="211"/>
      <c r="Q149" s="211"/>
      <c r="R149" s="211"/>
      <c r="S149" s="211"/>
      <c r="T149" s="212"/>
      <c r="AT149" s="213" t="s">
        <v>191</v>
      </c>
      <c r="AU149" s="213" t="s">
        <v>81</v>
      </c>
      <c r="AV149" s="14" t="s">
        <v>81</v>
      </c>
      <c r="AW149" s="14" t="s">
        <v>32</v>
      </c>
      <c r="AX149" s="14" t="s">
        <v>71</v>
      </c>
      <c r="AY149" s="213" t="s">
        <v>181</v>
      </c>
    </row>
    <row r="150" spans="2:51" s="13" customFormat="1" ht="12">
      <c r="B150" s="192"/>
      <c r="C150" s="193"/>
      <c r="D150" s="194" t="s">
        <v>191</v>
      </c>
      <c r="E150" s="195" t="s">
        <v>19</v>
      </c>
      <c r="F150" s="196" t="s">
        <v>856</v>
      </c>
      <c r="G150" s="193"/>
      <c r="H150" s="195" t="s">
        <v>19</v>
      </c>
      <c r="I150" s="193"/>
      <c r="J150" s="193"/>
      <c r="K150" s="193"/>
      <c r="L150" s="198"/>
      <c r="M150" s="199"/>
      <c r="N150" s="200"/>
      <c r="O150" s="200"/>
      <c r="P150" s="200"/>
      <c r="Q150" s="200"/>
      <c r="R150" s="200"/>
      <c r="S150" s="200"/>
      <c r="T150" s="201"/>
      <c r="AT150" s="202" t="s">
        <v>191</v>
      </c>
      <c r="AU150" s="202" t="s">
        <v>81</v>
      </c>
      <c r="AV150" s="13" t="s">
        <v>79</v>
      </c>
      <c r="AW150" s="13" t="s">
        <v>32</v>
      </c>
      <c r="AX150" s="13" t="s">
        <v>71</v>
      </c>
      <c r="AY150" s="202" t="s">
        <v>181</v>
      </c>
    </row>
    <row r="151" spans="2:51" s="14" customFormat="1" ht="12">
      <c r="B151" s="203"/>
      <c r="C151" s="204"/>
      <c r="D151" s="194" t="s">
        <v>191</v>
      </c>
      <c r="E151" s="205" t="s">
        <v>19</v>
      </c>
      <c r="F151" s="206" t="s">
        <v>189</v>
      </c>
      <c r="G151" s="204"/>
      <c r="H151" s="207">
        <v>4</v>
      </c>
      <c r="I151" s="204"/>
      <c r="J151" s="204"/>
      <c r="K151" s="204"/>
      <c r="L151" s="209"/>
      <c r="M151" s="210"/>
      <c r="N151" s="211"/>
      <c r="O151" s="211"/>
      <c r="P151" s="211"/>
      <c r="Q151" s="211"/>
      <c r="R151" s="211"/>
      <c r="S151" s="211"/>
      <c r="T151" s="212"/>
      <c r="AT151" s="213" t="s">
        <v>191</v>
      </c>
      <c r="AU151" s="213" t="s">
        <v>81</v>
      </c>
      <c r="AV151" s="14" t="s">
        <v>81</v>
      </c>
      <c r="AW151" s="14" t="s">
        <v>32</v>
      </c>
      <c r="AX151" s="14" t="s">
        <v>71</v>
      </c>
      <c r="AY151" s="213" t="s">
        <v>181</v>
      </c>
    </row>
    <row r="152" spans="2:51" s="13" customFormat="1" ht="12">
      <c r="B152" s="192"/>
      <c r="C152" s="193"/>
      <c r="D152" s="194" t="s">
        <v>191</v>
      </c>
      <c r="E152" s="195" t="s">
        <v>19</v>
      </c>
      <c r="F152" s="196" t="s">
        <v>857</v>
      </c>
      <c r="G152" s="193"/>
      <c r="H152" s="195" t="s">
        <v>19</v>
      </c>
      <c r="I152" s="193"/>
      <c r="J152" s="193"/>
      <c r="K152" s="193"/>
      <c r="L152" s="198"/>
      <c r="M152" s="199"/>
      <c r="N152" s="200"/>
      <c r="O152" s="200"/>
      <c r="P152" s="200"/>
      <c r="Q152" s="200"/>
      <c r="R152" s="200"/>
      <c r="S152" s="200"/>
      <c r="T152" s="201"/>
      <c r="AT152" s="202" t="s">
        <v>191</v>
      </c>
      <c r="AU152" s="202" t="s">
        <v>81</v>
      </c>
      <c r="AV152" s="13" t="s">
        <v>79</v>
      </c>
      <c r="AW152" s="13" t="s">
        <v>32</v>
      </c>
      <c r="AX152" s="13" t="s">
        <v>71</v>
      </c>
      <c r="AY152" s="202" t="s">
        <v>181</v>
      </c>
    </row>
    <row r="153" spans="2:51" s="14" customFormat="1" ht="12">
      <c r="B153" s="203"/>
      <c r="C153" s="204"/>
      <c r="D153" s="194" t="s">
        <v>191</v>
      </c>
      <c r="E153" s="205" t="s">
        <v>19</v>
      </c>
      <c r="F153" s="206" t="s">
        <v>189</v>
      </c>
      <c r="G153" s="204"/>
      <c r="H153" s="207">
        <v>4</v>
      </c>
      <c r="I153" s="204"/>
      <c r="J153" s="204"/>
      <c r="K153" s="204"/>
      <c r="L153" s="209"/>
      <c r="M153" s="210"/>
      <c r="N153" s="211"/>
      <c r="O153" s="211"/>
      <c r="P153" s="211"/>
      <c r="Q153" s="211"/>
      <c r="R153" s="211"/>
      <c r="S153" s="211"/>
      <c r="T153" s="212"/>
      <c r="AT153" s="213" t="s">
        <v>191</v>
      </c>
      <c r="AU153" s="213" t="s">
        <v>81</v>
      </c>
      <c r="AV153" s="14" t="s">
        <v>81</v>
      </c>
      <c r="AW153" s="14" t="s">
        <v>32</v>
      </c>
      <c r="AX153" s="14" t="s">
        <v>71</v>
      </c>
      <c r="AY153" s="213" t="s">
        <v>181</v>
      </c>
    </row>
    <row r="154" spans="2:51" s="15" customFormat="1" ht="12">
      <c r="B154" s="214"/>
      <c r="C154" s="215"/>
      <c r="D154" s="194" t="s">
        <v>191</v>
      </c>
      <c r="E154" s="216" t="s">
        <v>19</v>
      </c>
      <c r="F154" s="217" t="s">
        <v>196</v>
      </c>
      <c r="G154" s="215"/>
      <c r="H154" s="218">
        <v>29</v>
      </c>
      <c r="I154" s="215"/>
      <c r="J154" s="215"/>
      <c r="K154" s="215"/>
      <c r="L154" s="220"/>
      <c r="M154" s="221"/>
      <c r="N154" s="222"/>
      <c r="O154" s="222"/>
      <c r="P154" s="222"/>
      <c r="Q154" s="222"/>
      <c r="R154" s="222"/>
      <c r="S154" s="222"/>
      <c r="T154" s="223"/>
      <c r="AT154" s="224" t="s">
        <v>191</v>
      </c>
      <c r="AU154" s="224" t="s">
        <v>81</v>
      </c>
      <c r="AV154" s="15" t="s">
        <v>189</v>
      </c>
      <c r="AW154" s="15" t="s">
        <v>32</v>
      </c>
      <c r="AX154" s="15" t="s">
        <v>79</v>
      </c>
      <c r="AY154" s="224" t="s">
        <v>181</v>
      </c>
    </row>
    <row r="155" spans="2:51" s="13" customFormat="1" ht="12">
      <c r="B155" s="192"/>
      <c r="C155" s="193"/>
      <c r="D155" s="194" t="s">
        <v>191</v>
      </c>
      <c r="E155" s="195" t="s">
        <v>19</v>
      </c>
      <c r="F155" s="196" t="s">
        <v>254</v>
      </c>
      <c r="G155" s="193"/>
      <c r="H155" s="195" t="s">
        <v>19</v>
      </c>
      <c r="I155" s="193"/>
      <c r="J155" s="193"/>
      <c r="K155" s="193"/>
      <c r="L155" s="198"/>
      <c r="M155" s="199"/>
      <c r="N155" s="200"/>
      <c r="O155" s="200"/>
      <c r="P155" s="200"/>
      <c r="Q155" s="200"/>
      <c r="R155" s="200"/>
      <c r="S155" s="200"/>
      <c r="T155" s="201"/>
      <c r="AT155" s="202" t="s">
        <v>191</v>
      </c>
      <c r="AU155" s="202" t="s">
        <v>81</v>
      </c>
      <c r="AV155" s="13" t="s">
        <v>79</v>
      </c>
      <c r="AW155" s="13" t="s">
        <v>32</v>
      </c>
      <c r="AX155" s="13" t="s">
        <v>71</v>
      </c>
      <c r="AY155" s="202" t="s">
        <v>181</v>
      </c>
    </row>
    <row r="156" spans="1:65" s="2" customFormat="1" ht="24.15" customHeight="1">
      <c r="A156" s="34"/>
      <c r="B156" s="35"/>
      <c r="C156" s="178" t="s">
        <v>225</v>
      </c>
      <c r="D156" s="178" t="s">
        <v>183</v>
      </c>
      <c r="E156" s="179" t="s">
        <v>858</v>
      </c>
      <c r="F156" s="180" t="s">
        <v>859</v>
      </c>
      <c r="G156" s="181" t="s">
        <v>223</v>
      </c>
      <c r="H156" s="182">
        <v>20</v>
      </c>
      <c r="I156" s="241"/>
      <c r="J156" s="184">
        <f>ROUND(I156*H156,2)</f>
        <v>0</v>
      </c>
      <c r="K156" s="180" t="s">
        <v>187</v>
      </c>
      <c r="L156" s="185"/>
      <c r="M156" s="186" t="s">
        <v>19</v>
      </c>
      <c r="N156" s="187" t="s">
        <v>42</v>
      </c>
      <c r="O156" s="64"/>
      <c r="P156" s="188">
        <f>O156*H156</f>
        <v>0</v>
      </c>
      <c r="Q156" s="188">
        <v>0.11488</v>
      </c>
      <c r="R156" s="188">
        <f>Q156*H156</f>
        <v>2.2976</v>
      </c>
      <c r="S156" s="188">
        <v>0</v>
      </c>
      <c r="T156" s="189">
        <f>S156*H156</f>
        <v>0</v>
      </c>
      <c r="U156" s="34"/>
      <c r="V156" s="34"/>
      <c r="W156" s="34"/>
      <c r="X156" s="34"/>
      <c r="Y156" s="34"/>
      <c r="Z156" s="34"/>
      <c r="AA156" s="34"/>
      <c r="AB156" s="34"/>
      <c r="AC156" s="34"/>
      <c r="AD156" s="34"/>
      <c r="AE156" s="34"/>
      <c r="AR156" s="190" t="s">
        <v>188</v>
      </c>
      <c r="AT156" s="190" t="s">
        <v>183</v>
      </c>
      <c r="AU156" s="190" t="s">
        <v>81</v>
      </c>
      <c r="AY156" s="17" t="s">
        <v>181</v>
      </c>
      <c r="BE156" s="191">
        <f>IF(N156="základní",J156,0)</f>
        <v>0</v>
      </c>
      <c r="BF156" s="191">
        <f>IF(N156="snížená",J156,0)</f>
        <v>0</v>
      </c>
      <c r="BG156" s="191">
        <f>IF(N156="zákl. přenesená",J156,0)</f>
        <v>0</v>
      </c>
      <c r="BH156" s="191">
        <f>IF(N156="sníž. přenesená",J156,0)</f>
        <v>0</v>
      </c>
      <c r="BI156" s="191">
        <f>IF(N156="nulová",J156,0)</f>
        <v>0</v>
      </c>
      <c r="BJ156" s="17" t="s">
        <v>79</v>
      </c>
      <c r="BK156" s="191">
        <f>ROUND(I156*H156,2)</f>
        <v>0</v>
      </c>
      <c r="BL156" s="17" t="s">
        <v>189</v>
      </c>
      <c r="BM156" s="190" t="s">
        <v>860</v>
      </c>
    </row>
    <row r="157" spans="2:51" s="13" customFormat="1" ht="12">
      <c r="B157" s="192"/>
      <c r="C157" s="193"/>
      <c r="D157" s="194" t="s">
        <v>191</v>
      </c>
      <c r="E157" s="195" t="s">
        <v>19</v>
      </c>
      <c r="F157" s="196" t="s">
        <v>861</v>
      </c>
      <c r="G157" s="193"/>
      <c r="H157" s="195" t="s">
        <v>19</v>
      </c>
      <c r="I157" s="193"/>
      <c r="J157" s="193"/>
      <c r="K157" s="193"/>
      <c r="L157" s="198"/>
      <c r="M157" s="199"/>
      <c r="N157" s="200"/>
      <c r="O157" s="200"/>
      <c r="P157" s="200"/>
      <c r="Q157" s="200"/>
      <c r="R157" s="200"/>
      <c r="S157" s="200"/>
      <c r="T157" s="201"/>
      <c r="AT157" s="202" t="s">
        <v>191</v>
      </c>
      <c r="AU157" s="202" t="s">
        <v>81</v>
      </c>
      <c r="AV157" s="13" t="s">
        <v>79</v>
      </c>
      <c r="AW157" s="13" t="s">
        <v>32</v>
      </c>
      <c r="AX157" s="13" t="s">
        <v>71</v>
      </c>
      <c r="AY157" s="202" t="s">
        <v>181</v>
      </c>
    </row>
    <row r="158" spans="2:51" s="14" customFormat="1" ht="12">
      <c r="B158" s="203"/>
      <c r="C158" s="204"/>
      <c r="D158" s="194" t="s">
        <v>191</v>
      </c>
      <c r="E158" s="205" t="s">
        <v>19</v>
      </c>
      <c r="F158" s="206" t="s">
        <v>197</v>
      </c>
      <c r="G158" s="204"/>
      <c r="H158" s="207">
        <v>5</v>
      </c>
      <c r="I158" s="204"/>
      <c r="J158" s="204"/>
      <c r="K158" s="204"/>
      <c r="L158" s="209"/>
      <c r="M158" s="210"/>
      <c r="N158" s="211"/>
      <c r="O158" s="211"/>
      <c r="P158" s="211"/>
      <c r="Q158" s="211"/>
      <c r="R158" s="211"/>
      <c r="S158" s="211"/>
      <c r="T158" s="212"/>
      <c r="AT158" s="213" t="s">
        <v>191</v>
      </c>
      <c r="AU158" s="213" t="s">
        <v>81</v>
      </c>
      <c r="AV158" s="14" t="s">
        <v>81</v>
      </c>
      <c r="AW158" s="14" t="s">
        <v>32</v>
      </c>
      <c r="AX158" s="14" t="s">
        <v>71</v>
      </c>
      <c r="AY158" s="213" t="s">
        <v>181</v>
      </c>
    </row>
    <row r="159" spans="2:51" s="13" customFormat="1" ht="12">
      <c r="B159" s="192"/>
      <c r="C159" s="193"/>
      <c r="D159" s="194" t="s">
        <v>191</v>
      </c>
      <c r="E159" s="195" t="s">
        <v>19</v>
      </c>
      <c r="F159" s="196" t="s">
        <v>862</v>
      </c>
      <c r="G159" s="193"/>
      <c r="H159" s="195" t="s">
        <v>19</v>
      </c>
      <c r="I159" s="193"/>
      <c r="J159" s="193"/>
      <c r="K159" s="193"/>
      <c r="L159" s="198"/>
      <c r="M159" s="199"/>
      <c r="N159" s="200"/>
      <c r="O159" s="200"/>
      <c r="P159" s="200"/>
      <c r="Q159" s="200"/>
      <c r="R159" s="200"/>
      <c r="S159" s="200"/>
      <c r="T159" s="201"/>
      <c r="AT159" s="202" t="s">
        <v>191</v>
      </c>
      <c r="AU159" s="202" t="s">
        <v>81</v>
      </c>
      <c r="AV159" s="13" t="s">
        <v>79</v>
      </c>
      <c r="AW159" s="13" t="s">
        <v>32</v>
      </c>
      <c r="AX159" s="13" t="s">
        <v>71</v>
      </c>
      <c r="AY159" s="202" t="s">
        <v>181</v>
      </c>
    </row>
    <row r="160" spans="2:51" s="14" customFormat="1" ht="12">
      <c r="B160" s="203"/>
      <c r="C160" s="204"/>
      <c r="D160" s="194" t="s">
        <v>191</v>
      </c>
      <c r="E160" s="205" t="s">
        <v>19</v>
      </c>
      <c r="F160" s="206" t="s">
        <v>197</v>
      </c>
      <c r="G160" s="204"/>
      <c r="H160" s="207">
        <v>5</v>
      </c>
      <c r="I160" s="204"/>
      <c r="J160" s="204"/>
      <c r="K160" s="204"/>
      <c r="L160" s="209"/>
      <c r="M160" s="210"/>
      <c r="N160" s="211"/>
      <c r="O160" s="211"/>
      <c r="P160" s="211"/>
      <c r="Q160" s="211"/>
      <c r="R160" s="211"/>
      <c r="S160" s="211"/>
      <c r="T160" s="212"/>
      <c r="AT160" s="213" t="s">
        <v>191</v>
      </c>
      <c r="AU160" s="213" t="s">
        <v>81</v>
      </c>
      <c r="AV160" s="14" t="s">
        <v>81</v>
      </c>
      <c r="AW160" s="14" t="s">
        <v>32</v>
      </c>
      <c r="AX160" s="14" t="s">
        <v>71</v>
      </c>
      <c r="AY160" s="213" t="s">
        <v>181</v>
      </c>
    </row>
    <row r="161" spans="2:51" s="13" customFormat="1" ht="12">
      <c r="B161" s="192"/>
      <c r="C161" s="193"/>
      <c r="D161" s="194" t="s">
        <v>191</v>
      </c>
      <c r="E161" s="195" t="s">
        <v>19</v>
      </c>
      <c r="F161" s="196" t="s">
        <v>863</v>
      </c>
      <c r="G161" s="193"/>
      <c r="H161" s="195" t="s">
        <v>19</v>
      </c>
      <c r="I161" s="193"/>
      <c r="J161" s="193"/>
      <c r="K161" s="193"/>
      <c r="L161" s="198"/>
      <c r="M161" s="199"/>
      <c r="N161" s="200"/>
      <c r="O161" s="200"/>
      <c r="P161" s="200"/>
      <c r="Q161" s="200"/>
      <c r="R161" s="200"/>
      <c r="S161" s="200"/>
      <c r="T161" s="201"/>
      <c r="AT161" s="202" t="s">
        <v>191</v>
      </c>
      <c r="AU161" s="202" t="s">
        <v>81</v>
      </c>
      <c r="AV161" s="13" t="s">
        <v>79</v>
      </c>
      <c r="AW161" s="13" t="s">
        <v>32</v>
      </c>
      <c r="AX161" s="13" t="s">
        <v>71</v>
      </c>
      <c r="AY161" s="202" t="s">
        <v>181</v>
      </c>
    </row>
    <row r="162" spans="2:51" s="14" customFormat="1" ht="12">
      <c r="B162" s="203"/>
      <c r="C162" s="204"/>
      <c r="D162" s="194" t="s">
        <v>191</v>
      </c>
      <c r="E162" s="205" t="s">
        <v>19</v>
      </c>
      <c r="F162" s="206" t="s">
        <v>197</v>
      </c>
      <c r="G162" s="204"/>
      <c r="H162" s="207">
        <v>5</v>
      </c>
      <c r="I162" s="204"/>
      <c r="J162" s="204"/>
      <c r="K162" s="204"/>
      <c r="L162" s="209"/>
      <c r="M162" s="210"/>
      <c r="N162" s="211"/>
      <c r="O162" s="211"/>
      <c r="P162" s="211"/>
      <c r="Q162" s="211"/>
      <c r="R162" s="211"/>
      <c r="S162" s="211"/>
      <c r="T162" s="212"/>
      <c r="AT162" s="213" t="s">
        <v>191</v>
      </c>
      <c r="AU162" s="213" t="s">
        <v>81</v>
      </c>
      <c r="AV162" s="14" t="s">
        <v>81</v>
      </c>
      <c r="AW162" s="14" t="s">
        <v>32</v>
      </c>
      <c r="AX162" s="14" t="s">
        <v>71</v>
      </c>
      <c r="AY162" s="213" t="s">
        <v>181</v>
      </c>
    </row>
    <row r="163" spans="2:51" s="13" customFormat="1" ht="12">
      <c r="B163" s="192"/>
      <c r="C163" s="193"/>
      <c r="D163" s="194" t="s">
        <v>191</v>
      </c>
      <c r="E163" s="195" t="s">
        <v>19</v>
      </c>
      <c r="F163" s="196" t="s">
        <v>864</v>
      </c>
      <c r="G163" s="193"/>
      <c r="H163" s="195" t="s">
        <v>19</v>
      </c>
      <c r="I163" s="193"/>
      <c r="J163" s="193"/>
      <c r="K163" s="193"/>
      <c r="L163" s="198"/>
      <c r="M163" s="199"/>
      <c r="N163" s="200"/>
      <c r="O163" s="200"/>
      <c r="P163" s="200"/>
      <c r="Q163" s="200"/>
      <c r="R163" s="200"/>
      <c r="S163" s="200"/>
      <c r="T163" s="201"/>
      <c r="AT163" s="202" t="s">
        <v>191</v>
      </c>
      <c r="AU163" s="202" t="s">
        <v>81</v>
      </c>
      <c r="AV163" s="13" t="s">
        <v>79</v>
      </c>
      <c r="AW163" s="13" t="s">
        <v>32</v>
      </c>
      <c r="AX163" s="13" t="s">
        <v>71</v>
      </c>
      <c r="AY163" s="202" t="s">
        <v>181</v>
      </c>
    </row>
    <row r="164" spans="2:51" s="14" customFormat="1" ht="12">
      <c r="B164" s="203"/>
      <c r="C164" s="204"/>
      <c r="D164" s="194" t="s">
        <v>191</v>
      </c>
      <c r="E164" s="205" t="s">
        <v>19</v>
      </c>
      <c r="F164" s="206" t="s">
        <v>197</v>
      </c>
      <c r="G164" s="204"/>
      <c r="H164" s="207">
        <v>5</v>
      </c>
      <c r="I164" s="204"/>
      <c r="J164" s="204"/>
      <c r="K164" s="204"/>
      <c r="L164" s="209"/>
      <c r="M164" s="210"/>
      <c r="N164" s="211"/>
      <c r="O164" s="211"/>
      <c r="P164" s="211"/>
      <c r="Q164" s="211"/>
      <c r="R164" s="211"/>
      <c r="S164" s="211"/>
      <c r="T164" s="212"/>
      <c r="AT164" s="213" t="s">
        <v>191</v>
      </c>
      <c r="AU164" s="213" t="s">
        <v>81</v>
      </c>
      <c r="AV164" s="14" t="s">
        <v>81</v>
      </c>
      <c r="AW164" s="14" t="s">
        <v>32</v>
      </c>
      <c r="AX164" s="14" t="s">
        <v>71</v>
      </c>
      <c r="AY164" s="213" t="s">
        <v>181</v>
      </c>
    </row>
    <row r="165" spans="2:51" s="15" customFormat="1" ht="12">
      <c r="B165" s="214"/>
      <c r="C165" s="215"/>
      <c r="D165" s="194" t="s">
        <v>191</v>
      </c>
      <c r="E165" s="216" t="s">
        <v>19</v>
      </c>
      <c r="F165" s="217" t="s">
        <v>196</v>
      </c>
      <c r="G165" s="215"/>
      <c r="H165" s="218">
        <v>20</v>
      </c>
      <c r="I165" s="215"/>
      <c r="J165" s="215"/>
      <c r="K165" s="215"/>
      <c r="L165" s="220"/>
      <c r="M165" s="221"/>
      <c r="N165" s="222"/>
      <c r="O165" s="222"/>
      <c r="P165" s="222"/>
      <c r="Q165" s="222"/>
      <c r="R165" s="222"/>
      <c r="S165" s="222"/>
      <c r="T165" s="223"/>
      <c r="AT165" s="224" t="s">
        <v>191</v>
      </c>
      <c r="AU165" s="224" t="s">
        <v>81</v>
      </c>
      <c r="AV165" s="15" t="s">
        <v>189</v>
      </c>
      <c r="AW165" s="15" t="s">
        <v>32</v>
      </c>
      <c r="AX165" s="15" t="s">
        <v>79</v>
      </c>
      <c r="AY165" s="224" t="s">
        <v>181</v>
      </c>
    </row>
    <row r="166" spans="2:51" s="13" customFormat="1" ht="12">
      <c r="B166" s="192"/>
      <c r="C166" s="193"/>
      <c r="D166" s="194" t="s">
        <v>191</v>
      </c>
      <c r="E166" s="195" t="s">
        <v>19</v>
      </c>
      <c r="F166" s="196" t="s">
        <v>254</v>
      </c>
      <c r="G166" s="193"/>
      <c r="H166" s="195" t="s">
        <v>19</v>
      </c>
      <c r="I166" s="193"/>
      <c r="J166" s="193"/>
      <c r="K166" s="193"/>
      <c r="L166" s="198"/>
      <c r="M166" s="199"/>
      <c r="N166" s="200"/>
      <c r="O166" s="200"/>
      <c r="P166" s="200"/>
      <c r="Q166" s="200"/>
      <c r="R166" s="200"/>
      <c r="S166" s="200"/>
      <c r="T166" s="201"/>
      <c r="AT166" s="202" t="s">
        <v>191</v>
      </c>
      <c r="AU166" s="202" t="s">
        <v>81</v>
      </c>
      <c r="AV166" s="13" t="s">
        <v>79</v>
      </c>
      <c r="AW166" s="13" t="s">
        <v>32</v>
      </c>
      <c r="AX166" s="13" t="s">
        <v>71</v>
      </c>
      <c r="AY166" s="202" t="s">
        <v>181</v>
      </c>
    </row>
    <row r="167" spans="1:65" s="2" customFormat="1" ht="24.15" customHeight="1">
      <c r="A167" s="34"/>
      <c r="B167" s="35"/>
      <c r="C167" s="178" t="s">
        <v>230</v>
      </c>
      <c r="D167" s="178" t="s">
        <v>183</v>
      </c>
      <c r="E167" s="179" t="s">
        <v>865</v>
      </c>
      <c r="F167" s="180" t="s">
        <v>866</v>
      </c>
      <c r="G167" s="181" t="s">
        <v>223</v>
      </c>
      <c r="H167" s="182">
        <v>18</v>
      </c>
      <c r="I167" s="241"/>
      <c r="J167" s="184">
        <f>ROUND(I167*H167,2)</f>
        <v>0</v>
      </c>
      <c r="K167" s="180" t="s">
        <v>187</v>
      </c>
      <c r="L167" s="185"/>
      <c r="M167" s="186" t="s">
        <v>19</v>
      </c>
      <c r="N167" s="187" t="s">
        <v>42</v>
      </c>
      <c r="O167" s="64"/>
      <c r="P167" s="188">
        <f>O167*H167</f>
        <v>0</v>
      </c>
      <c r="Q167" s="188">
        <v>0.11885</v>
      </c>
      <c r="R167" s="188">
        <f>Q167*H167</f>
        <v>2.1393</v>
      </c>
      <c r="S167" s="188">
        <v>0</v>
      </c>
      <c r="T167" s="189">
        <f>S167*H167</f>
        <v>0</v>
      </c>
      <c r="U167" s="34"/>
      <c r="V167" s="34"/>
      <c r="W167" s="34"/>
      <c r="X167" s="34"/>
      <c r="Y167" s="34"/>
      <c r="Z167" s="34"/>
      <c r="AA167" s="34"/>
      <c r="AB167" s="34"/>
      <c r="AC167" s="34"/>
      <c r="AD167" s="34"/>
      <c r="AE167" s="34"/>
      <c r="AR167" s="190" t="s">
        <v>188</v>
      </c>
      <c r="AT167" s="190" t="s">
        <v>183</v>
      </c>
      <c r="AU167" s="190" t="s">
        <v>81</v>
      </c>
      <c r="AY167" s="17" t="s">
        <v>181</v>
      </c>
      <c r="BE167" s="191">
        <f>IF(N167="základní",J167,0)</f>
        <v>0</v>
      </c>
      <c r="BF167" s="191">
        <f>IF(N167="snížená",J167,0)</f>
        <v>0</v>
      </c>
      <c r="BG167" s="191">
        <f>IF(N167="zákl. přenesená",J167,0)</f>
        <v>0</v>
      </c>
      <c r="BH167" s="191">
        <f>IF(N167="sníž. přenesená",J167,0)</f>
        <v>0</v>
      </c>
      <c r="BI167" s="191">
        <f>IF(N167="nulová",J167,0)</f>
        <v>0</v>
      </c>
      <c r="BJ167" s="17" t="s">
        <v>79</v>
      </c>
      <c r="BK167" s="191">
        <f>ROUND(I167*H167,2)</f>
        <v>0</v>
      </c>
      <c r="BL167" s="17" t="s">
        <v>189</v>
      </c>
      <c r="BM167" s="190" t="s">
        <v>867</v>
      </c>
    </row>
    <row r="168" spans="2:51" s="13" customFormat="1" ht="12">
      <c r="B168" s="192"/>
      <c r="C168" s="193"/>
      <c r="D168" s="194" t="s">
        <v>191</v>
      </c>
      <c r="E168" s="195" t="s">
        <v>19</v>
      </c>
      <c r="F168" s="196" t="s">
        <v>868</v>
      </c>
      <c r="G168" s="193"/>
      <c r="H168" s="195" t="s">
        <v>19</v>
      </c>
      <c r="I168" s="193"/>
      <c r="J168" s="193"/>
      <c r="K168" s="193"/>
      <c r="L168" s="198"/>
      <c r="M168" s="199"/>
      <c r="N168" s="200"/>
      <c r="O168" s="200"/>
      <c r="P168" s="200"/>
      <c r="Q168" s="200"/>
      <c r="R168" s="200"/>
      <c r="S168" s="200"/>
      <c r="T168" s="201"/>
      <c r="AT168" s="202" t="s">
        <v>191</v>
      </c>
      <c r="AU168" s="202" t="s">
        <v>81</v>
      </c>
      <c r="AV168" s="13" t="s">
        <v>79</v>
      </c>
      <c r="AW168" s="13" t="s">
        <v>32</v>
      </c>
      <c r="AX168" s="13" t="s">
        <v>71</v>
      </c>
      <c r="AY168" s="202" t="s">
        <v>181</v>
      </c>
    </row>
    <row r="169" spans="2:51" s="14" customFormat="1" ht="12">
      <c r="B169" s="203"/>
      <c r="C169" s="204"/>
      <c r="D169" s="194" t="s">
        <v>191</v>
      </c>
      <c r="E169" s="205" t="s">
        <v>19</v>
      </c>
      <c r="F169" s="206" t="s">
        <v>197</v>
      </c>
      <c r="G169" s="204"/>
      <c r="H169" s="207">
        <v>5</v>
      </c>
      <c r="I169" s="204"/>
      <c r="J169" s="204"/>
      <c r="K169" s="204"/>
      <c r="L169" s="209"/>
      <c r="M169" s="210"/>
      <c r="N169" s="211"/>
      <c r="O169" s="211"/>
      <c r="P169" s="211"/>
      <c r="Q169" s="211"/>
      <c r="R169" s="211"/>
      <c r="S169" s="211"/>
      <c r="T169" s="212"/>
      <c r="AT169" s="213" t="s">
        <v>191</v>
      </c>
      <c r="AU169" s="213" t="s">
        <v>81</v>
      </c>
      <c r="AV169" s="14" t="s">
        <v>81</v>
      </c>
      <c r="AW169" s="14" t="s">
        <v>32</v>
      </c>
      <c r="AX169" s="14" t="s">
        <v>71</v>
      </c>
      <c r="AY169" s="213" t="s">
        <v>181</v>
      </c>
    </row>
    <row r="170" spans="2:51" s="13" customFormat="1" ht="12">
      <c r="B170" s="192"/>
      <c r="C170" s="193"/>
      <c r="D170" s="194" t="s">
        <v>191</v>
      </c>
      <c r="E170" s="195" t="s">
        <v>19</v>
      </c>
      <c r="F170" s="196" t="s">
        <v>869</v>
      </c>
      <c r="G170" s="193"/>
      <c r="H170" s="195" t="s">
        <v>19</v>
      </c>
      <c r="I170" s="193"/>
      <c r="J170" s="193"/>
      <c r="K170" s="193"/>
      <c r="L170" s="198"/>
      <c r="M170" s="199"/>
      <c r="N170" s="200"/>
      <c r="O170" s="200"/>
      <c r="P170" s="200"/>
      <c r="Q170" s="200"/>
      <c r="R170" s="200"/>
      <c r="S170" s="200"/>
      <c r="T170" s="201"/>
      <c r="AT170" s="202" t="s">
        <v>191</v>
      </c>
      <c r="AU170" s="202" t="s">
        <v>81</v>
      </c>
      <c r="AV170" s="13" t="s">
        <v>79</v>
      </c>
      <c r="AW170" s="13" t="s">
        <v>32</v>
      </c>
      <c r="AX170" s="13" t="s">
        <v>71</v>
      </c>
      <c r="AY170" s="202" t="s">
        <v>181</v>
      </c>
    </row>
    <row r="171" spans="2:51" s="14" customFormat="1" ht="12">
      <c r="B171" s="203"/>
      <c r="C171" s="204"/>
      <c r="D171" s="194" t="s">
        <v>191</v>
      </c>
      <c r="E171" s="205" t="s">
        <v>19</v>
      </c>
      <c r="F171" s="206" t="s">
        <v>197</v>
      </c>
      <c r="G171" s="204"/>
      <c r="H171" s="207">
        <v>5</v>
      </c>
      <c r="I171" s="204"/>
      <c r="J171" s="204"/>
      <c r="K171" s="204"/>
      <c r="L171" s="209"/>
      <c r="M171" s="210"/>
      <c r="N171" s="211"/>
      <c r="O171" s="211"/>
      <c r="P171" s="211"/>
      <c r="Q171" s="211"/>
      <c r="R171" s="211"/>
      <c r="S171" s="211"/>
      <c r="T171" s="212"/>
      <c r="AT171" s="213" t="s">
        <v>191</v>
      </c>
      <c r="AU171" s="213" t="s">
        <v>81</v>
      </c>
      <c r="AV171" s="14" t="s">
        <v>81</v>
      </c>
      <c r="AW171" s="14" t="s">
        <v>32</v>
      </c>
      <c r="AX171" s="14" t="s">
        <v>71</v>
      </c>
      <c r="AY171" s="213" t="s">
        <v>181</v>
      </c>
    </row>
    <row r="172" spans="2:51" s="13" customFormat="1" ht="12">
      <c r="B172" s="192"/>
      <c r="C172" s="193"/>
      <c r="D172" s="194" t="s">
        <v>191</v>
      </c>
      <c r="E172" s="195" t="s">
        <v>19</v>
      </c>
      <c r="F172" s="196" t="s">
        <v>870</v>
      </c>
      <c r="G172" s="193"/>
      <c r="H172" s="195" t="s">
        <v>19</v>
      </c>
      <c r="I172" s="193"/>
      <c r="J172" s="193"/>
      <c r="K172" s="193"/>
      <c r="L172" s="198"/>
      <c r="M172" s="199"/>
      <c r="N172" s="200"/>
      <c r="O172" s="200"/>
      <c r="P172" s="200"/>
      <c r="Q172" s="200"/>
      <c r="R172" s="200"/>
      <c r="S172" s="200"/>
      <c r="T172" s="201"/>
      <c r="AT172" s="202" t="s">
        <v>191</v>
      </c>
      <c r="AU172" s="202" t="s">
        <v>81</v>
      </c>
      <c r="AV172" s="13" t="s">
        <v>79</v>
      </c>
      <c r="AW172" s="13" t="s">
        <v>32</v>
      </c>
      <c r="AX172" s="13" t="s">
        <v>71</v>
      </c>
      <c r="AY172" s="202" t="s">
        <v>181</v>
      </c>
    </row>
    <row r="173" spans="2:51" s="14" customFormat="1" ht="12">
      <c r="B173" s="203"/>
      <c r="C173" s="204"/>
      <c r="D173" s="194" t="s">
        <v>191</v>
      </c>
      <c r="E173" s="205" t="s">
        <v>19</v>
      </c>
      <c r="F173" s="206" t="s">
        <v>197</v>
      </c>
      <c r="G173" s="204"/>
      <c r="H173" s="207">
        <v>5</v>
      </c>
      <c r="I173" s="204"/>
      <c r="J173" s="204"/>
      <c r="K173" s="204"/>
      <c r="L173" s="209"/>
      <c r="M173" s="210"/>
      <c r="N173" s="211"/>
      <c r="O173" s="211"/>
      <c r="P173" s="211"/>
      <c r="Q173" s="211"/>
      <c r="R173" s="211"/>
      <c r="S173" s="211"/>
      <c r="T173" s="212"/>
      <c r="AT173" s="213" t="s">
        <v>191</v>
      </c>
      <c r="AU173" s="213" t="s">
        <v>81</v>
      </c>
      <c r="AV173" s="14" t="s">
        <v>81</v>
      </c>
      <c r="AW173" s="14" t="s">
        <v>32</v>
      </c>
      <c r="AX173" s="14" t="s">
        <v>71</v>
      </c>
      <c r="AY173" s="213" t="s">
        <v>181</v>
      </c>
    </row>
    <row r="174" spans="2:51" s="13" customFormat="1" ht="12">
      <c r="B174" s="192"/>
      <c r="C174" s="193"/>
      <c r="D174" s="194" t="s">
        <v>191</v>
      </c>
      <c r="E174" s="195" t="s">
        <v>19</v>
      </c>
      <c r="F174" s="196" t="s">
        <v>871</v>
      </c>
      <c r="G174" s="193"/>
      <c r="H174" s="195" t="s">
        <v>19</v>
      </c>
      <c r="I174" s="193"/>
      <c r="J174" s="193"/>
      <c r="K174" s="193"/>
      <c r="L174" s="198"/>
      <c r="M174" s="199"/>
      <c r="N174" s="200"/>
      <c r="O174" s="200"/>
      <c r="P174" s="200"/>
      <c r="Q174" s="200"/>
      <c r="R174" s="200"/>
      <c r="S174" s="200"/>
      <c r="T174" s="201"/>
      <c r="AT174" s="202" t="s">
        <v>191</v>
      </c>
      <c r="AU174" s="202" t="s">
        <v>81</v>
      </c>
      <c r="AV174" s="13" t="s">
        <v>79</v>
      </c>
      <c r="AW174" s="13" t="s">
        <v>32</v>
      </c>
      <c r="AX174" s="13" t="s">
        <v>71</v>
      </c>
      <c r="AY174" s="202" t="s">
        <v>181</v>
      </c>
    </row>
    <row r="175" spans="2:51" s="14" customFormat="1" ht="12">
      <c r="B175" s="203"/>
      <c r="C175" s="204"/>
      <c r="D175" s="194" t="s">
        <v>191</v>
      </c>
      <c r="E175" s="205" t="s">
        <v>19</v>
      </c>
      <c r="F175" s="206" t="s">
        <v>208</v>
      </c>
      <c r="G175" s="204"/>
      <c r="H175" s="207">
        <v>3</v>
      </c>
      <c r="I175" s="204"/>
      <c r="J175" s="204"/>
      <c r="K175" s="204"/>
      <c r="L175" s="209"/>
      <c r="M175" s="210"/>
      <c r="N175" s="211"/>
      <c r="O175" s="211"/>
      <c r="P175" s="211"/>
      <c r="Q175" s="211"/>
      <c r="R175" s="211"/>
      <c r="S175" s="211"/>
      <c r="T175" s="212"/>
      <c r="AT175" s="213" t="s">
        <v>191</v>
      </c>
      <c r="AU175" s="213" t="s">
        <v>81</v>
      </c>
      <c r="AV175" s="14" t="s">
        <v>81</v>
      </c>
      <c r="AW175" s="14" t="s">
        <v>32</v>
      </c>
      <c r="AX175" s="14" t="s">
        <v>71</v>
      </c>
      <c r="AY175" s="213" t="s">
        <v>181</v>
      </c>
    </row>
    <row r="176" spans="2:51" s="15" customFormat="1" ht="12">
      <c r="B176" s="214"/>
      <c r="C176" s="215"/>
      <c r="D176" s="194" t="s">
        <v>191</v>
      </c>
      <c r="E176" s="216" t="s">
        <v>19</v>
      </c>
      <c r="F176" s="217" t="s">
        <v>196</v>
      </c>
      <c r="G176" s="215"/>
      <c r="H176" s="218">
        <v>18</v>
      </c>
      <c r="I176" s="215"/>
      <c r="J176" s="215"/>
      <c r="K176" s="215"/>
      <c r="L176" s="220"/>
      <c r="M176" s="221"/>
      <c r="N176" s="222"/>
      <c r="O176" s="222"/>
      <c r="P176" s="222"/>
      <c r="Q176" s="222"/>
      <c r="R176" s="222"/>
      <c r="S176" s="222"/>
      <c r="T176" s="223"/>
      <c r="AT176" s="224" t="s">
        <v>191</v>
      </c>
      <c r="AU176" s="224" t="s">
        <v>81</v>
      </c>
      <c r="AV176" s="15" t="s">
        <v>189</v>
      </c>
      <c r="AW176" s="15" t="s">
        <v>32</v>
      </c>
      <c r="AX176" s="15" t="s">
        <v>79</v>
      </c>
      <c r="AY176" s="224" t="s">
        <v>181</v>
      </c>
    </row>
    <row r="177" spans="2:51" s="13" customFormat="1" ht="12">
      <c r="B177" s="192"/>
      <c r="C177" s="193"/>
      <c r="D177" s="194" t="s">
        <v>191</v>
      </c>
      <c r="E177" s="195" t="s">
        <v>19</v>
      </c>
      <c r="F177" s="196" t="s">
        <v>254</v>
      </c>
      <c r="G177" s="193"/>
      <c r="H177" s="195" t="s">
        <v>19</v>
      </c>
      <c r="I177" s="193"/>
      <c r="J177" s="193"/>
      <c r="K177" s="193"/>
      <c r="L177" s="198"/>
      <c r="M177" s="199"/>
      <c r="N177" s="200"/>
      <c r="O177" s="200"/>
      <c r="P177" s="200"/>
      <c r="Q177" s="200"/>
      <c r="R177" s="200"/>
      <c r="S177" s="200"/>
      <c r="T177" s="201"/>
      <c r="AT177" s="202" t="s">
        <v>191</v>
      </c>
      <c r="AU177" s="202" t="s">
        <v>81</v>
      </c>
      <c r="AV177" s="13" t="s">
        <v>79</v>
      </c>
      <c r="AW177" s="13" t="s">
        <v>32</v>
      </c>
      <c r="AX177" s="13" t="s">
        <v>71</v>
      </c>
      <c r="AY177" s="202" t="s">
        <v>181</v>
      </c>
    </row>
    <row r="178" spans="1:65" s="2" customFormat="1" ht="24.15" customHeight="1">
      <c r="A178" s="34"/>
      <c r="B178" s="35"/>
      <c r="C178" s="178" t="s">
        <v>188</v>
      </c>
      <c r="D178" s="178" t="s">
        <v>183</v>
      </c>
      <c r="E178" s="179" t="s">
        <v>872</v>
      </c>
      <c r="F178" s="180" t="s">
        <v>873</v>
      </c>
      <c r="G178" s="181" t="s">
        <v>223</v>
      </c>
      <c r="H178" s="182">
        <v>18</v>
      </c>
      <c r="I178" s="241"/>
      <c r="J178" s="184">
        <f>ROUND(I178*H178,2)</f>
        <v>0</v>
      </c>
      <c r="K178" s="180" t="s">
        <v>187</v>
      </c>
      <c r="L178" s="185"/>
      <c r="M178" s="186" t="s">
        <v>19</v>
      </c>
      <c r="N178" s="187" t="s">
        <v>42</v>
      </c>
      <c r="O178" s="64"/>
      <c r="P178" s="188">
        <f>O178*H178</f>
        <v>0</v>
      </c>
      <c r="Q178" s="188">
        <v>0.12281</v>
      </c>
      <c r="R178" s="188">
        <f>Q178*H178</f>
        <v>2.21058</v>
      </c>
      <c r="S178" s="188">
        <v>0</v>
      </c>
      <c r="T178" s="189">
        <f>S178*H178</f>
        <v>0</v>
      </c>
      <c r="U178" s="34"/>
      <c r="V178" s="34"/>
      <c r="W178" s="34"/>
      <c r="X178" s="34"/>
      <c r="Y178" s="34"/>
      <c r="Z178" s="34"/>
      <c r="AA178" s="34"/>
      <c r="AB178" s="34"/>
      <c r="AC178" s="34"/>
      <c r="AD178" s="34"/>
      <c r="AE178" s="34"/>
      <c r="AR178" s="190" t="s">
        <v>188</v>
      </c>
      <c r="AT178" s="190" t="s">
        <v>183</v>
      </c>
      <c r="AU178" s="190" t="s">
        <v>81</v>
      </c>
      <c r="AY178" s="17" t="s">
        <v>181</v>
      </c>
      <c r="BE178" s="191">
        <f>IF(N178="základní",J178,0)</f>
        <v>0</v>
      </c>
      <c r="BF178" s="191">
        <f>IF(N178="snížená",J178,0)</f>
        <v>0</v>
      </c>
      <c r="BG178" s="191">
        <f>IF(N178="zákl. přenesená",J178,0)</f>
        <v>0</v>
      </c>
      <c r="BH178" s="191">
        <f>IF(N178="sníž. přenesená",J178,0)</f>
        <v>0</v>
      </c>
      <c r="BI178" s="191">
        <f>IF(N178="nulová",J178,0)</f>
        <v>0</v>
      </c>
      <c r="BJ178" s="17" t="s">
        <v>79</v>
      </c>
      <c r="BK178" s="191">
        <f>ROUND(I178*H178,2)</f>
        <v>0</v>
      </c>
      <c r="BL178" s="17" t="s">
        <v>189</v>
      </c>
      <c r="BM178" s="190" t="s">
        <v>874</v>
      </c>
    </row>
    <row r="179" spans="2:51" s="13" customFormat="1" ht="12">
      <c r="B179" s="192"/>
      <c r="C179" s="193"/>
      <c r="D179" s="194" t="s">
        <v>191</v>
      </c>
      <c r="E179" s="195" t="s">
        <v>19</v>
      </c>
      <c r="F179" s="196" t="s">
        <v>875</v>
      </c>
      <c r="G179" s="193"/>
      <c r="H179" s="195" t="s">
        <v>19</v>
      </c>
      <c r="I179" s="193"/>
      <c r="J179" s="193"/>
      <c r="K179" s="193"/>
      <c r="L179" s="198"/>
      <c r="M179" s="199"/>
      <c r="N179" s="200"/>
      <c r="O179" s="200"/>
      <c r="P179" s="200"/>
      <c r="Q179" s="200"/>
      <c r="R179" s="200"/>
      <c r="S179" s="200"/>
      <c r="T179" s="201"/>
      <c r="AT179" s="202" t="s">
        <v>191</v>
      </c>
      <c r="AU179" s="202" t="s">
        <v>81</v>
      </c>
      <c r="AV179" s="13" t="s">
        <v>79</v>
      </c>
      <c r="AW179" s="13" t="s">
        <v>32</v>
      </c>
      <c r="AX179" s="13" t="s">
        <v>71</v>
      </c>
      <c r="AY179" s="202" t="s">
        <v>181</v>
      </c>
    </row>
    <row r="180" spans="2:51" s="14" customFormat="1" ht="12">
      <c r="B180" s="203"/>
      <c r="C180" s="204"/>
      <c r="D180" s="194" t="s">
        <v>191</v>
      </c>
      <c r="E180" s="205" t="s">
        <v>19</v>
      </c>
      <c r="F180" s="206" t="s">
        <v>197</v>
      </c>
      <c r="G180" s="204"/>
      <c r="H180" s="207">
        <v>5</v>
      </c>
      <c r="I180" s="204"/>
      <c r="J180" s="204"/>
      <c r="K180" s="204"/>
      <c r="L180" s="209"/>
      <c r="M180" s="210"/>
      <c r="N180" s="211"/>
      <c r="O180" s="211"/>
      <c r="P180" s="211"/>
      <c r="Q180" s="211"/>
      <c r="R180" s="211"/>
      <c r="S180" s="211"/>
      <c r="T180" s="212"/>
      <c r="AT180" s="213" t="s">
        <v>191</v>
      </c>
      <c r="AU180" s="213" t="s">
        <v>81</v>
      </c>
      <c r="AV180" s="14" t="s">
        <v>81</v>
      </c>
      <c r="AW180" s="14" t="s">
        <v>32</v>
      </c>
      <c r="AX180" s="14" t="s">
        <v>71</v>
      </c>
      <c r="AY180" s="213" t="s">
        <v>181</v>
      </c>
    </row>
    <row r="181" spans="2:51" s="13" customFormat="1" ht="12">
      <c r="B181" s="192"/>
      <c r="C181" s="193"/>
      <c r="D181" s="194" t="s">
        <v>191</v>
      </c>
      <c r="E181" s="195" t="s">
        <v>19</v>
      </c>
      <c r="F181" s="196" t="s">
        <v>876</v>
      </c>
      <c r="G181" s="193"/>
      <c r="H181" s="195" t="s">
        <v>19</v>
      </c>
      <c r="I181" s="193"/>
      <c r="J181" s="193"/>
      <c r="K181" s="193"/>
      <c r="L181" s="198"/>
      <c r="M181" s="199"/>
      <c r="N181" s="200"/>
      <c r="O181" s="200"/>
      <c r="P181" s="200"/>
      <c r="Q181" s="200"/>
      <c r="R181" s="200"/>
      <c r="S181" s="200"/>
      <c r="T181" s="201"/>
      <c r="AT181" s="202" t="s">
        <v>191</v>
      </c>
      <c r="AU181" s="202" t="s">
        <v>81</v>
      </c>
      <c r="AV181" s="13" t="s">
        <v>79</v>
      </c>
      <c r="AW181" s="13" t="s">
        <v>32</v>
      </c>
      <c r="AX181" s="13" t="s">
        <v>71</v>
      </c>
      <c r="AY181" s="202" t="s">
        <v>181</v>
      </c>
    </row>
    <row r="182" spans="2:51" s="14" customFormat="1" ht="12">
      <c r="B182" s="203"/>
      <c r="C182" s="204"/>
      <c r="D182" s="194" t="s">
        <v>191</v>
      </c>
      <c r="E182" s="205" t="s">
        <v>19</v>
      </c>
      <c r="F182" s="206" t="s">
        <v>197</v>
      </c>
      <c r="G182" s="204"/>
      <c r="H182" s="207">
        <v>5</v>
      </c>
      <c r="I182" s="204"/>
      <c r="J182" s="204"/>
      <c r="K182" s="204"/>
      <c r="L182" s="209"/>
      <c r="M182" s="210"/>
      <c r="N182" s="211"/>
      <c r="O182" s="211"/>
      <c r="P182" s="211"/>
      <c r="Q182" s="211"/>
      <c r="R182" s="211"/>
      <c r="S182" s="211"/>
      <c r="T182" s="212"/>
      <c r="AT182" s="213" t="s">
        <v>191</v>
      </c>
      <c r="AU182" s="213" t="s">
        <v>81</v>
      </c>
      <c r="AV182" s="14" t="s">
        <v>81</v>
      </c>
      <c r="AW182" s="14" t="s">
        <v>32</v>
      </c>
      <c r="AX182" s="14" t="s">
        <v>71</v>
      </c>
      <c r="AY182" s="213" t="s">
        <v>181</v>
      </c>
    </row>
    <row r="183" spans="2:51" s="13" customFormat="1" ht="12">
      <c r="B183" s="192"/>
      <c r="C183" s="193"/>
      <c r="D183" s="194" t="s">
        <v>191</v>
      </c>
      <c r="E183" s="195" t="s">
        <v>19</v>
      </c>
      <c r="F183" s="196" t="s">
        <v>877</v>
      </c>
      <c r="G183" s="193"/>
      <c r="H183" s="195" t="s">
        <v>19</v>
      </c>
      <c r="I183" s="193"/>
      <c r="J183" s="193"/>
      <c r="K183" s="193"/>
      <c r="L183" s="198"/>
      <c r="M183" s="199"/>
      <c r="N183" s="200"/>
      <c r="O183" s="200"/>
      <c r="P183" s="200"/>
      <c r="Q183" s="200"/>
      <c r="R183" s="200"/>
      <c r="S183" s="200"/>
      <c r="T183" s="201"/>
      <c r="AT183" s="202" t="s">
        <v>191</v>
      </c>
      <c r="AU183" s="202" t="s">
        <v>81</v>
      </c>
      <c r="AV183" s="13" t="s">
        <v>79</v>
      </c>
      <c r="AW183" s="13" t="s">
        <v>32</v>
      </c>
      <c r="AX183" s="13" t="s">
        <v>71</v>
      </c>
      <c r="AY183" s="202" t="s">
        <v>181</v>
      </c>
    </row>
    <row r="184" spans="2:51" s="14" customFormat="1" ht="12">
      <c r="B184" s="203"/>
      <c r="C184" s="204"/>
      <c r="D184" s="194" t="s">
        <v>191</v>
      </c>
      <c r="E184" s="205" t="s">
        <v>19</v>
      </c>
      <c r="F184" s="206" t="s">
        <v>197</v>
      </c>
      <c r="G184" s="204"/>
      <c r="H184" s="207">
        <v>5</v>
      </c>
      <c r="I184" s="204"/>
      <c r="J184" s="204"/>
      <c r="K184" s="204"/>
      <c r="L184" s="209"/>
      <c r="M184" s="210"/>
      <c r="N184" s="211"/>
      <c r="O184" s="211"/>
      <c r="P184" s="211"/>
      <c r="Q184" s="211"/>
      <c r="R184" s="211"/>
      <c r="S184" s="211"/>
      <c r="T184" s="212"/>
      <c r="AT184" s="213" t="s">
        <v>191</v>
      </c>
      <c r="AU184" s="213" t="s">
        <v>81</v>
      </c>
      <c r="AV184" s="14" t="s">
        <v>81</v>
      </c>
      <c r="AW184" s="14" t="s">
        <v>32</v>
      </c>
      <c r="AX184" s="14" t="s">
        <v>71</v>
      </c>
      <c r="AY184" s="213" t="s">
        <v>181</v>
      </c>
    </row>
    <row r="185" spans="2:51" s="13" customFormat="1" ht="12">
      <c r="B185" s="192"/>
      <c r="C185" s="193"/>
      <c r="D185" s="194" t="s">
        <v>191</v>
      </c>
      <c r="E185" s="195" t="s">
        <v>19</v>
      </c>
      <c r="F185" s="196" t="s">
        <v>878</v>
      </c>
      <c r="G185" s="193"/>
      <c r="H185" s="195" t="s">
        <v>19</v>
      </c>
      <c r="I185" s="193"/>
      <c r="J185" s="193"/>
      <c r="K185" s="193"/>
      <c r="L185" s="198"/>
      <c r="M185" s="199"/>
      <c r="N185" s="200"/>
      <c r="O185" s="200"/>
      <c r="P185" s="200"/>
      <c r="Q185" s="200"/>
      <c r="R185" s="200"/>
      <c r="S185" s="200"/>
      <c r="T185" s="201"/>
      <c r="AT185" s="202" t="s">
        <v>191</v>
      </c>
      <c r="AU185" s="202" t="s">
        <v>81</v>
      </c>
      <c r="AV185" s="13" t="s">
        <v>79</v>
      </c>
      <c r="AW185" s="13" t="s">
        <v>32</v>
      </c>
      <c r="AX185" s="13" t="s">
        <v>71</v>
      </c>
      <c r="AY185" s="202" t="s">
        <v>181</v>
      </c>
    </row>
    <row r="186" spans="2:51" s="14" customFormat="1" ht="12">
      <c r="B186" s="203"/>
      <c r="C186" s="204"/>
      <c r="D186" s="194" t="s">
        <v>191</v>
      </c>
      <c r="E186" s="205" t="s">
        <v>19</v>
      </c>
      <c r="F186" s="206" t="s">
        <v>208</v>
      </c>
      <c r="G186" s="204"/>
      <c r="H186" s="207">
        <v>3</v>
      </c>
      <c r="I186" s="204"/>
      <c r="J186" s="204"/>
      <c r="K186" s="204"/>
      <c r="L186" s="209"/>
      <c r="M186" s="210"/>
      <c r="N186" s="211"/>
      <c r="O186" s="211"/>
      <c r="P186" s="211"/>
      <c r="Q186" s="211"/>
      <c r="R186" s="211"/>
      <c r="S186" s="211"/>
      <c r="T186" s="212"/>
      <c r="AT186" s="213" t="s">
        <v>191</v>
      </c>
      <c r="AU186" s="213" t="s">
        <v>81</v>
      </c>
      <c r="AV186" s="14" t="s">
        <v>81</v>
      </c>
      <c r="AW186" s="14" t="s">
        <v>32</v>
      </c>
      <c r="AX186" s="14" t="s">
        <v>71</v>
      </c>
      <c r="AY186" s="213" t="s">
        <v>181</v>
      </c>
    </row>
    <row r="187" spans="2:51" s="15" customFormat="1" ht="12">
      <c r="B187" s="214"/>
      <c r="C187" s="215"/>
      <c r="D187" s="194" t="s">
        <v>191</v>
      </c>
      <c r="E187" s="216" t="s">
        <v>19</v>
      </c>
      <c r="F187" s="217" t="s">
        <v>196</v>
      </c>
      <c r="G187" s="215"/>
      <c r="H187" s="218">
        <v>18</v>
      </c>
      <c r="I187" s="215"/>
      <c r="J187" s="215"/>
      <c r="K187" s="215"/>
      <c r="L187" s="220"/>
      <c r="M187" s="221"/>
      <c r="N187" s="222"/>
      <c r="O187" s="222"/>
      <c r="P187" s="222"/>
      <c r="Q187" s="222"/>
      <c r="R187" s="222"/>
      <c r="S187" s="222"/>
      <c r="T187" s="223"/>
      <c r="AT187" s="224" t="s">
        <v>191</v>
      </c>
      <c r="AU187" s="224" t="s">
        <v>81</v>
      </c>
      <c r="AV187" s="15" t="s">
        <v>189</v>
      </c>
      <c r="AW187" s="15" t="s">
        <v>32</v>
      </c>
      <c r="AX187" s="15" t="s">
        <v>79</v>
      </c>
      <c r="AY187" s="224" t="s">
        <v>181</v>
      </c>
    </row>
    <row r="188" spans="2:51" s="13" customFormat="1" ht="12">
      <c r="B188" s="192"/>
      <c r="C188" s="193"/>
      <c r="D188" s="194" t="s">
        <v>191</v>
      </c>
      <c r="E188" s="195" t="s">
        <v>19</v>
      </c>
      <c r="F188" s="196" t="s">
        <v>254</v>
      </c>
      <c r="G188" s="193"/>
      <c r="H188" s="195" t="s">
        <v>19</v>
      </c>
      <c r="I188" s="193"/>
      <c r="J188" s="193"/>
      <c r="K188" s="193"/>
      <c r="L188" s="198"/>
      <c r="M188" s="199"/>
      <c r="N188" s="200"/>
      <c r="O188" s="200"/>
      <c r="P188" s="200"/>
      <c r="Q188" s="200"/>
      <c r="R188" s="200"/>
      <c r="S188" s="200"/>
      <c r="T188" s="201"/>
      <c r="AT188" s="202" t="s">
        <v>191</v>
      </c>
      <c r="AU188" s="202" t="s">
        <v>81</v>
      </c>
      <c r="AV188" s="13" t="s">
        <v>79</v>
      </c>
      <c r="AW188" s="13" t="s">
        <v>32</v>
      </c>
      <c r="AX188" s="13" t="s">
        <v>71</v>
      </c>
      <c r="AY188" s="202" t="s">
        <v>181</v>
      </c>
    </row>
    <row r="189" spans="1:65" s="2" customFormat="1" ht="24.15" customHeight="1">
      <c r="A189" s="34"/>
      <c r="B189" s="35"/>
      <c r="C189" s="178" t="s">
        <v>240</v>
      </c>
      <c r="D189" s="178" t="s">
        <v>183</v>
      </c>
      <c r="E189" s="179" t="s">
        <v>879</v>
      </c>
      <c r="F189" s="180" t="s">
        <v>880</v>
      </c>
      <c r="G189" s="181" t="s">
        <v>223</v>
      </c>
      <c r="H189" s="182">
        <v>14</v>
      </c>
      <c r="I189" s="241"/>
      <c r="J189" s="184">
        <f>ROUND(I189*H189,2)</f>
        <v>0</v>
      </c>
      <c r="K189" s="180" t="s">
        <v>187</v>
      </c>
      <c r="L189" s="185"/>
      <c r="M189" s="186" t="s">
        <v>19</v>
      </c>
      <c r="N189" s="187" t="s">
        <v>42</v>
      </c>
      <c r="O189" s="64"/>
      <c r="P189" s="188">
        <f>O189*H189</f>
        <v>0</v>
      </c>
      <c r="Q189" s="188">
        <v>0.12677</v>
      </c>
      <c r="R189" s="188">
        <f>Q189*H189</f>
        <v>1.7747799999999998</v>
      </c>
      <c r="S189" s="188">
        <v>0</v>
      </c>
      <c r="T189" s="189">
        <f>S189*H189</f>
        <v>0</v>
      </c>
      <c r="U189" s="34"/>
      <c r="V189" s="34"/>
      <c r="W189" s="34"/>
      <c r="X189" s="34"/>
      <c r="Y189" s="34"/>
      <c r="Z189" s="34"/>
      <c r="AA189" s="34"/>
      <c r="AB189" s="34"/>
      <c r="AC189" s="34"/>
      <c r="AD189" s="34"/>
      <c r="AE189" s="34"/>
      <c r="AR189" s="190" t="s">
        <v>188</v>
      </c>
      <c r="AT189" s="190" t="s">
        <v>183</v>
      </c>
      <c r="AU189" s="190" t="s">
        <v>81</v>
      </c>
      <c r="AY189" s="17" t="s">
        <v>181</v>
      </c>
      <c r="BE189" s="191">
        <f>IF(N189="základní",J189,0)</f>
        <v>0</v>
      </c>
      <c r="BF189" s="191">
        <f>IF(N189="snížená",J189,0)</f>
        <v>0</v>
      </c>
      <c r="BG189" s="191">
        <f>IF(N189="zákl. přenesená",J189,0)</f>
        <v>0</v>
      </c>
      <c r="BH189" s="191">
        <f>IF(N189="sníž. přenesená",J189,0)</f>
        <v>0</v>
      </c>
      <c r="BI189" s="191">
        <f>IF(N189="nulová",J189,0)</f>
        <v>0</v>
      </c>
      <c r="BJ189" s="17" t="s">
        <v>79</v>
      </c>
      <c r="BK189" s="191">
        <f>ROUND(I189*H189,2)</f>
        <v>0</v>
      </c>
      <c r="BL189" s="17" t="s">
        <v>189</v>
      </c>
      <c r="BM189" s="190" t="s">
        <v>881</v>
      </c>
    </row>
    <row r="190" spans="2:51" s="13" customFormat="1" ht="12">
      <c r="B190" s="192"/>
      <c r="C190" s="193"/>
      <c r="D190" s="194" t="s">
        <v>191</v>
      </c>
      <c r="E190" s="195" t="s">
        <v>19</v>
      </c>
      <c r="F190" s="196" t="s">
        <v>882</v>
      </c>
      <c r="G190" s="193"/>
      <c r="H190" s="195" t="s">
        <v>19</v>
      </c>
      <c r="I190" s="193"/>
      <c r="J190" s="193"/>
      <c r="K190" s="193"/>
      <c r="L190" s="198"/>
      <c r="M190" s="199"/>
      <c r="N190" s="200"/>
      <c r="O190" s="200"/>
      <c r="P190" s="200"/>
      <c r="Q190" s="200"/>
      <c r="R190" s="200"/>
      <c r="S190" s="200"/>
      <c r="T190" s="201"/>
      <c r="AT190" s="202" t="s">
        <v>191</v>
      </c>
      <c r="AU190" s="202" t="s">
        <v>81</v>
      </c>
      <c r="AV190" s="13" t="s">
        <v>79</v>
      </c>
      <c r="AW190" s="13" t="s">
        <v>32</v>
      </c>
      <c r="AX190" s="13" t="s">
        <v>71</v>
      </c>
      <c r="AY190" s="202" t="s">
        <v>181</v>
      </c>
    </row>
    <row r="191" spans="2:51" s="14" customFormat="1" ht="12">
      <c r="B191" s="203"/>
      <c r="C191" s="204"/>
      <c r="D191" s="194" t="s">
        <v>191</v>
      </c>
      <c r="E191" s="205" t="s">
        <v>19</v>
      </c>
      <c r="F191" s="206" t="s">
        <v>189</v>
      </c>
      <c r="G191" s="204"/>
      <c r="H191" s="207">
        <v>4</v>
      </c>
      <c r="I191" s="204"/>
      <c r="J191" s="204"/>
      <c r="K191" s="204"/>
      <c r="L191" s="209"/>
      <c r="M191" s="210"/>
      <c r="N191" s="211"/>
      <c r="O191" s="211"/>
      <c r="P191" s="211"/>
      <c r="Q191" s="211"/>
      <c r="R191" s="211"/>
      <c r="S191" s="211"/>
      <c r="T191" s="212"/>
      <c r="AT191" s="213" t="s">
        <v>191</v>
      </c>
      <c r="AU191" s="213" t="s">
        <v>81</v>
      </c>
      <c r="AV191" s="14" t="s">
        <v>81</v>
      </c>
      <c r="AW191" s="14" t="s">
        <v>32</v>
      </c>
      <c r="AX191" s="14" t="s">
        <v>71</v>
      </c>
      <c r="AY191" s="213" t="s">
        <v>181</v>
      </c>
    </row>
    <row r="192" spans="2:51" s="13" customFormat="1" ht="12">
      <c r="B192" s="192"/>
      <c r="C192" s="193"/>
      <c r="D192" s="194" t="s">
        <v>191</v>
      </c>
      <c r="E192" s="195" t="s">
        <v>19</v>
      </c>
      <c r="F192" s="196" t="s">
        <v>883</v>
      </c>
      <c r="G192" s="193"/>
      <c r="H192" s="195" t="s">
        <v>19</v>
      </c>
      <c r="I192" s="193"/>
      <c r="J192" s="193"/>
      <c r="K192" s="193"/>
      <c r="L192" s="198"/>
      <c r="M192" s="199"/>
      <c r="N192" s="200"/>
      <c r="O192" s="200"/>
      <c r="P192" s="200"/>
      <c r="Q192" s="200"/>
      <c r="R192" s="200"/>
      <c r="S192" s="200"/>
      <c r="T192" s="201"/>
      <c r="AT192" s="202" t="s">
        <v>191</v>
      </c>
      <c r="AU192" s="202" t="s">
        <v>81</v>
      </c>
      <c r="AV192" s="13" t="s">
        <v>79</v>
      </c>
      <c r="AW192" s="13" t="s">
        <v>32</v>
      </c>
      <c r="AX192" s="13" t="s">
        <v>71</v>
      </c>
      <c r="AY192" s="202" t="s">
        <v>181</v>
      </c>
    </row>
    <row r="193" spans="2:51" s="14" customFormat="1" ht="12">
      <c r="B193" s="203"/>
      <c r="C193" s="204"/>
      <c r="D193" s="194" t="s">
        <v>191</v>
      </c>
      <c r="E193" s="205" t="s">
        <v>19</v>
      </c>
      <c r="F193" s="206" t="s">
        <v>189</v>
      </c>
      <c r="G193" s="204"/>
      <c r="H193" s="207">
        <v>4</v>
      </c>
      <c r="I193" s="204"/>
      <c r="J193" s="204"/>
      <c r="K193" s="204"/>
      <c r="L193" s="209"/>
      <c r="M193" s="210"/>
      <c r="N193" s="211"/>
      <c r="O193" s="211"/>
      <c r="P193" s="211"/>
      <c r="Q193" s="211"/>
      <c r="R193" s="211"/>
      <c r="S193" s="211"/>
      <c r="T193" s="212"/>
      <c r="AT193" s="213" t="s">
        <v>191</v>
      </c>
      <c r="AU193" s="213" t="s">
        <v>81</v>
      </c>
      <c r="AV193" s="14" t="s">
        <v>81</v>
      </c>
      <c r="AW193" s="14" t="s">
        <v>32</v>
      </c>
      <c r="AX193" s="14" t="s">
        <v>71</v>
      </c>
      <c r="AY193" s="213" t="s">
        <v>181</v>
      </c>
    </row>
    <row r="194" spans="2:51" s="13" customFormat="1" ht="12">
      <c r="B194" s="192"/>
      <c r="C194" s="193"/>
      <c r="D194" s="194" t="s">
        <v>191</v>
      </c>
      <c r="E194" s="195" t="s">
        <v>19</v>
      </c>
      <c r="F194" s="196" t="s">
        <v>884</v>
      </c>
      <c r="G194" s="193"/>
      <c r="H194" s="195" t="s">
        <v>19</v>
      </c>
      <c r="I194" s="193"/>
      <c r="J194" s="193"/>
      <c r="K194" s="193"/>
      <c r="L194" s="198"/>
      <c r="M194" s="199"/>
      <c r="N194" s="200"/>
      <c r="O194" s="200"/>
      <c r="P194" s="200"/>
      <c r="Q194" s="200"/>
      <c r="R194" s="200"/>
      <c r="S194" s="200"/>
      <c r="T194" s="201"/>
      <c r="AT194" s="202" t="s">
        <v>191</v>
      </c>
      <c r="AU194" s="202" t="s">
        <v>81</v>
      </c>
      <c r="AV194" s="13" t="s">
        <v>79</v>
      </c>
      <c r="AW194" s="13" t="s">
        <v>32</v>
      </c>
      <c r="AX194" s="13" t="s">
        <v>71</v>
      </c>
      <c r="AY194" s="202" t="s">
        <v>181</v>
      </c>
    </row>
    <row r="195" spans="2:51" s="14" customFormat="1" ht="12">
      <c r="B195" s="203"/>
      <c r="C195" s="204"/>
      <c r="D195" s="194" t="s">
        <v>191</v>
      </c>
      <c r="E195" s="205" t="s">
        <v>19</v>
      </c>
      <c r="F195" s="206" t="s">
        <v>189</v>
      </c>
      <c r="G195" s="204"/>
      <c r="H195" s="207">
        <v>4</v>
      </c>
      <c r="I195" s="204"/>
      <c r="J195" s="204"/>
      <c r="K195" s="204"/>
      <c r="L195" s="209"/>
      <c r="M195" s="210"/>
      <c r="N195" s="211"/>
      <c r="O195" s="211"/>
      <c r="P195" s="211"/>
      <c r="Q195" s="211"/>
      <c r="R195" s="211"/>
      <c r="S195" s="211"/>
      <c r="T195" s="212"/>
      <c r="AT195" s="213" t="s">
        <v>191</v>
      </c>
      <c r="AU195" s="213" t="s">
        <v>81</v>
      </c>
      <c r="AV195" s="14" t="s">
        <v>81</v>
      </c>
      <c r="AW195" s="14" t="s">
        <v>32</v>
      </c>
      <c r="AX195" s="14" t="s">
        <v>71</v>
      </c>
      <c r="AY195" s="213" t="s">
        <v>181</v>
      </c>
    </row>
    <row r="196" spans="2:51" s="13" customFormat="1" ht="12">
      <c r="B196" s="192"/>
      <c r="C196" s="193"/>
      <c r="D196" s="194" t="s">
        <v>191</v>
      </c>
      <c r="E196" s="195" t="s">
        <v>19</v>
      </c>
      <c r="F196" s="196" t="s">
        <v>885</v>
      </c>
      <c r="G196" s="193"/>
      <c r="H196" s="195" t="s">
        <v>19</v>
      </c>
      <c r="I196" s="193"/>
      <c r="J196" s="193"/>
      <c r="K196" s="193"/>
      <c r="L196" s="198"/>
      <c r="M196" s="199"/>
      <c r="N196" s="200"/>
      <c r="O196" s="200"/>
      <c r="P196" s="200"/>
      <c r="Q196" s="200"/>
      <c r="R196" s="200"/>
      <c r="S196" s="200"/>
      <c r="T196" s="201"/>
      <c r="AT196" s="202" t="s">
        <v>191</v>
      </c>
      <c r="AU196" s="202" t="s">
        <v>81</v>
      </c>
      <c r="AV196" s="13" t="s">
        <v>79</v>
      </c>
      <c r="AW196" s="13" t="s">
        <v>32</v>
      </c>
      <c r="AX196" s="13" t="s">
        <v>71</v>
      </c>
      <c r="AY196" s="202" t="s">
        <v>181</v>
      </c>
    </row>
    <row r="197" spans="2:51" s="14" customFormat="1" ht="12">
      <c r="B197" s="203"/>
      <c r="C197" s="204"/>
      <c r="D197" s="194" t="s">
        <v>191</v>
      </c>
      <c r="E197" s="205" t="s">
        <v>19</v>
      </c>
      <c r="F197" s="206" t="s">
        <v>81</v>
      </c>
      <c r="G197" s="204"/>
      <c r="H197" s="207">
        <v>2</v>
      </c>
      <c r="I197" s="204"/>
      <c r="J197" s="204"/>
      <c r="K197" s="204"/>
      <c r="L197" s="209"/>
      <c r="M197" s="210"/>
      <c r="N197" s="211"/>
      <c r="O197" s="211"/>
      <c r="P197" s="211"/>
      <c r="Q197" s="211"/>
      <c r="R197" s="211"/>
      <c r="S197" s="211"/>
      <c r="T197" s="212"/>
      <c r="AT197" s="213" t="s">
        <v>191</v>
      </c>
      <c r="AU197" s="213" t="s">
        <v>81</v>
      </c>
      <c r="AV197" s="14" t="s">
        <v>81</v>
      </c>
      <c r="AW197" s="14" t="s">
        <v>32</v>
      </c>
      <c r="AX197" s="14" t="s">
        <v>71</v>
      </c>
      <c r="AY197" s="213" t="s">
        <v>181</v>
      </c>
    </row>
    <row r="198" spans="2:51" s="15" customFormat="1" ht="12">
      <c r="B198" s="214"/>
      <c r="C198" s="215"/>
      <c r="D198" s="194" t="s">
        <v>191</v>
      </c>
      <c r="E198" s="216" t="s">
        <v>19</v>
      </c>
      <c r="F198" s="217" t="s">
        <v>196</v>
      </c>
      <c r="G198" s="215"/>
      <c r="H198" s="218">
        <v>14</v>
      </c>
      <c r="I198" s="215"/>
      <c r="J198" s="215"/>
      <c r="K198" s="215"/>
      <c r="L198" s="220"/>
      <c r="M198" s="221"/>
      <c r="N198" s="222"/>
      <c r="O198" s="222"/>
      <c r="P198" s="222"/>
      <c r="Q198" s="222"/>
      <c r="R198" s="222"/>
      <c r="S198" s="222"/>
      <c r="T198" s="223"/>
      <c r="AT198" s="224" t="s">
        <v>191</v>
      </c>
      <c r="AU198" s="224" t="s">
        <v>81</v>
      </c>
      <c r="AV198" s="15" t="s">
        <v>189</v>
      </c>
      <c r="AW198" s="15" t="s">
        <v>32</v>
      </c>
      <c r="AX198" s="15" t="s">
        <v>79</v>
      </c>
      <c r="AY198" s="224" t="s">
        <v>181</v>
      </c>
    </row>
    <row r="199" spans="2:51" s="13" customFormat="1" ht="12">
      <c r="B199" s="192"/>
      <c r="C199" s="193"/>
      <c r="D199" s="194" t="s">
        <v>191</v>
      </c>
      <c r="E199" s="195" t="s">
        <v>19</v>
      </c>
      <c r="F199" s="196" t="s">
        <v>254</v>
      </c>
      <c r="G199" s="193"/>
      <c r="H199" s="195" t="s">
        <v>19</v>
      </c>
      <c r="I199" s="193"/>
      <c r="J199" s="193"/>
      <c r="K199" s="193"/>
      <c r="L199" s="198"/>
      <c r="M199" s="199"/>
      <c r="N199" s="200"/>
      <c r="O199" s="200"/>
      <c r="P199" s="200"/>
      <c r="Q199" s="200"/>
      <c r="R199" s="200"/>
      <c r="S199" s="200"/>
      <c r="T199" s="201"/>
      <c r="AT199" s="202" t="s">
        <v>191</v>
      </c>
      <c r="AU199" s="202" t="s">
        <v>81</v>
      </c>
      <c r="AV199" s="13" t="s">
        <v>79</v>
      </c>
      <c r="AW199" s="13" t="s">
        <v>32</v>
      </c>
      <c r="AX199" s="13" t="s">
        <v>71</v>
      </c>
      <c r="AY199" s="202" t="s">
        <v>181</v>
      </c>
    </row>
    <row r="200" spans="1:65" s="2" customFormat="1" ht="24.15" customHeight="1">
      <c r="A200" s="34"/>
      <c r="B200" s="35"/>
      <c r="C200" s="178" t="s">
        <v>284</v>
      </c>
      <c r="D200" s="178" t="s">
        <v>183</v>
      </c>
      <c r="E200" s="179" t="s">
        <v>886</v>
      </c>
      <c r="F200" s="180" t="s">
        <v>887</v>
      </c>
      <c r="G200" s="181" t="s">
        <v>223</v>
      </c>
      <c r="H200" s="182">
        <v>15</v>
      </c>
      <c r="I200" s="241"/>
      <c r="J200" s="184">
        <f>ROUND(I200*H200,2)</f>
        <v>0</v>
      </c>
      <c r="K200" s="180" t="s">
        <v>187</v>
      </c>
      <c r="L200" s="185"/>
      <c r="M200" s="186" t="s">
        <v>19</v>
      </c>
      <c r="N200" s="187" t="s">
        <v>42</v>
      </c>
      <c r="O200" s="64"/>
      <c r="P200" s="188">
        <f>O200*H200</f>
        <v>0</v>
      </c>
      <c r="Q200" s="188">
        <v>0.13073</v>
      </c>
      <c r="R200" s="188">
        <f>Q200*H200</f>
        <v>1.9609500000000002</v>
      </c>
      <c r="S200" s="188">
        <v>0</v>
      </c>
      <c r="T200" s="189">
        <f>S200*H200</f>
        <v>0</v>
      </c>
      <c r="U200" s="34"/>
      <c r="V200" s="34"/>
      <c r="W200" s="34"/>
      <c r="X200" s="34"/>
      <c r="Y200" s="34"/>
      <c r="Z200" s="34"/>
      <c r="AA200" s="34"/>
      <c r="AB200" s="34"/>
      <c r="AC200" s="34"/>
      <c r="AD200" s="34"/>
      <c r="AE200" s="34"/>
      <c r="AR200" s="190" t="s">
        <v>188</v>
      </c>
      <c r="AT200" s="190" t="s">
        <v>183</v>
      </c>
      <c r="AU200" s="190" t="s">
        <v>81</v>
      </c>
      <c r="AY200" s="17" t="s">
        <v>181</v>
      </c>
      <c r="BE200" s="191">
        <f>IF(N200="základní",J200,0)</f>
        <v>0</v>
      </c>
      <c r="BF200" s="191">
        <f>IF(N200="snížená",J200,0)</f>
        <v>0</v>
      </c>
      <c r="BG200" s="191">
        <f>IF(N200="zákl. přenesená",J200,0)</f>
        <v>0</v>
      </c>
      <c r="BH200" s="191">
        <f>IF(N200="sníž. přenesená",J200,0)</f>
        <v>0</v>
      </c>
      <c r="BI200" s="191">
        <f>IF(N200="nulová",J200,0)</f>
        <v>0</v>
      </c>
      <c r="BJ200" s="17" t="s">
        <v>79</v>
      </c>
      <c r="BK200" s="191">
        <f>ROUND(I200*H200,2)</f>
        <v>0</v>
      </c>
      <c r="BL200" s="17" t="s">
        <v>189</v>
      </c>
      <c r="BM200" s="190" t="s">
        <v>888</v>
      </c>
    </row>
    <row r="201" spans="2:51" s="13" customFormat="1" ht="12">
      <c r="B201" s="192"/>
      <c r="C201" s="193"/>
      <c r="D201" s="194" t="s">
        <v>191</v>
      </c>
      <c r="E201" s="195" t="s">
        <v>19</v>
      </c>
      <c r="F201" s="196" t="s">
        <v>889</v>
      </c>
      <c r="G201" s="193"/>
      <c r="H201" s="195" t="s">
        <v>19</v>
      </c>
      <c r="I201" s="193"/>
      <c r="J201" s="193"/>
      <c r="K201" s="193"/>
      <c r="L201" s="198"/>
      <c r="M201" s="199"/>
      <c r="N201" s="200"/>
      <c r="O201" s="200"/>
      <c r="P201" s="200"/>
      <c r="Q201" s="200"/>
      <c r="R201" s="200"/>
      <c r="S201" s="200"/>
      <c r="T201" s="201"/>
      <c r="AT201" s="202" t="s">
        <v>191</v>
      </c>
      <c r="AU201" s="202" t="s">
        <v>81</v>
      </c>
      <c r="AV201" s="13" t="s">
        <v>79</v>
      </c>
      <c r="AW201" s="13" t="s">
        <v>32</v>
      </c>
      <c r="AX201" s="13" t="s">
        <v>71</v>
      </c>
      <c r="AY201" s="202" t="s">
        <v>181</v>
      </c>
    </row>
    <row r="202" spans="2:51" s="14" customFormat="1" ht="12">
      <c r="B202" s="203"/>
      <c r="C202" s="204"/>
      <c r="D202" s="194" t="s">
        <v>191</v>
      </c>
      <c r="E202" s="205" t="s">
        <v>19</v>
      </c>
      <c r="F202" s="206" t="s">
        <v>189</v>
      </c>
      <c r="G202" s="204"/>
      <c r="H202" s="207">
        <v>4</v>
      </c>
      <c r="I202" s="204"/>
      <c r="J202" s="204"/>
      <c r="K202" s="204"/>
      <c r="L202" s="209"/>
      <c r="M202" s="210"/>
      <c r="N202" s="211"/>
      <c r="O202" s="211"/>
      <c r="P202" s="211"/>
      <c r="Q202" s="211"/>
      <c r="R202" s="211"/>
      <c r="S202" s="211"/>
      <c r="T202" s="212"/>
      <c r="AT202" s="213" t="s">
        <v>191</v>
      </c>
      <c r="AU202" s="213" t="s">
        <v>81</v>
      </c>
      <c r="AV202" s="14" t="s">
        <v>81</v>
      </c>
      <c r="AW202" s="14" t="s">
        <v>32</v>
      </c>
      <c r="AX202" s="14" t="s">
        <v>71</v>
      </c>
      <c r="AY202" s="213" t="s">
        <v>181</v>
      </c>
    </row>
    <row r="203" spans="2:51" s="13" customFormat="1" ht="12">
      <c r="B203" s="192"/>
      <c r="C203" s="193"/>
      <c r="D203" s="194" t="s">
        <v>191</v>
      </c>
      <c r="E203" s="195" t="s">
        <v>19</v>
      </c>
      <c r="F203" s="196" t="s">
        <v>890</v>
      </c>
      <c r="G203" s="193"/>
      <c r="H203" s="195" t="s">
        <v>19</v>
      </c>
      <c r="I203" s="193"/>
      <c r="J203" s="193"/>
      <c r="K203" s="193"/>
      <c r="L203" s="198"/>
      <c r="M203" s="199"/>
      <c r="N203" s="200"/>
      <c r="O203" s="200"/>
      <c r="P203" s="200"/>
      <c r="Q203" s="200"/>
      <c r="R203" s="200"/>
      <c r="S203" s="200"/>
      <c r="T203" s="201"/>
      <c r="AT203" s="202" t="s">
        <v>191</v>
      </c>
      <c r="AU203" s="202" t="s">
        <v>81</v>
      </c>
      <c r="AV203" s="13" t="s">
        <v>79</v>
      </c>
      <c r="AW203" s="13" t="s">
        <v>32</v>
      </c>
      <c r="AX203" s="13" t="s">
        <v>71</v>
      </c>
      <c r="AY203" s="202" t="s">
        <v>181</v>
      </c>
    </row>
    <row r="204" spans="2:51" s="14" customFormat="1" ht="12">
      <c r="B204" s="203"/>
      <c r="C204" s="204"/>
      <c r="D204" s="194" t="s">
        <v>191</v>
      </c>
      <c r="E204" s="205" t="s">
        <v>19</v>
      </c>
      <c r="F204" s="206" t="s">
        <v>189</v>
      </c>
      <c r="G204" s="204"/>
      <c r="H204" s="207">
        <v>4</v>
      </c>
      <c r="I204" s="204"/>
      <c r="J204" s="204"/>
      <c r="K204" s="204"/>
      <c r="L204" s="209"/>
      <c r="M204" s="210"/>
      <c r="N204" s="211"/>
      <c r="O204" s="211"/>
      <c r="P204" s="211"/>
      <c r="Q204" s="211"/>
      <c r="R204" s="211"/>
      <c r="S204" s="211"/>
      <c r="T204" s="212"/>
      <c r="AT204" s="213" t="s">
        <v>191</v>
      </c>
      <c r="AU204" s="213" t="s">
        <v>81</v>
      </c>
      <c r="AV204" s="14" t="s">
        <v>81</v>
      </c>
      <c r="AW204" s="14" t="s">
        <v>32</v>
      </c>
      <c r="AX204" s="14" t="s">
        <v>71</v>
      </c>
      <c r="AY204" s="213" t="s">
        <v>181</v>
      </c>
    </row>
    <row r="205" spans="2:51" s="13" customFormat="1" ht="12">
      <c r="B205" s="192"/>
      <c r="C205" s="193"/>
      <c r="D205" s="194" t="s">
        <v>191</v>
      </c>
      <c r="E205" s="195" t="s">
        <v>19</v>
      </c>
      <c r="F205" s="196" t="s">
        <v>891</v>
      </c>
      <c r="G205" s="193"/>
      <c r="H205" s="195" t="s">
        <v>19</v>
      </c>
      <c r="I205" s="193"/>
      <c r="J205" s="193"/>
      <c r="K205" s="193"/>
      <c r="L205" s="198"/>
      <c r="M205" s="199"/>
      <c r="N205" s="200"/>
      <c r="O205" s="200"/>
      <c r="P205" s="200"/>
      <c r="Q205" s="200"/>
      <c r="R205" s="200"/>
      <c r="S205" s="200"/>
      <c r="T205" s="201"/>
      <c r="AT205" s="202" t="s">
        <v>191</v>
      </c>
      <c r="AU205" s="202" t="s">
        <v>81</v>
      </c>
      <c r="AV205" s="13" t="s">
        <v>79</v>
      </c>
      <c r="AW205" s="13" t="s">
        <v>32</v>
      </c>
      <c r="AX205" s="13" t="s">
        <v>71</v>
      </c>
      <c r="AY205" s="202" t="s">
        <v>181</v>
      </c>
    </row>
    <row r="206" spans="2:51" s="14" customFormat="1" ht="12">
      <c r="B206" s="203"/>
      <c r="C206" s="204"/>
      <c r="D206" s="194" t="s">
        <v>191</v>
      </c>
      <c r="E206" s="205" t="s">
        <v>19</v>
      </c>
      <c r="F206" s="206" t="s">
        <v>189</v>
      </c>
      <c r="G206" s="204"/>
      <c r="H206" s="207">
        <v>4</v>
      </c>
      <c r="I206" s="204"/>
      <c r="J206" s="204"/>
      <c r="K206" s="204"/>
      <c r="L206" s="209"/>
      <c r="M206" s="210"/>
      <c r="N206" s="211"/>
      <c r="O206" s="211"/>
      <c r="P206" s="211"/>
      <c r="Q206" s="211"/>
      <c r="R206" s="211"/>
      <c r="S206" s="211"/>
      <c r="T206" s="212"/>
      <c r="AT206" s="213" t="s">
        <v>191</v>
      </c>
      <c r="AU206" s="213" t="s">
        <v>81</v>
      </c>
      <c r="AV206" s="14" t="s">
        <v>81</v>
      </c>
      <c r="AW206" s="14" t="s">
        <v>32</v>
      </c>
      <c r="AX206" s="14" t="s">
        <v>71</v>
      </c>
      <c r="AY206" s="213" t="s">
        <v>181</v>
      </c>
    </row>
    <row r="207" spans="2:51" s="13" customFormat="1" ht="12">
      <c r="B207" s="192"/>
      <c r="C207" s="193"/>
      <c r="D207" s="194" t="s">
        <v>191</v>
      </c>
      <c r="E207" s="195" t="s">
        <v>19</v>
      </c>
      <c r="F207" s="196" t="s">
        <v>892</v>
      </c>
      <c r="G207" s="193"/>
      <c r="H207" s="195" t="s">
        <v>19</v>
      </c>
      <c r="I207" s="193"/>
      <c r="J207" s="193"/>
      <c r="K207" s="193"/>
      <c r="L207" s="198"/>
      <c r="M207" s="199"/>
      <c r="N207" s="200"/>
      <c r="O207" s="200"/>
      <c r="P207" s="200"/>
      <c r="Q207" s="200"/>
      <c r="R207" s="200"/>
      <c r="S207" s="200"/>
      <c r="T207" s="201"/>
      <c r="AT207" s="202" t="s">
        <v>191</v>
      </c>
      <c r="AU207" s="202" t="s">
        <v>81</v>
      </c>
      <c r="AV207" s="13" t="s">
        <v>79</v>
      </c>
      <c r="AW207" s="13" t="s">
        <v>32</v>
      </c>
      <c r="AX207" s="13" t="s">
        <v>71</v>
      </c>
      <c r="AY207" s="202" t="s">
        <v>181</v>
      </c>
    </row>
    <row r="208" spans="2:51" s="14" customFormat="1" ht="12">
      <c r="B208" s="203"/>
      <c r="C208" s="204"/>
      <c r="D208" s="194" t="s">
        <v>191</v>
      </c>
      <c r="E208" s="205" t="s">
        <v>19</v>
      </c>
      <c r="F208" s="206" t="s">
        <v>208</v>
      </c>
      <c r="G208" s="204"/>
      <c r="H208" s="207">
        <v>3</v>
      </c>
      <c r="I208" s="204"/>
      <c r="J208" s="204"/>
      <c r="K208" s="204"/>
      <c r="L208" s="209"/>
      <c r="M208" s="210"/>
      <c r="N208" s="211"/>
      <c r="O208" s="211"/>
      <c r="P208" s="211"/>
      <c r="Q208" s="211"/>
      <c r="R208" s="211"/>
      <c r="S208" s="211"/>
      <c r="T208" s="212"/>
      <c r="AT208" s="213" t="s">
        <v>191</v>
      </c>
      <c r="AU208" s="213" t="s">
        <v>81</v>
      </c>
      <c r="AV208" s="14" t="s">
        <v>81</v>
      </c>
      <c r="AW208" s="14" t="s">
        <v>32</v>
      </c>
      <c r="AX208" s="14" t="s">
        <v>71</v>
      </c>
      <c r="AY208" s="213" t="s">
        <v>181</v>
      </c>
    </row>
    <row r="209" spans="2:51" s="15" customFormat="1" ht="12">
      <c r="B209" s="214"/>
      <c r="C209" s="215"/>
      <c r="D209" s="194" t="s">
        <v>191</v>
      </c>
      <c r="E209" s="216" t="s">
        <v>19</v>
      </c>
      <c r="F209" s="217" t="s">
        <v>196</v>
      </c>
      <c r="G209" s="215"/>
      <c r="H209" s="218">
        <v>15</v>
      </c>
      <c r="I209" s="215"/>
      <c r="J209" s="215"/>
      <c r="K209" s="215"/>
      <c r="L209" s="220"/>
      <c r="M209" s="221"/>
      <c r="N209" s="222"/>
      <c r="O209" s="222"/>
      <c r="P209" s="222"/>
      <c r="Q209" s="222"/>
      <c r="R209" s="222"/>
      <c r="S209" s="222"/>
      <c r="T209" s="223"/>
      <c r="AT209" s="224" t="s">
        <v>191</v>
      </c>
      <c r="AU209" s="224" t="s">
        <v>81</v>
      </c>
      <c r="AV209" s="15" t="s">
        <v>189</v>
      </c>
      <c r="AW209" s="15" t="s">
        <v>32</v>
      </c>
      <c r="AX209" s="15" t="s">
        <v>79</v>
      </c>
      <c r="AY209" s="224" t="s">
        <v>181</v>
      </c>
    </row>
    <row r="210" spans="2:51" s="13" customFormat="1" ht="12">
      <c r="B210" s="192"/>
      <c r="C210" s="193"/>
      <c r="D210" s="194" t="s">
        <v>191</v>
      </c>
      <c r="E210" s="195" t="s">
        <v>19</v>
      </c>
      <c r="F210" s="196" t="s">
        <v>254</v>
      </c>
      <c r="G210" s="193"/>
      <c r="H210" s="195" t="s">
        <v>19</v>
      </c>
      <c r="I210" s="193"/>
      <c r="J210" s="193"/>
      <c r="K210" s="193"/>
      <c r="L210" s="198"/>
      <c r="M210" s="199"/>
      <c r="N210" s="200"/>
      <c r="O210" s="200"/>
      <c r="P210" s="200"/>
      <c r="Q210" s="200"/>
      <c r="R210" s="200"/>
      <c r="S210" s="200"/>
      <c r="T210" s="201"/>
      <c r="AT210" s="202" t="s">
        <v>191</v>
      </c>
      <c r="AU210" s="202" t="s">
        <v>81</v>
      </c>
      <c r="AV210" s="13" t="s">
        <v>79</v>
      </c>
      <c r="AW210" s="13" t="s">
        <v>32</v>
      </c>
      <c r="AX210" s="13" t="s">
        <v>71</v>
      </c>
      <c r="AY210" s="202" t="s">
        <v>181</v>
      </c>
    </row>
    <row r="211" spans="1:65" s="2" customFormat="1" ht="24.15" customHeight="1">
      <c r="A211" s="34"/>
      <c r="B211" s="35"/>
      <c r="C211" s="178" t="s">
        <v>289</v>
      </c>
      <c r="D211" s="178" t="s">
        <v>183</v>
      </c>
      <c r="E211" s="179" t="s">
        <v>893</v>
      </c>
      <c r="F211" s="180" t="s">
        <v>894</v>
      </c>
      <c r="G211" s="181" t="s">
        <v>223</v>
      </c>
      <c r="H211" s="182">
        <v>14</v>
      </c>
      <c r="I211" s="241"/>
      <c r="J211" s="184">
        <f>ROUND(I211*H211,2)</f>
        <v>0</v>
      </c>
      <c r="K211" s="180" t="s">
        <v>187</v>
      </c>
      <c r="L211" s="185"/>
      <c r="M211" s="186" t="s">
        <v>19</v>
      </c>
      <c r="N211" s="187" t="s">
        <v>42</v>
      </c>
      <c r="O211" s="64"/>
      <c r="P211" s="188">
        <f>O211*H211</f>
        <v>0</v>
      </c>
      <c r="Q211" s="188">
        <v>0.13469</v>
      </c>
      <c r="R211" s="188">
        <f>Q211*H211</f>
        <v>1.8856600000000001</v>
      </c>
      <c r="S211" s="188">
        <v>0</v>
      </c>
      <c r="T211" s="189">
        <f>S211*H211</f>
        <v>0</v>
      </c>
      <c r="U211" s="34"/>
      <c r="V211" s="34"/>
      <c r="W211" s="34"/>
      <c r="X211" s="34"/>
      <c r="Y211" s="34"/>
      <c r="Z211" s="34"/>
      <c r="AA211" s="34"/>
      <c r="AB211" s="34"/>
      <c r="AC211" s="34"/>
      <c r="AD211" s="34"/>
      <c r="AE211" s="34"/>
      <c r="AR211" s="190" t="s">
        <v>188</v>
      </c>
      <c r="AT211" s="190" t="s">
        <v>183</v>
      </c>
      <c r="AU211" s="190" t="s">
        <v>81</v>
      </c>
      <c r="AY211" s="17" t="s">
        <v>181</v>
      </c>
      <c r="BE211" s="191">
        <f>IF(N211="základní",J211,0)</f>
        <v>0</v>
      </c>
      <c r="BF211" s="191">
        <f>IF(N211="snížená",J211,0)</f>
        <v>0</v>
      </c>
      <c r="BG211" s="191">
        <f>IF(N211="zákl. přenesená",J211,0)</f>
        <v>0</v>
      </c>
      <c r="BH211" s="191">
        <f>IF(N211="sníž. přenesená",J211,0)</f>
        <v>0</v>
      </c>
      <c r="BI211" s="191">
        <f>IF(N211="nulová",J211,0)</f>
        <v>0</v>
      </c>
      <c r="BJ211" s="17" t="s">
        <v>79</v>
      </c>
      <c r="BK211" s="191">
        <f>ROUND(I211*H211,2)</f>
        <v>0</v>
      </c>
      <c r="BL211" s="17" t="s">
        <v>189</v>
      </c>
      <c r="BM211" s="190" t="s">
        <v>895</v>
      </c>
    </row>
    <row r="212" spans="2:51" s="13" customFormat="1" ht="12">
      <c r="B212" s="192"/>
      <c r="C212" s="193"/>
      <c r="D212" s="194" t="s">
        <v>191</v>
      </c>
      <c r="E212" s="195" t="s">
        <v>19</v>
      </c>
      <c r="F212" s="196" t="s">
        <v>896</v>
      </c>
      <c r="G212" s="193"/>
      <c r="H212" s="195" t="s">
        <v>19</v>
      </c>
      <c r="I212" s="193"/>
      <c r="J212" s="193"/>
      <c r="K212" s="193"/>
      <c r="L212" s="198"/>
      <c r="M212" s="199"/>
      <c r="N212" s="200"/>
      <c r="O212" s="200"/>
      <c r="P212" s="200"/>
      <c r="Q212" s="200"/>
      <c r="R212" s="200"/>
      <c r="S212" s="200"/>
      <c r="T212" s="201"/>
      <c r="AT212" s="202" t="s">
        <v>191</v>
      </c>
      <c r="AU212" s="202" t="s">
        <v>81</v>
      </c>
      <c r="AV212" s="13" t="s">
        <v>79</v>
      </c>
      <c r="AW212" s="13" t="s">
        <v>32</v>
      </c>
      <c r="AX212" s="13" t="s">
        <v>71</v>
      </c>
      <c r="AY212" s="202" t="s">
        <v>181</v>
      </c>
    </row>
    <row r="213" spans="2:51" s="14" customFormat="1" ht="12">
      <c r="B213" s="203"/>
      <c r="C213" s="204"/>
      <c r="D213" s="194" t="s">
        <v>191</v>
      </c>
      <c r="E213" s="205" t="s">
        <v>19</v>
      </c>
      <c r="F213" s="206" t="s">
        <v>189</v>
      </c>
      <c r="G213" s="204"/>
      <c r="H213" s="207">
        <v>4</v>
      </c>
      <c r="I213" s="204"/>
      <c r="J213" s="204"/>
      <c r="K213" s="204"/>
      <c r="L213" s="209"/>
      <c r="M213" s="210"/>
      <c r="N213" s="211"/>
      <c r="O213" s="211"/>
      <c r="P213" s="211"/>
      <c r="Q213" s="211"/>
      <c r="R213" s="211"/>
      <c r="S213" s="211"/>
      <c r="T213" s="212"/>
      <c r="AT213" s="213" t="s">
        <v>191</v>
      </c>
      <c r="AU213" s="213" t="s">
        <v>81</v>
      </c>
      <c r="AV213" s="14" t="s">
        <v>81</v>
      </c>
      <c r="AW213" s="14" t="s">
        <v>32</v>
      </c>
      <c r="AX213" s="14" t="s">
        <v>71</v>
      </c>
      <c r="AY213" s="213" t="s">
        <v>181</v>
      </c>
    </row>
    <row r="214" spans="2:51" s="13" customFormat="1" ht="12">
      <c r="B214" s="192"/>
      <c r="C214" s="193"/>
      <c r="D214" s="194" t="s">
        <v>191</v>
      </c>
      <c r="E214" s="195" t="s">
        <v>19</v>
      </c>
      <c r="F214" s="196" t="s">
        <v>897</v>
      </c>
      <c r="G214" s="193"/>
      <c r="H214" s="195" t="s">
        <v>19</v>
      </c>
      <c r="I214" s="193"/>
      <c r="J214" s="193"/>
      <c r="K214" s="193"/>
      <c r="L214" s="198"/>
      <c r="M214" s="199"/>
      <c r="N214" s="200"/>
      <c r="O214" s="200"/>
      <c r="P214" s="200"/>
      <c r="Q214" s="200"/>
      <c r="R214" s="200"/>
      <c r="S214" s="200"/>
      <c r="T214" s="201"/>
      <c r="AT214" s="202" t="s">
        <v>191</v>
      </c>
      <c r="AU214" s="202" t="s">
        <v>81</v>
      </c>
      <c r="AV214" s="13" t="s">
        <v>79</v>
      </c>
      <c r="AW214" s="13" t="s">
        <v>32</v>
      </c>
      <c r="AX214" s="13" t="s">
        <v>71</v>
      </c>
      <c r="AY214" s="202" t="s">
        <v>181</v>
      </c>
    </row>
    <row r="215" spans="2:51" s="14" customFormat="1" ht="12">
      <c r="B215" s="203"/>
      <c r="C215" s="204"/>
      <c r="D215" s="194" t="s">
        <v>191</v>
      </c>
      <c r="E215" s="205" t="s">
        <v>19</v>
      </c>
      <c r="F215" s="206" t="s">
        <v>189</v>
      </c>
      <c r="G215" s="204"/>
      <c r="H215" s="207">
        <v>4</v>
      </c>
      <c r="I215" s="204"/>
      <c r="J215" s="204"/>
      <c r="K215" s="204"/>
      <c r="L215" s="209"/>
      <c r="M215" s="210"/>
      <c r="N215" s="211"/>
      <c r="O215" s="211"/>
      <c r="P215" s="211"/>
      <c r="Q215" s="211"/>
      <c r="R215" s="211"/>
      <c r="S215" s="211"/>
      <c r="T215" s="212"/>
      <c r="AT215" s="213" t="s">
        <v>191</v>
      </c>
      <c r="AU215" s="213" t="s">
        <v>81</v>
      </c>
      <c r="AV215" s="14" t="s">
        <v>81</v>
      </c>
      <c r="AW215" s="14" t="s">
        <v>32</v>
      </c>
      <c r="AX215" s="14" t="s">
        <v>71</v>
      </c>
      <c r="AY215" s="213" t="s">
        <v>181</v>
      </c>
    </row>
    <row r="216" spans="2:51" s="13" customFormat="1" ht="12">
      <c r="B216" s="192"/>
      <c r="C216" s="193"/>
      <c r="D216" s="194" t="s">
        <v>191</v>
      </c>
      <c r="E216" s="195" t="s">
        <v>19</v>
      </c>
      <c r="F216" s="196" t="s">
        <v>898</v>
      </c>
      <c r="G216" s="193"/>
      <c r="H216" s="195" t="s">
        <v>19</v>
      </c>
      <c r="I216" s="193"/>
      <c r="J216" s="193"/>
      <c r="K216" s="193"/>
      <c r="L216" s="198"/>
      <c r="M216" s="199"/>
      <c r="N216" s="200"/>
      <c r="O216" s="200"/>
      <c r="P216" s="200"/>
      <c r="Q216" s="200"/>
      <c r="R216" s="200"/>
      <c r="S216" s="200"/>
      <c r="T216" s="201"/>
      <c r="AT216" s="202" t="s">
        <v>191</v>
      </c>
      <c r="AU216" s="202" t="s">
        <v>81</v>
      </c>
      <c r="AV216" s="13" t="s">
        <v>79</v>
      </c>
      <c r="AW216" s="13" t="s">
        <v>32</v>
      </c>
      <c r="AX216" s="13" t="s">
        <v>71</v>
      </c>
      <c r="AY216" s="202" t="s">
        <v>181</v>
      </c>
    </row>
    <row r="217" spans="2:51" s="14" customFormat="1" ht="12">
      <c r="B217" s="203"/>
      <c r="C217" s="204"/>
      <c r="D217" s="194" t="s">
        <v>191</v>
      </c>
      <c r="E217" s="205" t="s">
        <v>19</v>
      </c>
      <c r="F217" s="206" t="s">
        <v>189</v>
      </c>
      <c r="G217" s="204"/>
      <c r="H217" s="207">
        <v>4</v>
      </c>
      <c r="I217" s="204"/>
      <c r="J217" s="204"/>
      <c r="K217" s="204"/>
      <c r="L217" s="209"/>
      <c r="M217" s="210"/>
      <c r="N217" s="211"/>
      <c r="O217" s="211"/>
      <c r="P217" s="211"/>
      <c r="Q217" s="211"/>
      <c r="R217" s="211"/>
      <c r="S217" s="211"/>
      <c r="T217" s="212"/>
      <c r="AT217" s="213" t="s">
        <v>191</v>
      </c>
      <c r="AU217" s="213" t="s">
        <v>81</v>
      </c>
      <c r="AV217" s="14" t="s">
        <v>81</v>
      </c>
      <c r="AW217" s="14" t="s">
        <v>32</v>
      </c>
      <c r="AX217" s="14" t="s">
        <v>71</v>
      </c>
      <c r="AY217" s="213" t="s">
        <v>181</v>
      </c>
    </row>
    <row r="218" spans="2:51" s="13" customFormat="1" ht="12">
      <c r="B218" s="192"/>
      <c r="C218" s="193"/>
      <c r="D218" s="194" t="s">
        <v>191</v>
      </c>
      <c r="E218" s="195" t="s">
        <v>19</v>
      </c>
      <c r="F218" s="196" t="s">
        <v>899</v>
      </c>
      <c r="G218" s="193"/>
      <c r="H218" s="195" t="s">
        <v>19</v>
      </c>
      <c r="I218" s="193"/>
      <c r="J218" s="193"/>
      <c r="K218" s="193"/>
      <c r="L218" s="198"/>
      <c r="M218" s="199"/>
      <c r="N218" s="200"/>
      <c r="O218" s="200"/>
      <c r="P218" s="200"/>
      <c r="Q218" s="200"/>
      <c r="R218" s="200"/>
      <c r="S218" s="200"/>
      <c r="T218" s="201"/>
      <c r="AT218" s="202" t="s">
        <v>191</v>
      </c>
      <c r="AU218" s="202" t="s">
        <v>81</v>
      </c>
      <c r="AV218" s="13" t="s">
        <v>79</v>
      </c>
      <c r="AW218" s="13" t="s">
        <v>32</v>
      </c>
      <c r="AX218" s="13" t="s">
        <v>71</v>
      </c>
      <c r="AY218" s="202" t="s">
        <v>181</v>
      </c>
    </row>
    <row r="219" spans="2:51" s="14" customFormat="1" ht="12">
      <c r="B219" s="203"/>
      <c r="C219" s="204"/>
      <c r="D219" s="194" t="s">
        <v>191</v>
      </c>
      <c r="E219" s="205" t="s">
        <v>19</v>
      </c>
      <c r="F219" s="206" t="s">
        <v>81</v>
      </c>
      <c r="G219" s="204"/>
      <c r="H219" s="207">
        <v>2</v>
      </c>
      <c r="I219" s="204"/>
      <c r="J219" s="204"/>
      <c r="K219" s="204"/>
      <c r="L219" s="209"/>
      <c r="M219" s="210"/>
      <c r="N219" s="211"/>
      <c r="O219" s="211"/>
      <c r="P219" s="211"/>
      <c r="Q219" s="211"/>
      <c r="R219" s="211"/>
      <c r="S219" s="211"/>
      <c r="T219" s="212"/>
      <c r="AT219" s="213" t="s">
        <v>191</v>
      </c>
      <c r="AU219" s="213" t="s">
        <v>81</v>
      </c>
      <c r="AV219" s="14" t="s">
        <v>81</v>
      </c>
      <c r="AW219" s="14" t="s">
        <v>32</v>
      </c>
      <c r="AX219" s="14" t="s">
        <v>71</v>
      </c>
      <c r="AY219" s="213" t="s">
        <v>181</v>
      </c>
    </row>
    <row r="220" spans="2:51" s="15" customFormat="1" ht="12">
      <c r="B220" s="214"/>
      <c r="C220" s="215"/>
      <c r="D220" s="194" t="s">
        <v>191</v>
      </c>
      <c r="E220" s="216" t="s">
        <v>19</v>
      </c>
      <c r="F220" s="217" t="s">
        <v>196</v>
      </c>
      <c r="G220" s="215"/>
      <c r="H220" s="218">
        <v>14</v>
      </c>
      <c r="I220" s="215"/>
      <c r="J220" s="215"/>
      <c r="K220" s="215"/>
      <c r="L220" s="220"/>
      <c r="M220" s="221"/>
      <c r="N220" s="222"/>
      <c r="O220" s="222"/>
      <c r="P220" s="222"/>
      <c r="Q220" s="222"/>
      <c r="R220" s="222"/>
      <c r="S220" s="222"/>
      <c r="T220" s="223"/>
      <c r="AT220" s="224" t="s">
        <v>191</v>
      </c>
      <c r="AU220" s="224" t="s">
        <v>81</v>
      </c>
      <c r="AV220" s="15" t="s">
        <v>189</v>
      </c>
      <c r="AW220" s="15" t="s">
        <v>32</v>
      </c>
      <c r="AX220" s="15" t="s">
        <v>79</v>
      </c>
      <c r="AY220" s="224" t="s">
        <v>181</v>
      </c>
    </row>
    <row r="221" spans="2:51" s="13" customFormat="1" ht="12">
      <c r="B221" s="192"/>
      <c r="C221" s="193"/>
      <c r="D221" s="194" t="s">
        <v>191</v>
      </c>
      <c r="E221" s="195" t="s">
        <v>19</v>
      </c>
      <c r="F221" s="196" t="s">
        <v>254</v>
      </c>
      <c r="G221" s="193"/>
      <c r="H221" s="195" t="s">
        <v>19</v>
      </c>
      <c r="I221" s="193"/>
      <c r="J221" s="193"/>
      <c r="K221" s="193"/>
      <c r="L221" s="198"/>
      <c r="M221" s="199"/>
      <c r="N221" s="200"/>
      <c r="O221" s="200"/>
      <c r="P221" s="200"/>
      <c r="Q221" s="200"/>
      <c r="R221" s="200"/>
      <c r="S221" s="200"/>
      <c r="T221" s="201"/>
      <c r="AT221" s="202" t="s">
        <v>191</v>
      </c>
      <c r="AU221" s="202" t="s">
        <v>81</v>
      </c>
      <c r="AV221" s="13" t="s">
        <v>79</v>
      </c>
      <c r="AW221" s="13" t="s">
        <v>32</v>
      </c>
      <c r="AX221" s="13" t="s">
        <v>71</v>
      </c>
      <c r="AY221" s="202" t="s">
        <v>181</v>
      </c>
    </row>
    <row r="222" spans="1:65" s="2" customFormat="1" ht="24.15" customHeight="1">
      <c r="A222" s="34"/>
      <c r="B222" s="35"/>
      <c r="C222" s="178" t="s">
        <v>294</v>
      </c>
      <c r="D222" s="178" t="s">
        <v>183</v>
      </c>
      <c r="E222" s="179" t="s">
        <v>900</v>
      </c>
      <c r="F222" s="180" t="s">
        <v>901</v>
      </c>
      <c r="G222" s="181" t="s">
        <v>223</v>
      </c>
      <c r="H222" s="182">
        <v>11</v>
      </c>
      <c r="I222" s="241"/>
      <c r="J222" s="184">
        <f>ROUND(I222*H222,2)</f>
        <v>0</v>
      </c>
      <c r="K222" s="180" t="s">
        <v>187</v>
      </c>
      <c r="L222" s="185"/>
      <c r="M222" s="186" t="s">
        <v>19</v>
      </c>
      <c r="N222" s="187" t="s">
        <v>42</v>
      </c>
      <c r="O222" s="64"/>
      <c r="P222" s="188">
        <f>O222*H222</f>
        <v>0</v>
      </c>
      <c r="Q222" s="188">
        <v>0.13865</v>
      </c>
      <c r="R222" s="188">
        <f>Q222*H222</f>
        <v>1.52515</v>
      </c>
      <c r="S222" s="188">
        <v>0</v>
      </c>
      <c r="T222" s="189">
        <f>S222*H222</f>
        <v>0</v>
      </c>
      <c r="U222" s="34"/>
      <c r="V222" s="34"/>
      <c r="W222" s="34"/>
      <c r="X222" s="34"/>
      <c r="Y222" s="34"/>
      <c r="Z222" s="34"/>
      <c r="AA222" s="34"/>
      <c r="AB222" s="34"/>
      <c r="AC222" s="34"/>
      <c r="AD222" s="34"/>
      <c r="AE222" s="34"/>
      <c r="AR222" s="190" t="s">
        <v>188</v>
      </c>
      <c r="AT222" s="190" t="s">
        <v>183</v>
      </c>
      <c r="AU222" s="190" t="s">
        <v>81</v>
      </c>
      <c r="AY222" s="17" t="s">
        <v>181</v>
      </c>
      <c r="BE222" s="191">
        <f>IF(N222="základní",J222,0)</f>
        <v>0</v>
      </c>
      <c r="BF222" s="191">
        <f>IF(N222="snížená",J222,0)</f>
        <v>0</v>
      </c>
      <c r="BG222" s="191">
        <f>IF(N222="zákl. přenesená",J222,0)</f>
        <v>0</v>
      </c>
      <c r="BH222" s="191">
        <f>IF(N222="sníž. přenesená",J222,0)</f>
        <v>0</v>
      </c>
      <c r="BI222" s="191">
        <f>IF(N222="nulová",J222,0)</f>
        <v>0</v>
      </c>
      <c r="BJ222" s="17" t="s">
        <v>79</v>
      </c>
      <c r="BK222" s="191">
        <f>ROUND(I222*H222,2)</f>
        <v>0</v>
      </c>
      <c r="BL222" s="17" t="s">
        <v>189</v>
      </c>
      <c r="BM222" s="190" t="s">
        <v>902</v>
      </c>
    </row>
    <row r="223" spans="2:51" s="13" customFormat="1" ht="12">
      <c r="B223" s="192"/>
      <c r="C223" s="193"/>
      <c r="D223" s="194" t="s">
        <v>191</v>
      </c>
      <c r="E223" s="195" t="s">
        <v>19</v>
      </c>
      <c r="F223" s="196" t="s">
        <v>903</v>
      </c>
      <c r="G223" s="193"/>
      <c r="H223" s="195" t="s">
        <v>19</v>
      </c>
      <c r="I223" s="193"/>
      <c r="J223" s="193"/>
      <c r="K223" s="193"/>
      <c r="L223" s="198"/>
      <c r="M223" s="199"/>
      <c r="N223" s="200"/>
      <c r="O223" s="200"/>
      <c r="P223" s="200"/>
      <c r="Q223" s="200"/>
      <c r="R223" s="200"/>
      <c r="S223" s="200"/>
      <c r="T223" s="201"/>
      <c r="AT223" s="202" t="s">
        <v>191</v>
      </c>
      <c r="AU223" s="202" t="s">
        <v>81</v>
      </c>
      <c r="AV223" s="13" t="s">
        <v>79</v>
      </c>
      <c r="AW223" s="13" t="s">
        <v>32</v>
      </c>
      <c r="AX223" s="13" t="s">
        <v>71</v>
      </c>
      <c r="AY223" s="202" t="s">
        <v>181</v>
      </c>
    </row>
    <row r="224" spans="2:51" s="14" customFormat="1" ht="12">
      <c r="B224" s="203"/>
      <c r="C224" s="204"/>
      <c r="D224" s="194" t="s">
        <v>191</v>
      </c>
      <c r="E224" s="205" t="s">
        <v>19</v>
      </c>
      <c r="F224" s="206" t="s">
        <v>208</v>
      </c>
      <c r="G224" s="204"/>
      <c r="H224" s="207">
        <v>3</v>
      </c>
      <c r="I224" s="204"/>
      <c r="J224" s="204"/>
      <c r="K224" s="204"/>
      <c r="L224" s="209"/>
      <c r="M224" s="210"/>
      <c r="N224" s="211"/>
      <c r="O224" s="211"/>
      <c r="P224" s="211"/>
      <c r="Q224" s="211"/>
      <c r="R224" s="211"/>
      <c r="S224" s="211"/>
      <c r="T224" s="212"/>
      <c r="AT224" s="213" t="s">
        <v>191</v>
      </c>
      <c r="AU224" s="213" t="s">
        <v>81</v>
      </c>
      <c r="AV224" s="14" t="s">
        <v>81</v>
      </c>
      <c r="AW224" s="14" t="s">
        <v>32</v>
      </c>
      <c r="AX224" s="14" t="s">
        <v>71</v>
      </c>
      <c r="AY224" s="213" t="s">
        <v>181</v>
      </c>
    </row>
    <row r="225" spans="2:51" s="13" customFormat="1" ht="12">
      <c r="B225" s="192"/>
      <c r="C225" s="193"/>
      <c r="D225" s="194" t="s">
        <v>191</v>
      </c>
      <c r="E225" s="195" t="s">
        <v>19</v>
      </c>
      <c r="F225" s="196" t="s">
        <v>904</v>
      </c>
      <c r="G225" s="193"/>
      <c r="H225" s="195" t="s">
        <v>19</v>
      </c>
      <c r="I225" s="193"/>
      <c r="J225" s="193"/>
      <c r="K225" s="193"/>
      <c r="L225" s="198"/>
      <c r="M225" s="199"/>
      <c r="N225" s="200"/>
      <c r="O225" s="200"/>
      <c r="P225" s="200"/>
      <c r="Q225" s="200"/>
      <c r="R225" s="200"/>
      <c r="S225" s="200"/>
      <c r="T225" s="201"/>
      <c r="AT225" s="202" t="s">
        <v>191</v>
      </c>
      <c r="AU225" s="202" t="s">
        <v>81</v>
      </c>
      <c r="AV225" s="13" t="s">
        <v>79</v>
      </c>
      <c r="AW225" s="13" t="s">
        <v>32</v>
      </c>
      <c r="AX225" s="13" t="s">
        <v>71</v>
      </c>
      <c r="AY225" s="202" t="s">
        <v>181</v>
      </c>
    </row>
    <row r="226" spans="2:51" s="14" customFormat="1" ht="12">
      <c r="B226" s="203"/>
      <c r="C226" s="204"/>
      <c r="D226" s="194" t="s">
        <v>191</v>
      </c>
      <c r="E226" s="205" t="s">
        <v>19</v>
      </c>
      <c r="F226" s="206" t="s">
        <v>208</v>
      </c>
      <c r="G226" s="204"/>
      <c r="H226" s="207">
        <v>3</v>
      </c>
      <c r="I226" s="204"/>
      <c r="J226" s="204"/>
      <c r="K226" s="204"/>
      <c r="L226" s="209"/>
      <c r="M226" s="210"/>
      <c r="N226" s="211"/>
      <c r="O226" s="211"/>
      <c r="P226" s="211"/>
      <c r="Q226" s="211"/>
      <c r="R226" s="211"/>
      <c r="S226" s="211"/>
      <c r="T226" s="212"/>
      <c r="AT226" s="213" t="s">
        <v>191</v>
      </c>
      <c r="AU226" s="213" t="s">
        <v>81</v>
      </c>
      <c r="AV226" s="14" t="s">
        <v>81</v>
      </c>
      <c r="AW226" s="14" t="s">
        <v>32</v>
      </c>
      <c r="AX226" s="14" t="s">
        <v>71</v>
      </c>
      <c r="AY226" s="213" t="s">
        <v>181</v>
      </c>
    </row>
    <row r="227" spans="2:51" s="13" customFormat="1" ht="12">
      <c r="B227" s="192"/>
      <c r="C227" s="193"/>
      <c r="D227" s="194" t="s">
        <v>191</v>
      </c>
      <c r="E227" s="195" t="s">
        <v>19</v>
      </c>
      <c r="F227" s="196" t="s">
        <v>905</v>
      </c>
      <c r="G227" s="193"/>
      <c r="H227" s="195" t="s">
        <v>19</v>
      </c>
      <c r="I227" s="193"/>
      <c r="J227" s="193"/>
      <c r="K227" s="193"/>
      <c r="L227" s="198"/>
      <c r="M227" s="199"/>
      <c r="N227" s="200"/>
      <c r="O227" s="200"/>
      <c r="P227" s="200"/>
      <c r="Q227" s="200"/>
      <c r="R227" s="200"/>
      <c r="S227" s="200"/>
      <c r="T227" s="201"/>
      <c r="AT227" s="202" t="s">
        <v>191</v>
      </c>
      <c r="AU227" s="202" t="s">
        <v>81</v>
      </c>
      <c r="AV227" s="13" t="s">
        <v>79</v>
      </c>
      <c r="AW227" s="13" t="s">
        <v>32</v>
      </c>
      <c r="AX227" s="13" t="s">
        <v>71</v>
      </c>
      <c r="AY227" s="202" t="s">
        <v>181</v>
      </c>
    </row>
    <row r="228" spans="2:51" s="14" customFormat="1" ht="12">
      <c r="B228" s="203"/>
      <c r="C228" s="204"/>
      <c r="D228" s="194" t="s">
        <v>191</v>
      </c>
      <c r="E228" s="205" t="s">
        <v>19</v>
      </c>
      <c r="F228" s="206" t="s">
        <v>208</v>
      </c>
      <c r="G228" s="204"/>
      <c r="H228" s="207">
        <v>3</v>
      </c>
      <c r="I228" s="204"/>
      <c r="J228" s="204"/>
      <c r="K228" s="204"/>
      <c r="L228" s="209"/>
      <c r="M228" s="210"/>
      <c r="N228" s="211"/>
      <c r="O228" s="211"/>
      <c r="P228" s="211"/>
      <c r="Q228" s="211"/>
      <c r="R228" s="211"/>
      <c r="S228" s="211"/>
      <c r="T228" s="212"/>
      <c r="AT228" s="213" t="s">
        <v>191</v>
      </c>
      <c r="AU228" s="213" t="s">
        <v>81</v>
      </c>
      <c r="AV228" s="14" t="s">
        <v>81</v>
      </c>
      <c r="AW228" s="14" t="s">
        <v>32</v>
      </c>
      <c r="AX228" s="14" t="s">
        <v>71</v>
      </c>
      <c r="AY228" s="213" t="s">
        <v>181</v>
      </c>
    </row>
    <row r="229" spans="2:51" s="13" customFormat="1" ht="12">
      <c r="B229" s="192"/>
      <c r="C229" s="193"/>
      <c r="D229" s="194" t="s">
        <v>191</v>
      </c>
      <c r="E229" s="195" t="s">
        <v>19</v>
      </c>
      <c r="F229" s="196" t="s">
        <v>906</v>
      </c>
      <c r="G229" s="193"/>
      <c r="H229" s="195" t="s">
        <v>19</v>
      </c>
      <c r="I229" s="193"/>
      <c r="J229" s="193"/>
      <c r="K229" s="193"/>
      <c r="L229" s="198"/>
      <c r="M229" s="199"/>
      <c r="N229" s="200"/>
      <c r="O229" s="200"/>
      <c r="P229" s="200"/>
      <c r="Q229" s="200"/>
      <c r="R229" s="200"/>
      <c r="S229" s="200"/>
      <c r="T229" s="201"/>
      <c r="AT229" s="202" t="s">
        <v>191</v>
      </c>
      <c r="AU229" s="202" t="s">
        <v>81</v>
      </c>
      <c r="AV229" s="13" t="s">
        <v>79</v>
      </c>
      <c r="AW229" s="13" t="s">
        <v>32</v>
      </c>
      <c r="AX229" s="13" t="s">
        <v>71</v>
      </c>
      <c r="AY229" s="202" t="s">
        <v>181</v>
      </c>
    </row>
    <row r="230" spans="2:51" s="14" customFormat="1" ht="12">
      <c r="B230" s="203"/>
      <c r="C230" s="204"/>
      <c r="D230" s="194" t="s">
        <v>191</v>
      </c>
      <c r="E230" s="205" t="s">
        <v>19</v>
      </c>
      <c r="F230" s="206" t="s">
        <v>81</v>
      </c>
      <c r="G230" s="204"/>
      <c r="H230" s="207">
        <v>2</v>
      </c>
      <c r="I230" s="204"/>
      <c r="J230" s="204"/>
      <c r="K230" s="204"/>
      <c r="L230" s="209"/>
      <c r="M230" s="210"/>
      <c r="N230" s="211"/>
      <c r="O230" s="211"/>
      <c r="P230" s="211"/>
      <c r="Q230" s="211"/>
      <c r="R230" s="211"/>
      <c r="S230" s="211"/>
      <c r="T230" s="212"/>
      <c r="AT230" s="213" t="s">
        <v>191</v>
      </c>
      <c r="AU230" s="213" t="s">
        <v>81</v>
      </c>
      <c r="AV230" s="14" t="s">
        <v>81</v>
      </c>
      <c r="AW230" s="14" t="s">
        <v>32</v>
      </c>
      <c r="AX230" s="14" t="s">
        <v>71</v>
      </c>
      <c r="AY230" s="213" t="s">
        <v>181</v>
      </c>
    </row>
    <row r="231" spans="2:51" s="15" customFormat="1" ht="12">
      <c r="B231" s="214"/>
      <c r="C231" s="215"/>
      <c r="D231" s="194" t="s">
        <v>191</v>
      </c>
      <c r="E231" s="216" t="s">
        <v>19</v>
      </c>
      <c r="F231" s="217" t="s">
        <v>196</v>
      </c>
      <c r="G231" s="215"/>
      <c r="H231" s="218">
        <v>11</v>
      </c>
      <c r="I231" s="215"/>
      <c r="J231" s="215"/>
      <c r="K231" s="215"/>
      <c r="L231" s="220"/>
      <c r="M231" s="221"/>
      <c r="N231" s="222"/>
      <c r="O231" s="222"/>
      <c r="P231" s="222"/>
      <c r="Q231" s="222"/>
      <c r="R231" s="222"/>
      <c r="S231" s="222"/>
      <c r="T231" s="223"/>
      <c r="AT231" s="224" t="s">
        <v>191</v>
      </c>
      <c r="AU231" s="224" t="s">
        <v>81</v>
      </c>
      <c r="AV231" s="15" t="s">
        <v>189</v>
      </c>
      <c r="AW231" s="15" t="s">
        <v>32</v>
      </c>
      <c r="AX231" s="15" t="s">
        <v>79</v>
      </c>
      <c r="AY231" s="224" t="s">
        <v>181</v>
      </c>
    </row>
    <row r="232" spans="2:51" s="13" customFormat="1" ht="12">
      <c r="B232" s="192"/>
      <c r="C232" s="193"/>
      <c r="D232" s="194" t="s">
        <v>191</v>
      </c>
      <c r="E232" s="195" t="s">
        <v>19</v>
      </c>
      <c r="F232" s="196" t="s">
        <v>254</v>
      </c>
      <c r="G232" s="193"/>
      <c r="H232" s="195" t="s">
        <v>19</v>
      </c>
      <c r="I232" s="193"/>
      <c r="J232" s="193"/>
      <c r="K232" s="193"/>
      <c r="L232" s="198"/>
      <c r="M232" s="199"/>
      <c r="N232" s="200"/>
      <c r="O232" s="200"/>
      <c r="P232" s="200"/>
      <c r="Q232" s="200"/>
      <c r="R232" s="200"/>
      <c r="S232" s="200"/>
      <c r="T232" s="201"/>
      <c r="AT232" s="202" t="s">
        <v>191</v>
      </c>
      <c r="AU232" s="202" t="s">
        <v>81</v>
      </c>
      <c r="AV232" s="13" t="s">
        <v>79</v>
      </c>
      <c r="AW232" s="13" t="s">
        <v>32</v>
      </c>
      <c r="AX232" s="13" t="s">
        <v>71</v>
      </c>
      <c r="AY232" s="202" t="s">
        <v>181</v>
      </c>
    </row>
    <row r="233" spans="1:65" s="2" customFormat="1" ht="24.15" customHeight="1">
      <c r="A233" s="34"/>
      <c r="B233" s="35"/>
      <c r="C233" s="178" t="s">
        <v>300</v>
      </c>
      <c r="D233" s="178" t="s">
        <v>183</v>
      </c>
      <c r="E233" s="179" t="s">
        <v>907</v>
      </c>
      <c r="F233" s="180" t="s">
        <v>908</v>
      </c>
      <c r="G233" s="181" t="s">
        <v>223</v>
      </c>
      <c r="H233" s="182">
        <v>14</v>
      </c>
      <c r="I233" s="241"/>
      <c r="J233" s="184">
        <f>ROUND(I233*H233,2)</f>
        <v>0</v>
      </c>
      <c r="K233" s="180" t="s">
        <v>187</v>
      </c>
      <c r="L233" s="185"/>
      <c r="M233" s="186" t="s">
        <v>19</v>
      </c>
      <c r="N233" s="187" t="s">
        <v>42</v>
      </c>
      <c r="O233" s="64"/>
      <c r="P233" s="188">
        <f>O233*H233</f>
        <v>0</v>
      </c>
      <c r="Q233" s="188">
        <v>0.14262</v>
      </c>
      <c r="R233" s="188">
        <f>Q233*H233</f>
        <v>1.99668</v>
      </c>
      <c r="S233" s="188">
        <v>0</v>
      </c>
      <c r="T233" s="189">
        <f>S233*H233</f>
        <v>0</v>
      </c>
      <c r="U233" s="34"/>
      <c r="V233" s="34"/>
      <c r="W233" s="34"/>
      <c r="X233" s="34"/>
      <c r="Y233" s="34"/>
      <c r="Z233" s="34"/>
      <c r="AA233" s="34"/>
      <c r="AB233" s="34"/>
      <c r="AC233" s="34"/>
      <c r="AD233" s="34"/>
      <c r="AE233" s="34"/>
      <c r="AR233" s="190" t="s">
        <v>188</v>
      </c>
      <c r="AT233" s="190" t="s">
        <v>183</v>
      </c>
      <c r="AU233" s="190" t="s">
        <v>81</v>
      </c>
      <c r="AY233" s="17" t="s">
        <v>181</v>
      </c>
      <c r="BE233" s="191">
        <f>IF(N233="základní",J233,0)</f>
        <v>0</v>
      </c>
      <c r="BF233" s="191">
        <f>IF(N233="snížená",J233,0)</f>
        <v>0</v>
      </c>
      <c r="BG233" s="191">
        <f>IF(N233="zákl. přenesená",J233,0)</f>
        <v>0</v>
      </c>
      <c r="BH233" s="191">
        <f>IF(N233="sníž. přenesená",J233,0)</f>
        <v>0</v>
      </c>
      <c r="BI233" s="191">
        <f>IF(N233="nulová",J233,0)</f>
        <v>0</v>
      </c>
      <c r="BJ233" s="17" t="s">
        <v>79</v>
      </c>
      <c r="BK233" s="191">
        <f>ROUND(I233*H233,2)</f>
        <v>0</v>
      </c>
      <c r="BL233" s="17" t="s">
        <v>189</v>
      </c>
      <c r="BM233" s="190" t="s">
        <v>909</v>
      </c>
    </row>
    <row r="234" spans="2:51" s="13" customFormat="1" ht="12">
      <c r="B234" s="192"/>
      <c r="C234" s="193"/>
      <c r="D234" s="194" t="s">
        <v>191</v>
      </c>
      <c r="E234" s="195" t="s">
        <v>19</v>
      </c>
      <c r="F234" s="196" t="s">
        <v>910</v>
      </c>
      <c r="G234" s="193"/>
      <c r="H234" s="195" t="s">
        <v>19</v>
      </c>
      <c r="I234" s="193"/>
      <c r="J234" s="193"/>
      <c r="K234" s="193"/>
      <c r="L234" s="198"/>
      <c r="M234" s="199"/>
      <c r="N234" s="200"/>
      <c r="O234" s="200"/>
      <c r="P234" s="200"/>
      <c r="Q234" s="200"/>
      <c r="R234" s="200"/>
      <c r="S234" s="200"/>
      <c r="T234" s="201"/>
      <c r="AT234" s="202" t="s">
        <v>191</v>
      </c>
      <c r="AU234" s="202" t="s">
        <v>81</v>
      </c>
      <c r="AV234" s="13" t="s">
        <v>79</v>
      </c>
      <c r="AW234" s="13" t="s">
        <v>32</v>
      </c>
      <c r="AX234" s="13" t="s">
        <v>71</v>
      </c>
      <c r="AY234" s="202" t="s">
        <v>181</v>
      </c>
    </row>
    <row r="235" spans="2:51" s="14" customFormat="1" ht="12">
      <c r="B235" s="203"/>
      <c r="C235" s="204"/>
      <c r="D235" s="194" t="s">
        <v>191</v>
      </c>
      <c r="E235" s="205" t="s">
        <v>19</v>
      </c>
      <c r="F235" s="206" t="s">
        <v>189</v>
      </c>
      <c r="G235" s="204"/>
      <c r="H235" s="207">
        <v>4</v>
      </c>
      <c r="I235" s="204"/>
      <c r="J235" s="204"/>
      <c r="K235" s="204"/>
      <c r="L235" s="209"/>
      <c r="M235" s="210"/>
      <c r="N235" s="211"/>
      <c r="O235" s="211"/>
      <c r="P235" s="211"/>
      <c r="Q235" s="211"/>
      <c r="R235" s="211"/>
      <c r="S235" s="211"/>
      <c r="T235" s="212"/>
      <c r="AT235" s="213" t="s">
        <v>191</v>
      </c>
      <c r="AU235" s="213" t="s">
        <v>81</v>
      </c>
      <c r="AV235" s="14" t="s">
        <v>81</v>
      </c>
      <c r="AW235" s="14" t="s">
        <v>32</v>
      </c>
      <c r="AX235" s="14" t="s">
        <v>71</v>
      </c>
      <c r="AY235" s="213" t="s">
        <v>181</v>
      </c>
    </row>
    <row r="236" spans="2:51" s="13" customFormat="1" ht="12">
      <c r="B236" s="192"/>
      <c r="C236" s="193"/>
      <c r="D236" s="194" t="s">
        <v>191</v>
      </c>
      <c r="E236" s="195" t="s">
        <v>19</v>
      </c>
      <c r="F236" s="196" t="s">
        <v>911</v>
      </c>
      <c r="G236" s="193"/>
      <c r="H236" s="195" t="s">
        <v>19</v>
      </c>
      <c r="I236" s="193"/>
      <c r="J236" s="193"/>
      <c r="K236" s="193"/>
      <c r="L236" s="198"/>
      <c r="M236" s="199"/>
      <c r="N236" s="200"/>
      <c r="O236" s="200"/>
      <c r="P236" s="200"/>
      <c r="Q236" s="200"/>
      <c r="R236" s="200"/>
      <c r="S236" s="200"/>
      <c r="T236" s="201"/>
      <c r="AT236" s="202" t="s">
        <v>191</v>
      </c>
      <c r="AU236" s="202" t="s">
        <v>81</v>
      </c>
      <c r="AV236" s="13" t="s">
        <v>79</v>
      </c>
      <c r="AW236" s="13" t="s">
        <v>32</v>
      </c>
      <c r="AX236" s="13" t="s">
        <v>71</v>
      </c>
      <c r="AY236" s="202" t="s">
        <v>181</v>
      </c>
    </row>
    <row r="237" spans="2:51" s="14" customFormat="1" ht="12">
      <c r="B237" s="203"/>
      <c r="C237" s="204"/>
      <c r="D237" s="194" t="s">
        <v>191</v>
      </c>
      <c r="E237" s="205" t="s">
        <v>19</v>
      </c>
      <c r="F237" s="206" t="s">
        <v>189</v>
      </c>
      <c r="G237" s="204"/>
      <c r="H237" s="207">
        <v>4</v>
      </c>
      <c r="I237" s="204"/>
      <c r="J237" s="204"/>
      <c r="K237" s="204"/>
      <c r="L237" s="209"/>
      <c r="M237" s="210"/>
      <c r="N237" s="211"/>
      <c r="O237" s="211"/>
      <c r="P237" s="211"/>
      <c r="Q237" s="211"/>
      <c r="R237" s="211"/>
      <c r="S237" s="211"/>
      <c r="T237" s="212"/>
      <c r="AT237" s="213" t="s">
        <v>191</v>
      </c>
      <c r="AU237" s="213" t="s">
        <v>81</v>
      </c>
      <c r="AV237" s="14" t="s">
        <v>81</v>
      </c>
      <c r="AW237" s="14" t="s">
        <v>32</v>
      </c>
      <c r="AX237" s="14" t="s">
        <v>71</v>
      </c>
      <c r="AY237" s="213" t="s">
        <v>181</v>
      </c>
    </row>
    <row r="238" spans="2:51" s="13" customFormat="1" ht="12">
      <c r="B238" s="192"/>
      <c r="C238" s="193"/>
      <c r="D238" s="194" t="s">
        <v>191</v>
      </c>
      <c r="E238" s="195" t="s">
        <v>19</v>
      </c>
      <c r="F238" s="196" t="s">
        <v>912</v>
      </c>
      <c r="G238" s="193"/>
      <c r="H238" s="195" t="s">
        <v>19</v>
      </c>
      <c r="I238" s="193"/>
      <c r="J238" s="193"/>
      <c r="K238" s="193"/>
      <c r="L238" s="198"/>
      <c r="M238" s="199"/>
      <c r="N238" s="200"/>
      <c r="O238" s="200"/>
      <c r="P238" s="200"/>
      <c r="Q238" s="200"/>
      <c r="R238" s="200"/>
      <c r="S238" s="200"/>
      <c r="T238" s="201"/>
      <c r="AT238" s="202" t="s">
        <v>191</v>
      </c>
      <c r="AU238" s="202" t="s">
        <v>81</v>
      </c>
      <c r="AV238" s="13" t="s">
        <v>79</v>
      </c>
      <c r="AW238" s="13" t="s">
        <v>32</v>
      </c>
      <c r="AX238" s="13" t="s">
        <v>71</v>
      </c>
      <c r="AY238" s="202" t="s">
        <v>181</v>
      </c>
    </row>
    <row r="239" spans="2:51" s="14" customFormat="1" ht="12">
      <c r="B239" s="203"/>
      <c r="C239" s="204"/>
      <c r="D239" s="194" t="s">
        <v>191</v>
      </c>
      <c r="E239" s="205" t="s">
        <v>19</v>
      </c>
      <c r="F239" s="206" t="s">
        <v>189</v>
      </c>
      <c r="G239" s="204"/>
      <c r="H239" s="207">
        <v>4</v>
      </c>
      <c r="I239" s="204"/>
      <c r="J239" s="204"/>
      <c r="K239" s="204"/>
      <c r="L239" s="209"/>
      <c r="M239" s="210"/>
      <c r="N239" s="211"/>
      <c r="O239" s="211"/>
      <c r="P239" s="211"/>
      <c r="Q239" s="211"/>
      <c r="R239" s="211"/>
      <c r="S239" s="211"/>
      <c r="T239" s="212"/>
      <c r="AT239" s="213" t="s">
        <v>191</v>
      </c>
      <c r="AU239" s="213" t="s">
        <v>81</v>
      </c>
      <c r="AV239" s="14" t="s">
        <v>81</v>
      </c>
      <c r="AW239" s="14" t="s">
        <v>32</v>
      </c>
      <c r="AX239" s="14" t="s">
        <v>71</v>
      </c>
      <c r="AY239" s="213" t="s">
        <v>181</v>
      </c>
    </row>
    <row r="240" spans="2:51" s="13" customFormat="1" ht="12">
      <c r="B240" s="192"/>
      <c r="C240" s="193"/>
      <c r="D240" s="194" t="s">
        <v>191</v>
      </c>
      <c r="E240" s="195" t="s">
        <v>19</v>
      </c>
      <c r="F240" s="196" t="s">
        <v>913</v>
      </c>
      <c r="G240" s="193"/>
      <c r="H240" s="195" t="s">
        <v>19</v>
      </c>
      <c r="I240" s="193"/>
      <c r="J240" s="193"/>
      <c r="K240" s="193"/>
      <c r="L240" s="198"/>
      <c r="M240" s="199"/>
      <c r="N240" s="200"/>
      <c r="O240" s="200"/>
      <c r="P240" s="200"/>
      <c r="Q240" s="200"/>
      <c r="R240" s="200"/>
      <c r="S240" s="200"/>
      <c r="T240" s="201"/>
      <c r="AT240" s="202" t="s">
        <v>191</v>
      </c>
      <c r="AU240" s="202" t="s">
        <v>81</v>
      </c>
      <c r="AV240" s="13" t="s">
        <v>79</v>
      </c>
      <c r="AW240" s="13" t="s">
        <v>32</v>
      </c>
      <c r="AX240" s="13" t="s">
        <v>71</v>
      </c>
      <c r="AY240" s="202" t="s">
        <v>181</v>
      </c>
    </row>
    <row r="241" spans="2:51" s="14" customFormat="1" ht="12">
      <c r="B241" s="203"/>
      <c r="C241" s="204"/>
      <c r="D241" s="194" t="s">
        <v>191</v>
      </c>
      <c r="E241" s="205" t="s">
        <v>19</v>
      </c>
      <c r="F241" s="206" t="s">
        <v>81</v>
      </c>
      <c r="G241" s="204"/>
      <c r="H241" s="207">
        <v>2</v>
      </c>
      <c r="I241" s="204"/>
      <c r="J241" s="204"/>
      <c r="K241" s="204"/>
      <c r="L241" s="209"/>
      <c r="M241" s="210"/>
      <c r="N241" s="211"/>
      <c r="O241" s="211"/>
      <c r="P241" s="211"/>
      <c r="Q241" s="211"/>
      <c r="R241" s="211"/>
      <c r="S241" s="211"/>
      <c r="T241" s="212"/>
      <c r="AT241" s="213" t="s">
        <v>191</v>
      </c>
      <c r="AU241" s="213" t="s">
        <v>81</v>
      </c>
      <c r="AV241" s="14" t="s">
        <v>81</v>
      </c>
      <c r="AW241" s="14" t="s">
        <v>32</v>
      </c>
      <c r="AX241" s="14" t="s">
        <v>71</v>
      </c>
      <c r="AY241" s="213" t="s">
        <v>181</v>
      </c>
    </row>
    <row r="242" spans="2:51" s="15" customFormat="1" ht="12">
      <c r="B242" s="214"/>
      <c r="C242" s="215"/>
      <c r="D242" s="194" t="s">
        <v>191</v>
      </c>
      <c r="E242" s="216" t="s">
        <v>19</v>
      </c>
      <c r="F242" s="217" t="s">
        <v>196</v>
      </c>
      <c r="G242" s="215"/>
      <c r="H242" s="218">
        <v>14</v>
      </c>
      <c r="I242" s="215"/>
      <c r="J242" s="215"/>
      <c r="K242" s="215"/>
      <c r="L242" s="220"/>
      <c r="M242" s="221"/>
      <c r="N242" s="222"/>
      <c r="O242" s="222"/>
      <c r="P242" s="222"/>
      <c r="Q242" s="222"/>
      <c r="R242" s="222"/>
      <c r="S242" s="222"/>
      <c r="T242" s="223"/>
      <c r="AT242" s="224" t="s">
        <v>191</v>
      </c>
      <c r="AU242" s="224" t="s">
        <v>81</v>
      </c>
      <c r="AV242" s="15" t="s">
        <v>189</v>
      </c>
      <c r="AW242" s="15" t="s">
        <v>32</v>
      </c>
      <c r="AX242" s="15" t="s">
        <v>79</v>
      </c>
      <c r="AY242" s="224" t="s">
        <v>181</v>
      </c>
    </row>
    <row r="243" spans="2:51" s="13" customFormat="1" ht="12">
      <c r="B243" s="192"/>
      <c r="C243" s="193"/>
      <c r="D243" s="194" t="s">
        <v>191</v>
      </c>
      <c r="E243" s="195" t="s">
        <v>19</v>
      </c>
      <c r="F243" s="196" t="s">
        <v>254</v>
      </c>
      <c r="G243" s="193"/>
      <c r="H243" s="195" t="s">
        <v>19</v>
      </c>
      <c r="I243" s="193"/>
      <c r="J243" s="193"/>
      <c r="K243" s="193"/>
      <c r="L243" s="198"/>
      <c r="M243" s="199"/>
      <c r="N243" s="200"/>
      <c r="O243" s="200"/>
      <c r="P243" s="200"/>
      <c r="Q243" s="200"/>
      <c r="R243" s="200"/>
      <c r="S243" s="200"/>
      <c r="T243" s="201"/>
      <c r="AT243" s="202" t="s">
        <v>191</v>
      </c>
      <c r="AU243" s="202" t="s">
        <v>81</v>
      </c>
      <c r="AV243" s="13" t="s">
        <v>79</v>
      </c>
      <c r="AW243" s="13" t="s">
        <v>32</v>
      </c>
      <c r="AX243" s="13" t="s">
        <v>71</v>
      </c>
      <c r="AY243" s="202" t="s">
        <v>181</v>
      </c>
    </row>
    <row r="244" spans="1:65" s="2" customFormat="1" ht="24.15" customHeight="1">
      <c r="A244" s="34"/>
      <c r="B244" s="35"/>
      <c r="C244" s="178" t="s">
        <v>304</v>
      </c>
      <c r="D244" s="178" t="s">
        <v>183</v>
      </c>
      <c r="E244" s="179" t="s">
        <v>914</v>
      </c>
      <c r="F244" s="180" t="s">
        <v>915</v>
      </c>
      <c r="G244" s="181" t="s">
        <v>223</v>
      </c>
      <c r="H244" s="182">
        <v>11</v>
      </c>
      <c r="I244" s="241"/>
      <c r="J244" s="184">
        <f>ROUND(I244*H244,2)</f>
        <v>0</v>
      </c>
      <c r="K244" s="180" t="s">
        <v>187</v>
      </c>
      <c r="L244" s="185"/>
      <c r="M244" s="186" t="s">
        <v>19</v>
      </c>
      <c r="N244" s="187" t="s">
        <v>42</v>
      </c>
      <c r="O244" s="64"/>
      <c r="P244" s="188">
        <f>O244*H244</f>
        <v>0</v>
      </c>
      <c r="Q244" s="188">
        <v>0.14658</v>
      </c>
      <c r="R244" s="188">
        <f>Q244*H244</f>
        <v>1.61238</v>
      </c>
      <c r="S244" s="188">
        <v>0</v>
      </c>
      <c r="T244" s="189">
        <f>S244*H244</f>
        <v>0</v>
      </c>
      <c r="U244" s="34"/>
      <c r="V244" s="34"/>
      <c r="W244" s="34"/>
      <c r="X244" s="34"/>
      <c r="Y244" s="34"/>
      <c r="Z244" s="34"/>
      <c r="AA244" s="34"/>
      <c r="AB244" s="34"/>
      <c r="AC244" s="34"/>
      <c r="AD244" s="34"/>
      <c r="AE244" s="34"/>
      <c r="AR244" s="190" t="s">
        <v>188</v>
      </c>
      <c r="AT244" s="190" t="s">
        <v>183</v>
      </c>
      <c r="AU244" s="190" t="s">
        <v>81</v>
      </c>
      <c r="AY244" s="17" t="s">
        <v>181</v>
      </c>
      <c r="BE244" s="191">
        <f>IF(N244="základní",J244,0)</f>
        <v>0</v>
      </c>
      <c r="BF244" s="191">
        <f>IF(N244="snížená",J244,0)</f>
        <v>0</v>
      </c>
      <c r="BG244" s="191">
        <f>IF(N244="zákl. přenesená",J244,0)</f>
        <v>0</v>
      </c>
      <c r="BH244" s="191">
        <f>IF(N244="sníž. přenesená",J244,0)</f>
        <v>0</v>
      </c>
      <c r="BI244" s="191">
        <f>IF(N244="nulová",J244,0)</f>
        <v>0</v>
      </c>
      <c r="BJ244" s="17" t="s">
        <v>79</v>
      </c>
      <c r="BK244" s="191">
        <f>ROUND(I244*H244,2)</f>
        <v>0</v>
      </c>
      <c r="BL244" s="17" t="s">
        <v>189</v>
      </c>
      <c r="BM244" s="190" t="s">
        <v>916</v>
      </c>
    </row>
    <row r="245" spans="2:51" s="13" customFormat="1" ht="12">
      <c r="B245" s="192"/>
      <c r="C245" s="193"/>
      <c r="D245" s="194" t="s">
        <v>191</v>
      </c>
      <c r="E245" s="195" t="s">
        <v>19</v>
      </c>
      <c r="F245" s="196" t="s">
        <v>917</v>
      </c>
      <c r="G245" s="193"/>
      <c r="H245" s="195" t="s">
        <v>19</v>
      </c>
      <c r="I245" s="193"/>
      <c r="J245" s="193"/>
      <c r="K245" s="193"/>
      <c r="L245" s="198"/>
      <c r="M245" s="199"/>
      <c r="N245" s="200"/>
      <c r="O245" s="200"/>
      <c r="P245" s="200"/>
      <c r="Q245" s="200"/>
      <c r="R245" s="200"/>
      <c r="S245" s="200"/>
      <c r="T245" s="201"/>
      <c r="AT245" s="202" t="s">
        <v>191</v>
      </c>
      <c r="AU245" s="202" t="s">
        <v>81</v>
      </c>
      <c r="AV245" s="13" t="s">
        <v>79</v>
      </c>
      <c r="AW245" s="13" t="s">
        <v>32</v>
      </c>
      <c r="AX245" s="13" t="s">
        <v>71</v>
      </c>
      <c r="AY245" s="202" t="s">
        <v>181</v>
      </c>
    </row>
    <row r="246" spans="2:51" s="14" customFormat="1" ht="12">
      <c r="B246" s="203"/>
      <c r="C246" s="204"/>
      <c r="D246" s="194" t="s">
        <v>191</v>
      </c>
      <c r="E246" s="205" t="s">
        <v>19</v>
      </c>
      <c r="F246" s="206" t="s">
        <v>208</v>
      </c>
      <c r="G246" s="204"/>
      <c r="H246" s="207">
        <v>3</v>
      </c>
      <c r="I246" s="204"/>
      <c r="J246" s="204"/>
      <c r="K246" s="204"/>
      <c r="L246" s="209"/>
      <c r="M246" s="210"/>
      <c r="N246" s="211"/>
      <c r="O246" s="211"/>
      <c r="P246" s="211"/>
      <c r="Q246" s="211"/>
      <c r="R246" s="211"/>
      <c r="S246" s="211"/>
      <c r="T246" s="212"/>
      <c r="AT246" s="213" t="s">
        <v>191</v>
      </c>
      <c r="AU246" s="213" t="s">
        <v>81</v>
      </c>
      <c r="AV246" s="14" t="s">
        <v>81</v>
      </c>
      <c r="AW246" s="14" t="s">
        <v>32</v>
      </c>
      <c r="AX246" s="14" t="s">
        <v>71</v>
      </c>
      <c r="AY246" s="213" t="s">
        <v>181</v>
      </c>
    </row>
    <row r="247" spans="2:51" s="13" customFormat="1" ht="12">
      <c r="B247" s="192"/>
      <c r="C247" s="193"/>
      <c r="D247" s="194" t="s">
        <v>191</v>
      </c>
      <c r="E247" s="195" t="s">
        <v>19</v>
      </c>
      <c r="F247" s="196" t="s">
        <v>918</v>
      </c>
      <c r="G247" s="193"/>
      <c r="H247" s="195" t="s">
        <v>19</v>
      </c>
      <c r="I247" s="193"/>
      <c r="J247" s="193"/>
      <c r="K247" s="193"/>
      <c r="L247" s="198"/>
      <c r="M247" s="199"/>
      <c r="N247" s="200"/>
      <c r="O247" s="200"/>
      <c r="P247" s="200"/>
      <c r="Q247" s="200"/>
      <c r="R247" s="200"/>
      <c r="S247" s="200"/>
      <c r="T247" s="201"/>
      <c r="AT247" s="202" t="s">
        <v>191</v>
      </c>
      <c r="AU247" s="202" t="s">
        <v>81</v>
      </c>
      <c r="AV247" s="13" t="s">
        <v>79</v>
      </c>
      <c r="AW247" s="13" t="s">
        <v>32</v>
      </c>
      <c r="AX247" s="13" t="s">
        <v>71</v>
      </c>
      <c r="AY247" s="202" t="s">
        <v>181</v>
      </c>
    </row>
    <row r="248" spans="2:51" s="14" customFormat="1" ht="12">
      <c r="B248" s="203"/>
      <c r="C248" s="204"/>
      <c r="D248" s="194" t="s">
        <v>191</v>
      </c>
      <c r="E248" s="205" t="s">
        <v>19</v>
      </c>
      <c r="F248" s="206" t="s">
        <v>208</v>
      </c>
      <c r="G248" s="204"/>
      <c r="H248" s="207">
        <v>3</v>
      </c>
      <c r="I248" s="204"/>
      <c r="J248" s="204"/>
      <c r="K248" s="204"/>
      <c r="L248" s="209"/>
      <c r="M248" s="210"/>
      <c r="N248" s="211"/>
      <c r="O248" s="211"/>
      <c r="P248" s="211"/>
      <c r="Q248" s="211"/>
      <c r="R248" s="211"/>
      <c r="S248" s="211"/>
      <c r="T248" s="212"/>
      <c r="AT248" s="213" t="s">
        <v>191</v>
      </c>
      <c r="AU248" s="213" t="s">
        <v>81</v>
      </c>
      <c r="AV248" s="14" t="s">
        <v>81</v>
      </c>
      <c r="AW248" s="14" t="s">
        <v>32</v>
      </c>
      <c r="AX248" s="14" t="s">
        <v>71</v>
      </c>
      <c r="AY248" s="213" t="s">
        <v>181</v>
      </c>
    </row>
    <row r="249" spans="2:51" s="13" customFormat="1" ht="12">
      <c r="B249" s="192"/>
      <c r="C249" s="193"/>
      <c r="D249" s="194" t="s">
        <v>191</v>
      </c>
      <c r="E249" s="195" t="s">
        <v>19</v>
      </c>
      <c r="F249" s="196" t="s">
        <v>919</v>
      </c>
      <c r="G249" s="193"/>
      <c r="H249" s="195" t="s">
        <v>19</v>
      </c>
      <c r="I249" s="193"/>
      <c r="J249" s="193"/>
      <c r="K249" s="193"/>
      <c r="L249" s="198"/>
      <c r="M249" s="199"/>
      <c r="N249" s="200"/>
      <c r="O249" s="200"/>
      <c r="P249" s="200"/>
      <c r="Q249" s="200"/>
      <c r="R249" s="200"/>
      <c r="S249" s="200"/>
      <c r="T249" s="201"/>
      <c r="AT249" s="202" t="s">
        <v>191</v>
      </c>
      <c r="AU249" s="202" t="s">
        <v>81</v>
      </c>
      <c r="AV249" s="13" t="s">
        <v>79</v>
      </c>
      <c r="AW249" s="13" t="s">
        <v>32</v>
      </c>
      <c r="AX249" s="13" t="s">
        <v>71</v>
      </c>
      <c r="AY249" s="202" t="s">
        <v>181</v>
      </c>
    </row>
    <row r="250" spans="2:51" s="14" customFormat="1" ht="12">
      <c r="B250" s="203"/>
      <c r="C250" s="204"/>
      <c r="D250" s="194" t="s">
        <v>191</v>
      </c>
      <c r="E250" s="205" t="s">
        <v>19</v>
      </c>
      <c r="F250" s="206" t="s">
        <v>208</v>
      </c>
      <c r="G250" s="204"/>
      <c r="H250" s="207">
        <v>3</v>
      </c>
      <c r="I250" s="204"/>
      <c r="J250" s="204"/>
      <c r="K250" s="204"/>
      <c r="L250" s="209"/>
      <c r="M250" s="210"/>
      <c r="N250" s="211"/>
      <c r="O250" s="211"/>
      <c r="P250" s="211"/>
      <c r="Q250" s="211"/>
      <c r="R250" s="211"/>
      <c r="S250" s="211"/>
      <c r="T250" s="212"/>
      <c r="AT250" s="213" t="s">
        <v>191</v>
      </c>
      <c r="AU250" s="213" t="s">
        <v>81</v>
      </c>
      <c r="AV250" s="14" t="s">
        <v>81</v>
      </c>
      <c r="AW250" s="14" t="s">
        <v>32</v>
      </c>
      <c r="AX250" s="14" t="s">
        <v>71</v>
      </c>
      <c r="AY250" s="213" t="s">
        <v>181</v>
      </c>
    </row>
    <row r="251" spans="2:51" s="13" customFormat="1" ht="12">
      <c r="B251" s="192"/>
      <c r="C251" s="193"/>
      <c r="D251" s="194" t="s">
        <v>191</v>
      </c>
      <c r="E251" s="195" t="s">
        <v>19</v>
      </c>
      <c r="F251" s="196" t="s">
        <v>920</v>
      </c>
      <c r="G251" s="193"/>
      <c r="H251" s="195" t="s">
        <v>19</v>
      </c>
      <c r="I251" s="193"/>
      <c r="J251" s="193"/>
      <c r="K251" s="193"/>
      <c r="L251" s="198"/>
      <c r="M251" s="199"/>
      <c r="N251" s="200"/>
      <c r="O251" s="200"/>
      <c r="P251" s="200"/>
      <c r="Q251" s="200"/>
      <c r="R251" s="200"/>
      <c r="S251" s="200"/>
      <c r="T251" s="201"/>
      <c r="AT251" s="202" t="s">
        <v>191</v>
      </c>
      <c r="AU251" s="202" t="s">
        <v>81</v>
      </c>
      <c r="AV251" s="13" t="s">
        <v>79</v>
      </c>
      <c r="AW251" s="13" t="s">
        <v>32</v>
      </c>
      <c r="AX251" s="13" t="s">
        <v>71</v>
      </c>
      <c r="AY251" s="202" t="s">
        <v>181</v>
      </c>
    </row>
    <row r="252" spans="2:51" s="14" customFormat="1" ht="12">
      <c r="B252" s="203"/>
      <c r="C252" s="204"/>
      <c r="D252" s="194" t="s">
        <v>191</v>
      </c>
      <c r="E252" s="205" t="s">
        <v>19</v>
      </c>
      <c r="F252" s="206" t="s">
        <v>81</v>
      </c>
      <c r="G252" s="204"/>
      <c r="H252" s="207">
        <v>2</v>
      </c>
      <c r="I252" s="204"/>
      <c r="J252" s="204"/>
      <c r="K252" s="204"/>
      <c r="L252" s="209"/>
      <c r="M252" s="210"/>
      <c r="N252" s="211"/>
      <c r="O252" s="211"/>
      <c r="P252" s="211"/>
      <c r="Q252" s="211"/>
      <c r="R252" s="211"/>
      <c r="S252" s="211"/>
      <c r="T252" s="212"/>
      <c r="AT252" s="213" t="s">
        <v>191</v>
      </c>
      <c r="AU252" s="213" t="s">
        <v>81</v>
      </c>
      <c r="AV252" s="14" t="s">
        <v>81</v>
      </c>
      <c r="AW252" s="14" t="s">
        <v>32</v>
      </c>
      <c r="AX252" s="14" t="s">
        <v>71</v>
      </c>
      <c r="AY252" s="213" t="s">
        <v>181</v>
      </c>
    </row>
    <row r="253" spans="2:51" s="15" customFormat="1" ht="12">
      <c r="B253" s="214"/>
      <c r="C253" s="215"/>
      <c r="D253" s="194" t="s">
        <v>191</v>
      </c>
      <c r="E253" s="216" t="s">
        <v>19</v>
      </c>
      <c r="F253" s="217" t="s">
        <v>196</v>
      </c>
      <c r="G253" s="215"/>
      <c r="H253" s="218">
        <v>11</v>
      </c>
      <c r="I253" s="215"/>
      <c r="J253" s="215"/>
      <c r="K253" s="215"/>
      <c r="L253" s="220"/>
      <c r="M253" s="221"/>
      <c r="N253" s="222"/>
      <c r="O253" s="222"/>
      <c r="P253" s="222"/>
      <c r="Q253" s="222"/>
      <c r="R253" s="222"/>
      <c r="S253" s="222"/>
      <c r="T253" s="223"/>
      <c r="AT253" s="224" t="s">
        <v>191</v>
      </c>
      <c r="AU253" s="224" t="s">
        <v>81</v>
      </c>
      <c r="AV253" s="15" t="s">
        <v>189</v>
      </c>
      <c r="AW253" s="15" t="s">
        <v>32</v>
      </c>
      <c r="AX253" s="15" t="s">
        <v>79</v>
      </c>
      <c r="AY253" s="224" t="s">
        <v>181</v>
      </c>
    </row>
    <row r="254" spans="2:51" s="13" customFormat="1" ht="12">
      <c r="B254" s="192"/>
      <c r="C254" s="193"/>
      <c r="D254" s="194" t="s">
        <v>191</v>
      </c>
      <c r="E254" s="195" t="s">
        <v>19</v>
      </c>
      <c r="F254" s="196" t="s">
        <v>254</v>
      </c>
      <c r="G254" s="193"/>
      <c r="H254" s="195" t="s">
        <v>19</v>
      </c>
      <c r="I254" s="193"/>
      <c r="J254" s="193"/>
      <c r="K254" s="193"/>
      <c r="L254" s="198"/>
      <c r="M254" s="199"/>
      <c r="N254" s="200"/>
      <c r="O254" s="200"/>
      <c r="P254" s="200"/>
      <c r="Q254" s="200"/>
      <c r="R254" s="200"/>
      <c r="S254" s="200"/>
      <c r="T254" s="201"/>
      <c r="AT254" s="202" t="s">
        <v>191</v>
      </c>
      <c r="AU254" s="202" t="s">
        <v>81</v>
      </c>
      <c r="AV254" s="13" t="s">
        <v>79</v>
      </c>
      <c r="AW254" s="13" t="s">
        <v>32</v>
      </c>
      <c r="AX254" s="13" t="s">
        <v>71</v>
      </c>
      <c r="AY254" s="202" t="s">
        <v>181</v>
      </c>
    </row>
    <row r="255" spans="1:65" s="2" customFormat="1" ht="24.15" customHeight="1">
      <c r="A255" s="34"/>
      <c r="B255" s="35"/>
      <c r="C255" s="178" t="s">
        <v>8</v>
      </c>
      <c r="D255" s="178" t="s">
        <v>183</v>
      </c>
      <c r="E255" s="179" t="s">
        <v>921</v>
      </c>
      <c r="F255" s="180" t="s">
        <v>922</v>
      </c>
      <c r="G255" s="181" t="s">
        <v>223</v>
      </c>
      <c r="H255" s="182">
        <v>11</v>
      </c>
      <c r="I255" s="241"/>
      <c r="J255" s="184">
        <f>ROUND(I255*H255,2)</f>
        <v>0</v>
      </c>
      <c r="K255" s="180" t="s">
        <v>187</v>
      </c>
      <c r="L255" s="185"/>
      <c r="M255" s="186" t="s">
        <v>19</v>
      </c>
      <c r="N255" s="187" t="s">
        <v>42</v>
      </c>
      <c r="O255" s="64"/>
      <c r="P255" s="188">
        <f>O255*H255</f>
        <v>0</v>
      </c>
      <c r="Q255" s="188">
        <v>0.15054</v>
      </c>
      <c r="R255" s="188">
        <f>Q255*H255</f>
        <v>1.6559400000000002</v>
      </c>
      <c r="S255" s="188">
        <v>0</v>
      </c>
      <c r="T255" s="189">
        <f>S255*H255</f>
        <v>0</v>
      </c>
      <c r="U255" s="34"/>
      <c r="V255" s="34"/>
      <c r="W255" s="34"/>
      <c r="X255" s="34"/>
      <c r="Y255" s="34"/>
      <c r="Z255" s="34"/>
      <c r="AA255" s="34"/>
      <c r="AB255" s="34"/>
      <c r="AC255" s="34"/>
      <c r="AD255" s="34"/>
      <c r="AE255" s="34"/>
      <c r="AR255" s="190" t="s">
        <v>188</v>
      </c>
      <c r="AT255" s="190" t="s">
        <v>183</v>
      </c>
      <c r="AU255" s="190" t="s">
        <v>81</v>
      </c>
      <c r="AY255" s="17" t="s">
        <v>181</v>
      </c>
      <c r="BE255" s="191">
        <f>IF(N255="základní",J255,0)</f>
        <v>0</v>
      </c>
      <c r="BF255" s="191">
        <f>IF(N255="snížená",J255,0)</f>
        <v>0</v>
      </c>
      <c r="BG255" s="191">
        <f>IF(N255="zákl. přenesená",J255,0)</f>
        <v>0</v>
      </c>
      <c r="BH255" s="191">
        <f>IF(N255="sníž. přenesená",J255,0)</f>
        <v>0</v>
      </c>
      <c r="BI255" s="191">
        <f>IF(N255="nulová",J255,0)</f>
        <v>0</v>
      </c>
      <c r="BJ255" s="17" t="s">
        <v>79</v>
      </c>
      <c r="BK255" s="191">
        <f>ROUND(I255*H255,2)</f>
        <v>0</v>
      </c>
      <c r="BL255" s="17" t="s">
        <v>189</v>
      </c>
      <c r="BM255" s="190" t="s">
        <v>923</v>
      </c>
    </row>
    <row r="256" spans="2:51" s="13" customFormat="1" ht="12">
      <c r="B256" s="192"/>
      <c r="C256" s="193"/>
      <c r="D256" s="194" t="s">
        <v>191</v>
      </c>
      <c r="E256" s="195" t="s">
        <v>19</v>
      </c>
      <c r="F256" s="196" t="s">
        <v>924</v>
      </c>
      <c r="G256" s="193"/>
      <c r="H256" s="195" t="s">
        <v>19</v>
      </c>
      <c r="I256" s="193"/>
      <c r="J256" s="193"/>
      <c r="K256" s="193"/>
      <c r="L256" s="198"/>
      <c r="M256" s="199"/>
      <c r="N256" s="200"/>
      <c r="O256" s="200"/>
      <c r="P256" s="200"/>
      <c r="Q256" s="200"/>
      <c r="R256" s="200"/>
      <c r="S256" s="200"/>
      <c r="T256" s="201"/>
      <c r="AT256" s="202" t="s">
        <v>191</v>
      </c>
      <c r="AU256" s="202" t="s">
        <v>81</v>
      </c>
      <c r="AV256" s="13" t="s">
        <v>79</v>
      </c>
      <c r="AW256" s="13" t="s">
        <v>32</v>
      </c>
      <c r="AX256" s="13" t="s">
        <v>71</v>
      </c>
      <c r="AY256" s="202" t="s">
        <v>181</v>
      </c>
    </row>
    <row r="257" spans="2:51" s="14" customFormat="1" ht="12">
      <c r="B257" s="203"/>
      <c r="C257" s="204"/>
      <c r="D257" s="194" t="s">
        <v>191</v>
      </c>
      <c r="E257" s="205" t="s">
        <v>19</v>
      </c>
      <c r="F257" s="206" t="s">
        <v>208</v>
      </c>
      <c r="G257" s="204"/>
      <c r="H257" s="207">
        <v>3</v>
      </c>
      <c r="I257" s="204"/>
      <c r="J257" s="204"/>
      <c r="K257" s="204"/>
      <c r="L257" s="209"/>
      <c r="M257" s="210"/>
      <c r="N257" s="211"/>
      <c r="O257" s="211"/>
      <c r="P257" s="211"/>
      <c r="Q257" s="211"/>
      <c r="R257" s="211"/>
      <c r="S257" s="211"/>
      <c r="T257" s="212"/>
      <c r="AT257" s="213" t="s">
        <v>191</v>
      </c>
      <c r="AU257" s="213" t="s">
        <v>81</v>
      </c>
      <c r="AV257" s="14" t="s">
        <v>81</v>
      </c>
      <c r="AW257" s="14" t="s">
        <v>32</v>
      </c>
      <c r="AX257" s="14" t="s">
        <v>71</v>
      </c>
      <c r="AY257" s="213" t="s">
        <v>181</v>
      </c>
    </row>
    <row r="258" spans="2:51" s="13" customFormat="1" ht="12">
      <c r="B258" s="192"/>
      <c r="C258" s="193"/>
      <c r="D258" s="194" t="s">
        <v>191</v>
      </c>
      <c r="E258" s="195" t="s">
        <v>19</v>
      </c>
      <c r="F258" s="196" t="s">
        <v>925</v>
      </c>
      <c r="G258" s="193"/>
      <c r="H258" s="195" t="s">
        <v>19</v>
      </c>
      <c r="I258" s="193"/>
      <c r="J258" s="193"/>
      <c r="K258" s="193"/>
      <c r="L258" s="198"/>
      <c r="M258" s="199"/>
      <c r="N258" s="200"/>
      <c r="O258" s="200"/>
      <c r="P258" s="200"/>
      <c r="Q258" s="200"/>
      <c r="R258" s="200"/>
      <c r="S258" s="200"/>
      <c r="T258" s="201"/>
      <c r="AT258" s="202" t="s">
        <v>191</v>
      </c>
      <c r="AU258" s="202" t="s">
        <v>81</v>
      </c>
      <c r="AV258" s="13" t="s">
        <v>79</v>
      </c>
      <c r="AW258" s="13" t="s">
        <v>32</v>
      </c>
      <c r="AX258" s="13" t="s">
        <v>71</v>
      </c>
      <c r="AY258" s="202" t="s">
        <v>181</v>
      </c>
    </row>
    <row r="259" spans="2:51" s="14" customFormat="1" ht="12">
      <c r="B259" s="203"/>
      <c r="C259" s="204"/>
      <c r="D259" s="194" t="s">
        <v>191</v>
      </c>
      <c r="E259" s="205" t="s">
        <v>19</v>
      </c>
      <c r="F259" s="206" t="s">
        <v>208</v>
      </c>
      <c r="G259" s="204"/>
      <c r="H259" s="207">
        <v>3</v>
      </c>
      <c r="I259" s="204"/>
      <c r="J259" s="204"/>
      <c r="K259" s="204"/>
      <c r="L259" s="209"/>
      <c r="M259" s="210"/>
      <c r="N259" s="211"/>
      <c r="O259" s="211"/>
      <c r="P259" s="211"/>
      <c r="Q259" s="211"/>
      <c r="R259" s="211"/>
      <c r="S259" s="211"/>
      <c r="T259" s="212"/>
      <c r="AT259" s="213" t="s">
        <v>191</v>
      </c>
      <c r="AU259" s="213" t="s">
        <v>81</v>
      </c>
      <c r="AV259" s="14" t="s">
        <v>81</v>
      </c>
      <c r="AW259" s="14" t="s">
        <v>32</v>
      </c>
      <c r="AX259" s="14" t="s">
        <v>71</v>
      </c>
      <c r="AY259" s="213" t="s">
        <v>181</v>
      </c>
    </row>
    <row r="260" spans="2:51" s="13" customFormat="1" ht="12">
      <c r="B260" s="192"/>
      <c r="C260" s="193"/>
      <c r="D260" s="194" t="s">
        <v>191</v>
      </c>
      <c r="E260" s="195" t="s">
        <v>19</v>
      </c>
      <c r="F260" s="196" t="s">
        <v>926</v>
      </c>
      <c r="G260" s="193"/>
      <c r="H260" s="195" t="s">
        <v>19</v>
      </c>
      <c r="I260" s="193"/>
      <c r="J260" s="193"/>
      <c r="K260" s="193"/>
      <c r="L260" s="198"/>
      <c r="M260" s="199"/>
      <c r="N260" s="200"/>
      <c r="O260" s="200"/>
      <c r="P260" s="200"/>
      <c r="Q260" s="200"/>
      <c r="R260" s="200"/>
      <c r="S260" s="200"/>
      <c r="T260" s="201"/>
      <c r="AT260" s="202" t="s">
        <v>191</v>
      </c>
      <c r="AU260" s="202" t="s">
        <v>81</v>
      </c>
      <c r="AV260" s="13" t="s">
        <v>79</v>
      </c>
      <c r="AW260" s="13" t="s">
        <v>32</v>
      </c>
      <c r="AX260" s="13" t="s">
        <v>71</v>
      </c>
      <c r="AY260" s="202" t="s">
        <v>181</v>
      </c>
    </row>
    <row r="261" spans="2:51" s="14" customFormat="1" ht="12">
      <c r="B261" s="203"/>
      <c r="C261" s="204"/>
      <c r="D261" s="194" t="s">
        <v>191</v>
      </c>
      <c r="E261" s="205" t="s">
        <v>19</v>
      </c>
      <c r="F261" s="206" t="s">
        <v>208</v>
      </c>
      <c r="G261" s="204"/>
      <c r="H261" s="207">
        <v>3</v>
      </c>
      <c r="I261" s="204"/>
      <c r="J261" s="204"/>
      <c r="K261" s="204"/>
      <c r="L261" s="209"/>
      <c r="M261" s="210"/>
      <c r="N261" s="211"/>
      <c r="O261" s="211"/>
      <c r="P261" s="211"/>
      <c r="Q261" s="211"/>
      <c r="R261" s="211"/>
      <c r="S261" s="211"/>
      <c r="T261" s="212"/>
      <c r="AT261" s="213" t="s">
        <v>191</v>
      </c>
      <c r="AU261" s="213" t="s">
        <v>81</v>
      </c>
      <c r="AV261" s="14" t="s">
        <v>81</v>
      </c>
      <c r="AW261" s="14" t="s">
        <v>32</v>
      </c>
      <c r="AX261" s="14" t="s">
        <v>71</v>
      </c>
      <c r="AY261" s="213" t="s">
        <v>181</v>
      </c>
    </row>
    <row r="262" spans="2:51" s="13" customFormat="1" ht="12">
      <c r="B262" s="192"/>
      <c r="C262" s="193"/>
      <c r="D262" s="194" t="s">
        <v>191</v>
      </c>
      <c r="E262" s="195" t="s">
        <v>19</v>
      </c>
      <c r="F262" s="196" t="s">
        <v>927</v>
      </c>
      <c r="G262" s="193"/>
      <c r="H262" s="195" t="s">
        <v>19</v>
      </c>
      <c r="I262" s="193"/>
      <c r="J262" s="193"/>
      <c r="K262" s="193"/>
      <c r="L262" s="198"/>
      <c r="M262" s="199"/>
      <c r="N262" s="200"/>
      <c r="O262" s="200"/>
      <c r="P262" s="200"/>
      <c r="Q262" s="200"/>
      <c r="R262" s="200"/>
      <c r="S262" s="200"/>
      <c r="T262" s="201"/>
      <c r="AT262" s="202" t="s">
        <v>191</v>
      </c>
      <c r="AU262" s="202" t="s">
        <v>81</v>
      </c>
      <c r="AV262" s="13" t="s">
        <v>79</v>
      </c>
      <c r="AW262" s="13" t="s">
        <v>32</v>
      </c>
      <c r="AX262" s="13" t="s">
        <v>71</v>
      </c>
      <c r="AY262" s="202" t="s">
        <v>181</v>
      </c>
    </row>
    <row r="263" spans="2:51" s="14" customFormat="1" ht="12">
      <c r="B263" s="203"/>
      <c r="C263" s="204"/>
      <c r="D263" s="194" t="s">
        <v>191</v>
      </c>
      <c r="E263" s="205" t="s">
        <v>19</v>
      </c>
      <c r="F263" s="206" t="s">
        <v>81</v>
      </c>
      <c r="G263" s="204"/>
      <c r="H263" s="207">
        <v>2</v>
      </c>
      <c r="I263" s="204"/>
      <c r="J263" s="204"/>
      <c r="K263" s="204"/>
      <c r="L263" s="209"/>
      <c r="M263" s="210"/>
      <c r="N263" s="211"/>
      <c r="O263" s="211"/>
      <c r="P263" s="211"/>
      <c r="Q263" s="211"/>
      <c r="R263" s="211"/>
      <c r="S263" s="211"/>
      <c r="T263" s="212"/>
      <c r="AT263" s="213" t="s">
        <v>191</v>
      </c>
      <c r="AU263" s="213" t="s">
        <v>81</v>
      </c>
      <c r="AV263" s="14" t="s">
        <v>81</v>
      </c>
      <c r="AW263" s="14" t="s">
        <v>32</v>
      </c>
      <c r="AX263" s="14" t="s">
        <v>71</v>
      </c>
      <c r="AY263" s="213" t="s">
        <v>181</v>
      </c>
    </row>
    <row r="264" spans="2:51" s="15" customFormat="1" ht="12">
      <c r="B264" s="214"/>
      <c r="C264" s="215"/>
      <c r="D264" s="194" t="s">
        <v>191</v>
      </c>
      <c r="E264" s="216" t="s">
        <v>19</v>
      </c>
      <c r="F264" s="217" t="s">
        <v>196</v>
      </c>
      <c r="G264" s="215"/>
      <c r="H264" s="218">
        <v>11</v>
      </c>
      <c r="I264" s="215"/>
      <c r="J264" s="215"/>
      <c r="K264" s="215"/>
      <c r="L264" s="220"/>
      <c r="M264" s="221"/>
      <c r="N264" s="222"/>
      <c r="O264" s="222"/>
      <c r="P264" s="222"/>
      <c r="Q264" s="222"/>
      <c r="R264" s="222"/>
      <c r="S264" s="222"/>
      <c r="T264" s="223"/>
      <c r="AT264" s="224" t="s">
        <v>191</v>
      </c>
      <c r="AU264" s="224" t="s">
        <v>81</v>
      </c>
      <c r="AV264" s="15" t="s">
        <v>189</v>
      </c>
      <c r="AW264" s="15" t="s">
        <v>32</v>
      </c>
      <c r="AX264" s="15" t="s">
        <v>79</v>
      </c>
      <c r="AY264" s="224" t="s">
        <v>181</v>
      </c>
    </row>
    <row r="265" spans="2:51" s="13" customFormat="1" ht="12">
      <c r="B265" s="192"/>
      <c r="C265" s="193"/>
      <c r="D265" s="194" t="s">
        <v>191</v>
      </c>
      <c r="E265" s="195" t="s">
        <v>19</v>
      </c>
      <c r="F265" s="196" t="s">
        <v>254</v>
      </c>
      <c r="G265" s="193"/>
      <c r="H265" s="195" t="s">
        <v>19</v>
      </c>
      <c r="I265" s="193"/>
      <c r="J265" s="193"/>
      <c r="K265" s="193"/>
      <c r="L265" s="198"/>
      <c r="M265" s="199"/>
      <c r="N265" s="200"/>
      <c r="O265" s="200"/>
      <c r="P265" s="200"/>
      <c r="Q265" s="200"/>
      <c r="R265" s="200"/>
      <c r="S265" s="200"/>
      <c r="T265" s="201"/>
      <c r="AT265" s="202" t="s">
        <v>191</v>
      </c>
      <c r="AU265" s="202" t="s">
        <v>81</v>
      </c>
      <c r="AV265" s="13" t="s">
        <v>79</v>
      </c>
      <c r="AW265" s="13" t="s">
        <v>32</v>
      </c>
      <c r="AX265" s="13" t="s">
        <v>71</v>
      </c>
      <c r="AY265" s="202" t="s">
        <v>181</v>
      </c>
    </row>
    <row r="266" spans="1:65" s="2" customFormat="1" ht="24.15" customHeight="1">
      <c r="A266" s="34"/>
      <c r="B266" s="35"/>
      <c r="C266" s="178" t="s">
        <v>310</v>
      </c>
      <c r="D266" s="178" t="s">
        <v>183</v>
      </c>
      <c r="E266" s="179" t="s">
        <v>928</v>
      </c>
      <c r="F266" s="180" t="s">
        <v>929</v>
      </c>
      <c r="G266" s="181" t="s">
        <v>223</v>
      </c>
      <c r="H266" s="182">
        <v>8</v>
      </c>
      <c r="I266" s="241"/>
      <c r="J266" s="184">
        <f>ROUND(I266*H266,2)</f>
        <v>0</v>
      </c>
      <c r="K266" s="180" t="s">
        <v>187</v>
      </c>
      <c r="L266" s="185"/>
      <c r="M266" s="186" t="s">
        <v>19</v>
      </c>
      <c r="N266" s="187" t="s">
        <v>42</v>
      </c>
      <c r="O266" s="64"/>
      <c r="P266" s="188">
        <f>O266*H266</f>
        <v>0</v>
      </c>
      <c r="Q266" s="188">
        <v>0.1545</v>
      </c>
      <c r="R266" s="188">
        <f>Q266*H266</f>
        <v>1.236</v>
      </c>
      <c r="S266" s="188">
        <v>0</v>
      </c>
      <c r="T266" s="189">
        <f>S266*H266</f>
        <v>0</v>
      </c>
      <c r="U266" s="34"/>
      <c r="V266" s="34"/>
      <c r="W266" s="34"/>
      <c r="X266" s="34"/>
      <c r="Y266" s="34"/>
      <c r="Z266" s="34"/>
      <c r="AA266" s="34"/>
      <c r="AB266" s="34"/>
      <c r="AC266" s="34"/>
      <c r="AD266" s="34"/>
      <c r="AE266" s="34"/>
      <c r="AR266" s="190" t="s">
        <v>188</v>
      </c>
      <c r="AT266" s="190" t="s">
        <v>183</v>
      </c>
      <c r="AU266" s="190" t="s">
        <v>81</v>
      </c>
      <c r="AY266" s="17" t="s">
        <v>181</v>
      </c>
      <c r="BE266" s="191">
        <f>IF(N266="základní",J266,0)</f>
        <v>0</v>
      </c>
      <c r="BF266" s="191">
        <f>IF(N266="snížená",J266,0)</f>
        <v>0</v>
      </c>
      <c r="BG266" s="191">
        <f>IF(N266="zákl. přenesená",J266,0)</f>
        <v>0</v>
      </c>
      <c r="BH266" s="191">
        <f>IF(N266="sníž. přenesená",J266,0)</f>
        <v>0</v>
      </c>
      <c r="BI266" s="191">
        <f>IF(N266="nulová",J266,0)</f>
        <v>0</v>
      </c>
      <c r="BJ266" s="17" t="s">
        <v>79</v>
      </c>
      <c r="BK266" s="191">
        <f>ROUND(I266*H266,2)</f>
        <v>0</v>
      </c>
      <c r="BL266" s="17" t="s">
        <v>189</v>
      </c>
      <c r="BM266" s="190" t="s">
        <v>930</v>
      </c>
    </row>
    <row r="267" spans="2:51" s="13" customFormat="1" ht="12">
      <c r="B267" s="192"/>
      <c r="C267" s="193"/>
      <c r="D267" s="194" t="s">
        <v>191</v>
      </c>
      <c r="E267" s="195" t="s">
        <v>19</v>
      </c>
      <c r="F267" s="196" t="s">
        <v>931</v>
      </c>
      <c r="G267" s="193"/>
      <c r="H267" s="195" t="s">
        <v>19</v>
      </c>
      <c r="I267" s="193"/>
      <c r="J267" s="193"/>
      <c r="K267" s="193"/>
      <c r="L267" s="198"/>
      <c r="M267" s="199"/>
      <c r="N267" s="200"/>
      <c r="O267" s="200"/>
      <c r="P267" s="200"/>
      <c r="Q267" s="200"/>
      <c r="R267" s="200"/>
      <c r="S267" s="200"/>
      <c r="T267" s="201"/>
      <c r="AT267" s="202" t="s">
        <v>191</v>
      </c>
      <c r="AU267" s="202" t="s">
        <v>81</v>
      </c>
      <c r="AV267" s="13" t="s">
        <v>79</v>
      </c>
      <c r="AW267" s="13" t="s">
        <v>32</v>
      </c>
      <c r="AX267" s="13" t="s">
        <v>71</v>
      </c>
      <c r="AY267" s="202" t="s">
        <v>181</v>
      </c>
    </row>
    <row r="268" spans="2:51" s="14" customFormat="1" ht="12">
      <c r="B268" s="203"/>
      <c r="C268" s="204"/>
      <c r="D268" s="194" t="s">
        <v>191</v>
      </c>
      <c r="E268" s="205" t="s">
        <v>19</v>
      </c>
      <c r="F268" s="206" t="s">
        <v>81</v>
      </c>
      <c r="G268" s="204"/>
      <c r="H268" s="207">
        <v>2</v>
      </c>
      <c r="I268" s="204"/>
      <c r="J268" s="204"/>
      <c r="K268" s="204"/>
      <c r="L268" s="209"/>
      <c r="M268" s="210"/>
      <c r="N268" s="211"/>
      <c r="O268" s="211"/>
      <c r="P268" s="211"/>
      <c r="Q268" s="211"/>
      <c r="R268" s="211"/>
      <c r="S268" s="211"/>
      <c r="T268" s="212"/>
      <c r="AT268" s="213" t="s">
        <v>191</v>
      </c>
      <c r="AU268" s="213" t="s">
        <v>81</v>
      </c>
      <c r="AV268" s="14" t="s">
        <v>81</v>
      </c>
      <c r="AW268" s="14" t="s">
        <v>32</v>
      </c>
      <c r="AX268" s="14" t="s">
        <v>71</v>
      </c>
      <c r="AY268" s="213" t="s">
        <v>181</v>
      </c>
    </row>
    <row r="269" spans="2:51" s="13" customFormat="1" ht="12">
      <c r="B269" s="192"/>
      <c r="C269" s="193"/>
      <c r="D269" s="194" t="s">
        <v>191</v>
      </c>
      <c r="E269" s="195" t="s">
        <v>19</v>
      </c>
      <c r="F269" s="196" t="s">
        <v>932</v>
      </c>
      <c r="G269" s="193"/>
      <c r="H269" s="195" t="s">
        <v>19</v>
      </c>
      <c r="I269" s="193"/>
      <c r="J269" s="193"/>
      <c r="K269" s="193"/>
      <c r="L269" s="198"/>
      <c r="M269" s="199"/>
      <c r="N269" s="200"/>
      <c r="O269" s="200"/>
      <c r="P269" s="200"/>
      <c r="Q269" s="200"/>
      <c r="R269" s="200"/>
      <c r="S269" s="200"/>
      <c r="T269" s="201"/>
      <c r="AT269" s="202" t="s">
        <v>191</v>
      </c>
      <c r="AU269" s="202" t="s">
        <v>81</v>
      </c>
      <c r="AV269" s="13" t="s">
        <v>79</v>
      </c>
      <c r="AW269" s="13" t="s">
        <v>32</v>
      </c>
      <c r="AX269" s="13" t="s">
        <v>71</v>
      </c>
      <c r="AY269" s="202" t="s">
        <v>181</v>
      </c>
    </row>
    <row r="270" spans="2:51" s="14" customFormat="1" ht="12">
      <c r="B270" s="203"/>
      <c r="C270" s="204"/>
      <c r="D270" s="194" t="s">
        <v>191</v>
      </c>
      <c r="E270" s="205" t="s">
        <v>19</v>
      </c>
      <c r="F270" s="206" t="s">
        <v>81</v>
      </c>
      <c r="G270" s="204"/>
      <c r="H270" s="207">
        <v>2</v>
      </c>
      <c r="I270" s="204"/>
      <c r="J270" s="204"/>
      <c r="K270" s="204"/>
      <c r="L270" s="209"/>
      <c r="M270" s="210"/>
      <c r="N270" s="211"/>
      <c r="O270" s="211"/>
      <c r="P270" s="211"/>
      <c r="Q270" s="211"/>
      <c r="R270" s="211"/>
      <c r="S270" s="211"/>
      <c r="T270" s="212"/>
      <c r="AT270" s="213" t="s">
        <v>191</v>
      </c>
      <c r="AU270" s="213" t="s">
        <v>81</v>
      </c>
      <c r="AV270" s="14" t="s">
        <v>81</v>
      </c>
      <c r="AW270" s="14" t="s">
        <v>32</v>
      </c>
      <c r="AX270" s="14" t="s">
        <v>71</v>
      </c>
      <c r="AY270" s="213" t="s">
        <v>181</v>
      </c>
    </row>
    <row r="271" spans="2:51" s="13" customFormat="1" ht="12">
      <c r="B271" s="192"/>
      <c r="C271" s="193"/>
      <c r="D271" s="194" t="s">
        <v>191</v>
      </c>
      <c r="E271" s="195" t="s">
        <v>19</v>
      </c>
      <c r="F271" s="196" t="s">
        <v>933</v>
      </c>
      <c r="G271" s="193"/>
      <c r="H271" s="195" t="s">
        <v>19</v>
      </c>
      <c r="I271" s="193"/>
      <c r="J271" s="193"/>
      <c r="K271" s="193"/>
      <c r="L271" s="198"/>
      <c r="M271" s="199"/>
      <c r="N271" s="200"/>
      <c r="O271" s="200"/>
      <c r="P271" s="200"/>
      <c r="Q271" s="200"/>
      <c r="R271" s="200"/>
      <c r="S271" s="200"/>
      <c r="T271" s="201"/>
      <c r="AT271" s="202" t="s">
        <v>191</v>
      </c>
      <c r="AU271" s="202" t="s">
        <v>81</v>
      </c>
      <c r="AV271" s="13" t="s">
        <v>79</v>
      </c>
      <c r="AW271" s="13" t="s">
        <v>32</v>
      </c>
      <c r="AX271" s="13" t="s">
        <v>71</v>
      </c>
      <c r="AY271" s="202" t="s">
        <v>181</v>
      </c>
    </row>
    <row r="272" spans="2:51" s="14" customFormat="1" ht="12">
      <c r="B272" s="203"/>
      <c r="C272" s="204"/>
      <c r="D272" s="194" t="s">
        <v>191</v>
      </c>
      <c r="E272" s="205" t="s">
        <v>19</v>
      </c>
      <c r="F272" s="206" t="s">
        <v>81</v>
      </c>
      <c r="G272" s="204"/>
      <c r="H272" s="207">
        <v>2</v>
      </c>
      <c r="I272" s="204"/>
      <c r="J272" s="204"/>
      <c r="K272" s="204"/>
      <c r="L272" s="209"/>
      <c r="M272" s="210"/>
      <c r="N272" s="211"/>
      <c r="O272" s="211"/>
      <c r="P272" s="211"/>
      <c r="Q272" s="211"/>
      <c r="R272" s="211"/>
      <c r="S272" s="211"/>
      <c r="T272" s="212"/>
      <c r="AT272" s="213" t="s">
        <v>191</v>
      </c>
      <c r="AU272" s="213" t="s">
        <v>81</v>
      </c>
      <c r="AV272" s="14" t="s">
        <v>81</v>
      </c>
      <c r="AW272" s="14" t="s">
        <v>32</v>
      </c>
      <c r="AX272" s="14" t="s">
        <v>71</v>
      </c>
      <c r="AY272" s="213" t="s">
        <v>181</v>
      </c>
    </row>
    <row r="273" spans="2:51" s="13" customFormat="1" ht="12">
      <c r="B273" s="192"/>
      <c r="C273" s="193"/>
      <c r="D273" s="194" t="s">
        <v>191</v>
      </c>
      <c r="E273" s="195" t="s">
        <v>19</v>
      </c>
      <c r="F273" s="196" t="s">
        <v>934</v>
      </c>
      <c r="G273" s="193"/>
      <c r="H273" s="195" t="s">
        <v>19</v>
      </c>
      <c r="I273" s="193"/>
      <c r="J273" s="193"/>
      <c r="K273" s="193"/>
      <c r="L273" s="198"/>
      <c r="M273" s="199"/>
      <c r="N273" s="200"/>
      <c r="O273" s="200"/>
      <c r="P273" s="200"/>
      <c r="Q273" s="200"/>
      <c r="R273" s="200"/>
      <c r="S273" s="200"/>
      <c r="T273" s="201"/>
      <c r="AT273" s="202" t="s">
        <v>191</v>
      </c>
      <c r="AU273" s="202" t="s">
        <v>81</v>
      </c>
      <c r="AV273" s="13" t="s">
        <v>79</v>
      </c>
      <c r="AW273" s="13" t="s">
        <v>32</v>
      </c>
      <c r="AX273" s="13" t="s">
        <v>71</v>
      </c>
      <c r="AY273" s="202" t="s">
        <v>181</v>
      </c>
    </row>
    <row r="274" spans="2:51" s="14" customFormat="1" ht="12">
      <c r="B274" s="203"/>
      <c r="C274" s="204"/>
      <c r="D274" s="194" t="s">
        <v>191</v>
      </c>
      <c r="E274" s="205" t="s">
        <v>19</v>
      </c>
      <c r="F274" s="206" t="s">
        <v>81</v>
      </c>
      <c r="G274" s="204"/>
      <c r="H274" s="207">
        <v>2</v>
      </c>
      <c r="I274" s="204"/>
      <c r="J274" s="204"/>
      <c r="K274" s="204"/>
      <c r="L274" s="209"/>
      <c r="M274" s="210"/>
      <c r="N274" s="211"/>
      <c r="O274" s="211"/>
      <c r="P274" s="211"/>
      <c r="Q274" s="211"/>
      <c r="R274" s="211"/>
      <c r="S274" s="211"/>
      <c r="T274" s="212"/>
      <c r="AT274" s="213" t="s">
        <v>191</v>
      </c>
      <c r="AU274" s="213" t="s">
        <v>81</v>
      </c>
      <c r="AV274" s="14" t="s">
        <v>81</v>
      </c>
      <c r="AW274" s="14" t="s">
        <v>32</v>
      </c>
      <c r="AX274" s="14" t="s">
        <v>71</v>
      </c>
      <c r="AY274" s="213" t="s">
        <v>181</v>
      </c>
    </row>
    <row r="275" spans="2:51" s="15" customFormat="1" ht="12">
      <c r="B275" s="214"/>
      <c r="C275" s="215"/>
      <c r="D275" s="194" t="s">
        <v>191</v>
      </c>
      <c r="E275" s="216" t="s">
        <v>19</v>
      </c>
      <c r="F275" s="217" t="s">
        <v>196</v>
      </c>
      <c r="G275" s="215"/>
      <c r="H275" s="218">
        <v>8</v>
      </c>
      <c r="I275" s="215"/>
      <c r="J275" s="215"/>
      <c r="K275" s="215"/>
      <c r="L275" s="220"/>
      <c r="M275" s="221"/>
      <c r="N275" s="222"/>
      <c r="O275" s="222"/>
      <c r="P275" s="222"/>
      <c r="Q275" s="222"/>
      <c r="R275" s="222"/>
      <c r="S275" s="222"/>
      <c r="T275" s="223"/>
      <c r="AT275" s="224" t="s">
        <v>191</v>
      </c>
      <c r="AU275" s="224" t="s">
        <v>81</v>
      </c>
      <c r="AV275" s="15" t="s">
        <v>189</v>
      </c>
      <c r="AW275" s="15" t="s">
        <v>32</v>
      </c>
      <c r="AX275" s="15" t="s">
        <v>79</v>
      </c>
      <c r="AY275" s="224" t="s">
        <v>181</v>
      </c>
    </row>
    <row r="276" spans="2:51" s="13" customFormat="1" ht="12">
      <c r="B276" s="192"/>
      <c r="C276" s="193"/>
      <c r="D276" s="194" t="s">
        <v>191</v>
      </c>
      <c r="E276" s="195" t="s">
        <v>19</v>
      </c>
      <c r="F276" s="196" t="s">
        <v>254</v>
      </c>
      <c r="G276" s="193"/>
      <c r="H276" s="195" t="s">
        <v>19</v>
      </c>
      <c r="I276" s="193"/>
      <c r="J276" s="193"/>
      <c r="K276" s="193"/>
      <c r="L276" s="198"/>
      <c r="M276" s="199"/>
      <c r="N276" s="200"/>
      <c r="O276" s="200"/>
      <c r="P276" s="200"/>
      <c r="Q276" s="200"/>
      <c r="R276" s="200"/>
      <c r="S276" s="200"/>
      <c r="T276" s="201"/>
      <c r="AT276" s="202" t="s">
        <v>191</v>
      </c>
      <c r="AU276" s="202" t="s">
        <v>81</v>
      </c>
      <c r="AV276" s="13" t="s">
        <v>79</v>
      </c>
      <c r="AW276" s="13" t="s">
        <v>32</v>
      </c>
      <c r="AX276" s="13" t="s">
        <v>71</v>
      </c>
      <c r="AY276" s="202" t="s">
        <v>181</v>
      </c>
    </row>
    <row r="277" spans="1:65" s="2" customFormat="1" ht="24.15" customHeight="1">
      <c r="A277" s="34"/>
      <c r="B277" s="35"/>
      <c r="C277" s="178" t="s">
        <v>312</v>
      </c>
      <c r="D277" s="178" t="s">
        <v>183</v>
      </c>
      <c r="E277" s="179" t="s">
        <v>935</v>
      </c>
      <c r="F277" s="180" t="s">
        <v>936</v>
      </c>
      <c r="G277" s="181" t="s">
        <v>223</v>
      </c>
      <c r="H277" s="182">
        <v>13</v>
      </c>
      <c r="I277" s="241"/>
      <c r="J277" s="184">
        <f>ROUND(I277*H277,2)</f>
        <v>0</v>
      </c>
      <c r="K277" s="180" t="s">
        <v>187</v>
      </c>
      <c r="L277" s="185"/>
      <c r="M277" s="186" t="s">
        <v>19</v>
      </c>
      <c r="N277" s="187" t="s">
        <v>42</v>
      </c>
      <c r="O277" s="64"/>
      <c r="P277" s="188">
        <f>O277*H277</f>
        <v>0</v>
      </c>
      <c r="Q277" s="188">
        <v>0.15846</v>
      </c>
      <c r="R277" s="188">
        <f>Q277*H277</f>
        <v>2.05998</v>
      </c>
      <c r="S277" s="188">
        <v>0</v>
      </c>
      <c r="T277" s="189">
        <f>S277*H277</f>
        <v>0</v>
      </c>
      <c r="U277" s="34"/>
      <c r="V277" s="34"/>
      <c r="W277" s="34"/>
      <c r="X277" s="34"/>
      <c r="Y277" s="34"/>
      <c r="Z277" s="34"/>
      <c r="AA277" s="34"/>
      <c r="AB277" s="34"/>
      <c r="AC277" s="34"/>
      <c r="AD277" s="34"/>
      <c r="AE277" s="34"/>
      <c r="AR277" s="190" t="s">
        <v>188</v>
      </c>
      <c r="AT277" s="190" t="s">
        <v>183</v>
      </c>
      <c r="AU277" s="190" t="s">
        <v>81</v>
      </c>
      <c r="AY277" s="17" t="s">
        <v>181</v>
      </c>
      <c r="BE277" s="191">
        <f>IF(N277="základní",J277,0)</f>
        <v>0</v>
      </c>
      <c r="BF277" s="191">
        <f>IF(N277="snížená",J277,0)</f>
        <v>0</v>
      </c>
      <c r="BG277" s="191">
        <f>IF(N277="zákl. přenesená",J277,0)</f>
        <v>0</v>
      </c>
      <c r="BH277" s="191">
        <f>IF(N277="sníž. přenesená",J277,0)</f>
        <v>0</v>
      </c>
      <c r="BI277" s="191">
        <f>IF(N277="nulová",J277,0)</f>
        <v>0</v>
      </c>
      <c r="BJ277" s="17" t="s">
        <v>79</v>
      </c>
      <c r="BK277" s="191">
        <f>ROUND(I277*H277,2)</f>
        <v>0</v>
      </c>
      <c r="BL277" s="17" t="s">
        <v>189</v>
      </c>
      <c r="BM277" s="190" t="s">
        <v>937</v>
      </c>
    </row>
    <row r="278" spans="2:51" s="13" customFormat="1" ht="12">
      <c r="B278" s="192"/>
      <c r="C278" s="193"/>
      <c r="D278" s="194" t="s">
        <v>191</v>
      </c>
      <c r="E278" s="195" t="s">
        <v>19</v>
      </c>
      <c r="F278" s="196" t="s">
        <v>938</v>
      </c>
      <c r="G278" s="193"/>
      <c r="H278" s="195" t="s">
        <v>19</v>
      </c>
      <c r="I278" s="193"/>
      <c r="J278" s="193"/>
      <c r="K278" s="193"/>
      <c r="L278" s="198"/>
      <c r="M278" s="199"/>
      <c r="N278" s="200"/>
      <c r="O278" s="200"/>
      <c r="P278" s="200"/>
      <c r="Q278" s="200"/>
      <c r="R278" s="200"/>
      <c r="S278" s="200"/>
      <c r="T278" s="201"/>
      <c r="AT278" s="202" t="s">
        <v>191</v>
      </c>
      <c r="AU278" s="202" t="s">
        <v>81</v>
      </c>
      <c r="AV278" s="13" t="s">
        <v>79</v>
      </c>
      <c r="AW278" s="13" t="s">
        <v>32</v>
      </c>
      <c r="AX278" s="13" t="s">
        <v>71</v>
      </c>
      <c r="AY278" s="202" t="s">
        <v>181</v>
      </c>
    </row>
    <row r="279" spans="2:51" s="14" customFormat="1" ht="12">
      <c r="B279" s="203"/>
      <c r="C279" s="204"/>
      <c r="D279" s="194" t="s">
        <v>191</v>
      </c>
      <c r="E279" s="205" t="s">
        <v>19</v>
      </c>
      <c r="F279" s="206" t="s">
        <v>79</v>
      </c>
      <c r="G279" s="204"/>
      <c r="H279" s="207">
        <v>1</v>
      </c>
      <c r="I279" s="204"/>
      <c r="J279" s="204"/>
      <c r="K279" s="204"/>
      <c r="L279" s="209"/>
      <c r="M279" s="210"/>
      <c r="N279" s="211"/>
      <c r="O279" s="211"/>
      <c r="P279" s="211"/>
      <c r="Q279" s="211"/>
      <c r="R279" s="211"/>
      <c r="S279" s="211"/>
      <c r="T279" s="212"/>
      <c r="AT279" s="213" t="s">
        <v>191</v>
      </c>
      <c r="AU279" s="213" t="s">
        <v>81</v>
      </c>
      <c r="AV279" s="14" t="s">
        <v>81</v>
      </c>
      <c r="AW279" s="14" t="s">
        <v>32</v>
      </c>
      <c r="AX279" s="14" t="s">
        <v>71</v>
      </c>
      <c r="AY279" s="213" t="s">
        <v>181</v>
      </c>
    </row>
    <row r="280" spans="2:51" s="13" customFormat="1" ht="12">
      <c r="B280" s="192"/>
      <c r="C280" s="193"/>
      <c r="D280" s="194" t="s">
        <v>191</v>
      </c>
      <c r="E280" s="195" t="s">
        <v>19</v>
      </c>
      <c r="F280" s="196" t="s">
        <v>939</v>
      </c>
      <c r="G280" s="193"/>
      <c r="H280" s="195" t="s">
        <v>19</v>
      </c>
      <c r="I280" s="193"/>
      <c r="J280" s="193"/>
      <c r="K280" s="193"/>
      <c r="L280" s="198"/>
      <c r="M280" s="199"/>
      <c r="N280" s="200"/>
      <c r="O280" s="200"/>
      <c r="P280" s="200"/>
      <c r="Q280" s="200"/>
      <c r="R280" s="200"/>
      <c r="S280" s="200"/>
      <c r="T280" s="201"/>
      <c r="AT280" s="202" t="s">
        <v>191</v>
      </c>
      <c r="AU280" s="202" t="s">
        <v>81</v>
      </c>
      <c r="AV280" s="13" t="s">
        <v>79</v>
      </c>
      <c r="AW280" s="13" t="s">
        <v>32</v>
      </c>
      <c r="AX280" s="13" t="s">
        <v>71</v>
      </c>
      <c r="AY280" s="202" t="s">
        <v>181</v>
      </c>
    </row>
    <row r="281" spans="2:51" s="14" customFormat="1" ht="12">
      <c r="B281" s="203"/>
      <c r="C281" s="204"/>
      <c r="D281" s="194" t="s">
        <v>191</v>
      </c>
      <c r="E281" s="205" t="s">
        <v>19</v>
      </c>
      <c r="F281" s="206" t="s">
        <v>208</v>
      </c>
      <c r="G281" s="204"/>
      <c r="H281" s="207">
        <v>3</v>
      </c>
      <c r="I281" s="204"/>
      <c r="J281" s="204"/>
      <c r="K281" s="204"/>
      <c r="L281" s="209"/>
      <c r="M281" s="210"/>
      <c r="N281" s="211"/>
      <c r="O281" s="211"/>
      <c r="P281" s="211"/>
      <c r="Q281" s="211"/>
      <c r="R281" s="211"/>
      <c r="S281" s="211"/>
      <c r="T281" s="212"/>
      <c r="AT281" s="213" t="s">
        <v>191</v>
      </c>
      <c r="AU281" s="213" t="s">
        <v>81</v>
      </c>
      <c r="AV281" s="14" t="s">
        <v>81</v>
      </c>
      <c r="AW281" s="14" t="s">
        <v>32</v>
      </c>
      <c r="AX281" s="14" t="s">
        <v>71</v>
      </c>
      <c r="AY281" s="213" t="s">
        <v>181</v>
      </c>
    </row>
    <row r="282" spans="2:51" s="13" customFormat="1" ht="12">
      <c r="B282" s="192"/>
      <c r="C282" s="193"/>
      <c r="D282" s="194" t="s">
        <v>191</v>
      </c>
      <c r="E282" s="195" t="s">
        <v>19</v>
      </c>
      <c r="F282" s="196" t="s">
        <v>940</v>
      </c>
      <c r="G282" s="193"/>
      <c r="H282" s="195" t="s">
        <v>19</v>
      </c>
      <c r="I282" s="193"/>
      <c r="J282" s="193"/>
      <c r="K282" s="193"/>
      <c r="L282" s="198"/>
      <c r="M282" s="199"/>
      <c r="N282" s="200"/>
      <c r="O282" s="200"/>
      <c r="P282" s="200"/>
      <c r="Q282" s="200"/>
      <c r="R282" s="200"/>
      <c r="S282" s="200"/>
      <c r="T282" s="201"/>
      <c r="AT282" s="202" t="s">
        <v>191</v>
      </c>
      <c r="AU282" s="202" t="s">
        <v>81</v>
      </c>
      <c r="AV282" s="13" t="s">
        <v>79</v>
      </c>
      <c r="AW282" s="13" t="s">
        <v>32</v>
      </c>
      <c r="AX282" s="13" t="s">
        <v>71</v>
      </c>
      <c r="AY282" s="202" t="s">
        <v>181</v>
      </c>
    </row>
    <row r="283" spans="2:51" s="14" customFormat="1" ht="12">
      <c r="B283" s="203"/>
      <c r="C283" s="204"/>
      <c r="D283" s="194" t="s">
        <v>191</v>
      </c>
      <c r="E283" s="205" t="s">
        <v>19</v>
      </c>
      <c r="F283" s="206" t="s">
        <v>208</v>
      </c>
      <c r="G283" s="204"/>
      <c r="H283" s="207">
        <v>3</v>
      </c>
      <c r="I283" s="204"/>
      <c r="J283" s="204"/>
      <c r="K283" s="204"/>
      <c r="L283" s="209"/>
      <c r="M283" s="210"/>
      <c r="N283" s="211"/>
      <c r="O283" s="211"/>
      <c r="P283" s="211"/>
      <c r="Q283" s="211"/>
      <c r="R283" s="211"/>
      <c r="S283" s="211"/>
      <c r="T283" s="212"/>
      <c r="AT283" s="213" t="s">
        <v>191</v>
      </c>
      <c r="AU283" s="213" t="s">
        <v>81</v>
      </c>
      <c r="AV283" s="14" t="s">
        <v>81</v>
      </c>
      <c r="AW283" s="14" t="s">
        <v>32</v>
      </c>
      <c r="AX283" s="14" t="s">
        <v>71</v>
      </c>
      <c r="AY283" s="213" t="s">
        <v>181</v>
      </c>
    </row>
    <row r="284" spans="2:51" s="13" customFormat="1" ht="12">
      <c r="B284" s="192"/>
      <c r="C284" s="193"/>
      <c r="D284" s="194" t="s">
        <v>191</v>
      </c>
      <c r="E284" s="195" t="s">
        <v>19</v>
      </c>
      <c r="F284" s="196" t="s">
        <v>941</v>
      </c>
      <c r="G284" s="193"/>
      <c r="H284" s="195" t="s">
        <v>19</v>
      </c>
      <c r="I284" s="193"/>
      <c r="J284" s="193"/>
      <c r="K284" s="193"/>
      <c r="L284" s="198"/>
      <c r="M284" s="199"/>
      <c r="N284" s="200"/>
      <c r="O284" s="200"/>
      <c r="P284" s="200"/>
      <c r="Q284" s="200"/>
      <c r="R284" s="200"/>
      <c r="S284" s="200"/>
      <c r="T284" s="201"/>
      <c r="AT284" s="202" t="s">
        <v>191</v>
      </c>
      <c r="AU284" s="202" t="s">
        <v>81</v>
      </c>
      <c r="AV284" s="13" t="s">
        <v>79</v>
      </c>
      <c r="AW284" s="13" t="s">
        <v>32</v>
      </c>
      <c r="AX284" s="13" t="s">
        <v>71</v>
      </c>
      <c r="AY284" s="202" t="s">
        <v>181</v>
      </c>
    </row>
    <row r="285" spans="2:51" s="14" customFormat="1" ht="12">
      <c r="B285" s="203"/>
      <c r="C285" s="204"/>
      <c r="D285" s="194" t="s">
        <v>191</v>
      </c>
      <c r="E285" s="205" t="s">
        <v>19</v>
      </c>
      <c r="F285" s="206" t="s">
        <v>208</v>
      </c>
      <c r="G285" s="204"/>
      <c r="H285" s="207">
        <v>3</v>
      </c>
      <c r="I285" s="204"/>
      <c r="J285" s="204"/>
      <c r="K285" s="204"/>
      <c r="L285" s="209"/>
      <c r="M285" s="210"/>
      <c r="N285" s="211"/>
      <c r="O285" s="211"/>
      <c r="P285" s="211"/>
      <c r="Q285" s="211"/>
      <c r="R285" s="211"/>
      <c r="S285" s="211"/>
      <c r="T285" s="212"/>
      <c r="AT285" s="213" t="s">
        <v>191</v>
      </c>
      <c r="AU285" s="213" t="s">
        <v>81</v>
      </c>
      <c r="AV285" s="14" t="s">
        <v>81</v>
      </c>
      <c r="AW285" s="14" t="s">
        <v>32</v>
      </c>
      <c r="AX285" s="14" t="s">
        <v>71</v>
      </c>
      <c r="AY285" s="213" t="s">
        <v>181</v>
      </c>
    </row>
    <row r="286" spans="2:51" s="13" customFormat="1" ht="12">
      <c r="B286" s="192"/>
      <c r="C286" s="193"/>
      <c r="D286" s="194" t="s">
        <v>191</v>
      </c>
      <c r="E286" s="195" t="s">
        <v>19</v>
      </c>
      <c r="F286" s="196" t="s">
        <v>942</v>
      </c>
      <c r="G286" s="193"/>
      <c r="H286" s="195" t="s">
        <v>19</v>
      </c>
      <c r="I286" s="193"/>
      <c r="J286" s="193"/>
      <c r="K286" s="193"/>
      <c r="L286" s="198"/>
      <c r="M286" s="199"/>
      <c r="N286" s="200"/>
      <c r="O286" s="200"/>
      <c r="P286" s="200"/>
      <c r="Q286" s="200"/>
      <c r="R286" s="200"/>
      <c r="S286" s="200"/>
      <c r="T286" s="201"/>
      <c r="AT286" s="202" t="s">
        <v>191</v>
      </c>
      <c r="AU286" s="202" t="s">
        <v>81</v>
      </c>
      <c r="AV286" s="13" t="s">
        <v>79</v>
      </c>
      <c r="AW286" s="13" t="s">
        <v>32</v>
      </c>
      <c r="AX286" s="13" t="s">
        <v>71</v>
      </c>
      <c r="AY286" s="202" t="s">
        <v>181</v>
      </c>
    </row>
    <row r="287" spans="2:51" s="14" customFormat="1" ht="12">
      <c r="B287" s="203"/>
      <c r="C287" s="204"/>
      <c r="D287" s="194" t="s">
        <v>191</v>
      </c>
      <c r="E287" s="205" t="s">
        <v>19</v>
      </c>
      <c r="F287" s="206" t="s">
        <v>208</v>
      </c>
      <c r="G287" s="204"/>
      <c r="H287" s="207">
        <v>3</v>
      </c>
      <c r="I287" s="204"/>
      <c r="J287" s="204"/>
      <c r="K287" s="204"/>
      <c r="L287" s="209"/>
      <c r="M287" s="210"/>
      <c r="N287" s="211"/>
      <c r="O287" s="211"/>
      <c r="P287" s="211"/>
      <c r="Q287" s="211"/>
      <c r="R287" s="211"/>
      <c r="S287" s="211"/>
      <c r="T287" s="212"/>
      <c r="AT287" s="213" t="s">
        <v>191</v>
      </c>
      <c r="AU287" s="213" t="s">
        <v>81</v>
      </c>
      <c r="AV287" s="14" t="s">
        <v>81</v>
      </c>
      <c r="AW287" s="14" t="s">
        <v>32</v>
      </c>
      <c r="AX287" s="14" t="s">
        <v>71</v>
      </c>
      <c r="AY287" s="213" t="s">
        <v>181</v>
      </c>
    </row>
    <row r="288" spans="2:51" s="15" customFormat="1" ht="12">
      <c r="B288" s="214"/>
      <c r="C288" s="215"/>
      <c r="D288" s="194" t="s">
        <v>191</v>
      </c>
      <c r="E288" s="216" t="s">
        <v>19</v>
      </c>
      <c r="F288" s="217" t="s">
        <v>196</v>
      </c>
      <c r="G288" s="215"/>
      <c r="H288" s="218">
        <v>13</v>
      </c>
      <c r="I288" s="215"/>
      <c r="J288" s="215"/>
      <c r="K288" s="215"/>
      <c r="L288" s="220"/>
      <c r="M288" s="221"/>
      <c r="N288" s="222"/>
      <c r="O288" s="222"/>
      <c r="P288" s="222"/>
      <c r="Q288" s="222"/>
      <c r="R288" s="222"/>
      <c r="S288" s="222"/>
      <c r="T288" s="223"/>
      <c r="AT288" s="224" t="s">
        <v>191</v>
      </c>
      <c r="AU288" s="224" t="s">
        <v>81</v>
      </c>
      <c r="AV288" s="15" t="s">
        <v>189</v>
      </c>
      <c r="AW288" s="15" t="s">
        <v>32</v>
      </c>
      <c r="AX288" s="15" t="s">
        <v>79</v>
      </c>
      <c r="AY288" s="224" t="s">
        <v>181</v>
      </c>
    </row>
    <row r="289" spans="2:51" s="13" customFormat="1" ht="12">
      <c r="B289" s="192"/>
      <c r="C289" s="193"/>
      <c r="D289" s="194" t="s">
        <v>191</v>
      </c>
      <c r="E289" s="195" t="s">
        <v>19</v>
      </c>
      <c r="F289" s="196" t="s">
        <v>254</v>
      </c>
      <c r="G289" s="193"/>
      <c r="H289" s="195" t="s">
        <v>19</v>
      </c>
      <c r="I289" s="193"/>
      <c r="J289" s="193"/>
      <c r="K289" s="193"/>
      <c r="L289" s="198"/>
      <c r="M289" s="199"/>
      <c r="N289" s="200"/>
      <c r="O289" s="200"/>
      <c r="P289" s="200"/>
      <c r="Q289" s="200"/>
      <c r="R289" s="200"/>
      <c r="S289" s="200"/>
      <c r="T289" s="201"/>
      <c r="AT289" s="202" t="s">
        <v>191</v>
      </c>
      <c r="AU289" s="202" t="s">
        <v>81</v>
      </c>
      <c r="AV289" s="13" t="s">
        <v>79</v>
      </c>
      <c r="AW289" s="13" t="s">
        <v>32</v>
      </c>
      <c r="AX289" s="13" t="s">
        <v>71</v>
      </c>
      <c r="AY289" s="202" t="s">
        <v>181</v>
      </c>
    </row>
    <row r="290" spans="1:65" s="2" customFormat="1" ht="24.15" customHeight="1">
      <c r="A290" s="34"/>
      <c r="B290" s="35"/>
      <c r="C290" s="178" t="s">
        <v>315</v>
      </c>
      <c r="D290" s="178" t="s">
        <v>183</v>
      </c>
      <c r="E290" s="179" t="s">
        <v>943</v>
      </c>
      <c r="F290" s="180" t="s">
        <v>944</v>
      </c>
      <c r="G290" s="181" t="s">
        <v>223</v>
      </c>
      <c r="H290" s="182">
        <v>10</v>
      </c>
      <c r="I290" s="241"/>
      <c r="J290" s="184">
        <f>ROUND(I290*H290,2)</f>
        <v>0</v>
      </c>
      <c r="K290" s="180" t="s">
        <v>187</v>
      </c>
      <c r="L290" s="185"/>
      <c r="M290" s="186" t="s">
        <v>19</v>
      </c>
      <c r="N290" s="187" t="s">
        <v>42</v>
      </c>
      <c r="O290" s="64"/>
      <c r="P290" s="188">
        <f>O290*H290</f>
        <v>0</v>
      </c>
      <c r="Q290" s="188">
        <v>0.16242</v>
      </c>
      <c r="R290" s="188">
        <f>Q290*H290</f>
        <v>1.6242</v>
      </c>
      <c r="S290" s="188">
        <v>0</v>
      </c>
      <c r="T290" s="189">
        <f>S290*H290</f>
        <v>0</v>
      </c>
      <c r="U290" s="34"/>
      <c r="V290" s="34"/>
      <c r="W290" s="34"/>
      <c r="X290" s="34"/>
      <c r="Y290" s="34"/>
      <c r="Z290" s="34"/>
      <c r="AA290" s="34"/>
      <c r="AB290" s="34"/>
      <c r="AC290" s="34"/>
      <c r="AD290" s="34"/>
      <c r="AE290" s="34"/>
      <c r="AR290" s="190" t="s">
        <v>188</v>
      </c>
      <c r="AT290" s="190" t="s">
        <v>183</v>
      </c>
      <c r="AU290" s="190" t="s">
        <v>81</v>
      </c>
      <c r="AY290" s="17" t="s">
        <v>181</v>
      </c>
      <c r="BE290" s="191">
        <f>IF(N290="základní",J290,0)</f>
        <v>0</v>
      </c>
      <c r="BF290" s="191">
        <f>IF(N290="snížená",J290,0)</f>
        <v>0</v>
      </c>
      <c r="BG290" s="191">
        <f>IF(N290="zákl. přenesená",J290,0)</f>
        <v>0</v>
      </c>
      <c r="BH290" s="191">
        <f>IF(N290="sníž. přenesená",J290,0)</f>
        <v>0</v>
      </c>
      <c r="BI290" s="191">
        <f>IF(N290="nulová",J290,0)</f>
        <v>0</v>
      </c>
      <c r="BJ290" s="17" t="s">
        <v>79</v>
      </c>
      <c r="BK290" s="191">
        <f>ROUND(I290*H290,2)</f>
        <v>0</v>
      </c>
      <c r="BL290" s="17" t="s">
        <v>189</v>
      </c>
      <c r="BM290" s="190" t="s">
        <v>945</v>
      </c>
    </row>
    <row r="291" spans="2:51" s="13" customFormat="1" ht="12">
      <c r="B291" s="192"/>
      <c r="C291" s="193"/>
      <c r="D291" s="194" t="s">
        <v>191</v>
      </c>
      <c r="E291" s="195" t="s">
        <v>19</v>
      </c>
      <c r="F291" s="196" t="s">
        <v>946</v>
      </c>
      <c r="G291" s="193"/>
      <c r="H291" s="195" t="s">
        <v>19</v>
      </c>
      <c r="I291" s="193"/>
      <c r="J291" s="193"/>
      <c r="K291" s="193"/>
      <c r="L291" s="198"/>
      <c r="M291" s="199"/>
      <c r="N291" s="200"/>
      <c r="O291" s="200"/>
      <c r="P291" s="200"/>
      <c r="Q291" s="200"/>
      <c r="R291" s="200"/>
      <c r="S291" s="200"/>
      <c r="T291" s="201"/>
      <c r="AT291" s="202" t="s">
        <v>191</v>
      </c>
      <c r="AU291" s="202" t="s">
        <v>81</v>
      </c>
      <c r="AV291" s="13" t="s">
        <v>79</v>
      </c>
      <c r="AW291" s="13" t="s">
        <v>32</v>
      </c>
      <c r="AX291" s="13" t="s">
        <v>71</v>
      </c>
      <c r="AY291" s="202" t="s">
        <v>181</v>
      </c>
    </row>
    <row r="292" spans="2:51" s="14" customFormat="1" ht="12">
      <c r="B292" s="203"/>
      <c r="C292" s="204"/>
      <c r="D292" s="194" t="s">
        <v>191</v>
      </c>
      <c r="E292" s="205" t="s">
        <v>19</v>
      </c>
      <c r="F292" s="206" t="s">
        <v>208</v>
      </c>
      <c r="G292" s="204"/>
      <c r="H292" s="207">
        <v>3</v>
      </c>
      <c r="I292" s="204"/>
      <c r="J292" s="204"/>
      <c r="K292" s="204"/>
      <c r="L292" s="209"/>
      <c r="M292" s="210"/>
      <c r="N292" s="211"/>
      <c r="O292" s="211"/>
      <c r="P292" s="211"/>
      <c r="Q292" s="211"/>
      <c r="R292" s="211"/>
      <c r="S292" s="211"/>
      <c r="T292" s="212"/>
      <c r="AT292" s="213" t="s">
        <v>191</v>
      </c>
      <c r="AU292" s="213" t="s">
        <v>81</v>
      </c>
      <c r="AV292" s="14" t="s">
        <v>81</v>
      </c>
      <c r="AW292" s="14" t="s">
        <v>32</v>
      </c>
      <c r="AX292" s="14" t="s">
        <v>71</v>
      </c>
      <c r="AY292" s="213" t="s">
        <v>181</v>
      </c>
    </row>
    <row r="293" spans="2:51" s="13" customFormat="1" ht="12">
      <c r="B293" s="192"/>
      <c r="C293" s="193"/>
      <c r="D293" s="194" t="s">
        <v>191</v>
      </c>
      <c r="E293" s="195" t="s">
        <v>19</v>
      </c>
      <c r="F293" s="196" t="s">
        <v>947</v>
      </c>
      <c r="G293" s="193"/>
      <c r="H293" s="195" t="s">
        <v>19</v>
      </c>
      <c r="I293" s="193"/>
      <c r="J293" s="193"/>
      <c r="K293" s="193"/>
      <c r="L293" s="198"/>
      <c r="M293" s="199"/>
      <c r="N293" s="200"/>
      <c r="O293" s="200"/>
      <c r="P293" s="200"/>
      <c r="Q293" s="200"/>
      <c r="R293" s="200"/>
      <c r="S293" s="200"/>
      <c r="T293" s="201"/>
      <c r="AT293" s="202" t="s">
        <v>191</v>
      </c>
      <c r="AU293" s="202" t="s">
        <v>81</v>
      </c>
      <c r="AV293" s="13" t="s">
        <v>79</v>
      </c>
      <c r="AW293" s="13" t="s">
        <v>32</v>
      </c>
      <c r="AX293" s="13" t="s">
        <v>71</v>
      </c>
      <c r="AY293" s="202" t="s">
        <v>181</v>
      </c>
    </row>
    <row r="294" spans="2:51" s="14" customFormat="1" ht="12">
      <c r="B294" s="203"/>
      <c r="C294" s="204"/>
      <c r="D294" s="194" t="s">
        <v>191</v>
      </c>
      <c r="E294" s="205" t="s">
        <v>19</v>
      </c>
      <c r="F294" s="206" t="s">
        <v>208</v>
      </c>
      <c r="G294" s="204"/>
      <c r="H294" s="207">
        <v>3</v>
      </c>
      <c r="I294" s="204"/>
      <c r="J294" s="204"/>
      <c r="K294" s="204"/>
      <c r="L294" s="209"/>
      <c r="M294" s="210"/>
      <c r="N294" s="211"/>
      <c r="O294" s="211"/>
      <c r="P294" s="211"/>
      <c r="Q294" s="211"/>
      <c r="R294" s="211"/>
      <c r="S294" s="211"/>
      <c r="T294" s="212"/>
      <c r="AT294" s="213" t="s">
        <v>191</v>
      </c>
      <c r="AU294" s="213" t="s">
        <v>81</v>
      </c>
      <c r="AV294" s="14" t="s">
        <v>81</v>
      </c>
      <c r="AW294" s="14" t="s">
        <v>32</v>
      </c>
      <c r="AX294" s="14" t="s">
        <v>71</v>
      </c>
      <c r="AY294" s="213" t="s">
        <v>181</v>
      </c>
    </row>
    <row r="295" spans="2:51" s="13" customFormat="1" ht="12">
      <c r="B295" s="192"/>
      <c r="C295" s="193"/>
      <c r="D295" s="194" t="s">
        <v>191</v>
      </c>
      <c r="E295" s="195" t="s">
        <v>19</v>
      </c>
      <c r="F295" s="196" t="s">
        <v>948</v>
      </c>
      <c r="G295" s="193"/>
      <c r="H295" s="195" t="s">
        <v>19</v>
      </c>
      <c r="I295" s="193"/>
      <c r="J295" s="193"/>
      <c r="K295" s="193"/>
      <c r="L295" s="198"/>
      <c r="M295" s="199"/>
      <c r="N295" s="200"/>
      <c r="O295" s="200"/>
      <c r="P295" s="200"/>
      <c r="Q295" s="200"/>
      <c r="R295" s="200"/>
      <c r="S295" s="200"/>
      <c r="T295" s="201"/>
      <c r="AT295" s="202" t="s">
        <v>191</v>
      </c>
      <c r="AU295" s="202" t="s">
        <v>81</v>
      </c>
      <c r="AV295" s="13" t="s">
        <v>79</v>
      </c>
      <c r="AW295" s="13" t="s">
        <v>32</v>
      </c>
      <c r="AX295" s="13" t="s">
        <v>71</v>
      </c>
      <c r="AY295" s="202" t="s">
        <v>181</v>
      </c>
    </row>
    <row r="296" spans="2:51" s="14" customFormat="1" ht="12">
      <c r="B296" s="203"/>
      <c r="C296" s="204"/>
      <c r="D296" s="194" t="s">
        <v>191</v>
      </c>
      <c r="E296" s="205" t="s">
        <v>19</v>
      </c>
      <c r="F296" s="206" t="s">
        <v>208</v>
      </c>
      <c r="G296" s="204"/>
      <c r="H296" s="207">
        <v>3</v>
      </c>
      <c r="I296" s="204"/>
      <c r="J296" s="204"/>
      <c r="K296" s="204"/>
      <c r="L296" s="209"/>
      <c r="M296" s="210"/>
      <c r="N296" s="211"/>
      <c r="O296" s="211"/>
      <c r="P296" s="211"/>
      <c r="Q296" s="211"/>
      <c r="R296" s="211"/>
      <c r="S296" s="211"/>
      <c r="T296" s="212"/>
      <c r="AT296" s="213" t="s">
        <v>191</v>
      </c>
      <c r="AU296" s="213" t="s">
        <v>81</v>
      </c>
      <c r="AV296" s="14" t="s">
        <v>81</v>
      </c>
      <c r="AW296" s="14" t="s">
        <v>32</v>
      </c>
      <c r="AX296" s="14" t="s">
        <v>71</v>
      </c>
      <c r="AY296" s="213" t="s">
        <v>181</v>
      </c>
    </row>
    <row r="297" spans="2:51" s="13" customFormat="1" ht="12">
      <c r="B297" s="192"/>
      <c r="C297" s="193"/>
      <c r="D297" s="194" t="s">
        <v>191</v>
      </c>
      <c r="E297" s="195" t="s">
        <v>19</v>
      </c>
      <c r="F297" s="196" t="s">
        <v>949</v>
      </c>
      <c r="G297" s="193"/>
      <c r="H297" s="195" t="s">
        <v>19</v>
      </c>
      <c r="I297" s="193"/>
      <c r="J297" s="193"/>
      <c r="K297" s="193"/>
      <c r="L297" s="198"/>
      <c r="M297" s="199"/>
      <c r="N297" s="200"/>
      <c r="O297" s="200"/>
      <c r="P297" s="200"/>
      <c r="Q297" s="200"/>
      <c r="R297" s="200"/>
      <c r="S297" s="200"/>
      <c r="T297" s="201"/>
      <c r="AT297" s="202" t="s">
        <v>191</v>
      </c>
      <c r="AU297" s="202" t="s">
        <v>81</v>
      </c>
      <c r="AV297" s="13" t="s">
        <v>79</v>
      </c>
      <c r="AW297" s="13" t="s">
        <v>32</v>
      </c>
      <c r="AX297" s="13" t="s">
        <v>71</v>
      </c>
      <c r="AY297" s="202" t="s">
        <v>181</v>
      </c>
    </row>
    <row r="298" spans="2:51" s="14" customFormat="1" ht="12">
      <c r="B298" s="203"/>
      <c r="C298" s="204"/>
      <c r="D298" s="194" t="s">
        <v>191</v>
      </c>
      <c r="E298" s="205" t="s">
        <v>19</v>
      </c>
      <c r="F298" s="206" t="s">
        <v>79</v>
      </c>
      <c r="G298" s="204"/>
      <c r="H298" s="207">
        <v>1</v>
      </c>
      <c r="I298" s="204"/>
      <c r="J298" s="204"/>
      <c r="K298" s="204"/>
      <c r="L298" s="209"/>
      <c r="M298" s="210"/>
      <c r="N298" s="211"/>
      <c r="O298" s="211"/>
      <c r="P298" s="211"/>
      <c r="Q298" s="211"/>
      <c r="R298" s="211"/>
      <c r="S298" s="211"/>
      <c r="T298" s="212"/>
      <c r="AT298" s="213" t="s">
        <v>191</v>
      </c>
      <c r="AU298" s="213" t="s">
        <v>81</v>
      </c>
      <c r="AV298" s="14" t="s">
        <v>81</v>
      </c>
      <c r="AW298" s="14" t="s">
        <v>32</v>
      </c>
      <c r="AX298" s="14" t="s">
        <v>71</v>
      </c>
      <c r="AY298" s="213" t="s">
        <v>181</v>
      </c>
    </row>
    <row r="299" spans="2:51" s="15" customFormat="1" ht="12">
      <c r="B299" s="214"/>
      <c r="C299" s="215"/>
      <c r="D299" s="194" t="s">
        <v>191</v>
      </c>
      <c r="E299" s="216" t="s">
        <v>19</v>
      </c>
      <c r="F299" s="217" t="s">
        <v>196</v>
      </c>
      <c r="G299" s="215"/>
      <c r="H299" s="218">
        <v>10</v>
      </c>
      <c r="I299" s="215"/>
      <c r="J299" s="215"/>
      <c r="K299" s="215"/>
      <c r="L299" s="220"/>
      <c r="M299" s="221"/>
      <c r="N299" s="222"/>
      <c r="O299" s="222"/>
      <c r="P299" s="222"/>
      <c r="Q299" s="222"/>
      <c r="R299" s="222"/>
      <c r="S299" s="222"/>
      <c r="T299" s="223"/>
      <c r="AT299" s="224" t="s">
        <v>191</v>
      </c>
      <c r="AU299" s="224" t="s">
        <v>81</v>
      </c>
      <c r="AV299" s="15" t="s">
        <v>189</v>
      </c>
      <c r="AW299" s="15" t="s">
        <v>32</v>
      </c>
      <c r="AX299" s="15" t="s">
        <v>79</v>
      </c>
      <c r="AY299" s="224" t="s">
        <v>181</v>
      </c>
    </row>
    <row r="300" spans="2:51" s="13" customFormat="1" ht="12">
      <c r="B300" s="192"/>
      <c r="C300" s="193"/>
      <c r="D300" s="194" t="s">
        <v>191</v>
      </c>
      <c r="E300" s="195" t="s">
        <v>19</v>
      </c>
      <c r="F300" s="196" t="s">
        <v>254</v>
      </c>
      <c r="G300" s="193"/>
      <c r="H300" s="195" t="s">
        <v>19</v>
      </c>
      <c r="I300" s="193"/>
      <c r="J300" s="193"/>
      <c r="K300" s="193"/>
      <c r="L300" s="198"/>
      <c r="M300" s="199"/>
      <c r="N300" s="200"/>
      <c r="O300" s="200"/>
      <c r="P300" s="200"/>
      <c r="Q300" s="200"/>
      <c r="R300" s="200"/>
      <c r="S300" s="200"/>
      <c r="T300" s="201"/>
      <c r="AT300" s="202" t="s">
        <v>191</v>
      </c>
      <c r="AU300" s="202" t="s">
        <v>81</v>
      </c>
      <c r="AV300" s="13" t="s">
        <v>79</v>
      </c>
      <c r="AW300" s="13" t="s">
        <v>32</v>
      </c>
      <c r="AX300" s="13" t="s">
        <v>71</v>
      </c>
      <c r="AY300" s="202" t="s">
        <v>181</v>
      </c>
    </row>
    <row r="301" spans="1:65" s="2" customFormat="1" ht="24.15" customHeight="1">
      <c r="A301" s="34"/>
      <c r="B301" s="35"/>
      <c r="C301" s="178" t="s">
        <v>317</v>
      </c>
      <c r="D301" s="178" t="s">
        <v>183</v>
      </c>
      <c r="E301" s="179" t="s">
        <v>950</v>
      </c>
      <c r="F301" s="180" t="s">
        <v>951</v>
      </c>
      <c r="G301" s="181" t="s">
        <v>223</v>
      </c>
      <c r="H301" s="182">
        <v>12</v>
      </c>
      <c r="I301" s="241"/>
      <c r="J301" s="184">
        <f>ROUND(I301*H301,2)</f>
        <v>0</v>
      </c>
      <c r="K301" s="180" t="s">
        <v>187</v>
      </c>
      <c r="L301" s="185"/>
      <c r="M301" s="186" t="s">
        <v>19</v>
      </c>
      <c r="N301" s="187" t="s">
        <v>42</v>
      </c>
      <c r="O301" s="64"/>
      <c r="P301" s="188">
        <f>O301*H301</f>
        <v>0</v>
      </c>
      <c r="Q301" s="188">
        <v>0.16638</v>
      </c>
      <c r="R301" s="188">
        <f>Q301*H301</f>
        <v>1.9965600000000001</v>
      </c>
      <c r="S301" s="188">
        <v>0</v>
      </c>
      <c r="T301" s="189">
        <f>S301*H301</f>
        <v>0</v>
      </c>
      <c r="U301" s="34"/>
      <c r="V301" s="34"/>
      <c r="W301" s="34"/>
      <c r="X301" s="34"/>
      <c r="Y301" s="34"/>
      <c r="Z301" s="34"/>
      <c r="AA301" s="34"/>
      <c r="AB301" s="34"/>
      <c r="AC301" s="34"/>
      <c r="AD301" s="34"/>
      <c r="AE301" s="34"/>
      <c r="AR301" s="190" t="s">
        <v>188</v>
      </c>
      <c r="AT301" s="190" t="s">
        <v>183</v>
      </c>
      <c r="AU301" s="190" t="s">
        <v>81</v>
      </c>
      <c r="AY301" s="17" t="s">
        <v>181</v>
      </c>
      <c r="BE301" s="191">
        <f>IF(N301="základní",J301,0)</f>
        <v>0</v>
      </c>
      <c r="BF301" s="191">
        <f>IF(N301="snížená",J301,0)</f>
        <v>0</v>
      </c>
      <c r="BG301" s="191">
        <f>IF(N301="zákl. přenesená",J301,0)</f>
        <v>0</v>
      </c>
      <c r="BH301" s="191">
        <f>IF(N301="sníž. přenesená",J301,0)</f>
        <v>0</v>
      </c>
      <c r="BI301" s="191">
        <f>IF(N301="nulová",J301,0)</f>
        <v>0</v>
      </c>
      <c r="BJ301" s="17" t="s">
        <v>79</v>
      </c>
      <c r="BK301" s="191">
        <f>ROUND(I301*H301,2)</f>
        <v>0</v>
      </c>
      <c r="BL301" s="17" t="s">
        <v>189</v>
      </c>
      <c r="BM301" s="190" t="s">
        <v>952</v>
      </c>
    </row>
    <row r="302" spans="2:51" s="13" customFormat="1" ht="12">
      <c r="B302" s="192"/>
      <c r="C302" s="193"/>
      <c r="D302" s="194" t="s">
        <v>191</v>
      </c>
      <c r="E302" s="195" t="s">
        <v>19</v>
      </c>
      <c r="F302" s="196" t="s">
        <v>953</v>
      </c>
      <c r="G302" s="193"/>
      <c r="H302" s="195" t="s">
        <v>19</v>
      </c>
      <c r="I302" s="193"/>
      <c r="J302" s="193"/>
      <c r="K302" s="193"/>
      <c r="L302" s="198"/>
      <c r="M302" s="199"/>
      <c r="N302" s="200"/>
      <c r="O302" s="200"/>
      <c r="P302" s="200"/>
      <c r="Q302" s="200"/>
      <c r="R302" s="200"/>
      <c r="S302" s="200"/>
      <c r="T302" s="201"/>
      <c r="AT302" s="202" t="s">
        <v>191</v>
      </c>
      <c r="AU302" s="202" t="s">
        <v>81</v>
      </c>
      <c r="AV302" s="13" t="s">
        <v>79</v>
      </c>
      <c r="AW302" s="13" t="s">
        <v>32</v>
      </c>
      <c r="AX302" s="13" t="s">
        <v>71</v>
      </c>
      <c r="AY302" s="202" t="s">
        <v>181</v>
      </c>
    </row>
    <row r="303" spans="2:51" s="14" customFormat="1" ht="12">
      <c r="B303" s="203"/>
      <c r="C303" s="204"/>
      <c r="D303" s="194" t="s">
        <v>191</v>
      </c>
      <c r="E303" s="205" t="s">
        <v>19</v>
      </c>
      <c r="F303" s="206" t="s">
        <v>79</v>
      </c>
      <c r="G303" s="204"/>
      <c r="H303" s="207">
        <v>1</v>
      </c>
      <c r="I303" s="204"/>
      <c r="J303" s="204"/>
      <c r="K303" s="204"/>
      <c r="L303" s="209"/>
      <c r="M303" s="210"/>
      <c r="N303" s="211"/>
      <c r="O303" s="211"/>
      <c r="P303" s="211"/>
      <c r="Q303" s="211"/>
      <c r="R303" s="211"/>
      <c r="S303" s="211"/>
      <c r="T303" s="212"/>
      <c r="AT303" s="213" t="s">
        <v>191</v>
      </c>
      <c r="AU303" s="213" t="s">
        <v>81</v>
      </c>
      <c r="AV303" s="14" t="s">
        <v>81</v>
      </c>
      <c r="AW303" s="14" t="s">
        <v>32</v>
      </c>
      <c r="AX303" s="14" t="s">
        <v>71</v>
      </c>
      <c r="AY303" s="213" t="s">
        <v>181</v>
      </c>
    </row>
    <row r="304" spans="2:51" s="13" customFormat="1" ht="12">
      <c r="B304" s="192"/>
      <c r="C304" s="193"/>
      <c r="D304" s="194" t="s">
        <v>191</v>
      </c>
      <c r="E304" s="195" t="s">
        <v>19</v>
      </c>
      <c r="F304" s="196" t="s">
        <v>954</v>
      </c>
      <c r="G304" s="193"/>
      <c r="H304" s="195" t="s">
        <v>19</v>
      </c>
      <c r="I304" s="193"/>
      <c r="J304" s="193"/>
      <c r="K304" s="193"/>
      <c r="L304" s="198"/>
      <c r="M304" s="199"/>
      <c r="N304" s="200"/>
      <c r="O304" s="200"/>
      <c r="P304" s="200"/>
      <c r="Q304" s="200"/>
      <c r="R304" s="200"/>
      <c r="S304" s="200"/>
      <c r="T304" s="201"/>
      <c r="AT304" s="202" t="s">
        <v>191</v>
      </c>
      <c r="AU304" s="202" t="s">
        <v>81</v>
      </c>
      <c r="AV304" s="13" t="s">
        <v>79</v>
      </c>
      <c r="AW304" s="13" t="s">
        <v>32</v>
      </c>
      <c r="AX304" s="13" t="s">
        <v>71</v>
      </c>
      <c r="AY304" s="202" t="s">
        <v>181</v>
      </c>
    </row>
    <row r="305" spans="2:51" s="14" customFormat="1" ht="12">
      <c r="B305" s="203"/>
      <c r="C305" s="204"/>
      <c r="D305" s="194" t="s">
        <v>191</v>
      </c>
      <c r="E305" s="205" t="s">
        <v>19</v>
      </c>
      <c r="F305" s="206" t="s">
        <v>208</v>
      </c>
      <c r="G305" s="204"/>
      <c r="H305" s="207">
        <v>3</v>
      </c>
      <c r="I305" s="204"/>
      <c r="J305" s="204"/>
      <c r="K305" s="204"/>
      <c r="L305" s="209"/>
      <c r="M305" s="210"/>
      <c r="N305" s="211"/>
      <c r="O305" s="211"/>
      <c r="P305" s="211"/>
      <c r="Q305" s="211"/>
      <c r="R305" s="211"/>
      <c r="S305" s="211"/>
      <c r="T305" s="212"/>
      <c r="AT305" s="213" t="s">
        <v>191</v>
      </c>
      <c r="AU305" s="213" t="s">
        <v>81</v>
      </c>
      <c r="AV305" s="14" t="s">
        <v>81</v>
      </c>
      <c r="AW305" s="14" t="s">
        <v>32</v>
      </c>
      <c r="AX305" s="14" t="s">
        <v>71</v>
      </c>
      <c r="AY305" s="213" t="s">
        <v>181</v>
      </c>
    </row>
    <row r="306" spans="2:51" s="13" customFormat="1" ht="12">
      <c r="B306" s="192"/>
      <c r="C306" s="193"/>
      <c r="D306" s="194" t="s">
        <v>191</v>
      </c>
      <c r="E306" s="195" t="s">
        <v>19</v>
      </c>
      <c r="F306" s="196" t="s">
        <v>955</v>
      </c>
      <c r="G306" s="193"/>
      <c r="H306" s="195" t="s">
        <v>19</v>
      </c>
      <c r="I306" s="193"/>
      <c r="J306" s="193"/>
      <c r="K306" s="193"/>
      <c r="L306" s="198"/>
      <c r="M306" s="199"/>
      <c r="N306" s="200"/>
      <c r="O306" s="200"/>
      <c r="P306" s="200"/>
      <c r="Q306" s="200"/>
      <c r="R306" s="200"/>
      <c r="S306" s="200"/>
      <c r="T306" s="201"/>
      <c r="AT306" s="202" t="s">
        <v>191</v>
      </c>
      <c r="AU306" s="202" t="s">
        <v>81</v>
      </c>
      <c r="AV306" s="13" t="s">
        <v>79</v>
      </c>
      <c r="AW306" s="13" t="s">
        <v>32</v>
      </c>
      <c r="AX306" s="13" t="s">
        <v>71</v>
      </c>
      <c r="AY306" s="202" t="s">
        <v>181</v>
      </c>
    </row>
    <row r="307" spans="2:51" s="14" customFormat="1" ht="12">
      <c r="B307" s="203"/>
      <c r="C307" s="204"/>
      <c r="D307" s="194" t="s">
        <v>191</v>
      </c>
      <c r="E307" s="205" t="s">
        <v>19</v>
      </c>
      <c r="F307" s="206" t="s">
        <v>208</v>
      </c>
      <c r="G307" s="204"/>
      <c r="H307" s="207">
        <v>3</v>
      </c>
      <c r="I307" s="204"/>
      <c r="J307" s="204"/>
      <c r="K307" s="204"/>
      <c r="L307" s="209"/>
      <c r="M307" s="210"/>
      <c r="N307" s="211"/>
      <c r="O307" s="211"/>
      <c r="P307" s="211"/>
      <c r="Q307" s="211"/>
      <c r="R307" s="211"/>
      <c r="S307" s="211"/>
      <c r="T307" s="212"/>
      <c r="AT307" s="213" t="s">
        <v>191</v>
      </c>
      <c r="AU307" s="213" t="s">
        <v>81</v>
      </c>
      <c r="AV307" s="14" t="s">
        <v>81</v>
      </c>
      <c r="AW307" s="14" t="s">
        <v>32</v>
      </c>
      <c r="AX307" s="14" t="s">
        <v>71</v>
      </c>
      <c r="AY307" s="213" t="s">
        <v>181</v>
      </c>
    </row>
    <row r="308" spans="2:51" s="13" customFormat="1" ht="12">
      <c r="B308" s="192"/>
      <c r="C308" s="193"/>
      <c r="D308" s="194" t="s">
        <v>191</v>
      </c>
      <c r="E308" s="195" t="s">
        <v>19</v>
      </c>
      <c r="F308" s="196" t="s">
        <v>956</v>
      </c>
      <c r="G308" s="193"/>
      <c r="H308" s="195" t="s">
        <v>19</v>
      </c>
      <c r="I308" s="193"/>
      <c r="J308" s="193"/>
      <c r="K308" s="193"/>
      <c r="L308" s="198"/>
      <c r="M308" s="199"/>
      <c r="N308" s="200"/>
      <c r="O308" s="200"/>
      <c r="P308" s="200"/>
      <c r="Q308" s="200"/>
      <c r="R308" s="200"/>
      <c r="S308" s="200"/>
      <c r="T308" s="201"/>
      <c r="AT308" s="202" t="s">
        <v>191</v>
      </c>
      <c r="AU308" s="202" t="s">
        <v>81</v>
      </c>
      <c r="AV308" s="13" t="s">
        <v>79</v>
      </c>
      <c r="AW308" s="13" t="s">
        <v>32</v>
      </c>
      <c r="AX308" s="13" t="s">
        <v>71</v>
      </c>
      <c r="AY308" s="202" t="s">
        <v>181</v>
      </c>
    </row>
    <row r="309" spans="2:51" s="14" customFormat="1" ht="12">
      <c r="B309" s="203"/>
      <c r="C309" s="204"/>
      <c r="D309" s="194" t="s">
        <v>191</v>
      </c>
      <c r="E309" s="205" t="s">
        <v>19</v>
      </c>
      <c r="F309" s="206" t="s">
        <v>208</v>
      </c>
      <c r="G309" s="204"/>
      <c r="H309" s="207">
        <v>3</v>
      </c>
      <c r="I309" s="204"/>
      <c r="J309" s="204"/>
      <c r="K309" s="204"/>
      <c r="L309" s="209"/>
      <c r="M309" s="210"/>
      <c r="N309" s="211"/>
      <c r="O309" s="211"/>
      <c r="P309" s="211"/>
      <c r="Q309" s="211"/>
      <c r="R309" s="211"/>
      <c r="S309" s="211"/>
      <c r="T309" s="212"/>
      <c r="AT309" s="213" t="s">
        <v>191</v>
      </c>
      <c r="AU309" s="213" t="s">
        <v>81</v>
      </c>
      <c r="AV309" s="14" t="s">
        <v>81</v>
      </c>
      <c r="AW309" s="14" t="s">
        <v>32</v>
      </c>
      <c r="AX309" s="14" t="s">
        <v>71</v>
      </c>
      <c r="AY309" s="213" t="s">
        <v>181</v>
      </c>
    </row>
    <row r="310" spans="2:51" s="13" customFormat="1" ht="12">
      <c r="B310" s="192"/>
      <c r="C310" s="193"/>
      <c r="D310" s="194" t="s">
        <v>191</v>
      </c>
      <c r="E310" s="195" t="s">
        <v>19</v>
      </c>
      <c r="F310" s="196" t="s">
        <v>957</v>
      </c>
      <c r="G310" s="193"/>
      <c r="H310" s="195" t="s">
        <v>19</v>
      </c>
      <c r="I310" s="193"/>
      <c r="J310" s="193"/>
      <c r="K310" s="193"/>
      <c r="L310" s="198"/>
      <c r="M310" s="199"/>
      <c r="N310" s="200"/>
      <c r="O310" s="200"/>
      <c r="P310" s="200"/>
      <c r="Q310" s="200"/>
      <c r="R310" s="200"/>
      <c r="S310" s="200"/>
      <c r="T310" s="201"/>
      <c r="AT310" s="202" t="s">
        <v>191</v>
      </c>
      <c r="AU310" s="202" t="s">
        <v>81</v>
      </c>
      <c r="AV310" s="13" t="s">
        <v>79</v>
      </c>
      <c r="AW310" s="13" t="s">
        <v>32</v>
      </c>
      <c r="AX310" s="13" t="s">
        <v>71</v>
      </c>
      <c r="AY310" s="202" t="s">
        <v>181</v>
      </c>
    </row>
    <row r="311" spans="2:51" s="14" customFormat="1" ht="12">
      <c r="B311" s="203"/>
      <c r="C311" s="204"/>
      <c r="D311" s="194" t="s">
        <v>191</v>
      </c>
      <c r="E311" s="205" t="s">
        <v>19</v>
      </c>
      <c r="F311" s="206" t="s">
        <v>81</v>
      </c>
      <c r="G311" s="204"/>
      <c r="H311" s="207">
        <v>2</v>
      </c>
      <c r="I311" s="204"/>
      <c r="J311" s="204"/>
      <c r="K311" s="204"/>
      <c r="L311" s="209"/>
      <c r="M311" s="210"/>
      <c r="N311" s="211"/>
      <c r="O311" s="211"/>
      <c r="P311" s="211"/>
      <c r="Q311" s="211"/>
      <c r="R311" s="211"/>
      <c r="S311" s="211"/>
      <c r="T311" s="212"/>
      <c r="AT311" s="213" t="s">
        <v>191</v>
      </c>
      <c r="AU311" s="213" t="s">
        <v>81</v>
      </c>
      <c r="AV311" s="14" t="s">
        <v>81</v>
      </c>
      <c r="AW311" s="14" t="s">
        <v>32</v>
      </c>
      <c r="AX311" s="14" t="s">
        <v>71</v>
      </c>
      <c r="AY311" s="213" t="s">
        <v>181</v>
      </c>
    </row>
    <row r="312" spans="2:51" s="15" customFormat="1" ht="12">
      <c r="B312" s="214"/>
      <c r="C312" s="215"/>
      <c r="D312" s="194" t="s">
        <v>191</v>
      </c>
      <c r="E312" s="216" t="s">
        <v>19</v>
      </c>
      <c r="F312" s="217" t="s">
        <v>196</v>
      </c>
      <c r="G312" s="215"/>
      <c r="H312" s="218">
        <v>12</v>
      </c>
      <c r="I312" s="215"/>
      <c r="J312" s="215"/>
      <c r="K312" s="215"/>
      <c r="L312" s="220"/>
      <c r="M312" s="221"/>
      <c r="N312" s="222"/>
      <c r="O312" s="222"/>
      <c r="P312" s="222"/>
      <c r="Q312" s="222"/>
      <c r="R312" s="222"/>
      <c r="S312" s="222"/>
      <c r="T312" s="223"/>
      <c r="AT312" s="224" t="s">
        <v>191</v>
      </c>
      <c r="AU312" s="224" t="s">
        <v>81</v>
      </c>
      <c r="AV312" s="15" t="s">
        <v>189</v>
      </c>
      <c r="AW312" s="15" t="s">
        <v>32</v>
      </c>
      <c r="AX312" s="15" t="s">
        <v>79</v>
      </c>
      <c r="AY312" s="224" t="s">
        <v>181</v>
      </c>
    </row>
    <row r="313" spans="2:51" s="13" customFormat="1" ht="12">
      <c r="B313" s="192"/>
      <c r="C313" s="193"/>
      <c r="D313" s="194" t="s">
        <v>191</v>
      </c>
      <c r="E313" s="195" t="s">
        <v>19</v>
      </c>
      <c r="F313" s="196" t="s">
        <v>254</v>
      </c>
      <c r="G313" s="193"/>
      <c r="H313" s="195" t="s">
        <v>19</v>
      </c>
      <c r="I313" s="193"/>
      <c r="J313" s="193"/>
      <c r="K313" s="193"/>
      <c r="L313" s="198"/>
      <c r="M313" s="199"/>
      <c r="N313" s="200"/>
      <c r="O313" s="200"/>
      <c r="P313" s="200"/>
      <c r="Q313" s="200"/>
      <c r="R313" s="200"/>
      <c r="S313" s="200"/>
      <c r="T313" s="201"/>
      <c r="AT313" s="202" t="s">
        <v>191</v>
      </c>
      <c r="AU313" s="202" t="s">
        <v>81</v>
      </c>
      <c r="AV313" s="13" t="s">
        <v>79</v>
      </c>
      <c r="AW313" s="13" t="s">
        <v>32</v>
      </c>
      <c r="AX313" s="13" t="s">
        <v>71</v>
      </c>
      <c r="AY313" s="202" t="s">
        <v>181</v>
      </c>
    </row>
    <row r="314" spans="1:65" s="2" customFormat="1" ht="24.15" customHeight="1">
      <c r="A314" s="34"/>
      <c r="B314" s="35"/>
      <c r="C314" s="178" t="s">
        <v>320</v>
      </c>
      <c r="D314" s="178" t="s">
        <v>183</v>
      </c>
      <c r="E314" s="179" t="s">
        <v>958</v>
      </c>
      <c r="F314" s="180" t="s">
        <v>959</v>
      </c>
      <c r="G314" s="181" t="s">
        <v>223</v>
      </c>
      <c r="H314" s="182">
        <v>11</v>
      </c>
      <c r="I314" s="241"/>
      <c r="J314" s="184">
        <f>ROUND(I314*H314,2)</f>
        <v>0</v>
      </c>
      <c r="K314" s="180" t="s">
        <v>187</v>
      </c>
      <c r="L314" s="185"/>
      <c r="M314" s="186" t="s">
        <v>19</v>
      </c>
      <c r="N314" s="187" t="s">
        <v>42</v>
      </c>
      <c r="O314" s="64"/>
      <c r="P314" s="188">
        <f>O314*H314</f>
        <v>0</v>
      </c>
      <c r="Q314" s="188">
        <v>0.17035</v>
      </c>
      <c r="R314" s="188">
        <f>Q314*H314</f>
        <v>1.87385</v>
      </c>
      <c r="S314" s="188">
        <v>0</v>
      </c>
      <c r="T314" s="189">
        <f>S314*H314</f>
        <v>0</v>
      </c>
      <c r="U314" s="34"/>
      <c r="V314" s="34"/>
      <c r="W314" s="34"/>
      <c r="X314" s="34"/>
      <c r="Y314" s="34"/>
      <c r="Z314" s="34"/>
      <c r="AA314" s="34"/>
      <c r="AB314" s="34"/>
      <c r="AC314" s="34"/>
      <c r="AD314" s="34"/>
      <c r="AE314" s="34"/>
      <c r="AR314" s="190" t="s">
        <v>188</v>
      </c>
      <c r="AT314" s="190" t="s">
        <v>183</v>
      </c>
      <c r="AU314" s="190" t="s">
        <v>81</v>
      </c>
      <c r="AY314" s="17" t="s">
        <v>181</v>
      </c>
      <c r="BE314" s="191">
        <f>IF(N314="základní",J314,0)</f>
        <v>0</v>
      </c>
      <c r="BF314" s="191">
        <f>IF(N314="snížená",J314,0)</f>
        <v>0</v>
      </c>
      <c r="BG314" s="191">
        <f>IF(N314="zákl. přenesená",J314,0)</f>
        <v>0</v>
      </c>
      <c r="BH314" s="191">
        <f>IF(N314="sníž. přenesená",J314,0)</f>
        <v>0</v>
      </c>
      <c r="BI314" s="191">
        <f>IF(N314="nulová",J314,0)</f>
        <v>0</v>
      </c>
      <c r="BJ314" s="17" t="s">
        <v>79</v>
      </c>
      <c r="BK314" s="191">
        <f>ROUND(I314*H314,2)</f>
        <v>0</v>
      </c>
      <c r="BL314" s="17" t="s">
        <v>189</v>
      </c>
      <c r="BM314" s="190" t="s">
        <v>960</v>
      </c>
    </row>
    <row r="315" spans="2:51" s="13" customFormat="1" ht="12">
      <c r="B315" s="192"/>
      <c r="C315" s="193"/>
      <c r="D315" s="194" t="s">
        <v>191</v>
      </c>
      <c r="E315" s="195" t="s">
        <v>19</v>
      </c>
      <c r="F315" s="196" t="s">
        <v>961</v>
      </c>
      <c r="G315" s="193"/>
      <c r="H315" s="195" t="s">
        <v>19</v>
      </c>
      <c r="I315" s="193"/>
      <c r="J315" s="193"/>
      <c r="K315" s="193"/>
      <c r="L315" s="198"/>
      <c r="M315" s="199"/>
      <c r="N315" s="200"/>
      <c r="O315" s="200"/>
      <c r="P315" s="200"/>
      <c r="Q315" s="200"/>
      <c r="R315" s="200"/>
      <c r="S315" s="200"/>
      <c r="T315" s="201"/>
      <c r="AT315" s="202" t="s">
        <v>191</v>
      </c>
      <c r="AU315" s="202" t="s">
        <v>81</v>
      </c>
      <c r="AV315" s="13" t="s">
        <v>79</v>
      </c>
      <c r="AW315" s="13" t="s">
        <v>32</v>
      </c>
      <c r="AX315" s="13" t="s">
        <v>71</v>
      </c>
      <c r="AY315" s="202" t="s">
        <v>181</v>
      </c>
    </row>
    <row r="316" spans="2:51" s="14" customFormat="1" ht="12">
      <c r="B316" s="203"/>
      <c r="C316" s="204"/>
      <c r="D316" s="194" t="s">
        <v>191</v>
      </c>
      <c r="E316" s="205" t="s">
        <v>19</v>
      </c>
      <c r="F316" s="206" t="s">
        <v>79</v>
      </c>
      <c r="G316" s="204"/>
      <c r="H316" s="207">
        <v>1</v>
      </c>
      <c r="I316" s="204"/>
      <c r="J316" s="204"/>
      <c r="K316" s="204"/>
      <c r="L316" s="209"/>
      <c r="M316" s="210"/>
      <c r="N316" s="211"/>
      <c r="O316" s="211"/>
      <c r="P316" s="211"/>
      <c r="Q316" s="211"/>
      <c r="R316" s="211"/>
      <c r="S316" s="211"/>
      <c r="T316" s="212"/>
      <c r="AT316" s="213" t="s">
        <v>191</v>
      </c>
      <c r="AU316" s="213" t="s">
        <v>81</v>
      </c>
      <c r="AV316" s="14" t="s">
        <v>81</v>
      </c>
      <c r="AW316" s="14" t="s">
        <v>32</v>
      </c>
      <c r="AX316" s="14" t="s">
        <v>71</v>
      </c>
      <c r="AY316" s="213" t="s">
        <v>181</v>
      </c>
    </row>
    <row r="317" spans="2:51" s="13" customFormat="1" ht="12">
      <c r="B317" s="192"/>
      <c r="C317" s="193"/>
      <c r="D317" s="194" t="s">
        <v>191</v>
      </c>
      <c r="E317" s="195" t="s">
        <v>19</v>
      </c>
      <c r="F317" s="196" t="s">
        <v>962</v>
      </c>
      <c r="G317" s="193"/>
      <c r="H317" s="195" t="s">
        <v>19</v>
      </c>
      <c r="I317" s="193"/>
      <c r="J317" s="193"/>
      <c r="K317" s="193"/>
      <c r="L317" s="198"/>
      <c r="M317" s="199"/>
      <c r="N317" s="200"/>
      <c r="O317" s="200"/>
      <c r="P317" s="200"/>
      <c r="Q317" s="200"/>
      <c r="R317" s="200"/>
      <c r="S317" s="200"/>
      <c r="T317" s="201"/>
      <c r="AT317" s="202" t="s">
        <v>191</v>
      </c>
      <c r="AU317" s="202" t="s">
        <v>81</v>
      </c>
      <c r="AV317" s="13" t="s">
        <v>79</v>
      </c>
      <c r="AW317" s="13" t="s">
        <v>32</v>
      </c>
      <c r="AX317" s="13" t="s">
        <v>71</v>
      </c>
      <c r="AY317" s="202" t="s">
        <v>181</v>
      </c>
    </row>
    <row r="318" spans="2:51" s="14" customFormat="1" ht="12">
      <c r="B318" s="203"/>
      <c r="C318" s="204"/>
      <c r="D318" s="194" t="s">
        <v>191</v>
      </c>
      <c r="E318" s="205" t="s">
        <v>19</v>
      </c>
      <c r="F318" s="206" t="s">
        <v>208</v>
      </c>
      <c r="G318" s="204"/>
      <c r="H318" s="207">
        <v>3</v>
      </c>
      <c r="I318" s="204"/>
      <c r="J318" s="204"/>
      <c r="K318" s="204"/>
      <c r="L318" s="209"/>
      <c r="M318" s="210"/>
      <c r="N318" s="211"/>
      <c r="O318" s="211"/>
      <c r="P318" s="211"/>
      <c r="Q318" s="211"/>
      <c r="R318" s="211"/>
      <c r="S318" s="211"/>
      <c r="T318" s="212"/>
      <c r="AT318" s="213" t="s">
        <v>191</v>
      </c>
      <c r="AU318" s="213" t="s">
        <v>81</v>
      </c>
      <c r="AV318" s="14" t="s">
        <v>81</v>
      </c>
      <c r="AW318" s="14" t="s">
        <v>32</v>
      </c>
      <c r="AX318" s="14" t="s">
        <v>71</v>
      </c>
      <c r="AY318" s="213" t="s">
        <v>181</v>
      </c>
    </row>
    <row r="319" spans="2:51" s="13" customFormat="1" ht="12">
      <c r="B319" s="192"/>
      <c r="C319" s="193"/>
      <c r="D319" s="194" t="s">
        <v>191</v>
      </c>
      <c r="E319" s="195" t="s">
        <v>19</v>
      </c>
      <c r="F319" s="196" t="s">
        <v>963</v>
      </c>
      <c r="G319" s="193"/>
      <c r="H319" s="195" t="s">
        <v>19</v>
      </c>
      <c r="I319" s="193"/>
      <c r="J319" s="193"/>
      <c r="K319" s="193"/>
      <c r="L319" s="198"/>
      <c r="M319" s="199"/>
      <c r="N319" s="200"/>
      <c r="O319" s="200"/>
      <c r="P319" s="200"/>
      <c r="Q319" s="200"/>
      <c r="R319" s="200"/>
      <c r="S319" s="200"/>
      <c r="T319" s="201"/>
      <c r="AT319" s="202" t="s">
        <v>191</v>
      </c>
      <c r="AU319" s="202" t="s">
        <v>81</v>
      </c>
      <c r="AV319" s="13" t="s">
        <v>79</v>
      </c>
      <c r="AW319" s="13" t="s">
        <v>32</v>
      </c>
      <c r="AX319" s="13" t="s">
        <v>71</v>
      </c>
      <c r="AY319" s="202" t="s">
        <v>181</v>
      </c>
    </row>
    <row r="320" spans="2:51" s="14" customFormat="1" ht="12">
      <c r="B320" s="203"/>
      <c r="C320" s="204"/>
      <c r="D320" s="194" t="s">
        <v>191</v>
      </c>
      <c r="E320" s="205" t="s">
        <v>19</v>
      </c>
      <c r="F320" s="206" t="s">
        <v>208</v>
      </c>
      <c r="G320" s="204"/>
      <c r="H320" s="207">
        <v>3</v>
      </c>
      <c r="I320" s="204"/>
      <c r="J320" s="204"/>
      <c r="K320" s="204"/>
      <c r="L320" s="209"/>
      <c r="M320" s="210"/>
      <c r="N320" s="211"/>
      <c r="O320" s="211"/>
      <c r="P320" s="211"/>
      <c r="Q320" s="211"/>
      <c r="R320" s="211"/>
      <c r="S320" s="211"/>
      <c r="T320" s="212"/>
      <c r="AT320" s="213" t="s">
        <v>191</v>
      </c>
      <c r="AU320" s="213" t="s">
        <v>81</v>
      </c>
      <c r="AV320" s="14" t="s">
        <v>81</v>
      </c>
      <c r="AW320" s="14" t="s">
        <v>32</v>
      </c>
      <c r="AX320" s="14" t="s">
        <v>71</v>
      </c>
      <c r="AY320" s="213" t="s">
        <v>181</v>
      </c>
    </row>
    <row r="321" spans="2:51" s="13" customFormat="1" ht="12">
      <c r="B321" s="192"/>
      <c r="C321" s="193"/>
      <c r="D321" s="194" t="s">
        <v>191</v>
      </c>
      <c r="E321" s="195" t="s">
        <v>19</v>
      </c>
      <c r="F321" s="196" t="s">
        <v>964</v>
      </c>
      <c r="G321" s="193"/>
      <c r="H321" s="195" t="s">
        <v>19</v>
      </c>
      <c r="I321" s="193"/>
      <c r="J321" s="193"/>
      <c r="K321" s="193"/>
      <c r="L321" s="198"/>
      <c r="M321" s="199"/>
      <c r="N321" s="200"/>
      <c r="O321" s="200"/>
      <c r="P321" s="200"/>
      <c r="Q321" s="200"/>
      <c r="R321" s="200"/>
      <c r="S321" s="200"/>
      <c r="T321" s="201"/>
      <c r="AT321" s="202" t="s">
        <v>191</v>
      </c>
      <c r="AU321" s="202" t="s">
        <v>81</v>
      </c>
      <c r="AV321" s="13" t="s">
        <v>79</v>
      </c>
      <c r="AW321" s="13" t="s">
        <v>32</v>
      </c>
      <c r="AX321" s="13" t="s">
        <v>71</v>
      </c>
      <c r="AY321" s="202" t="s">
        <v>181</v>
      </c>
    </row>
    <row r="322" spans="2:51" s="14" customFormat="1" ht="12">
      <c r="B322" s="203"/>
      <c r="C322" s="204"/>
      <c r="D322" s="194" t="s">
        <v>191</v>
      </c>
      <c r="E322" s="205" t="s">
        <v>19</v>
      </c>
      <c r="F322" s="206" t="s">
        <v>208</v>
      </c>
      <c r="G322" s="204"/>
      <c r="H322" s="207">
        <v>3</v>
      </c>
      <c r="I322" s="204"/>
      <c r="J322" s="204"/>
      <c r="K322" s="204"/>
      <c r="L322" s="209"/>
      <c r="M322" s="210"/>
      <c r="N322" s="211"/>
      <c r="O322" s="211"/>
      <c r="P322" s="211"/>
      <c r="Q322" s="211"/>
      <c r="R322" s="211"/>
      <c r="S322" s="211"/>
      <c r="T322" s="212"/>
      <c r="AT322" s="213" t="s">
        <v>191</v>
      </c>
      <c r="AU322" s="213" t="s">
        <v>81</v>
      </c>
      <c r="AV322" s="14" t="s">
        <v>81</v>
      </c>
      <c r="AW322" s="14" t="s">
        <v>32</v>
      </c>
      <c r="AX322" s="14" t="s">
        <v>71</v>
      </c>
      <c r="AY322" s="213" t="s">
        <v>181</v>
      </c>
    </row>
    <row r="323" spans="2:51" s="13" customFormat="1" ht="12">
      <c r="B323" s="192"/>
      <c r="C323" s="193"/>
      <c r="D323" s="194" t="s">
        <v>191</v>
      </c>
      <c r="E323" s="195" t="s">
        <v>19</v>
      </c>
      <c r="F323" s="196" t="s">
        <v>965</v>
      </c>
      <c r="G323" s="193"/>
      <c r="H323" s="195" t="s">
        <v>19</v>
      </c>
      <c r="I323" s="193"/>
      <c r="J323" s="193"/>
      <c r="K323" s="193"/>
      <c r="L323" s="198"/>
      <c r="M323" s="199"/>
      <c r="N323" s="200"/>
      <c r="O323" s="200"/>
      <c r="P323" s="200"/>
      <c r="Q323" s="200"/>
      <c r="R323" s="200"/>
      <c r="S323" s="200"/>
      <c r="T323" s="201"/>
      <c r="AT323" s="202" t="s">
        <v>191</v>
      </c>
      <c r="AU323" s="202" t="s">
        <v>81</v>
      </c>
      <c r="AV323" s="13" t="s">
        <v>79</v>
      </c>
      <c r="AW323" s="13" t="s">
        <v>32</v>
      </c>
      <c r="AX323" s="13" t="s">
        <v>71</v>
      </c>
      <c r="AY323" s="202" t="s">
        <v>181</v>
      </c>
    </row>
    <row r="324" spans="2:51" s="14" customFormat="1" ht="12">
      <c r="B324" s="203"/>
      <c r="C324" s="204"/>
      <c r="D324" s="194" t="s">
        <v>191</v>
      </c>
      <c r="E324" s="205" t="s">
        <v>19</v>
      </c>
      <c r="F324" s="206" t="s">
        <v>79</v>
      </c>
      <c r="G324" s="204"/>
      <c r="H324" s="207">
        <v>1</v>
      </c>
      <c r="I324" s="204"/>
      <c r="J324" s="204"/>
      <c r="K324" s="204"/>
      <c r="L324" s="209"/>
      <c r="M324" s="210"/>
      <c r="N324" s="211"/>
      <c r="O324" s="211"/>
      <c r="P324" s="211"/>
      <c r="Q324" s="211"/>
      <c r="R324" s="211"/>
      <c r="S324" s="211"/>
      <c r="T324" s="212"/>
      <c r="AT324" s="213" t="s">
        <v>191</v>
      </c>
      <c r="AU324" s="213" t="s">
        <v>81</v>
      </c>
      <c r="AV324" s="14" t="s">
        <v>81</v>
      </c>
      <c r="AW324" s="14" t="s">
        <v>32</v>
      </c>
      <c r="AX324" s="14" t="s">
        <v>71</v>
      </c>
      <c r="AY324" s="213" t="s">
        <v>181</v>
      </c>
    </row>
    <row r="325" spans="2:51" s="15" customFormat="1" ht="12">
      <c r="B325" s="214"/>
      <c r="C325" s="215"/>
      <c r="D325" s="194" t="s">
        <v>191</v>
      </c>
      <c r="E325" s="216" t="s">
        <v>19</v>
      </c>
      <c r="F325" s="217" t="s">
        <v>196</v>
      </c>
      <c r="G325" s="215"/>
      <c r="H325" s="218">
        <v>11</v>
      </c>
      <c r="I325" s="215"/>
      <c r="J325" s="215"/>
      <c r="K325" s="215"/>
      <c r="L325" s="220"/>
      <c r="M325" s="221"/>
      <c r="N325" s="222"/>
      <c r="O325" s="222"/>
      <c r="P325" s="222"/>
      <c r="Q325" s="222"/>
      <c r="R325" s="222"/>
      <c r="S325" s="222"/>
      <c r="T325" s="223"/>
      <c r="AT325" s="224" t="s">
        <v>191</v>
      </c>
      <c r="AU325" s="224" t="s">
        <v>81</v>
      </c>
      <c r="AV325" s="15" t="s">
        <v>189</v>
      </c>
      <c r="AW325" s="15" t="s">
        <v>32</v>
      </c>
      <c r="AX325" s="15" t="s">
        <v>79</v>
      </c>
      <c r="AY325" s="224" t="s">
        <v>181</v>
      </c>
    </row>
    <row r="326" spans="2:51" s="13" customFormat="1" ht="12">
      <c r="B326" s="192"/>
      <c r="C326" s="193"/>
      <c r="D326" s="194" t="s">
        <v>191</v>
      </c>
      <c r="E326" s="195" t="s">
        <v>19</v>
      </c>
      <c r="F326" s="196" t="s">
        <v>254</v>
      </c>
      <c r="G326" s="193"/>
      <c r="H326" s="195" t="s">
        <v>19</v>
      </c>
      <c r="I326" s="193"/>
      <c r="J326" s="193"/>
      <c r="K326" s="193"/>
      <c r="L326" s="198"/>
      <c r="M326" s="199"/>
      <c r="N326" s="200"/>
      <c r="O326" s="200"/>
      <c r="P326" s="200"/>
      <c r="Q326" s="200"/>
      <c r="R326" s="200"/>
      <c r="S326" s="200"/>
      <c r="T326" s="201"/>
      <c r="AT326" s="202" t="s">
        <v>191</v>
      </c>
      <c r="AU326" s="202" t="s">
        <v>81</v>
      </c>
      <c r="AV326" s="13" t="s">
        <v>79</v>
      </c>
      <c r="AW326" s="13" t="s">
        <v>32</v>
      </c>
      <c r="AX326" s="13" t="s">
        <v>71</v>
      </c>
      <c r="AY326" s="202" t="s">
        <v>181</v>
      </c>
    </row>
    <row r="327" spans="1:65" s="2" customFormat="1" ht="24.15" customHeight="1">
      <c r="A327" s="34"/>
      <c r="B327" s="35"/>
      <c r="C327" s="178" t="s">
        <v>7</v>
      </c>
      <c r="D327" s="178" t="s">
        <v>183</v>
      </c>
      <c r="E327" s="179" t="s">
        <v>966</v>
      </c>
      <c r="F327" s="180" t="s">
        <v>967</v>
      </c>
      <c r="G327" s="181" t="s">
        <v>223</v>
      </c>
      <c r="H327" s="182">
        <v>10</v>
      </c>
      <c r="I327" s="241"/>
      <c r="J327" s="184">
        <f>ROUND(I327*H327,2)</f>
        <v>0</v>
      </c>
      <c r="K327" s="180" t="s">
        <v>187</v>
      </c>
      <c r="L327" s="185"/>
      <c r="M327" s="186" t="s">
        <v>19</v>
      </c>
      <c r="N327" s="187" t="s">
        <v>42</v>
      </c>
      <c r="O327" s="64"/>
      <c r="P327" s="188">
        <f>O327*H327</f>
        <v>0</v>
      </c>
      <c r="Q327" s="188">
        <v>0.17431</v>
      </c>
      <c r="R327" s="188">
        <f>Q327*H327</f>
        <v>1.7430999999999999</v>
      </c>
      <c r="S327" s="188">
        <v>0</v>
      </c>
      <c r="T327" s="189">
        <f>S327*H327</f>
        <v>0</v>
      </c>
      <c r="U327" s="34"/>
      <c r="V327" s="34"/>
      <c r="W327" s="34"/>
      <c r="X327" s="34"/>
      <c r="Y327" s="34"/>
      <c r="Z327" s="34"/>
      <c r="AA327" s="34"/>
      <c r="AB327" s="34"/>
      <c r="AC327" s="34"/>
      <c r="AD327" s="34"/>
      <c r="AE327" s="34"/>
      <c r="AR327" s="190" t="s">
        <v>188</v>
      </c>
      <c r="AT327" s="190" t="s">
        <v>183</v>
      </c>
      <c r="AU327" s="190" t="s">
        <v>81</v>
      </c>
      <c r="AY327" s="17" t="s">
        <v>181</v>
      </c>
      <c r="BE327" s="191">
        <f>IF(N327="základní",J327,0)</f>
        <v>0</v>
      </c>
      <c r="BF327" s="191">
        <f>IF(N327="snížená",J327,0)</f>
        <v>0</v>
      </c>
      <c r="BG327" s="191">
        <f>IF(N327="zákl. přenesená",J327,0)</f>
        <v>0</v>
      </c>
      <c r="BH327" s="191">
        <f>IF(N327="sníž. přenesená",J327,0)</f>
        <v>0</v>
      </c>
      <c r="BI327" s="191">
        <f>IF(N327="nulová",J327,0)</f>
        <v>0</v>
      </c>
      <c r="BJ327" s="17" t="s">
        <v>79</v>
      </c>
      <c r="BK327" s="191">
        <f>ROUND(I327*H327,2)</f>
        <v>0</v>
      </c>
      <c r="BL327" s="17" t="s">
        <v>189</v>
      </c>
      <c r="BM327" s="190" t="s">
        <v>968</v>
      </c>
    </row>
    <row r="328" spans="2:51" s="13" customFormat="1" ht="12">
      <c r="B328" s="192"/>
      <c r="C328" s="193"/>
      <c r="D328" s="194" t="s">
        <v>191</v>
      </c>
      <c r="E328" s="195" t="s">
        <v>19</v>
      </c>
      <c r="F328" s="196" t="s">
        <v>969</v>
      </c>
      <c r="G328" s="193"/>
      <c r="H328" s="195" t="s">
        <v>19</v>
      </c>
      <c r="I328" s="193"/>
      <c r="J328" s="193"/>
      <c r="K328" s="193"/>
      <c r="L328" s="198"/>
      <c r="M328" s="199"/>
      <c r="N328" s="200"/>
      <c r="O328" s="200"/>
      <c r="P328" s="200"/>
      <c r="Q328" s="200"/>
      <c r="R328" s="200"/>
      <c r="S328" s="200"/>
      <c r="T328" s="201"/>
      <c r="AT328" s="202" t="s">
        <v>191</v>
      </c>
      <c r="AU328" s="202" t="s">
        <v>81</v>
      </c>
      <c r="AV328" s="13" t="s">
        <v>79</v>
      </c>
      <c r="AW328" s="13" t="s">
        <v>32</v>
      </c>
      <c r="AX328" s="13" t="s">
        <v>71</v>
      </c>
      <c r="AY328" s="202" t="s">
        <v>181</v>
      </c>
    </row>
    <row r="329" spans="2:51" s="14" customFormat="1" ht="12">
      <c r="B329" s="203"/>
      <c r="C329" s="204"/>
      <c r="D329" s="194" t="s">
        <v>191</v>
      </c>
      <c r="E329" s="205" t="s">
        <v>19</v>
      </c>
      <c r="F329" s="206" t="s">
        <v>81</v>
      </c>
      <c r="G329" s="204"/>
      <c r="H329" s="207">
        <v>2</v>
      </c>
      <c r="I329" s="204"/>
      <c r="J329" s="204"/>
      <c r="K329" s="204"/>
      <c r="L329" s="209"/>
      <c r="M329" s="210"/>
      <c r="N329" s="211"/>
      <c r="O329" s="211"/>
      <c r="P329" s="211"/>
      <c r="Q329" s="211"/>
      <c r="R329" s="211"/>
      <c r="S329" s="211"/>
      <c r="T329" s="212"/>
      <c r="AT329" s="213" t="s">
        <v>191</v>
      </c>
      <c r="AU329" s="213" t="s">
        <v>81</v>
      </c>
      <c r="AV329" s="14" t="s">
        <v>81</v>
      </c>
      <c r="AW329" s="14" t="s">
        <v>32</v>
      </c>
      <c r="AX329" s="14" t="s">
        <v>71</v>
      </c>
      <c r="AY329" s="213" t="s">
        <v>181</v>
      </c>
    </row>
    <row r="330" spans="2:51" s="13" customFormat="1" ht="12">
      <c r="B330" s="192"/>
      <c r="C330" s="193"/>
      <c r="D330" s="194" t="s">
        <v>191</v>
      </c>
      <c r="E330" s="195" t="s">
        <v>19</v>
      </c>
      <c r="F330" s="196" t="s">
        <v>970</v>
      </c>
      <c r="G330" s="193"/>
      <c r="H330" s="195" t="s">
        <v>19</v>
      </c>
      <c r="I330" s="193"/>
      <c r="J330" s="193"/>
      <c r="K330" s="193"/>
      <c r="L330" s="198"/>
      <c r="M330" s="199"/>
      <c r="N330" s="200"/>
      <c r="O330" s="200"/>
      <c r="P330" s="200"/>
      <c r="Q330" s="200"/>
      <c r="R330" s="200"/>
      <c r="S330" s="200"/>
      <c r="T330" s="201"/>
      <c r="AT330" s="202" t="s">
        <v>191</v>
      </c>
      <c r="AU330" s="202" t="s">
        <v>81</v>
      </c>
      <c r="AV330" s="13" t="s">
        <v>79</v>
      </c>
      <c r="AW330" s="13" t="s">
        <v>32</v>
      </c>
      <c r="AX330" s="13" t="s">
        <v>71</v>
      </c>
      <c r="AY330" s="202" t="s">
        <v>181</v>
      </c>
    </row>
    <row r="331" spans="2:51" s="14" customFormat="1" ht="12">
      <c r="B331" s="203"/>
      <c r="C331" s="204"/>
      <c r="D331" s="194" t="s">
        <v>191</v>
      </c>
      <c r="E331" s="205" t="s">
        <v>19</v>
      </c>
      <c r="F331" s="206" t="s">
        <v>81</v>
      </c>
      <c r="G331" s="204"/>
      <c r="H331" s="207">
        <v>2</v>
      </c>
      <c r="I331" s="204"/>
      <c r="J331" s="204"/>
      <c r="K331" s="204"/>
      <c r="L331" s="209"/>
      <c r="M331" s="210"/>
      <c r="N331" s="211"/>
      <c r="O331" s="211"/>
      <c r="P331" s="211"/>
      <c r="Q331" s="211"/>
      <c r="R331" s="211"/>
      <c r="S331" s="211"/>
      <c r="T331" s="212"/>
      <c r="AT331" s="213" t="s">
        <v>191</v>
      </c>
      <c r="AU331" s="213" t="s">
        <v>81</v>
      </c>
      <c r="AV331" s="14" t="s">
        <v>81</v>
      </c>
      <c r="AW331" s="14" t="s">
        <v>32</v>
      </c>
      <c r="AX331" s="14" t="s">
        <v>71</v>
      </c>
      <c r="AY331" s="213" t="s">
        <v>181</v>
      </c>
    </row>
    <row r="332" spans="2:51" s="13" customFormat="1" ht="12">
      <c r="B332" s="192"/>
      <c r="C332" s="193"/>
      <c r="D332" s="194" t="s">
        <v>191</v>
      </c>
      <c r="E332" s="195" t="s">
        <v>19</v>
      </c>
      <c r="F332" s="196" t="s">
        <v>971</v>
      </c>
      <c r="G332" s="193"/>
      <c r="H332" s="195" t="s">
        <v>19</v>
      </c>
      <c r="I332" s="193"/>
      <c r="J332" s="193"/>
      <c r="K332" s="193"/>
      <c r="L332" s="198"/>
      <c r="M332" s="199"/>
      <c r="N332" s="200"/>
      <c r="O332" s="200"/>
      <c r="P332" s="200"/>
      <c r="Q332" s="200"/>
      <c r="R332" s="200"/>
      <c r="S332" s="200"/>
      <c r="T332" s="201"/>
      <c r="AT332" s="202" t="s">
        <v>191</v>
      </c>
      <c r="AU332" s="202" t="s">
        <v>81</v>
      </c>
      <c r="AV332" s="13" t="s">
        <v>79</v>
      </c>
      <c r="AW332" s="13" t="s">
        <v>32</v>
      </c>
      <c r="AX332" s="13" t="s">
        <v>71</v>
      </c>
      <c r="AY332" s="202" t="s">
        <v>181</v>
      </c>
    </row>
    <row r="333" spans="2:51" s="14" customFormat="1" ht="12">
      <c r="B333" s="203"/>
      <c r="C333" s="204"/>
      <c r="D333" s="194" t="s">
        <v>191</v>
      </c>
      <c r="E333" s="205" t="s">
        <v>19</v>
      </c>
      <c r="F333" s="206" t="s">
        <v>81</v>
      </c>
      <c r="G333" s="204"/>
      <c r="H333" s="207">
        <v>2</v>
      </c>
      <c r="I333" s="204"/>
      <c r="J333" s="204"/>
      <c r="K333" s="204"/>
      <c r="L333" s="209"/>
      <c r="M333" s="210"/>
      <c r="N333" s="211"/>
      <c r="O333" s="211"/>
      <c r="P333" s="211"/>
      <c r="Q333" s="211"/>
      <c r="R333" s="211"/>
      <c r="S333" s="211"/>
      <c r="T333" s="212"/>
      <c r="AT333" s="213" t="s">
        <v>191</v>
      </c>
      <c r="AU333" s="213" t="s">
        <v>81</v>
      </c>
      <c r="AV333" s="14" t="s">
        <v>81</v>
      </c>
      <c r="AW333" s="14" t="s">
        <v>32</v>
      </c>
      <c r="AX333" s="14" t="s">
        <v>71</v>
      </c>
      <c r="AY333" s="213" t="s">
        <v>181</v>
      </c>
    </row>
    <row r="334" spans="2:51" s="13" customFormat="1" ht="12">
      <c r="B334" s="192"/>
      <c r="C334" s="193"/>
      <c r="D334" s="194" t="s">
        <v>191</v>
      </c>
      <c r="E334" s="195" t="s">
        <v>19</v>
      </c>
      <c r="F334" s="196" t="s">
        <v>972</v>
      </c>
      <c r="G334" s="193"/>
      <c r="H334" s="195" t="s">
        <v>19</v>
      </c>
      <c r="I334" s="193"/>
      <c r="J334" s="193"/>
      <c r="K334" s="193"/>
      <c r="L334" s="198"/>
      <c r="M334" s="199"/>
      <c r="N334" s="200"/>
      <c r="O334" s="200"/>
      <c r="P334" s="200"/>
      <c r="Q334" s="200"/>
      <c r="R334" s="200"/>
      <c r="S334" s="200"/>
      <c r="T334" s="201"/>
      <c r="AT334" s="202" t="s">
        <v>191</v>
      </c>
      <c r="AU334" s="202" t="s">
        <v>81</v>
      </c>
      <c r="AV334" s="13" t="s">
        <v>79</v>
      </c>
      <c r="AW334" s="13" t="s">
        <v>32</v>
      </c>
      <c r="AX334" s="13" t="s">
        <v>71</v>
      </c>
      <c r="AY334" s="202" t="s">
        <v>181</v>
      </c>
    </row>
    <row r="335" spans="2:51" s="14" customFormat="1" ht="12">
      <c r="B335" s="203"/>
      <c r="C335" s="204"/>
      <c r="D335" s="194" t="s">
        <v>191</v>
      </c>
      <c r="E335" s="205" t="s">
        <v>19</v>
      </c>
      <c r="F335" s="206" t="s">
        <v>81</v>
      </c>
      <c r="G335" s="204"/>
      <c r="H335" s="207">
        <v>2</v>
      </c>
      <c r="I335" s="204"/>
      <c r="J335" s="204"/>
      <c r="K335" s="204"/>
      <c r="L335" s="209"/>
      <c r="M335" s="210"/>
      <c r="N335" s="211"/>
      <c r="O335" s="211"/>
      <c r="P335" s="211"/>
      <c r="Q335" s="211"/>
      <c r="R335" s="211"/>
      <c r="S335" s="211"/>
      <c r="T335" s="212"/>
      <c r="AT335" s="213" t="s">
        <v>191</v>
      </c>
      <c r="AU335" s="213" t="s">
        <v>81</v>
      </c>
      <c r="AV335" s="14" t="s">
        <v>81</v>
      </c>
      <c r="AW335" s="14" t="s">
        <v>32</v>
      </c>
      <c r="AX335" s="14" t="s">
        <v>71</v>
      </c>
      <c r="AY335" s="213" t="s">
        <v>181</v>
      </c>
    </row>
    <row r="336" spans="2:51" s="13" customFormat="1" ht="12">
      <c r="B336" s="192"/>
      <c r="C336" s="193"/>
      <c r="D336" s="194" t="s">
        <v>191</v>
      </c>
      <c r="E336" s="195" t="s">
        <v>19</v>
      </c>
      <c r="F336" s="196" t="s">
        <v>973</v>
      </c>
      <c r="G336" s="193"/>
      <c r="H336" s="195" t="s">
        <v>19</v>
      </c>
      <c r="I336" s="193"/>
      <c r="J336" s="193"/>
      <c r="K336" s="193"/>
      <c r="L336" s="198"/>
      <c r="M336" s="199"/>
      <c r="N336" s="200"/>
      <c r="O336" s="200"/>
      <c r="P336" s="200"/>
      <c r="Q336" s="200"/>
      <c r="R336" s="200"/>
      <c r="S336" s="200"/>
      <c r="T336" s="201"/>
      <c r="AT336" s="202" t="s">
        <v>191</v>
      </c>
      <c r="AU336" s="202" t="s">
        <v>81</v>
      </c>
      <c r="AV336" s="13" t="s">
        <v>79</v>
      </c>
      <c r="AW336" s="13" t="s">
        <v>32</v>
      </c>
      <c r="AX336" s="13" t="s">
        <v>71</v>
      </c>
      <c r="AY336" s="202" t="s">
        <v>181</v>
      </c>
    </row>
    <row r="337" spans="2:51" s="14" customFormat="1" ht="12">
      <c r="B337" s="203"/>
      <c r="C337" s="204"/>
      <c r="D337" s="194" t="s">
        <v>191</v>
      </c>
      <c r="E337" s="205" t="s">
        <v>19</v>
      </c>
      <c r="F337" s="206" t="s">
        <v>81</v>
      </c>
      <c r="G337" s="204"/>
      <c r="H337" s="207">
        <v>2</v>
      </c>
      <c r="I337" s="204"/>
      <c r="J337" s="204"/>
      <c r="K337" s="204"/>
      <c r="L337" s="209"/>
      <c r="M337" s="210"/>
      <c r="N337" s="211"/>
      <c r="O337" s="211"/>
      <c r="P337" s="211"/>
      <c r="Q337" s="211"/>
      <c r="R337" s="211"/>
      <c r="S337" s="211"/>
      <c r="T337" s="212"/>
      <c r="AT337" s="213" t="s">
        <v>191</v>
      </c>
      <c r="AU337" s="213" t="s">
        <v>81</v>
      </c>
      <c r="AV337" s="14" t="s">
        <v>81</v>
      </c>
      <c r="AW337" s="14" t="s">
        <v>32</v>
      </c>
      <c r="AX337" s="14" t="s">
        <v>71</v>
      </c>
      <c r="AY337" s="213" t="s">
        <v>181</v>
      </c>
    </row>
    <row r="338" spans="2:51" s="15" customFormat="1" ht="12">
      <c r="B338" s="214"/>
      <c r="C338" s="215"/>
      <c r="D338" s="194" t="s">
        <v>191</v>
      </c>
      <c r="E338" s="216" t="s">
        <v>19</v>
      </c>
      <c r="F338" s="217" t="s">
        <v>196</v>
      </c>
      <c r="G338" s="215"/>
      <c r="H338" s="218">
        <v>10</v>
      </c>
      <c r="I338" s="215"/>
      <c r="J338" s="215"/>
      <c r="K338" s="215"/>
      <c r="L338" s="220"/>
      <c r="M338" s="221"/>
      <c r="N338" s="222"/>
      <c r="O338" s="222"/>
      <c r="P338" s="222"/>
      <c r="Q338" s="222"/>
      <c r="R338" s="222"/>
      <c r="S338" s="222"/>
      <c r="T338" s="223"/>
      <c r="AT338" s="224" t="s">
        <v>191</v>
      </c>
      <c r="AU338" s="224" t="s">
        <v>81</v>
      </c>
      <c r="AV338" s="15" t="s">
        <v>189</v>
      </c>
      <c r="AW338" s="15" t="s">
        <v>32</v>
      </c>
      <c r="AX338" s="15" t="s">
        <v>79</v>
      </c>
      <c r="AY338" s="224" t="s">
        <v>181</v>
      </c>
    </row>
    <row r="339" spans="2:51" s="13" customFormat="1" ht="12">
      <c r="B339" s="192"/>
      <c r="C339" s="193"/>
      <c r="D339" s="194" t="s">
        <v>191</v>
      </c>
      <c r="E339" s="195" t="s">
        <v>19</v>
      </c>
      <c r="F339" s="196" t="s">
        <v>254</v>
      </c>
      <c r="G339" s="193"/>
      <c r="H339" s="195" t="s">
        <v>19</v>
      </c>
      <c r="I339" s="193"/>
      <c r="J339" s="193"/>
      <c r="K339" s="193"/>
      <c r="L339" s="198"/>
      <c r="M339" s="199"/>
      <c r="N339" s="200"/>
      <c r="O339" s="200"/>
      <c r="P339" s="200"/>
      <c r="Q339" s="200"/>
      <c r="R339" s="200"/>
      <c r="S339" s="200"/>
      <c r="T339" s="201"/>
      <c r="AT339" s="202" t="s">
        <v>191</v>
      </c>
      <c r="AU339" s="202" t="s">
        <v>81</v>
      </c>
      <c r="AV339" s="13" t="s">
        <v>79</v>
      </c>
      <c r="AW339" s="13" t="s">
        <v>32</v>
      </c>
      <c r="AX339" s="13" t="s">
        <v>71</v>
      </c>
      <c r="AY339" s="202" t="s">
        <v>181</v>
      </c>
    </row>
    <row r="340" spans="1:65" s="2" customFormat="1" ht="24.15" customHeight="1">
      <c r="A340" s="34"/>
      <c r="B340" s="35"/>
      <c r="C340" s="178" t="s">
        <v>429</v>
      </c>
      <c r="D340" s="178" t="s">
        <v>183</v>
      </c>
      <c r="E340" s="179" t="s">
        <v>974</v>
      </c>
      <c r="F340" s="180" t="s">
        <v>975</v>
      </c>
      <c r="G340" s="181" t="s">
        <v>223</v>
      </c>
      <c r="H340" s="182">
        <v>11</v>
      </c>
      <c r="I340" s="241"/>
      <c r="J340" s="184">
        <f>ROUND(I340*H340,2)</f>
        <v>0</v>
      </c>
      <c r="K340" s="180" t="s">
        <v>187</v>
      </c>
      <c r="L340" s="185"/>
      <c r="M340" s="186" t="s">
        <v>19</v>
      </c>
      <c r="N340" s="187" t="s">
        <v>42</v>
      </c>
      <c r="O340" s="64"/>
      <c r="P340" s="188">
        <f>O340*H340</f>
        <v>0</v>
      </c>
      <c r="Q340" s="188">
        <v>0.17827</v>
      </c>
      <c r="R340" s="188">
        <f>Q340*H340</f>
        <v>1.96097</v>
      </c>
      <c r="S340" s="188">
        <v>0</v>
      </c>
      <c r="T340" s="189">
        <f>S340*H340</f>
        <v>0</v>
      </c>
      <c r="U340" s="34"/>
      <c r="V340" s="34"/>
      <c r="W340" s="34"/>
      <c r="X340" s="34"/>
      <c r="Y340" s="34"/>
      <c r="Z340" s="34"/>
      <c r="AA340" s="34"/>
      <c r="AB340" s="34"/>
      <c r="AC340" s="34"/>
      <c r="AD340" s="34"/>
      <c r="AE340" s="34"/>
      <c r="AR340" s="190" t="s">
        <v>188</v>
      </c>
      <c r="AT340" s="190" t="s">
        <v>183</v>
      </c>
      <c r="AU340" s="190" t="s">
        <v>81</v>
      </c>
      <c r="AY340" s="17" t="s">
        <v>181</v>
      </c>
      <c r="BE340" s="191">
        <f>IF(N340="základní",J340,0)</f>
        <v>0</v>
      </c>
      <c r="BF340" s="191">
        <f>IF(N340="snížená",J340,0)</f>
        <v>0</v>
      </c>
      <c r="BG340" s="191">
        <f>IF(N340="zákl. přenesená",J340,0)</f>
        <v>0</v>
      </c>
      <c r="BH340" s="191">
        <f>IF(N340="sníž. přenesená",J340,0)</f>
        <v>0</v>
      </c>
      <c r="BI340" s="191">
        <f>IF(N340="nulová",J340,0)</f>
        <v>0</v>
      </c>
      <c r="BJ340" s="17" t="s">
        <v>79</v>
      </c>
      <c r="BK340" s="191">
        <f>ROUND(I340*H340,2)</f>
        <v>0</v>
      </c>
      <c r="BL340" s="17" t="s">
        <v>189</v>
      </c>
      <c r="BM340" s="190" t="s">
        <v>976</v>
      </c>
    </row>
    <row r="341" spans="2:51" s="13" customFormat="1" ht="12">
      <c r="B341" s="192"/>
      <c r="C341" s="193"/>
      <c r="D341" s="194" t="s">
        <v>191</v>
      </c>
      <c r="E341" s="195" t="s">
        <v>19</v>
      </c>
      <c r="F341" s="196" t="s">
        <v>977</v>
      </c>
      <c r="G341" s="193"/>
      <c r="H341" s="195" t="s">
        <v>19</v>
      </c>
      <c r="I341" s="193"/>
      <c r="J341" s="193"/>
      <c r="K341" s="193"/>
      <c r="L341" s="198"/>
      <c r="M341" s="199"/>
      <c r="N341" s="200"/>
      <c r="O341" s="200"/>
      <c r="P341" s="200"/>
      <c r="Q341" s="200"/>
      <c r="R341" s="200"/>
      <c r="S341" s="200"/>
      <c r="T341" s="201"/>
      <c r="AT341" s="202" t="s">
        <v>191</v>
      </c>
      <c r="AU341" s="202" t="s">
        <v>81</v>
      </c>
      <c r="AV341" s="13" t="s">
        <v>79</v>
      </c>
      <c r="AW341" s="13" t="s">
        <v>32</v>
      </c>
      <c r="AX341" s="13" t="s">
        <v>71</v>
      </c>
      <c r="AY341" s="202" t="s">
        <v>181</v>
      </c>
    </row>
    <row r="342" spans="2:51" s="14" customFormat="1" ht="12">
      <c r="B342" s="203"/>
      <c r="C342" s="204"/>
      <c r="D342" s="194" t="s">
        <v>191</v>
      </c>
      <c r="E342" s="205" t="s">
        <v>19</v>
      </c>
      <c r="F342" s="206" t="s">
        <v>208</v>
      </c>
      <c r="G342" s="204"/>
      <c r="H342" s="207">
        <v>3</v>
      </c>
      <c r="I342" s="204"/>
      <c r="J342" s="204"/>
      <c r="K342" s="204"/>
      <c r="L342" s="209"/>
      <c r="M342" s="210"/>
      <c r="N342" s="211"/>
      <c r="O342" s="211"/>
      <c r="P342" s="211"/>
      <c r="Q342" s="211"/>
      <c r="R342" s="211"/>
      <c r="S342" s="211"/>
      <c r="T342" s="212"/>
      <c r="AT342" s="213" t="s">
        <v>191</v>
      </c>
      <c r="AU342" s="213" t="s">
        <v>81</v>
      </c>
      <c r="AV342" s="14" t="s">
        <v>81</v>
      </c>
      <c r="AW342" s="14" t="s">
        <v>32</v>
      </c>
      <c r="AX342" s="14" t="s">
        <v>71</v>
      </c>
      <c r="AY342" s="213" t="s">
        <v>181</v>
      </c>
    </row>
    <row r="343" spans="2:51" s="13" customFormat="1" ht="12">
      <c r="B343" s="192"/>
      <c r="C343" s="193"/>
      <c r="D343" s="194" t="s">
        <v>191</v>
      </c>
      <c r="E343" s="195" t="s">
        <v>19</v>
      </c>
      <c r="F343" s="196" t="s">
        <v>978</v>
      </c>
      <c r="G343" s="193"/>
      <c r="H343" s="195" t="s">
        <v>19</v>
      </c>
      <c r="I343" s="193"/>
      <c r="J343" s="193"/>
      <c r="K343" s="193"/>
      <c r="L343" s="198"/>
      <c r="M343" s="199"/>
      <c r="N343" s="200"/>
      <c r="O343" s="200"/>
      <c r="P343" s="200"/>
      <c r="Q343" s="200"/>
      <c r="R343" s="200"/>
      <c r="S343" s="200"/>
      <c r="T343" s="201"/>
      <c r="AT343" s="202" t="s">
        <v>191</v>
      </c>
      <c r="AU343" s="202" t="s">
        <v>81</v>
      </c>
      <c r="AV343" s="13" t="s">
        <v>79</v>
      </c>
      <c r="AW343" s="13" t="s">
        <v>32</v>
      </c>
      <c r="AX343" s="13" t="s">
        <v>71</v>
      </c>
      <c r="AY343" s="202" t="s">
        <v>181</v>
      </c>
    </row>
    <row r="344" spans="2:51" s="14" customFormat="1" ht="12">
      <c r="B344" s="203"/>
      <c r="C344" s="204"/>
      <c r="D344" s="194" t="s">
        <v>191</v>
      </c>
      <c r="E344" s="205" t="s">
        <v>19</v>
      </c>
      <c r="F344" s="206" t="s">
        <v>81</v>
      </c>
      <c r="G344" s="204"/>
      <c r="H344" s="207">
        <v>2</v>
      </c>
      <c r="I344" s="204"/>
      <c r="J344" s="204"/>
      <c r="K344" s="204"/>
      <c r="L344" s="209"/>
      <c r="M344" s="210"/>
      <c r="N344" s="211"/>
      <c r="O344" s="211"/>
      <c r="P344" s="211"/>
      <c r="Q344" s="211"/>
      <c r="R344" s="211"/>
      <c r="S344" s="211"/>
      <c r="T344" s="212"/>
      <c r="AT344" s="213" t="s">
        <v>191</v>
      </c>
      <c r="AU344" s="213" t="s">
        <v>81</v>
      </c>
      <c r="AV344" s="14" t="s">
        <v>81</v>
      </c>
      <c r="AW344" s="14" t="s">
        <v>32</v>
      </c>
      <c r="AX344" s="14" t="s">
        <v>71</v>
      </c>
      <c r="AY344" s="213" t="s">
        <v>181</v>
      </c>
    </row>
    <row r="345" spans="2:51" s="13" customFormat="1" ht="12">
      <c r="B345" s="192"/>
      <c r="C345" s="193"/>
      <c r="D345" s="194" t="s">
        <v>191</v>
      </c>
      <c r="E345" s="195" t="s">
        <v>19</v>
      </c>
      <c r="F345" s="196" t="s">
        <v>979</v>
      </c>
      <c r="G345" s="193"/>
      <c r="H345" s="195" t="s">
        <v>19</v>
      </c>
      <c r="I345" s="193"/>
      <c r="J345" s="193"/>
      <c r="K345" s="193"/>
      <c r="L345" s="198"/>
      <c r="M345" s="199"/>
      <c r="N345" s="200"/>
      <c r="O345" s="200"/>
      <c r="P345" s="200"/>
      <c r="Q345" s="200"/>
      <c r="R345" s="200"/>
      <c r="S345" s="200"/>
      <c r="T345" s="201"/>
      <c r="AT345" s="202" t="s">
        <v>191</v>
      </c>
      <c r="AU345" s="202" t="s">
        <v>81</v>
      </c>
      <c r="AV345" s="13" t="s">
        <v>79</v>
      </c>
      <c r="AW345" s="13" t="s">
        <v>32</v>
      </c>
      <c r="AX345" s="13" t="s">
        <v>71</v>
      </c>
      <c r="AY345" s="202" t="s">
        <v>181</v>
      </c>
    </row>
    <row r="346" spans="2:51" s="14" customFormat="1" ht="12">
      <c r="B346" s="203"/>
      <c r="C346" s="204"/>
      <c r="D346" s="194" t="s">
        <v>191</v>
      </c>
      <c r="E346" s="205" t="s">
        <v>19</v>
      </c>
      <c r="F346" s="206" t="s">
        <v>81</v>
      </c>
      <c r="G346" s="204"/>
      <c r="H346" s="207">
        <v>2</v>
      </c>
      <c r="I346" s="204"/>
      <c r="J346" s="204"/>
      <c r="K346" s="204"/>
      <c r="L346" s="209"/>
      <c r="M346" s="210"/>
      <c r="N346" s="211"/>
      <c r="O346" s="211"/>
      <c r="P346" s="211"/>
      <c r="Q346" s="211"/>
      <c r="R346" s="211"/>
      <c r="S346" s="211"/>
      <c r="T346" s="212"/>
      <c r="AT346" s="213" t="s">
        <v>191</v>
      </c>
      <c r="AU346" s="213" t="s">
        <v>81</v>
      </c>
      <c r="AV346" s="14" t="s">
        <v>81</v>
      </c>
      <c r="AW346" s="14" t="s">
        <v>32</v>
      </c>
      <c r="AX346" s="14" t="s">
        <v>71</v>
      </c>
      <c r="AY346" s="213" t="s">
        <v>181</v>
      </c>
    </row>
    <row r="347" spans="2:51" s="13" customFormat="1" ht="12">
      <c r="B347" s="192"/>
      <c r="C347" s="193"/>
      <c r="D347" s="194" t="s">
        <v>191</v>
      </c>
      <c r="E347" s="195" t="s">
        <v>19</v>
      </c>
      <c r="F347" s="196" t="s">
        <v>980</v>
      </c>
      <c r="G347" s="193"/>
      <c r="H347" s="195" t="s">
        <v>19</v>
      </c>
      <c r="I347" s="193"/>
      <c r="J347" s="193"/>
      <c r="K347" s="193"/>
      <c r="L347" s="198"/>
      <c r="M347" s="199"/>
      <c r="N347" s="200"/>
      <c r="O347" s="200"/>
      <c r="P347" s="200"/>
      <c r="Q347" s="200"/>
      <c r="R347" s="200"/>
      <c r="S347" s="200"/>
      <c r="T347" s="201"/>
      <c r="AT347" s="202" t="s">
        <v>191</v>
      </c>
      <c r="AU347" s="202" t="s">
        <v>81</v>
      </c>
      <c r="AV347" s="13" t="s">
        <v>79</v>
      </c>
      <c r="AW347" s="13" t="s">
        <v>32</v>
      </c>
      <c r="AX347" s="13" t="s">
        <v>71</v>
      </c>
      <c r="AY347" s="202" t="s">
        <v>181</v>
      </c>
    </row>
    <row r="348" spans="2:51" s="14" customFormat="1" ht="12">
      <c r="B348" s="203"/>
      <c r="C348" s="204"/>
      <c r="D348" s="194" t="s">
        <v>191</v>
      </c>
      <c r="E348" s="205" t="s">
        <v>19</v>
      </c>
      <c r="F348" s="206" t="s">
        <v>81</v>
      </c>
      <c r="G348" s="204"/>
      <c r="H348" s="207">
        <v>2</v>
      </c>
      <c r="I348" s="204"/>
      <c r="J348" s="204"/>
      <c r="K348" s="204"/>
      <c r="L348" s="209"/>
      <c r="M348" s="210"/>
      <c r="N348" s="211"/>
      <c r="O348" s="211"/>
      <c r="P348" s="211"/>
      <c r="Q348" s="211"/>
      <c r="R348" s="211"/>
      <c r="S348" s="211"/>
      <c r="T348" s="212"/>
      <c r="AT348" s="213" t="s">
        <v>191</v>
      </c>
      <c r="AU348" s="213" t="s">
        <v>81</v>
      </c>
      <c r="AV348" s="14" t="s">
        <v>81</v>
      </c>
      <c r="AW348" s="14" t="s">
        <v>32</v>
      </c>
      <c r="AX348" s="14" t="s">
        <v>71</v>
      </c>
      <c r="AY348" s="213" t="s">
        <v>181</v>
      </c>
    </row>
    <row r="349" spans="2:51" s="13" customFormat="1" ht="12">
      <c r="B349" s="192"/>
      <c r="C349" s="193"/>
      <c r="D349" s="194" t="s">
        <v>191</v>
      </c>
      <c r="E349" s="195" t="s">
        <v>19</v>
      </c>
      <c r="F349" s="196" t="s">
        <v>981</v>
      </c>
      <c r="G349" s="193"/>
      <c r="H349" s="195" t="s">
        <v>19</v>
      </c>
      <c r="I349" s="193"/>
      <c r="J349" s="193"/>
      <c r="K349" s="193"/>
      <c r="L349" s="198"/>
      <c r="M349" s="199"/>
      <c r="N349" s="200"/>
      <c r="O349" s="200"/>
      <c r="P349" s="200"/>
      <c r="Q349" s="200"/>
      <c r="R349" s="200"/>
      <c r="S349" s="200"/>
      <c r="T349" s="201"/>
      <c r="AT349" s="202" t="s">
        <v>191</v>
      </c>
      <c r="AU349" s="202" t="s">
        <v>81</v>
      </c>
      <c r="AV349" s="13" t="s">
        <v>79</v>
      </c>
      <c r="AW349" s="13" t="s">
        <v>32</v>
      </c>
      <c r="AX349" s="13" t="s">
        <v>71</v>
      </c>
      <c r="AY349" s="202" t="s">
        <v>181</v>
      </c>
    </row>
    <row r="350" spans="2:51" s="14" customFormat="1" ht="12">
      <c r="B350" s="203"/>
      <c r="C350" s="204"/>
      <c r="D350" s="194" t="s">
        <v>191</v>
      </c>
      <c r="E350" s="205" t="s">
        <v>19</v>
      </c>
      <c r="F350" s="206" t="s">
        <v>81</v>
      </c>
      <c r="G350" s="204"/>
      <c r="H350" s="207">
        <v>2</v>
      </c>
      <c r="I350" s="204"/>
      <c r="J350" s="204"/>
      <c r="K350" s="204"/>
      <c r="L350" s="209"/>
      <c r="M350" s="210"/>
      <c r="N350" s="211"/>
      <c r="O350" s="211"/>
      <c r="P350" s="211"/>
      <c r="Q350" s="211"/>
      <c r="R350" s="211"/>
      <c r="S350" s="211"/>
      <c r="T350" s="212"/>
      <c r="AT350" s="213" t="s">
        <v>191</v>
      </c>
      <c r="AU350" s="213" t="s">
        <v>81</v>
      </c>
      <c r="AV350" s="14" t="s">
        <v>81</v>
      </c>
      <c r="AW350" s="14" t="s">
        <v>32</v>
      </c>
      <c r="AX350" s="14" t="s">
        <v>71</v>
      </c>
      <c r="AY350" s="213" t="s">
        <v>181</v>
      </c>
    </row>
    <row r="351" spans="2:51" s="15" customFormat="1" ht="12">
      <c r="B351" s="214"/>
      <c r="C351" s="215"/>
      <c r="D351" s="194" t="s">
        <v>191</v>
      </c>
      <c r="E351" s="216" t="s">
        <v>19</v>
      </c>
      <c r="F351" s="217" t="s">
        <v>196</v>
      </c>
      <c r="G351" s="215"/>
      <c r="H351" s="218">
        <v>11</v>
      </c>
      <c r="I351" s="215"/>
      <c r="J351" s="215"/>
      <c r="K351" s="215"/>
      <c r="L351" s="220"/>
      <c r="M351" s="221"/>
      <c r="N351" s="222"/>
      <c r="O351" s="222"/>
      <c r="P351" s="222"/>
      <c r="Q351" s="222"/>
      <c r="R351" s="222"/>
      <c r="S351" s="222"/>
      <c r="T351" s="223"/>
      <c r="AT351" s="224" t="s">
        <v>191</v>
      </c>
      <c r="AU351" s="224" t="s">
        <v>81</v>
      </c>
      <c r="AV351" s="15" t="s">
        <v>189</v>
      </c>
      <c r="AW351" s="15" t="s">
        <v>32</v>
      </c>
      <c r="AX351" s="15" t="s">
        <v>79</v>
      </c>
      <c r="AY351" s="224" t="s">
        <v>181</v>
      </c>
    </row>
    <row r="352" spans="2:51" s="13" customFormat="1" ht="12">
      <c r="B352" s="192"/>
      <c r="C352" s="193"/>
      <c r="D352" s="194" t="s">
        <v>191</v>
      </c>
      <c r="E352" s="195" t="s">
        <v>19</v>
      </c>
      <c r="F352" s="196" t="s">
        <v>254</v>
      </c>
      <c r="G352" s="193"/>
      <c r="H352" s="195" t="s">
        <v>19</v>
      </c>
      <c r="I352" s="193"/>
      <c r="J352" s="193"/>
      <c r="K352" s="193"/>
      <c r="L352" s="198"/>
      <c r="M352" s="199"/>
      <c r="N352" s="200"/>
      <c r="O352" s="200"/>
      <c r="P352" s="200"/>
      <c r="Q352" s="200"/>
      <c r="R352" s="200"/>
      <c r="S352" s="200"/>
      <c r="T352" s="201"/>
      <c r="AT352" s="202" t="s">
        <v>191</v>
      </c>
      <c r="AU352" s="202" t="s">
        <v>81</v>
      </c>
      <c r="AV352" s="13" t="s">
        <v>79</v>
      </c>
      <c r="AW352" s="13" t="s">
        <v>32</v>
      </c>
      <c r="AX352" s="13" t="s">
        <v>71</v>
      </c>
      <c r="AY352" s="202" t="s">
        <v>181</v>
      </c>
    </row>
    <row r="353" spans="1:65" s="2" customFormat="1" ht="24.15" customHeight="1">
      <c r="A353" s="34"/>
      <c r="B353" s="35"/>
      <c r="C353" s="178" t="s">
        <v>433</v>
      </c>
      <c r="D353" s="178" t="s">
        <v>183</v>
      </c>
      <c r="E353" s="179" t="s">
        <v>982</v>
      </c>
      <c r="F353" s="180" t="s">
        <v>983</v>
      </c>
      <c r="G353" s="181" t="s">
        <v>223</v>
      </c>
      <c r="H353" s="182">
        <v>7</v>
      </c>
      <c r="I353" s="241"/>
      <c r="J353" s="184">
        <f>ROUND(I353*H353,2)</f>
        <v>0</v>
      </c>
      <c r="K353" s="180" t="s">
        <v>187</v>
      </c>
      <c r="L353" s="185"/>
      <c r="M353" s="186" t="s">
        <v>19</v>
      </c>
      <c r="N353" s="187" t="s">
        <v>42</v>
      </c>
      <c r="O353" s="64"/>
      <c r="P353" s="188">
        <f>O353*H353</f>
        <v>0</v>
      </c>
      <c r="Q353" s="188">
        <v>0.18223</v>
      </c>
      <c r="R353" s="188">
        <f>Q353*H353</f>
        <v>1.27561</v>
      </c>
      <c r="S353" s="188">
        <v>0</v>
      </c>
      <c r="T353" s="189">
        <f>S353*H353</f>
        <v>0</v>
      </c>
      <c r="U353" s="34"/>
      <c r="V353" s="34"/>
      <c r="W353" s="34"/>
      <c r="X353" s="34"/>
      <c r="Y353" s="34"/>
      <c r="Z353" s="34"/>
      <c r="AA353" s="34"/>
      <c r="AB353" s="34"/>
      <c r="AC353" s="34"/>
      <c r="AD353" s="34"/>
      <c r="AE353" s="34"/>
      <c r="AR353" s="190" t="s">
        <v>188</v>
      </c>
      <c r="AT353" s="190" t="s">
        <v>183</v>
      </c>
      <c r="AU353" s="190" t="s">
        <v>81</v>
      </c>
      <c r="AY353" s="17" t="s">
        <v>181</v>
      </c>
      <c r="BE353" s="191">
        <f>IF(N353="základní",J353,0)</f>
        <v>0</v>
      </c>
      <c r="BF353" s="191">
        <f>IF(N353="snížená",J353,0)</f>
        <v>0</v>
      </c>
      <c r="BG353" s="191">
        <f>IF(N353="zákl. přenesená",J353,0)</f>
        <v>0</v>
      </c>
      <c r="BH353" s="191">
        <f>IF(N353="sníž. přenesená",J353,0)</f>
        <v>0</v>
      </c>
      <c r="BI353" s="191">
        <f>IF(N353="nulová",J353,0)</f>
        <v>0</v>
      </c>
      <c r="BJ353" s="17" t="s">
        <v>79</v>
      </c>
      <c r="BK353" s="191">
        <f>ROUND(I353*H353,2)</f>
        <v>0</v>
      </c>
      <c r="BL353" s="17" t="s">
        <v>189</v>
      </c>
      <c r="BM353" s="190" t="s">
        <v>984</v>
      </c>
    </row>
    <row r="354" spans="2:51" s="13" customFormat="1" ht="12">
      <c r="B354" s="192"/>
      <c r="C354" s="193"/>
      <c r="D354" s="194" t="s">
        <v>191</v>
      </c>
      <c r="E354" s="195" t="s">
        <v>19</v>
      </c>
      <c r="F354" s="196" t="s">
        <v>985</v>
      </c>
      <c r="G354" s="193"/>
      <c r="H354" s="195" t="s">
        <v>19</v>
      </c>
      <c r="I354" s="193"/>
      <c r="J354" s="193"/>
      <c r="K354" s="193"/>
      <c r="L354" s="198"/>
      <c r="M354" s="199"/>
      <c r="N354" s="200"/>
      <c r="O354" s="200"/>
      <c r="P354" s="200"/>
      <c r="Q354" s="200"/>
      <c r="R354" s="200"/>
      <c r="S354" s="200"/>
      <c r="T354" s="201"/>
      <c r="AT354" s="202" t="s">
        <v>191</v>
      </c>
      <c r="AU354" s="202" t="s">
        <v>81</v>
      </c>
      <c r="AV354" s="13" t="s">
        <v>79</v>
      </c>
      <c r="AW354" s="13" t="s">
        <v>32</v>
      </c>
      <c r="AX354" s="13" t="s">
        <v>71</v>
      </c>
      <c r="AY354" s="202" t="s">
        <v>181</v>
      </c>
    </row>
    <row r="355" spans="2:51" s="14" customFormat="1" ht="12">
      <c r="B355" s="203"/>
      <c r="C355" s="204"/>
      <c r="D355" s="194" t="s">
        <v>191</v>
      </c>
      <c r="E355" s="205" t="s">
        <v>19</v>
      </c>
      <c r="F355" s="206" t="s">
        <v>81</v>
      </c>
      <c r="G355" s="204"/>
      <c r="H355" s="207">
        <v>2</v>
      </c>
      <c r="I355" s="204"/>
      <c r="J355" s="204"/>
      <c r="K355" s="204"/>
      <c r="L355" s="209"/>
      <c r="M355" s="210"/>
      <c r="N355" s="211"/>
      <c r="O355" s="211"/>
      <c r="P355" s="211"/>
      <c r="Q355" s="211"/>
      <c r="R355" s="211"/>
      <c r="S355" s="211"/>
      <c r="T355" s="212"/>
      <c r="AT355" s="213" t="s">
        <v>191</v>
      </c>
      <c r="AU355" s="213" t="s">
        <v>81</v>
      </c>
      <c r="AV355" s="14" t="s">
        <v>81</v>
      </c>
      <c r="AW355" s="14" t="s">
        <v>32</v>
      </c>
      <c r="AX355" s="14" t="s">
        <v>71</v>
      </c>
      <c r="AY355" s="213" t="s">
        <v>181</v>
      </c>
    </row>
    <row r="356" spans="2:51" s="13" customFormat="1" ht="12">
      <c r="B356" s="192"/>
      <c r="C356" s="193"/>
      <c r="D356" s="194" t="s">
        <v>191</v>
      </c>
      <c r="E356" s="195" t="s">
        <v>19</v>
      </c>
      <c r="F356" s="196" t="s">
        <v>986</v>
      </c>
      <c r="G356" s="193"/>
      <c r="H356" s="195" t="s">
        <v>19</v>
      </c>
      <c r="I356" s="193"/>
      <c r="J356" s="193"/>
      <c r="K356" s="193"/>
      <c r="L356" s="198"/>
      <c r="M356" s="199"/>
      <c r="N356" s="200"/>
      <c r="O356" s="200"/>
      <c r="P356" s="200"/>
      <c r="Q356" s="200"/>
      <c r="R356" s="200"/>
      <c r="S356" s="200"/>
      <c r="T356" s="201"/>
      <c r="AT356" s="202" t="s">
        <v>191</v>
      </c>
      <c r="AU356" s="202" t="s">
        <v>81</v>
      </c>
      <c r="AV356" s="13" t="s">
        <v>79</v>
      </c>
      <c r="AW356" s="13" t="s">
        <v>32</v>
      </c>
      <c r="AX356" s="13" t="s">
        <v>71</v>
      </c>
      <c r="AY356" s="202" t="s">
        <v>181</v>
      </c>
    </row>
    <row r="357" spans="2:51" s="14" customFormat="1" ht="12">
      <c r="B357" s="203"/>
      <c r="C357" s="204"/>
      <c r="D357" s="194" t="s">
        <v>191</v>
      </c>
      <c r="E357" s="205" t="s">
        <v>19</v>
      </c>
      <c r="F357" s="206" t="s">
        <v>81</v>
      </c>
      <c r="G357" s="204"/>
      <c r="H357" s="207">
        <v>2</v>
      </c>
      <c r="I357" s="204"/>
      <c r="J357" s="204"/>
      <c r="K357" s="204"/>
      <c r="L357" s="209"/>
      <c r="M357" s="210"/>
      <c r="N357" s="211"/>
      <c r="O357" s="211"/>
      <c r="P357" s="211"/>
      <c r="Q357" s="211"/>
      <c r="R357" s="211"/>
      <c r="S357" s="211"/>
      <c r="T357" s="212"/>
      <c r="AT357" s="213" t="s">
        <v>191</v>
      </c>
      <c r="AU357" s="213" t="s">
        <v>81</v>
      </c>
      <c r="AV357" s="14" t="s">
        <v>81</v>
      </c>
      <c r="AW357" s="14" t="s">
        <v>32</v>
      </c>
      <c r="AX357" s="14" t="s">
        <v>71</v>
      </c>
      <c r="AY357" s="213" t="s">
        <v>181</v>
      </c>
    </row>
    <row r="358" spans="2:51" s="13" customFormat="1" ht="12">
      <c r="B358" s="192"/>
      <c r="C358" s="193"/>
      <c r="D358" s="194" t="s">
        <v>191</v>
      </c>
      <c r="E358" s="195" t="s">
        <v>19</v>
      </c>
      <c r="F358" s="196" t="s">
        <v>987</v>
      </c>
      <c r="G358" s="193"/>
      <c r="H358" s="195" t="s">
        <v>19</v>
      </c>
      <c r="I358" s="193"/>
      <c r="J358" s="193"/>
      <c r="K358" s="193"/>
      <c r="L358" s="198"/>
      <c r="M358" s="199"/>
      <c r="N358" s="200"/>
      <c r="O358" s="200"/>
      <c r="P358" s="200"/>
      <c r="Q358" s="200"/>
      <c r="R358" s="200"/>
      <c r="S358" s="200"/>
      <c r="T358" s="201"/>
      <c r="AT358" s="202" t="s">
        <v>191</v>
      </c>
      <c r="AU358" s="202" t="s">
        <v>81</v>
      </c>
      <c r="AV358" s="13" t="s">
        <v>79</v>
      </c>
      <c r="AW358" s="13" t="s">
        <v>32</v>
      </c>
      <c r="AX358" s="13" t="s">
        <v>71</v>
      </c>
      <c r="AY358" s="202" t="s">
        <v>181</v>
      </c>
    </row>
    <row r="359" spans="2:51" s="14" customFormat="1" ht="12">
      <c r="B359" s="203"/>
      <c r="C359" s="204"/>
      <c r="D359" s="194" t="s">
        <v>191</v>
      </c>
      <c r="E359" s="205" t="s">
        <v>19</v>
      </c>
      <c r="F359" s="206" t="s">
        <v>81</v>
      </c>
      <c r="G359" s="204"/>
      <c r="H359" s="207">
        <v>2</v>
      </c>
      <c r="I359" s="204"/>
      <c r="J359" s="204"/>
      <c r="K359" s="204"/>
      <c r="L359" s="209"/>
      <c r="M359" s="210"/>
      <c r="N359" s="211"/>
      <c r="O359" s="211"/>
      <c r="P359" s="211"/>
      <c r="Q359" s="211"/>
      <c r="R359" s="211"/>
      <c r="S359" s="211"/>
      <c r="T359" s="212"/>
      <c r="AT359" s="213" t="s">
        <v>191</v>
      </c>
      <c r="AU359" s="213" t="s">
        <v>81</v>
      </c>
      <c r="AV359" s="14" t="s">
        <v>81</v>
      </c>
      <c r="AW359" s="14" t="s">
        <v>32</v>
      </c>
      <c r="AX359" s="14" t="s">
        <v>71</v>
      </c>
      <c r="AY359" s="213" t="s">
        <v>181</v>
      </c>
    </row>
    <row r="360" spans="2:51" s="13" customFormat="1" ht="12">
      <c r="B360" s="192"/>
      <c r="C360" s="193"/>
      <c r="D360" s="194" t="s">
        <v>191</v>
      </c>
      <c r="E360" s="195" t="s">
        <v>19</v>
      </c>
      <c r="F360" s="196" t="s">
        <v>988</v>
      </c>
      <c r="G360" s="193"/>
      <c r="H360" s="195" t="s">
        <v>19</v>
      </c>
      <c r="I360" s="193"/>
      <c r="J360" s="193"/>
      <c r="K360" s="193"/>
      <c r="L360" s="198"/>
      <c r="M360" s="199"/>
      <c r="N360" s="200"/>
      <c r="O360" s="200"/>
      <c r="P360" s="200"/>
      <c r="Q360" s="200"/>
      <c r="R360" s="200"/>
      <c r="S360" s="200"/>
      <c r="T360" s="201"/>
      <c r="AT360" s="202" t="s">
        <v>191</v>
      </c>
      <c r="AU360" s="202" t="s">
        <v>81</v>
      </c>
      <c r="AV360" s="13" t="s">
        <v>79</v>
      </c>
      <c r="AW360" s="13" t="s">
        <v>32</v>
      </c>
      <c r="AX360" s="13" t="s">
        <v>71</v>
      </c>
      <c r="AY360" s="202" t="s">
        <v>181</v>
      </c>
    </row>
    <row r="361" spans="2:51" s="14" customFormat="1" ht="12">
      <c r="B361" s="203"/>
      <c r="C361" s="204"/>
      <c r="D361" s="194" t="s">
        <v>191</v>
      </c>
      <c r="E361" s="205" t="s">
        <v>19</v>
      </c>
      <c r="F361" s="206" t="s">
        <v>79</v>
      </c>
      <c r="G361" s="204"/>
      <c r="H361" s="207">
        <v>1</v>
      </c>
      <c r="I361" s="204"/>
      <c r="J361" s="204"/>
      <c r="K361" s="204"/>
      <c r="L361" s="209"/>
      <c r="M361" s="210"/>
      <c r="N361" s="211"/>
      <c r="O361" s="211"/>
      <c r="P361" s="211"/>
      <c r="Q361" s="211"/>
      <c r="R361" s="211"/>
      <c r="S361" s="211"/>
      <c r="T361" s="212"/>
      <c r="AT361" s="213" t="s">
        <v>191</v>
      </c>
      <c r="AU361" s="213" t="s">
        <v>81</v>
      </c>
      <c r="AV361" s="14" t="s">
        <v>81</v>
      </c>
      <c r="AW361" s="14" t="s">
        <v>32</v>
      </c>
      <c r="AX361" s="14" t="s">
        <v>71</v>
      </c>
      <c r="AY361" s="213" t="s">
        <v>181</v>
      </c>
    </row>
    <row r="362" spans="2:51" s="15" customFormat="1" ht="12">
      <c r="B362" s="214"/>
      <c r="C362" s="215"/>
      <c r="D362" s="194" t="s">
        <v>191</v>
      </c>
      <c r="E362" s="216" t="s">
        <v>19</v>
      </c>
      <c r="F362" s="217" t="s">
        <v>196</v>
      </c>
      <c r="G362" s="215"/>
      <c r="H362" s="218">
        <v>7</v>
      </c>
      <c r="I362" s="215"/>
      <c r="J362" s="215"/>
      <c r="K362" s="215"/>
      <c r="L362" s="220"/>
      <c r="M362" s="221"/>
      <c r="N362" s="222"/>
      <c r="O362" s="222"/>
      <c r="P362" s="222"/>
      <c r="Q362" s="222"/>
      <c r="R362" s="222"/>
      <c r="S362" s="222"/>
      <c r="T362" s="223"/>
      <c r="AT362" s="224" t="s">
        <v>191</v>
      </c>
      <c r="AU362" s="224" t="s">
        <v>81</v>
      </c>
      <c r="AV362" s="15" t="s">
        <v>189</v>
      </c>
      <c r="AW362" s="15" t="s">
        <v>32</v>
      </c>
      <c r="AX362" s="15" t="s">
        <v>79</v>
      </c>
      <c r="AY362" s="224" t="s">
        <v>181</v>
      </c>
    </row>
    <row r="363" spans="2:51" s="13" customFormat="1" ht="12">
      <c r="B363" s="192"/>
      <c r="C363" s="193"/>
      <c r="D363" s="194" t="s">
        <v>191</v>
      </c>
      <c r="E363" s="195" t="s">
        <v>19</v>
      </c>
      <c r="F363" s="196" t="s">
        <v>254</v>
      </c>
      <c r="G363" s="193"/>
      <c r="H363" s="195" t="s">
        <v>19</v>
      </c>
      <c r="I363" s="193"/>
      <c r="J363" s="193"/>
      <c r="K363" s="193"/>
      <c r="L363" s="198"/>
      <c r="M363" s="199"/>
      <c r="N363" s="200"/>
      <c r="O363" s="200"/>
      <c r="P363" s="200"/>
      <c r="Q363" s="200"/>
      <c r="R363" s="200"/>
      <c r="S363" s="200"/>
      <c r="T363" s="201"/>
      <c r="AT363" s="202" t="s">
        <v>191</v>
      </c>
      <c r="AU363" s="202" t="s">
        <v>81</v>
      </c>
      <c r="AV363" s="13" t="s">
        <v>79</v>
      </c>
      <c r="AW363" s="13" t="s">
        <v>32</v>
      </c>
      <c r="AX363" s="13" t="s">
        <v>71</v>
      </c>
      <c r="AY363" s="202" t="s">
        <v>181</v>
      </c>
    </row>
    <row r="364" spans="1:65" s="2" customFormat="1" ht="24.15" customHeight="1">
      <c r="A364" s="34"/>
      <c r="B364" s="35"/>
      <c r="C364" s="178" t="s">
        <v>437</v>
      </c>
      <c r="D364" s="178" t="s">
        <v>183</v>
      </c>
      <c r="E364" s="179" t="s">
        <v>989</v>
      </c>
      <c r="F364" s="180" t="s">
        <v>990</v>
      </c>
      <c r="G364" s="181" t="s">
        <v>223</v>
      </c>
      <c r="H364" s="182">
        <v>7</v>
      </c>
      <c r="I364" s="241"/>
      <c r="J364" s="184">
        <f>ROUND(I364*H364,2)</f>
        <v>0</v>
      </c>
      <c r="K364" s="180" t="s">
        <v>187</v>
      </c>
      <c r="L364" s="185"/>
      <c r="M364" s="186" t="s">
        <v>19</v>
      </c>
      <c r="N364" s="187" t="s">
        <v>42</v>
      </c>
      <c r="O364" s="64"/>
      <c r="P364" s="188">
        <f>O364*H364</f>
        <v>0</v>
      </c>
      <c r="Q364" s="188">
        <v>0.18619</v>
      </c>
      <c r="R364" s="188">
        <f>Q364*H364</f>
        <v>1.3033299999999999</v>
      </c>
      <c r="S364" s="188">
        <v>0</v>
      </c>
      <c r="T364" s="189">
        <f>S364*H364</f>
        <v>0</v>
      </c>
      <c r="U364" s="34"/>
      <c r="V364" s="34"/>
      <c r="W364" s="34"/>
      <c r="X364" s="34"/>
      <c r="Y364" s="34"/>
      <c r="Z364" s="34"/>
      <c r="AA364" s="34"/>
      <c r="AB364" s="34"/>
      <c r="AC364" s="34"/>
      <c r="AD364" s="34"/>
      <c r="AE364" s="34"/>
      <c r="AR364" s="190" t="s">
        <v>188</v>
      </c>
      <c r="AT364" s="190" t="s">
        <v>183</v>
      </c>
      <c r="AU364" s="190" t="s">
        <v>81</v>
      </c>
      <c r="AY364" s="17" t="s">
        <v>181</v>
      </c>
      <c r="BE364" s="191">
        <f>IF(N364="základní",J364,0)</f>
        <v>0</v>
      </c>
      <c r="BF364" s="191">
        <f>IF(N364="snížená",J364,0)</f>
        <v>0</v>
      </c>
      <c r="BG364" s="191">
        <f>IF(N364="zákl. přenesená",J364,0)</f>
        <v>0</v>
      </c>
      <c r="BH364" s="191">
        <f>IF(N364="sníž. přenesená",J364,0)</f>
        <v>0</v>
      </c>
      <c r="BI364" s="191">
        <f>IF(N364="nulová",J364,0)</f>
        <v>0</v>
      </c>
      <c r="BJ364" s="17" t="s">
        <v>79</v>
      </c>
      <c r="BK364" s="191">
        <f>ROUND(I364*H364,2)</f>
        <v>0</v>
      </c>
      <c r="BL364" s="17" t="s">
        <v>189</v>
      </c>
      <c r="BM364" s="190" t="s">
        <v>991</v>
      </c>
    </row>
    <row r="365" spans="2:51" s="13" customFormat="1" ht="12">
      <c r="B365" s="192"/>
      <c r="C365" s="193"/>
      <c r="D365" s="194" t="s">
        <v>191</v>
      </c>
      <c r="E365" s="195" t="s">
        <v>19</v>
      </c>
      <c r="F365" s="196" t="s">
        <v>992</v>
      </c>
      <c r="G365" s="193"/>
      <c r="H365" s="195" t="s">
        <v>19</v>
      </c>
      <c r="I365" s="193"/>
      <c r="J365" s="193"/>
      <c r="K365" s="193"/>
      <c r="L365" s="198"/>
      <c r="M365" s="199"/>
      <c r="N365" s="200"/>
      <c r="O365" s="200"/>
      <c r="P365" s="200"/>
      <c r="Q365" s="200"/>
      <c r="R365" s="200"/>
      <c r="S365" s="200"/>
      <c r="T365" s="201"/>
      <c r="AT365" s="202" t="s">
        <v>191</v>
      </c>
      <c r="AU365" s="202" t="s">
        <v>81</v>
      </c>
      <c r="AV365" s="13" t="s">
        <v>79</v>
      </c>
      <c r="AW365" s="13" t="s">
        <v>32</v>
      </c>
      <c r="AX365" s="13" t="s">
        <v>71</v>
      </c>
      <c r="AY365" s="202" t="s">
        <v>181</v>
      </c>
    </row>
    <row r="366" spans="2:51" s="14" customFormat="1" ht="12">
      <c r="B366" s="203"/>
      <c r="C366" s="204"/>
      <c r="D366" s="194" t="s">
        <v>191</v>
      </c>
      <c r="E366" s="205" t="s">
        <v>19</v>
      </c>
      <c r="F366" s="206" t="s">
        <v>79</v>
      </c>
      <c r="G366" s="204"/>
      <c r="H366" s="207">
        <v>1</v>
      </c>
      <c r="I366" s="204"/>
      <c r="J366" s="204"/>
      <c r="K366" s="204"/>
      <c r="L366" s="209"/>
      <c r="M366" s="210"/>
      <c r="N366" s="211"/>
      <c r="O366" s="211"/>
      <c r="P366" s="211"/>
      <c r="Q366" s="211"/>
      <c r="R366" s="211"/>
      <c r="S366" s="211"/>
      <c r="T366" s="212"/>
      <c r="AT366" s="213" t="s">
        <v>191</v>
      </c>
      <c r="AU366" s="213" t="s">
        <v>81</v>
      </c>
      <c r="AV366" s="14" t="s">
        <v>81</v>
      </c>
      <c r="AW366" s="14" t="s">
        <v>32</v>
      </c>
      <c r="AX366" s="14" t="s">
        <v>71</v>
      </c>
      <c r="AY366" s="213" t="s">
        <v>181</v>
      </c>
    </row>
    <row r="367" spans="2:51" s="13" customFormat="1" ht="12">
      <c r="B367" s="192"/>
      <c r="C367" s="193"/>
      <c r="D367" s="194" t="s">
        <v>191</v>
      </c>
      <c r="E367" s="195" t="s">
        <v>19</v>
      </c>
      <c r="F367" s="196" t="s">
        <v>993</v>
      </c>
      <c r="G367" s="193"/>
      <c r="H367" s="195" t="s">
        <v>19</v>
      </c>
      <c r="I367" s="193"/>
      <c r="J367" s="193"/>
      <c r="K367" s="193"/>
      <c r="L367" s="198"/>
      <c r="M367" s="199"/>
      <c r="N367" s="200"/>
      <c r="O367" s="200"/>
      <c r="P367" s="200"/>
      <c r="Q367" s="200"/>
      <c r="R367" s="200"/>
      <c r="S367" s="200"/>
      <c r="T367" s="201"/>
      <c r="AT367" s="202" t="s">
        <v>191</v>
      </c>
      <c r="AU367" s="202" t="s">
        <v>81</v>
      </c>
      <c r="AV367" s="13" t="s">
        <v>79</v>
      </c>
      <c r="AW367" s="13" t="s">
        <v>32</v>
      </c>
      <c r="AX367" s="13" t="s">
        <v>71</v>
      </c>
      <c r="AY367" s="202" t="s">
        <v>181</v>
      </c>
    </row>
    <row r="368" spans="2:51" s="14" customFormat="1" ht="12">
      <c r="B368" s="203"/>
      <c r="C368" s="204"/>
      <c r="D368" s="194" t="s">
        <v>191</v>
      </c>
      <c r="E368" s="205" t="s">
        <v>19</v>
      </c>
      <c r="F368" s="206" t="s">
        <v>81</v>
      </c>
      <c r="G368" s="204"/>
      <c r="H368" s="207">
        <v>2</v>
      </c>
      <c r="I368" s="204"/>
      <c r="J368" s="204"/>
      <c r="K368" s="204"/>
      <c r="L368" s="209"/>
      <c r="M368" s="210"/>
      <c r="N368" s="211"/>
      <c r="O368" s="211"/>
      <c r="P368" s="211"/>
      <c r="Q368" s="211"/>
      <c r="R368" s="211"/>
      <c r="S368" s="211"/>
      <c r="T368" s="212"/>
      <c r="AT368" s="213" t="s">
        <v>191</v>
      </c>
      <c r="AU368" s="213" t="s">
        <v>81</v>
      </c>
      <c r="AV368" s="14" t="s">
        <v>81</v>
      </c>
      <c r="AW368" s="14" t="s">
        <v>32</v>
      </c>
      <c r="AX368" s="14" t="s">
        <v>71</v>
      </c>
      <c r="AY368" s="213" t="s">
        <v>181</v>
      </c>
    </row>
    <row r="369" spans="2:51" s="13" customFormat="1" ht="12">
      <c r="B369" s="192"/>
      <c r="C369" s="193"/>
      <c r="D369" s="194" t="s">
        <v>191</v>
      </c>
      <c r="E369" s="195" t="s">
        <v>19</v>
      </c>
      <c r="F369" s="196" t="s">
        <v>994</v>
      </c>
      <c r="G369" s="193"/>
      <c r="H369" s="195" t="s">
        <v>19</v>
      </c>
      <c r="I369" s="193"/>
      <c r="J369" s="193"/>
      <c r="K369" s="193"/>
      <c r="L369" s="198"/>
      <c r="M369" s="199"/>
      <c r="N369" s="200"/>
      <c r="O369" s="200"/>
      <c r="P369" s="200"/>
      <c r="Q369" s="200"/>
      <c r="R369" s="200"/>
      <c r="S369" s="200"/>
      <c r="T369" s="201"/>
      <c r="AT369" s="202" t="s">
        <v>191</v>
      </c>
      <c r="AU369" s="202" t="s">
        <v>81</v>
      </c>
      <c r="AV369" s="13" t="s">
        <v>79</v>
      </c>
      <c r="AW369" s="13" t="s">
        <v>32</v>
      </c>
      <c r="AX369" s="13" t="s">
        <v>71</v>
      </c>
      <c r="AY369" s="202" t="s">
        <v>181</v>
      </c>
    </row>
    <row r="370" spans="2:51" s="14" customFormat="1" ht="12">
      <c r="B370" s="203"/>
      <c r="C370" s="204"/>
      <c r="D370" s="194" t="s">
        <v>191</v>
      </c>
      <c r="E370" s="205" t="s">
        <v>19</v>
      </c>
      <c r="F370" s="206" t="s">
        <v>81</v>
      </c>
      <c r="G370" s="204"/>
      <c r="H370" s="207">
        <v>2</v>
      </c>
      <c r="I370" s="204"/>
      <c r="J370" s="204"/>
      <c r="K370" s="204"/>
      <c r="L370" s="209"/>
      <c r="M370" s="210"/>
      <c r="N370" s="211"/>
      <c r="O370" s="211"/>
      <c r="P370" s="211"/>
      <c r="Q370" s="211"/>
      <c r="R370" s="211"/>
      <c r="S370" s="211"/>
      <c r="T370" s="212"/>
      <c r="AT370" s="213" t="s">
        <v>191</v>
      </c>
      <c r="AU370" s="213" t="s">
        <v>81</v>
      </c>
      <c r="AV370" s="14" t="s">
        <v>81</v>
      </c>
      <c r="AW370" s="14" t="s">
        <v>32</v>
      </c>
      <c r="AX370" s="14" t="s">
        <v>71</v>
      </c>
      <c r="AY370" s="213" t="s">
        <v>181</v>
      </c>
    </row>
    <row r="371" spans="2:51" s="13" customFormat="1" ht="12">
      <c r="B371" s="192"/>
      <c r="C371" s="193"/>
      <c r="D371" s="194" t="s">
        <v>191</v>
      </c>
      <c r="E371" s="195" t="s">
        <v>19</v>
      </c>
      <c r="F371" s="196" t="s">
        <v>995</v>
      </c>
      <c r="G371" s="193"/>
      <c r="H371" s="195" t="s">
        <v>19</v>
      </c>
      <c r="I371" s="193"/>
      <c r="J371" s="193"/>
      <c r="K371" s="193"/>
      <c r="L371" s="198"/>
      <c r="M371" s="199"/>
      <c r="N371" s="200"/>
      <c r="O371" s="200"/>
      <c r="P371" s="200"/>
      <c r="Q371" s="200"/>
      <c r="R371" s="200"/>
      <c r="S371" s="200"/>
      <c r="T371" s="201"/>
      <c r="AT371" s="202" t="s">
        <v>191</v>
      </c>
      <c r="AU371" s="202" t="s">
        <v>81</v>
      </c>
      <c r="AV371" s="13" t="s">
        <v>79</v>
      </c>
      <c r="AW371" s="13" t="s">
        <v>32</v>
      </c>
      <c r="AX371" s="13" t="s">
        <v>71</v>
      </c>
      <c r="AY371" s="202" t="s">
        <v>181</v>
      </c>
    </row>
    <row r="372" spans="2:51" s="14" customFormat="1" ht="12">
      <c r="B372" s="203"/>
      <c r="C372" s="204"/>
      <c r="D372" s="194" t="s">
        <v>191</v>
      </c>
      <c r="E372" s="205" t="s">
        <v>19</v>
      </c>
      <c r="F372" s="206" t="s">
        <v>81</v>
      </c>
      <c r="G372" s="204"/>
      <c r="H372" s="207">
        <v>2</v>
      </c>
      <c r="I372" s="204"/>
      <c r="J372" s="204"/>
      <c r="K372" s="204"/>
      <c r="L372" s="209"/>
      <c r="M372" s="210"/>
      <c r="N372" s="211"/>
      <c r="O372" s="211"/>
      <c r="P372" s="211"/>
      <c r="Q372" s="211"/>
      <c r="R372" s="211"/>
      <c r="S372" s="211"/>
      <c r="T372" s="212"/>
      <c r="AT372" s="213" t="s">
        <v>191</v>
      </c>
      <c r="AU372" s="213" t="s">
        <v>81</v>
      </c>
      <c r="AV372" s="14" t="s">
        <v>81</v>
      </c>
      <c r="AW372" s="14" t="s">
        <v>32</v>
      </c>
      <c r="AX372" s="14" t="s">
        <v>71</v>
      </c>
      <c r="AY372" s="213" t="s">
        <v>181</v>
      </c>
    </row>
    <row r="373" spans="2:51" s="15" customFormat="1" ht="12">
      <c r="B373" s="214"/>
      <c r="C373" s="215"/>
      <c r="D373" s="194" t="s">
        <v>191</v>
      </c>
      <c r="E373" s="216" t="s">
        <v>19</v>
      </c>
      <c r="F373" s="217" t="s">
        <v>196</v>
      </c>
      <c r="G373" s="215"/>
      <c r="H373" s="218">
        <v>7</v>
      </c>
      <c r="I373" s="215"/>
      <c r="J373" s="215"/>
      <c r="K373" s="215"/>
      <c r="L373" s="220"/>
      <c r="M373" s="221"/>
      <c r="N373" s="222"/>
      <c r="O373" s="222"/>
      <c r="P373" s="222"/>
      <c r="Q373" s="222"/>
      <c r="R373" s="222"/>
      <c r="S373" s="222"/>
      <c r="T373" s="223"/>
      <c r="AT373" s="224" t="s">
        <v>191</v>
      </c>
      <c r="AU373" s="224" t="s">
        <v>81</v>
      </c>
      <c r="AV373" s="15" t="s">
        <v>189</v>
      </c>
      <c r="AW373" s="15" t="s">
        <v>32</v>
      </c>
      <c r="AX373" s="15" t="s">
        <v>79</v>
      </c>
      <c r="AY373" s="224" t="s">
        <v>181</v>
      </c>
    </row>
    <row r="374" spans="2:51" s="13" customFormat="1" ht="12">
      <c r="B374" s="192"/>
      <c r="C374" s="193"/>
      <c r="D374" s="194" t="s">
        <v>191</v>
      </c>
      <c r="E374" s="195" t="s">
        <v>19</v>
      </c>
      <c r="F374" s="196" t="s">
        <v>254</v>
      </c>
      <c r="G374" s="193"/>
      <c r="H374" s="195" t="s">
        <v>19</v>
      </c>
      <c r="I374" s="193"/>
      <c r="J374" s="193"/>
      <c r="K374" s="193"/>
      <c r="L374" s="198"/>
      <c r="M374" s="199"/>
      <c r="N374" s="200"/>
      <c r="O374" s="200"/>
      <c r="P374" s="200"/>
      <c r="Q374" s="200"/>
      <c r="R374" s="200"/>
      <c r="S374" s="200"/>
      <c r="T374" s="201"/>
      <c r="AT374" s="202" t="s">
        <v>191</v>
      </c>
      <c r="AU374" s="202" t="s">
        <v>81</v>
      </c>
      <c r="AV374" s="13" t="s">
        <v>79</v>
      </c>
      <c r="AW374" s="13" t="s">
        <v>32</v>
      </c>
      <c r="AX374" s="13" t="s">
        <v>71</v>
      </c>
      <c r="AY374" s="202" t="s">
        <v>181</v>
      </c>
    </row>
    <row r="375" spans="1:65" s="2" customFormat="1" ht="24.15" customHeight="1">
      <c r="A375" s="34"/>
      <c r="B375" s="35"/>
      <c r="C375" s="178" t="s">
        <v>440</v>
      </c>
      <c r="D375" s="178" t="s">
        <v>183</v>
      </c>
      <c r="E375" s="179" t="s">
        <v>996</v>
      </c>
      <c r="F375" s="180" t="s">
        <v>997</v>
      </c>
      <c r="G375" s="181" t="s">
        <v>223</v>
      </c>
      <c r="H375" s="182">
        <v>2</v>
      </c>
      <c r="I375" s="241"/>
      <c r="J375" s="184">
        <f>ROUND(I375*H375,2)</f>
        <v>0</v>
      </c>
      <c r="K375" s="180" t="s">
        <v>187</v>
      </c>
      <c r="L375" s="185"/>
      <c r="M375" s="186" t="s">
        <v>19</v>
      </c>
      <c r="N375" s="187" t="s">
        <v>42</v>
      </c>
      <c r="O375" s="64"/>
      <c r="P375" s="188">
        <f>O375*H375</f>
        <v>0</v>
      </c>
      <c r="Q375" s="188">
        <v>0.097</v>
      </c>
      <c r="R375" s="188">
        <f>Q375*H375</f>
        <v>0.194</v>
      </c>
      <c r="S375" s="188">
        <v>0</v>
      </c>
      <c r="T375" s="189">
        <f>S375*H375</f>
        <v>0</v>
      </c>
      <c r="U375" s="34"/>
      <c r="V375" s="34"/>
      <c r="W375" s="34"/>
      <c r="X375" s="34"/>
      <c r="Y375" s="34"/>
      <c r="Z375" s="34"/>
      <c r="AA375" s="34"/>
      <c r="AB375" s="34"/>
      <c r="AC375" s="34"/>
      <c r="AD375" s="34"/>
      <c r="AE375" s="34"/>
      <c r="AR375" s="190" t="s">
        <v>188</v>
      </c>
      <c r="AT375" s="190" t="s">
        <v>183</v>
      </c>
      <c r="AU375" s="190" t="s">
        <v>81</v>
      </c>
      <c r="AY375" s="17" t="s">
        <v>181</v>
      </c>
      <c r="BE375" s="191">
        <f>IF(N375="základní",J375,0)</f>
        <v>0</v>
      </c>
      <c r="BF375" s="191">
        <f>IF(N375="snížená",J375,0)</f>
        <v>0</v>
      </c>
      <c r="BG375" s="191">
        <f>IF(N375="zákl. přenesená",J375,0)</f>
        <v>0</v>
      </c>
      <c r="BH375" s="191">
        <f>IF(N375="sníž. přenesená",J375,0)</f>
        <v>0</v>
      </c>
      <c r="BI375" s="191">
        <f>IF(N375="nulová",J375,0)</f>
        <v>0</v>
      </c>
      <c r="BJ375" s="17" t="s">
        <v>79</v>
      </c>
      <c r="BK375" s="191">
        <f>ROUND(I375*H375,2)</f>
        <v>0</v>
      </c>
      <c r="BL375" s="17" t="s">
        <v>189</v>
      </c>
      <c r="BM375" s="190" t="s">
        <v>998</v>
      </c>
    </row>
    <row r="376" spans="2:51" s="13" customFormat="1" ht="12">
      <c r="B376" s="192"/>
      <c r="C376" s="193"/>
      <c r="D376" s="194" t="s">
        <v>191</v>
      </c>
      <c r="E376" s="195" t="s">
        <v>19</v>
      </c>
      <c r="F376" s="196" t="s">
        <v>999</v>
      </c>
      <c r="G376" s="193"/>
      <c r="H376" s="195" t="s">
        <v>19</v>
      </c>
      <c r="I376" s="193"/>
      <c r="J376" s="193"/>
      <c r="K376" s="193"/>
      <c r="L376" s="198"/>
      <c r="M376" s="199"/>
      <c r="N376" s="200"/>
      <c r="O376" s="200"/>
      <c r="P376" s="200"/>
      <c r="Q376" s="200"/>
      <c r="R376" s="200"/>
      <c r="S376" s="200"/>
      <c r="T376" s="201"/>
      <c r="AT376" s="202" t="s">
        <v>191</v>
      </c>
      <c r="AU376" s="202" t="s">
        <v>81</v>
      </c>
      <c r="AV376" s="13" t="s">
        <v>79</v>
      </c>
      <c r="AW376" s="13" t="s">
        <v>32</v>
      </c>
      <c r="AX376" s="13" t="s">
        <v>71</v>
      </c>
      <c r="AY376" s="202" t="s">
        <v>181</v>
      </c>
    </row>
    <row r="377" spans="2:51" s="14" customFormat="1" ht="12">
      <c r="B377" s="203"/>
      <c r="C377" s="204"/>
      <c r="D377" s="194" t="s">
        <v>191</v>
      </c>
      <c r="E377" s="205" t="s">
        <v>19</v>
      </c>
      <c r="F377" s="206" t="s">
        <v>81</v>
      </c>
      <c r="G377" s="204"/>
      <c r="H377" s="207">
        <v>2</v>
      </c>
      <c r="I377" s="204"/>
      <c r="J377" s="204"/>
      <c r="K377" s="204"/>
      <c r="L377" s="209"/>
      <c r="M377" s="210"/>
      <c r="N377" s="211"/>
      <c r="O377" s="211"/>
      <c r="P377" s="211"/>
      <c r="Q377" s="211"/>
      <c r="R377" s="211"/>
      <c r="S377" s="211"/>
      <c r="T377" s="212"/>
      <c r="AT377" s="213" t="s">
        <v>191</v>
      </c>
      <c r="AU377" s="213" t="s">
        <v>81</v>
      </c>
      <c r="AV377" s="14" t="s">
        <v>81</v>
      </c>
      <c r="AW377" s="14" t="s">
        <v>32</v>
      </c>
      <c r="AX377" s="14" t="s">
        <v>71</v>
      </c>
      <c r="AY377" s="213" t="s">
        <v>181</v>
      </c>
    </row>
    <row r="378" spans="2:51" s="15" customFormat="1" ht="12">
      <c r="B378" s="214"/>
      <c r="C378" s="215"/>
      <c r="D378" s="194" t="s">
        <v>191</v>
      </c>
      <c r="E378" s="216" t="s">
        <v>19</v>
      </c>
      <c r="F378" s="217" t="s">
        <v>196</v>
      </c>
      <c r="G378" s="215"/>
      <c r="H378" s="218">
        <v>2</v>
      </c>
      <c r="I378" s="215"/>
      <c r="J378" s="215"/>
      <c r="K378" s="215"/>
      <c r="L378" s="220"/>
      <c r="M378" s="221"/>
      <c r="N378" s="222"/>
      <c r="O378" s="222"/>
      <c r="P378" s="222"/>
      <c r="Q378" s="222"/>
      <c r="R378" s="222"/>
      <c r="S378" s="222"/>
      <c r="T378" s="223"/>
      <c r="AT378" s="224" t="s">
        <v>191</v>
      </c>
      <c r="AU378" s="224" t="s">
        <v>81</v>
      </c>
      <c r="AV378" s="15" t="s">
        <v>189</v>
      </c>
      <c r="AW378" s="15" t="s">
        <v>32</v>
      </c>
      <c r="AX378" s="15" t="s">
        <v>79</v>
      </c>
      <c r="AY378" s="224" t="s">
        <v>181</v>
      </c>
    </row>
    <row r="379" spans="2:51" s="13" customFormat="1" ht="12">
      <c r="B379" s="192"/>
      <c r="C379" s="193"/>
      <c r="D379" s="194" t="s">
        <v>191</v>
      </c>
      <c r="E379" s="195" t="s">
        <v>19</v>
      </c>
      <c r="F379" s="196" t="s">
        <v>254</v>
      </c>
      <c r="G379" s="193"/>
      <c r="H379" s="195" t="s">
        <v>19</v>
      </c>
      <c r="I379" s="193"/>
      <c r="J379" s="193"/>
      <c r="K379" s="193"/>
      <c r="L379" s="198"/>
      <c r="M379" s="199"/>
      <c r="N379" s="200"/>
      <c r="O379" s="200"/>
      <c r="P379" s="200"/>
      <c r="Q379" s="200"/>
      <c r="R379" s="200"/>
      <c r="S379" s="200"/>
      <c r="T379" s="201"/>
      <c r="AT379" s="202" t="s">
        <v>191</v>
      </c>
      <c r="AU379" s="202" t="s">
        <v>81</v>
      </c>
      <c r="AV379" s="13" t="s">
        <v>79</v>
      </c>
      <c r="AW379" s="13" t="s">
        <v>32</v>
      </c>
      <c r="AX379" s="13" t="s">
        <v>71</v>
      </c>
      <c r="AY379" s="202" t="s">
        <v>181</v>
      </c>
    </row>
    <row r="380" spans="1:65" s="2" customFormat="1" ht="21.75" customHeight="1">
      <c r="A380" s="34"/>
      <c r="B380" s="35"/>
      <c r="C380" s="178" t="s">
        <v>442</v>
      </c>
      <c r="D380" s="178" t="s">
        <v>183</v>
      </c>
      <c r="E380" s="179" t="s">
        <v>1000</v>
      </c>
      <c r="F380" s="180" t="s">
        <v>1001</v>
      </c>
      <c r="G380" s="181" t="s">
        <v>223</v>
      </c>
      <c r="H380" s="182">
        <v>480</v>
      </c>
      <c r="I380" s="241"/>
      <c r="J380" s="184">
        <f>ROUND(I380*H380,2)</f>
        <v>0</v>
      </c>
      <c r="K380" s="180" t="s">
        <v>187</v>
      </c>
      <c r="L380" s="185"/>
      <c r="M380" s="186" t="s">
        <v>19</v>
      </c>
      <c r="N380" s="187" t="s">
        <v>42</v>
      </c>
      <c r="O380" s="64"/>
      <c r="P380" s="188">
        <f>O380*H380</f>
        <v>0</v>
      </c>
      <c r="Q380" s="188">
        <v>0</v>
      </c>
      <c r="R380" s="188">
        <f>Q380*H380</f>
        <v>0</v>
      </c>
      <c r="S380" s="188">
        <v>0</v>
      </c>
      <c r="T380" s="189">
        <f>S380*H380</f>
        <v>0</v>
      </c>
      <c r="U380" s="34"/>
      <c r="V380" s="34"/>
      <c r="W380" s="34"/>
      <c r="X380" s="34"/>
      <c r="Y380" s="34"/>
      <c r="Z380" s="34"/>
      <c r="AA380" s="34"/>
      <c r="AB380" s="34"/>
      <c r="AC380" s="34"/>
      <c r="AD380" s="34"/>
      <c r="AE380" s="34"/>
      <c r="AR380" s="190" t="s">
        <v>188</v>
      </c>
      <c r="AT380" s="190" t="s">
        <v>183</v>
      </c>
      <c r="AU380" s="190" t="s">
        <v>81</v>
      </c>
      <c r="AY380" s="17" t="s">
        <v>181</v>
      </c>
      <c r="BE380" s="191">
        <f>IF(N380="základní",J380,0)</f>
        <v>0</v>
      </c>
      <c r="BF380" s="191">
        <f>IF(N380="snížená",J380,0)</f>
        <v>0</v>
      </c>
      <c r="BG380" s="191">
        <f>IF(N380="zákl. přenesená",J380,0)</f>
        <v>0</v>
      </c>
      <c r="BH380" s="191">
        <f>IF(N380="sníž. přenesená",J380,0)</f>
        <v>0</v>
      </c>
      <c r="BI380" s="191">
        <f>IF(N380="nulová",J380,0)</f>
        <v>0</v>
      </c>
      <c r="BJ380" s="17" t="s">
        <v>79</v>
      </c>
      <c r="BK380" s="191">
        <f>ROUND(I380*H380,2)</f>
        <v>0</v>
      </c>
      <c r="BL380" s="17" t="s">
        <v>189</v>
      </c>
      <c r="BM380" s="190" t="s">
        <v>1002</v>
      </c>
    </row>
    <row r="381" spans="2:51" s="13" customFormat="1" ht="12">
      <c r="B381" s="192"/>
      <c r="C381" s="193"/>
      <c r="D381" s="194" t="s">
        <v>191</v>
      </c>
      <c r="E381" s="195" t="s">
        <v>19</v>
      </c>
      <c r="F381" s="196" t="s">
        <v>1003</v>
      </c>
      <c r="G381" s="193"/>
      <c r="H381" s="195" t="s">
        <v>19</v>
      </c>
      <c r="I381" s="193"/>
      <c r="J381" s="193"/>
      <c r="K381" s="193"/>
      <c r="L381" s="198"/>
      <c r="M381" s="199"/>
      <c r="N381" s="200"/>
      <c r="O381" s="200"/>
      <c r="P381" s="200"/>
      <c r="Q381" s="200"/>
      <c r="R381" s="200"/>
      <c r="S381" s="200"/>
      <c r="T381" s="201"/>
      <c r="AT381" s="202" t="s">
        <v>191</v>
      </c>
      <c r="AU381" s="202" t="s">
        <v>81</v>
      </c>
      <c r="AV381" s="13" t="s">
        <v>79</v>
      </c>
      <c r="AW381" s="13" t="s">
        <v>32</v>
      </c>
      <c r="AX381" s="13" t="s">
        <v>71</v>
      </c>
      <c r="AY381" s="202" t="s">
        <v>181</v>
      </c>
    </row>
    <row r="382" spans="2:51" s="14" customFormat="1" ht="12">
      <c r="B382" s="203"/>
      <c r="C382" s="204"/>
      <c r="D382" s="194" t="s">
        <v>191</v>
      </c>
      <c r="E382" s="205" t="s">
        <v>19</v>
      </c>
      <c r="F382" s="206" t="s">
        <v>1004</v>
      </c>
      <c r="G382" s="204"/>
      <c r="H382" s="207">
        <v>25</v>
      </c>
      <c r="I382" s="204"/>
      <c r="J382" s="204"/>
      <c r="K382" s="204"/>
      <c r="L382" s="209"/>
      <c r="M382" s="210"/>
      <c r="N382" s="211"/>
      <c r="O382" s="211"/>
      <c r="P382" s="211"/>
      <c r="Q382" s="211"/>
      <c r="R382" s="211"/>
      <c r="S382" s="211"/>
      <c r="T382" s="212"/>
      <c r="AT382" s="213" t="s">
        <v>191</v>
      </c>
      <c r="AU382" s="213" t="s">
        <v>81</v>
      </c>
      <c r="AV382" s="14" t="s">
        <v>81</v>
      </c>
      <c r="AW382" s="14" t="s">
        <v>32</v>
      </c>
      <c r="AX382" s="14" t="s">
        <v>71</v>
      </c>
      <c r="AY382" s="213" t="s">
        <v>181</v>
      </c>
    </row>
    <row r="383" spans="2:51" s="14" customFormat="1" ht="12">
      <c r="B383" s="203"/>
      <c r="C383" s="204"/>
      <c r="D383" s="194" t="s">
        <v>191</v>
      </c>
      <c r="E383" s="205" t="s">
        <v>19</v>
      </c>
      <c r="F383" s="206" t="s">
        <v>1005</v>
      </c>
      <c r="G383" s="204"/>
      <c r="H383" s="207">
        <v>9</v>
      </c>
      <c r="I383" s="204"/>
      <c r="J383" s="204"/>
      <c r="K383" s="204"/>
      <c r="L383" s="209"/>
      <c r="M383" s="210"/>
      <c r="N383" s="211"/>
      <c r="O383" s="211"/>
      <c r="P383" s="211"/>
      <c r="Q383" s="211"/>
      <c r="R383" s="211"/>
      <c r="S383" s="211"/>
      <c r="T383" s="212"/>
      <c r="AT383" s="213" t="s">
        <v>191</v>
      </c>
      <c r="AU383" s="213" t="s">
        <v>81</v>
      </c>
      <c r="AV383" s="14" t="s">
        <v>81</v>
      </c>
      <c r="AW383" s="14" t="s">
        <v>32</v>
      </c>
      <c r="AX383" s="14" t="s">
        <v>71</v>
      </c>
      <c r="AY383" s="213" t="s">
        <v>181</v>
      </c>
    </row>
    <row r="384" spans="2:51" s="13" customFormat="1" ht="12">
      <c r="B384" s="192"/>
      <c r="C384" s="193"/>
      <c r="D384" s="194" t="s">
        <v>191</v>
      </c>
      <c r="E384" s="195" t="s">
        <v>19</v>
      </c>
      <c r="F384" s="196" t="s">
        <v>1006</v>
      </c>
      <c r="G384" s="193"/>
      <c r="H384" s="195" t="s">
        <v>19</v>
      </c>
      <c r="I384" s="193"/>
      <c r="J384" s="193"/>
      <c r="K384" s="193"/>
      <c r="L384" s="198"/>
      <c r="M384" s="199"/>
      <c r="N384" s="200"/>
      <c r="O384" s="200"/>
      <c r="P384" s="200"/>
      <c r="Q384" s="200"/>
      <c r="R384" s="200"/>
      <c r="S384" s="200"/>
      <c r="T384" s="201"/>
      <c r="AT384" s="202" t="s">
        <v>191</v>
      </c>
      <c r="AU384" s="202" t="s">
        <v>81</v>
      </c>
      <c r="AV384" s="13" t="s">
        <v>79</v>
      </c>
      <c r="AW384" s="13" t="s">
        <v>32</v>
      </c>
      <c r="AX384" s="13" t="s">
        <v>71</v>
      </c>
      <c r="AY384" s="202" t="s">
        <v>181</v>
      </c>
    </row>
    <row r="385" spans="2:51" s="14" customFormat="1" ht="12">
      <c r="B385" s="203"/>
      <c r="C385" s="204"/>
      <c r="D385" s="194" t="s">
        <v>191</v>
      </c>
      <c r="E385" s="205" t="s">
        <v>19</v>
      </c>
      <c r="F385" s="206" t="s">
        <v>1007</v>
      </c>
      <c r="G385" s="204"/>
      <c r="H385" s="207">
        <v>54</v>
      </c>
      <c r="I385" s="204"/>
      <c r="J385" s="204"/>
      <c r="K385" s="204"/>
      <c r="L385" s="209"/>
      <c r="M385" s="210"/>
      <c r="N385" s="211"/>
      <c r="O385" s="211"/>
      <c r="P385" s="211"/>
      <c r="Q385" s="211"/>
      <c r="R385" s="211"/>
      <c r="S385" s="211"/>
      <c r="T385" s="212"/>
      <c r="AT385" s="213" t="s">
        <v>191</v>
      </c>
      <c r="AU385" s="213" t="s">
        <v>81</v>
      </c>
      <c r="AV385" s="14" t="s">
        <v>81</v>
      </c>
      <c r="AW385" s="14" t="s">
        <v>32</v>
      </c>
      <c r="AX385" s="14" t="s">
        <v>71</v>
      </c>
      <c r="AY385" s="213" t="s">
        <v>181</v>
      </c>
    </row>
    <row r="386" spans="2:51" s="13" customFormat="1" ht="12">
      <c r="B386" s="192"/>
      <c r="C386" s="193"/>
      <c r="D386" s="194" t="s">
        <v>191</v>
      </c>
      <c r="E386" s="195" t="s">
        <v>19</v>
      </c>
      <c r="F386" s="196" t="s">
        <v>1008</v>
      </c>
      <c r="G386" s="193"/>
      <c r="H386" s="195" t="s">
        <v>19</v>
      </c>
      <c r="I386" s="193"/>
      <c r="J386" s="193"/>
      <c r="K386" s="193"/>
      <c r="L386" s="198"/>
      <c r="M386" s="199"/>
      <c r="N386" s="200"/>
      <c r="O386" s="200"/>
      <c r="P386" s="200"/>
      <c r="Q386" s="200"/>
      <c r="R386" s="200"/>
      <c r="S386" s="200"/>
      <c r="T386" s="201"/>
      <c r="AT386" s="202" t="s">
        <v>191</v>
      </c>
      <c r="AU386" s="202" t="s">
        <v>81</v>
      </c>
      <c r="AV386" s="13" t="s">
        <v>79</v>
      </c>
      <c r="AW386" s="13" t="s">
        <v>32</v>
      </c>
      <c r="AX386" s="13" t="s">
        <v>71</v>
      </c>
      <c r="AY386" s="202" t="s">
        <v>181</v>
      </c>
    </row>
    <row r="387" spans="2:51" s="14" customFormat="1" ht="12">
      <c r="B387" s="203"/>
      <c r="C387" s="204"/>
      <c r="D387" s="194" t="s">
        <v>191</v>
      </c>
      <c r="E387" s="205" t="s">
        <v>19</v>
      </c>
      <c r="F387" s="206" t="s">
        <v>1009</v>
      </c>
      <c r="G387" s="204"/>
      <c r="H387" s="207">
        <v>38</v>
      </c>
      <c r="I387" s="204"/>
      <c r="J387" s="204"/>
      <c r="K387" s="204"/>
      <c r="L387" s="209"/>
      <c r="M387" s="210"/>
      <c r="N387" s="211"/>
      <c r="O387" s="211"/>
      <c r="P387" s="211"/>
      <c r="Q387" s="211"/>
      <c r="R387" s="211"/>
      <c r="S387" s="211"/>
      <c r="T387" s="212"/>
      <c r="AT387" s="213" t="s">
        <v>191</v>
      </c>
      <c r="AU387" s="213" t="s">
        <v>81</v>
      </c>
      <c r="AV387" s="14" t="s">
        <v>81</v>
      </c>
      <c r="AW387" s="14" t="s">
        <v>32</v>
      </c>
      <c r="AX387" s="14" t="s">
        <v>71</v>
      </c>
      <c r="AY387" s="213" t="s">
        <v>181</v>
      </c>
    </row>
    <row r="388" spans="2:51" s="13" customFormat="1" ht="12">
      <c r="B388" s="192"/>
      <c r="C388" s="193"/>
      <c r="D388" s="194" t="s">
        <v>191</v>
      </c>
      <c r="E388" s="195" t="s">
        <v>19</v>
      </c>
      <c r="F388" s="196" t="s">
        <v>1010</v>
      </c>
      <c r="G388" s="193"/>
      <c r="H388" s="195" t="s">
        <v>19</v>
      </c>
      <c r="I388" s="193"/>
      <c r="J388" s="193"/>
      <c r="K388" s="193"/>
      <c r="L388" s="198"/>
      <c r="M388" s="199"/>
      <c r="N388" s="200"/>
      <c r="O388" s="200"/>
      <c r="P388" s="200"/>
      <c r="Q388" s="200"/>
      <c r="R388" s="200"/>
      <c r="S388" s="200"/>
      <c r="T388" s="201"/>
      <c r="AT388" s="202" t="s">
        <v>191</v>
      </c>
      <c r="AU388" s="202" t="s">
        <v>81</v>
      </c>
      <c r="AV388" s="13" t="s">
        <v>79</v>
      </c>
      <c r="AW388" s="13" t="s">
        <v>32</v>
      </c>
      <c r="AX388" s="13" t="s">
        <v>71</v>
      </c>
      <c r="AY388" s="202" t="s">
        <v>181</v>
      </c>
    </row>
    <row r="389" spans="2:51" s="14" customFormat="1" ht="12">
      <c r="B389" s="203"/>
      <c r="C389" s="204"/>
      <c r="D389" s="194" t="s">
        <v>191</v>
      </c>
      <c r="E389" s="205" t="s">
        <v>19</v>
      </c>
      <c r="F389" s="206" t="s">
        <v>1011</v>
      </c>
      <c r="G389" s="204"/>
      <c r="H389" s="207">
        <v>30</v>
      </c>
      <c r="I389" s="204"/>
      <c r="J389" s="204"/>
      <c r="K389" s="204"/>
      <c r="L389" s="209"/>
      <c r="M389" s="210"/>
      <c r="N389" s="211"/>
      <c r="O389" s="211"/>
      <c r="P389" s="211"/>
      <c r="Q389" s="211"/>
      <c r="R389" s="211"/>
      <c r="S389" s="211"/>
      <c r="T389" s="212"/>
      <c r="AT389" s="213" t="s">
        <v>191</v>
      </c>
      <c r="AU389" s="213" t="s">
        <v>81</v>
      </c>
      <c r="AV389" s="14" t="s">
        <v>81</v>
      </c>
      <c r="AW389" s="14" t="s">
        <v>32</v>
      </c>
      <c r="AX389" s="14" t="s">
        <v>71</v>
      </c>
      <c r="AY389" s="213" t="s">
        <v>181</v>
      </c>
    </row>
    <row r="390" spans="2:51" s="13" customFormat="1" ht="12">
      <c r="B390" s="192"/>
      <c r="C390" s="193"/>
      <c r="D390" s="194" t="s">
        <v>191</v>
      </c>
      <c r="E390" s="195" t="s">
        <v>19</v>
      </c>
      <c r="F390" s="196" t="s">
        <v>1012</v>
      </c>
      <c r="G390" s="193"/>
      <c r="H390" s="195" t="s">
        <v>19</v>
      </c>
      <c r="I390" s="193"/>
      <c r="J390" s="193"/>
      <c r="K390" s="193"/>
      <c r="L390" s="198"/>
      <c r="M390" s="199"/>
      <c r="N390" s="200"/>
      <c r="O390" s="200"/>
      <c r="P390" s="200"/>
      <c r="Q390" s="200"/>
      <c r="R390" s="200"/>
      <c r="S390" s="200"/>
      <c r="T390" s="201"/>
      <c r="AT390" s="202" t="s">
        <v>191</v>
      </c>
      <c r="AU390" s="202" t="s">
        <v>81</v>
      </c>
      <c r="AV390" s="13" t="s">
        <v>79</v>
      </c>
      <c r="AW390" s="13" t="s">
        <v>32</v>
      </c>
      <c r="AX390" s="13" t="s">
        <v>71</v>
      </c>
      <c r="AY390" s="202" t="s">
        <v>181</v>
      </c>
    </row>
    <row r="391" spans="2:51" s="14" customFormat="1" ht="12">
      <c r="B391" s="203"/>
      <c r="C391" s="204"/>
      <c r="D391" s="194" t="s">
        <v>191</v>
      </c>
      <c r="E391" s="205" t="s">
        <v>19</v>
      </c>
      <c r="F391" s="206" t="s">
        <v>1013</v>
      </c>
      <c r="G391" s="204"/>
      <c r="H391" s="207">
        <v>21</v>
      </c>
      <c r="I391" s="204"/>
      <c r="J391" s="204"/>
      <c r="K391" s="204"/>
      <c r="L391" s="209"/>
      <c r="M391" s="210"/>
      <c r="N391" s="211"/>
      <c r="O391" s="211"/>
      <c r="P391" s="211"/>
      <c r="Q391" s="211"/>
      <c r="R391" s="211"/>
      <c r="S391" s="211"/>
      <c r="T391" s="212"/>
      <c r="AT391" s="213" t="s">
        <v>191</v>
      </c>
      <c r="AU391" s="213" t="s">
        <v>81</v>
      </c>
      <c r="AV391" s="14" t="s">
        <v>81</v>
      </c>
      <c r="AW391" s="14" t="s">
        <v>32</v>
      </c>
      <c r="AX391" s="14" t="s">
        <v>71</v>
      </c>
      <c r="AY391" s="213" t="s">
        <v>181</v>
      </c>
    </row>
    <row r="392" spans="2:51" s="13" customFormat="1" ht="12">
      <c r="B392" s="192"/>
      <c r="C392" s="193"/>
      <c r="D392" s="194" t="s">
        <v>191</v>
      </c>
      <c r="E392" s="195" t="s">
        <v>19</v>
      </c>
      <c r="F392" s="196" t="s">
        <v>1014</v>
      </c>
      <c r="G392" s="193"/>
      <c r="H392" s="195" t="s">
        <v>19</v>
      </c>
      <c r="I392" s="193"/>
      <c r="J392" s="193"/>
      <c r="K392" s="193"/>
      <c r="L392" s="198"/>
      <c r="M392" s="199"/>
      <c r="N392" s="200"/>
      <c r="O392" s="200"/>
      <c r="P392" s="200"/>
      <c r="Q392" s="200"/>
      <c r="R392" s="200"/>
      <c r="S392" s="200"/>
      <c r="T392" s="201"/>
      <c r="AT392" s="202" t="s">
        <v>191</v>
      </c>
      <c r="AU392" s="202" t="s">
        <v>81</v>
      </c>
      <c r="AV392" s="13" t="s">
        <v>79</v>
      </c>
      <c r="AW392" s="13" t="s">
        <v>32</v>
      </c>
      <c r="AX392" s="13" t="s">
        <v>71</v>
      </c>
      <c r="AY392" s="202" t="s">
        <v>181</v>
      </c>
    </row>
    <row r="393" spans="2:51" s="14" customFormat="1" ht="12">
      <c r="B393" s="203"/>
      <c r="C393" s="204"/>
      <c r="D393" s="194" t="s">
        <v>191</v>
      </c>
      <c r="E393" s="205" t="s">
        <v>19</v>
      </c>
      <c r="F393" s="206" t="s">
        <v>1015</v>
      </c>
      <c r="G393" s="204"/>
      <c r="H393" s="207">
        <v>36</v>
      </c>
      <c r="I393" s="204"/>
      <c r="J393" s="204"/>
      <c r="K393" s="204"/>
      <c r="L393" s="209"/>
      <c r="M393" s="210"/>
      <c r="N393" s="211"/>
      <c r="O393" s="211"/>
      <c r="P393" s="211"/>
      <c r="Q393" s="211"/>
      <c r="R393" s="211"/>
      <c r="S393" s="211"/>
      <c r="T393" s="212"/>
      <c r="AT393" s="213" t="s">
        <v>191</v>
      </c>
      <c r="AU393" s="213" t="s">
        <v>81</v>
      </c>
      <c r="AV393" s="14" t="s">
        <v>81</v>
      </c>
      <c r="AW393" s="14" t="s">
        <v>32</v>
      </c>
      <c r="AX393" s="14" t="s">
        <v>71</v>
      </c>
      <c r="AY393" s="213" t="s">
        <v>181</v>
      </c>
    </row>
    <row r="394" spans="2:51" s="13" customFormat="1" ht="12">
      <c r="B394" s="192"/>
      <c r="C394" s="193"/>
      <c r="D394" s="194" t="s">
        <v>191</v>
      </c>
      <c r="E394" s="195" t="s">
        <v>19</v>
      </c>
      <c r="F394" s="196" t="s">
        <v>1016</v>
      </c>
      <c r="G394" s="193"/>
      <c r="H394" s="195" t="s">
        <v>19</v>
      </c>
      <c r="I394" s="193"/>
      <c r="J394" s="193"/>
      <c r="K394" s="193"/>
      <c r="L394" s="198"/>
      <c r="M394" s="199"/>
      <c r="N394" s="200"/>
      <c r="O394" s="200"/>
      <c r="P394" s="200"/>
      <c r="Q394" s="200"/>
      <c r="R394" s="200"/>
      <c r="S394" s="200"/>
      <c r="T394" s="201"/>
      <c r="AT394" s="202" t="s">
        <v>191</v>
      </c>
      <c r="AU394" s="202" t="s">
        <v>81</v>
      </c>
      <c r="AV394" s="13" t="s">
        <v>79</v>
      </c>
      <c r="AW394" s="13" t="s">
        <v>32</v>
      </c>
      <c r="AX394" s="13" t="s">
        <v>71</v>
      </c>
      <c r="AY394" s="202" t="s">
        <v>181</v>
      </c>
    </row>
    <row r="395" spans="2:51" s="14" customFormat="1" ht="12">
      <c r="B395" s="203"/>
      <c r="C395" s="204"/>
      <c r="D395" s="194" t="s">
        <v>191</v>
      </c>
      <c r="E395" s="205" t="s">
        <v>19</v>
      </c>
      <c r="F395" s="206" t="s">
        <v>1009</v>
      </c>
      <c r="G395" s="204"/>
      <c r="H395" s="207">
        <v>38</v>
      </c>
      <c r="I395" s="204"/>
      <c r="J395" s="204"/>
      <c r="K395" s="204"/>
      <c r="L395" s="209"/>
      <c r="M395" s="210"/>
      <c r="N395" s="211"/>
      <c r="O395" s="211"/>
      <c r="P395" s="211"/>
      <c r="Q395" s="211"/>
      <c r="R395" s="211"/>
      <c r="S395" s="211"/>
      <c r="T395" s="212"/>
      <c r="AT395" s="213" t="s">
        <v>191</v>
      </c>
      <c r="AU395" s="213" t="s">
        <v>81</v>
      </c>
      <c r="AV395" s="14" t="s">
        <v>81</v>
      </c>
      <c r="AW395" s="14" t="s">
        <v>32</v>
      </c>
      <c r="AX395" s="14" t="s">
        <v>71</v>
      </c>
      <c r="AY395" s="213" t="s">
        <v>181</v>
      </c>
    </row>
    <row r="396" spans="2:51" s="13" customFormat="1" ht="12">
      <c r="B396" s="192"/>
      <c r="C396" s="193"/>
      <c r="D396" s="194" t="s">
        <v>191</v>
      </c>
      <c r="E396" s="195" t="s">
        <v>19</v>
      </c>
      <c r="F396" s="196" t="s">
        <v>1017</v>
      </c>
      <c r="G396" s="193"/>
      <c r="H396" s="195" t="s">
        <v>19</v>
      </c>
      <c r="I396" s="193"/>
      <c r="J396" s="193"/>
      <c r="K396" s="193"/>
      <c r="L396" s="198"/>
      <c r="M396" s="199"/>
      <c r="N396" s="200"/>
      <c r="O396" s="200"/>
      <c r="P396" s="200"/>
      <c r="Q396" s="200"/>
      <c r="R396" s="200"/>
      <c r="S396" s="200"/>
      <c r="T396" s="201"/>
      <c r="AT396" s="202" t="s">
        <v>191</v>
      </c>
      <c r="AU396" s="202" t="s">
        <v>81</v>
      </c>
      <c r="AV396" s="13" t="s">
        <v>79</v>
      </c>
      <c r="AW396" s="13" t="s">
        <v>32</v>
      </c>
      <c r="AX396" s="13" t="s">
        <v>71</v>
      </c>
      <c r="AY396" s="202" t="s">
        <v>181</v>
      </c>
    </row>
    <row r="397" spans="2:51" s="14" customFormat="1" ht="12">
      <c r="B397" s="203"/>
      <c r="C397" s="204"/>
      <c r="D397" s="194" t="s">
        <v>191</v>
      </c>
      <c r="E397" s="205" t="s">
        <v>19</v>
      </c>
      <c r="F397" s="206" t="s">
        <v>1018</v>
      </c>
      <c r="G397" s="204"/>
      <c r="H397" s="207">
        <v>80</v>
      </c>
      <c r="I397" s="204"/>
      <c r="J397" s="204"/>
      <c r="K397" s="204"/>
      <c r="L397" s="209"/>
      <c r="M397" s="210"/>
      <c r="N397" s="211"/>
      <c r="O397" s="211"/>
      <c r="P397" s="211"/>
      <c r="Q397" s="211"/>
      <c r="R397" s="211"/>
      <c r="S397" s="211"/>
      <c r="T397" s="212"/>
      <c r="AT397" s="213" t="s">
        <v>191</v>
      </c>
      <c r="AU397" s="213" t="s">
        <v>81</v>
      </c>
      <c r="AV397" s="14" t="s">
        <v>81</v>
      </c>
      <c r="AW397" s="14" t="s">
        <v>32</v>
      </c>
      <c r="AX397" s="14" t="s">
        <v>71</v>
      </c>
      <c r="AY397" s="213" t="s">
        <v>181</v>
      </c>
    </row>
    <row r="398" spans="2:51" s="13" customFormat="1" ht="12">
      <c r="B398" s="192"/>
      <c r="C398" s="193"/>
      <c r="D398" s="194" t="s">
        <v>191</v>
      </c>
      <c r="E398" s="195" t="s">
        <v>19</v>
      </c>
      <c r="F398" s="196" t="s">
        <v>1019</v>
      </c>
      <c r="G398" s="193"/>
      <c r="H398" s="195" t="s">
        <v>19</v>
      </c>
      <c r="I398" s="193"/>
      <c r="J398" s="193"/>
      <c r="K398" s="193"/>
      <c r="L398" s="198"/>
      <c r="M398" s="199"/>
      <c r="N398" s="200"/>
      <c r="O398" s="200"/>
      <c r="P398" s="200"/>
      <c r="Q398" s="200"/>
      <c r="R398" s="200"/>
      <c r="S398" s="200"/>
      <c r="T398" s="201"/>
      <c r="AT398" s="202" t="s">
        <v>191</v>
      </c>
      <c r="AU398" s="202" t="s">
        <v>81</v>
      </c>
      <c r="AV398" s="13" t="s">
        <v>79</v>
      </c>
      <c r="AW398" s="13" t="s">
        <v>32</v>
      </c>
      <c r="AX398" s="13" t="s">
        <v>71</v>
      </c>
      <c r="AY398" s="202" t="s">
        <v>181</v>
      </c>
    </row>
    <row r="399" spans="2:51" s="14" customFormat="1" ht="12">
      <c r="B399" s="203"/>
      <c r="C399" s="204"/>
      <c r="D399" s="194" t="s">
        <v>191</v>
      </c>
      <c r="E399" s="205" t="s">
        <v>19</v>
      </c>
      <c r="F399" s="206" t="s">
        <v>1020</v>
      </c>
      <c r="G399" s="204"/>
      <c r="H399" s="207">
        <v>37</v>
      </c>
      <c r="I399" s="204"/>
      <c r="J399" s="204"/>
      <c r="K399" s="204"/>
      <c r="L399" s="209"/>
      <c r="M399" s="210"/>
      <c r="N399" s="211"/>
      <c r="O399" s="211"/>
      <c r="P399" s="211"/>
      <c r="Q399" s="211"/>
      <c r="R399" s="211"/>
      <c r="S399" s="211"/>
      <c r="T399" s="212"/>
      <c r="AT399" s="213" t="s">
        <v>191</v>
      </c>
      <c r="AU399" s="213" t="s">
        <v>81</v>
      </c>
      <c r="AV399" s="14" t="s">
        <v>81</v>
      </c>
      <c r="AW399" s="14" t="s">
        <v>32</v>
      </c>
      <c r="AX399" s="14" t="s">
        <v>71</v>
      </c>
      <c r="AY399" s="213" t="s">
        <v>181</v>
      </c>
    </row>
    <row r="400" spans="2:51" s="13" customFormat="1" ht="12">
      <c r="B400" s="192"/>
      <c r="C400" s="193"/>
      <c r="D400" s="194" t="s">
        <v>191</v>
      </c>
      <c r="E400" s="195" t="s">
        <v>19</v>
      </c>
      <c r="F400" s="196" t="s">
        <v>1021</v>
      </c>
      <c r="G400" s="193"/>
      <c r="H400" s="195" t="s">
        <v>19</v>
      </c>
      <c r="I400" s="193"/>
      <c r="J400" s="193"/>
      <c r="K400" s="193"/>
      <c r="L400" s="198"/>
      <c r="M400" s="199"/>
      <c r="N400" s="200"/>
      <c r="O400" s="200"/>
      <c r="P400" s="200"/>
      <c r="Q400" s="200"/>
      <c r="R400" s="200"/>
      <c r="S400" s="200"/>
      <c r="T400" s="201"/>
      <c r="AT400" s="202" t="s">
        <v>191</v>
      </c>
      <c r="AU400" s="202" t="s">
        <v>81</v>
      </c>
      <c r="AV400" s="13" t="s">
        <v>79</v>
      </c>
      <c r="AW400" s="13" t="s">
        <v>32</v>
      </c>
      <c r="AX400" s="13" t="s">
        <v>71</v>
      </c>
      <c r="AY400" s="202" t="s">
        <v>181</v>
      </c>
    </row>
    <row r="401" spans="2:51" s="14" customFormat="1" ht="12">
      <c r="B401" s="203"/>
      <c r="C401" s="204"/>
      <c r="D401" s="194" t="s">
        <v>191</v>
      </c>
      <c r="E401" s="205" t="s">
        <v>19</v>
      </c>
      <c r="F401" s="206" t="s">
        <v>1022</v>
      </c>
      <c r="G401" s="204"/>
      <c r="H401" s="207">
        <v>14</v>
      </c>
      <c r="I401" s="204"/>
      <c r="J401" s="204"/>
      <c r="K401" s="204"/>
      <c r="L401" s="209"/>
      <c r="M401" s="210"/>
      <c r="N401" s="211"/>
      <c r="O401" s="211"/>
      <c r="P401" s="211"/>
      <c r="Q401" s="211"/>
      <c r="R401" s="211"/>
      <c r="S401" s="211"/>
      <c r="T401" s="212"/>
      <c r="AT401" s="213" t="s">
        <v>191</v>
      </c>
      <c r="AU401" s="213" t="s">
        <v>81</v>
      </c>
      <c r="AV401" s="14" t="s">
        <v>81</v>
      </c>
      <c r="AW401" s="14" t="s">
        <v>32</v>
      </c>
      <c r="AX401" s="14" t="s">
        <v>71</v>
      </c>
      <c r="AY401" s="213" t="s">
        <v>181</v>
      </c>
    </row>
    <row r="402" spans="2:51" s="13" customFormat="1" ht="12">
      <c r="B402" s="192"/>
      <c r="C402" s="193"/>
      <c r="D402" s="194" t="s">
        <v>191</v>
      </c>
      <c r="E402" s="195" t="s">
        <v>19</v>
      </c>
      <c r="F402" s="196" t="s">
        <v>1023</v>
      </c>
      <c r="G402" s="193"/>
      <c r="H402" s="195" t="s">
        <v>19</v>
      </c>
      <c r="I402" s="193"/>
      <c r="J402" s="193"/>
      <c r="K402" s="193"/>
      <c r="L402" s="198"/>
      <c r="M402" s="199"/>
      <c r="N402" s="200"/>
      <c r="O402" s="200"/>
      <c r="P402" s="200"/>
      <c r="Q402" s="200"/>
      <c r="R402" s="200"/>
      <c r="S402" s="200"/>
      <c r="T402" s="201"/>
      <c r="AT402" s="202" t="s">
        <v>191</v>
      </c>
      <c r="AU402" s="202" t="s">
        <v>81</v>
      </c>
      <c r="AV402" s="13" t="s">
        <v>79</v>
      </c>
      <c r="AW402" s="13" t="s">
        <v>32</v>
      </c>
      <c r="AX402" s="13" t="s">
        <v>71</v>
      </c>
      <c r="AY402" s="202" t="s">
        <v>181</v>
      </c>
    </row>
    <row r="403" spans="2:51" s="14" customFormat="1" ht="12">
      <c r="B403" s="203"/>
      <c r="C403" s="204"/>
      <c r="D403" s="194" t="s">
        <v>191</v>
      </c>
      <c r="E403" s="205" t="s">
        <v>19</v>
      </c>
      <c r="F403" s="206" t="s">
        <v>1024</v>
      </c>
      <c r="G403" s="204"/>
      <c r="H403" s="207">
        <v>2</v>
      </c>
      <c r="I403" s="204"/>
      <c r="J403" s="204"/>
      <c r="K403" s="204"/>
      <c r="L403" s="209"/>
      <c r="M403" s="210"/>
      <c r="N403" s="211"/>
      <c r="O403" s="211"/>
      <c r="P403" s="211"/>
      <c r="Q403" s="211"/>
      <c r="R403" s="211"/>
      <c r="S403" s="211"/>
      <c r="T403" s="212"/>
      <c r="AT403" s="213" t="s">
        <v>191</v>
      </c>
      <c r="AU403" s="213" t="s">
        <v>81</v>
      </c>
      <c r="AV403" s="14" t="s">
        <v>81</v>
      </c>
      <c r="AW403" s="14" t="s">
        <v>32</v>
      </c>
      <c r="AX403" s="14" t="s">
        <v>71</v>
      </c>
      <c r="AY403" s="213" t="s">
        <v>181</v>
      </c>
    </row>
    <row r="404" spans="2:51" s="13" customFormat="1" ht="12">
      <c r="B404" s="192"/>
      <c r="C404" s="193"/>
      <c r="D404" s="194" t="s">
        <v>191</v>
      </c>
      <c r="E404" s="195" t="s">
        <v>19</v>
      </c>
      <c r="F404" s="196" t="s">
        <v>1025</v>
      </c>
      <c r="G404" s="193"/>
      <c r="H404" s="195" t="s">
        <v>19</v>
      </c>
      <c r="I404" s="193"/>
      <c r="J404" s="193"/>
      <c r="K404" s="193"/>
      <c r="L404" s="198"/>
      <c r="M404" s="199"/>
      <c r="N404" s="200"/>
      <c r="O404" s="200"/>
      <c r="P404" s="200"/>
      <c r="Q404" s="200"/>
      <c r="R404" s="200"/>
      <c r="S404" s="200"/>
      <c r="T404" s="201"/>
      <c r="AT404" s="202" t="s">
        <v>191</v>
      </c>
      <c r="AU404" s="202" t="s">
        <v>81</v>
      </c>
      <c r="AV404" s="13" t="s">
        <v>79</v>
      </c>
      <c r="AW404" s="13" t="s">
        <v>32</v>
      </c>
      <c r="AX404" s="13" t="s">
        <v>71</v>
      </c>
      <c r="AY404" s="202" t="s">
        <v>181</v>
      </c>
    </row>
    <row r="405" spans="2:51" s="14" customFormat="1" ht="12">
      <c r="B405" s="203"/>
      <c r="C405" s="204"/>
      <c r="D405" s="194" t="s">
        <v>191</v>
      </c>
      <c r="E405" s="205" t="s">
        <v>19</v>
      </c>
      <c r="F405" s="206" t="s">
        <v>1026</v>
      </c>
      <c r="G405" s="204"/>
      <c r="H405" s="207">
        <v>35</v>
      </c>
      <c r="I405" s="204"/>
      <c r="J405" s="204"/>
      <c r="K405" s="204"/>
      <c r="L405" s="209"/>
      <c r="M405" s="210"/>
      <c r="N405" s="211"/>
      <c r="O405" s="211"/>
      <c r="P405" s="211"/>
      <c r="Q405" s="211"/>
      <c r="R405" s="211"/>
      <c r="S405" s="211"/>
      <c r="T405" s="212"/>
      <c r="AT405" s="213" t="s">
        <v>191</v>
      </c>
      <c r="AU405" s="213" t="s">
        <v>81</v>
      </c>
      <c r="AV405" s="14" t="s">
        <v>81</v>
      </c>
      <c r="AW405" s="14" t="s">
        <v>32</v>
      </c>
      <c r="AX405" s="14" t="s">
        <v>71</v>
      </c>
      <c r="AY405" s="213" t="s">
        <v>181</v>
      </c>
    </row>
    <row r="406" spans="2:51" s="13" customFormat="1" ht="12">
      <c r="B406" s="192"/>
      <c r="C406" s="193"/>
      <c r="D406" s="194" t="s">
        <v>191</v>
      </c>
      <c r="E406" s="195" t="s">
        <v>19</v>
      </c>
      <c r="F406" s="196" t="s">
        <v>1027</v>
      </c>
      <c r="G406" s="193"/>
      <c r="H406" s="195" t="s">
        <v>19</v>
      </c>
      <c r="I406" s="193"/>
      <c r="J406" s="193"/>
      <c r="K406" s="193"/>
      <c r="L406" s="198"/>
      <c r="M406" s="199"/>
      <c r="N406" s="200"/>
      <c r="O406" s="200"/>
      <c r="P406" s="200"/>
      <c r="Q406" s="200"/>
      <c r="R406" s="200"/>
      <c r="S406" s="200"/>
      <c r="T406" s="201"/>
      <c r="AT406" s="202" t="s">
        <v>191</v>
      </c>
      <c r="AU406" s="202" t="s">
        <v>81</v>
      </c>
      <c r="AV406" s="13" t="s">
        <v>79</v>
      </c>
      <c r="AW406" s="13" t="s">
        <v>32</v>
      </c>
      <c r="AX406" s="13" t="s">
        <v>71</v>
      </c>
      <c r="AY406" s="202" t="s">
        <v>181</v>
      </c>
    </row>
    <row r="407" spans="2:51" s="14" customFormat="1" ht="12">
      <c r="B407" s="203"/>
      <c r="C407" s="204"/>
      <c r="D407" s="194" t="s">
        <v>191</v>
      </c>
      <c r="E407" s="205" t="s">
        <v>19</v>
      </c>
      <c r="F407" s="206" t="s">
        <v>1028</v>
      </c>
      <c r="G407" s="204"/>
      <c r="H407" s="207">
        <v>60</v>
      </c>
      <c r="I407" s="204"/>
      <c r="J407" s="204"/>
      <c r="K407" s="204"/>
      <c r="L407" s="209"/>
      <c r="M407" s="210"/>
      <c r="N407" s="211"/>
      <c r="O407" s="211"/>
      <c r="P407" s="211"/>
      <c r="Q407" s="211"/>
      <c r="R407" s="211"/>
      <c r="S407" s="211"/>
      <c r="T407" s="212"/>
      <c r="AT407" s="213" t="s">
        <v>191</v>
      </c>
      <c r="AU407" s="213" t="s">
        <v>81</v>
      </c>
      <c r="AV407" s="14" t="s">
        <v>81</v>
      </c>
      <c r="AW407" s="14" t="s">
        <v>32</v>
      </c>
      <c r="AX407" s="14" t="s">
        <v>71</v>
      </c>
      <c r="AY407" s="213" t="s">
        <v>181</v>
      </c>
    </row>
    <row r="408" spans="2:51" s="13" customFormat="1" ht="12">
      <c r="B408" s="192"/>
      <c r="C408" s="193"/>
      <c r="D408" s="194" t="s">
        <v>191</v>
      </c>
      <c r="E408" s="195" t="s">
        <v>19</v>
      </c>
      <c r="F408" s="196" t="s">
        <v>1029</v>
      </c>
      <c r="G408" s="193"/>
      <c r="H408" s="195" t="s">
        <v>19</v>
      </c>
      <c r="I408" s="193"/>
      <c r="J408" s="193"/>
      <c r="K408" s="193"/>
      <c r="L408" s="198"/>
      <c r="M408" s="199"/>
      <c r="N408" s="200"/>
      <c r="O408" s="200"/>
      <c r="P408" s="200"/>
      <c r="Q408" s="200"/>
      <c r="R408" s="200"/>
      <c r="S408" s="200"/>
      <c r="T408" s="201"/>
      <c r="AT408" s="202" t="s">
        <v>191</v>
      </c>
      <c r="AU408" s="202" t="s">
        <v>81</v>
      </c>
      <c r="AV408" s="13" t="s">
        <v>79</v>
      </c>
      <c r="AW408" s="13" t="s">
        <v>32</v>
      </c>
      <c r="AX408" s="13" t="s">
        <v>71</v>
      </c>
      <c r="AY408" s="202" t="s">
        <v>181</v>
      </c>
    </row>
    <row r="409" spans="2:51" s="14" customFormat="1" ht="12">
      <c r="B409" s="203"/>
      <c r="C409" s="204"/>
      <c r="D409" s="194" t="s">
        <v>191</v>
      </c>
      <c r="E409" s="205" t="s">
        <v>19</v>
      </c>
      <c r="F409" s="206" t="s">
        <v>1030</v>
      </c>
      <c r="G409" s="204"/>
      <c r="H409" s="207">
        <v>1</v>
      </c>
      <c r="I409" s="204"/>
      <c r="J409" s="204"/>
      <c r="K409" s="204"/>
      <c r="L409" s="209"/>
      <c r="M409" s="210"/>
      <c r="N409" s="211"/>
      <c r="O409" s="211"/>
      <c r="P409" s="211"/>
      <c r="Q409" s="211"/>
      <c r="R409" s="211"/>
      <c r="S409" s="211"/>
      <c r="T409" s="212"/>
      <c r="AT409" s="213" t="s">
        <v>191</v>
      </c>
      <c r="AU409" s="213" t="s">
        <v>81</v>
      </c>
      <c r="AV409" s="14" t="s">
        <v>81</v>
      </c>
      <c r="AW409" s="14" t="s">
        <v>32</v>
      </c>
      <c r="AX409" s="14" t="s">
        <v>71</v>
      </c>
      <c r="AY409" s="213" t="s">
        <v>181</v>
      </c>
    </row>
    <row r="410" spans="2:51" s="15" customFormat="1" ht="12">
      <c r="B410" s="214"/>
      <c r="C410" s="215"/>
      <c r="D410" s="194" t="s">
        <v>191</v>
      </c>
      <c r="E410" s="216" t="s">
        <v>19</v>
      </c>
      <c r="F410" s="217" t="s">
        <v>196</v>
      </c>
      <c r="G410" s="215"/>
      <c r="H410" s="218">
        <v>480</v>
      </c>
      <c r="I410" s="215"/>
      <c r="J410" s="215"/>
      <c r="K410" s="215"/>
      <c r="L410" s="220"/>
      <c r="M410" s="221"/>
      <c r="N410" s="222"/>
      <c r="O410" s="222"/>
      <c r="P410" s="222"/>
      <c r="Q410" s="222"/>
      <c r="R410" s="222"/>
      <c r="S410" s="222"/>
      <c r="T410" s="223"/>
      <c r="AT410" s="224" t="s">
        <v>191</v>
      </c>
      <c r="AU410" s="224" t="s">
        <v>81</v>
      </c>
      <c r="AV410" s="15" t="s">
        <v>189</v>
      </c>
      <c r="AW410" s="15" t="s">
        <v>32</v>
      </c>
      <c r="AX410" s="15" t="s">
        <v>79</v>
      </c>
      <c r="AY410" s="224" t="s">
        <v>181</v>
      </c>
    </row>
    <row r="411" spans="2:51" s="13" customFormat="1" ht="12">
      <c r="B411" s="192"/>
      <c r="C411" s="193"/>
      <c r="D411" s="194" t="s">
        <v>191</v>
      </c>
      <c r="E411" s="195" t="s">
        <v>19</v>
      </c>
      <c r="F411" s="196" t="s">
        <v>254</v>
      </c>
      <c r="G411" s="193"/>
      <c r="H411" s="195" t="s">
        <v>19</v>
      </c>
      <c r="I411" s="193"/>
      <c r="J411" s="193"/>
      <c r="K411" s="193"/>
      <c r="L411" s="198"/>
      <c r="M411" s="199"/>
      <c r="N411" s="200"/>
      <c r="O411" s="200"/>
      <c r="P411" s="200"/>
      <c r="Q411" s="200"/>
      <c r="R411" s="200"/>
      <c r="S411" s="200"/>
      <c r="T411" s="201"/>
      <c r="AT411" s="202" t="s">
        <v>191</v>
      </c>
      <c r="AU411" s="202" t="s">
        <v>81</v>
      </c>
      <c r="AV411" s="13" t="s">
        <v>79</v>
      </c>
      <c r="AW411" s="13" t="s">
        <v>32</v>
      </c>
      <c r="AX411" s="13" t="s">
        <v>71</v>
      </c>
      <c r="AY411" s="202" t="s">
        <v>181</v>
      </c>
    </row>
    <row r="412" spans="1:65" s="2" customFormat="1" ht="24.15" customHeight="1">
      <c r="A412" s="34"/>
      <c r="B412" s="35"/>
      <c r="C412" s="178" t="s">
        <v>446</v>
      </c>
      <c r="D412" s="178" t="s">
        <v>183</v>
      </c>
      <c r="E412" s="179" t="s">
        <v>1031</v>
      </c>
      <c r="F412" s="180" t="s">
        <v>1032</v>
      </c>
      <c r="G412" s="181" t="s">
        <v>223</v>
      </c>
      <c r="H412" s="182">
        <v>2</v>
      </c>
      <c r="I412" s="241"/>
      <c r="J412" s="184">
        <f>ROUND(I412*H412,2)</f>
        <v>0</v>
      </c>
      <c r="K412" s="180" t="s">
        <v>187</v>
      </c>
      <c r="L412" s="185"/>
      <c r="M412" s="186" t="s">
        <v>19</v>
      </c>
      <c r="N412" s="187" t="s">
        <v>42</v>
      </c>
      <c r="O412" s="64"/>
      <c r="P412" s="188">
        <f>O412*H412</f>
        <v>0</v>
      </c>
      <c r="Q412" s="188">
        <v>0.25684</v>
      </c>
      <c r="R412" s="188">
        <f>Q412*H412</f>
        <v>0.51368</v>
      </c>
      <c r="S412" s="188">
        <v>0</v>
      </c>
      <c r="T412" s="189">
        <f>S412*H412</f>
        <v>0</v>
      </c>
      <c r="U412" s="34"/>
      <c r="V412" s="34"/>
      <c r="W412" s="34"/>
      <c r="X412" s="34"/>
      <c r="Y412" s="34"/>
      <c r="Z412" s="34"/>
      <c r="AA412" s="34"/>
      <c r="AB412" s="34"/>
      <c r="AC412" s="34"/>
      <c r="AD412" s="34"/>
      <c r="AE412" s="34"/>
      <c r="AR412" s="190" t="s">
        <v>188</v>
      </c>
      <c r="AT412" s="190" t="s">
        <v>183</v>
      </c>
      <c r="AU412" s="190" t="s">
        <v>81</v>
      </c>
      <c r="AY412" s="17" t="s">
        <v>181</v>
      </c>
      <c r="BE412" s="191">
        <f>IF(N412="základní",J412,0)</f>
        <v>0</v>
      </c>
      <c r="BF412" s="191">
        <f>IF(N412="snížená",J412,0)</f>
        <v>0</v>
      </c>
      <c r="BG412" s="191">
        <f>IF(N412="zákl. přenesená",J412,0)</f>
        <v>0</v>
      </c>
      <c r="BH412" s="191">
        <f>IF(N412="sníž. přenesená",J412,0)</f>
        <v>0</v>
      </c>
      <c r="BI412" s="191">
        <f>IF(N412="nulová",J412,0)</f>
        <v>0</v>
      </c>
      <c r="BJ412" s="17" t="s">
        <v>79</v>
      </c>
      <c r="BK412" s="191">
        <f>ROUND(I412*H412,2)</f>
        <v>0</v>
      </c>
      <c r="BL412" s="17" t="s">
        <v>189</v>
      </c>
      <c r="BM412" s="190" t="s">
        <v>1033</v>
      </c>
    </row>
    <row r="413" spans="2:51" s="13" customFormat="1" ht="12">
      <c r="B413" s="192"/>
      <c r="C413" s="193"/>
      <c r="D413" s="194" t="s">
        <v>191</v>
      </c>
      <c r="E413" s="195" t="s">
        <v>19</v>
      </c>
      <c r="F413" s="196" t="s">
        <v>1034</v>
      </c>
      <c r="G413" s="193"/>
      <c r="H413" s="195" t="s">
        <v>19</v>
      </c>
      <c r="I413" s="193"/>
      <c r="J413" s="193"/>
      <c r="K413" s="193"/>
      <c r="L413" s="198"/>
      <c r="M413" s="199"/>
      <c r="N413" s="200"/>
      <c r="O413" s="200"/>
      <c r="P413" s="200"/>
      <c r="Q413" s="200"/>
      <c r="R413" s="200"/>
      <c r="S413" s="200"/>
      <c r="T413" s="201"/>
      <c r="AT413" s="202" t="s">
        <v>191</v>
      </c>
      <c r="AU413" s="202" t="s">
        <v>81</v>
      </c>
      <c r="AV413" s="13" t="s">
        <v>79</v>
      </c>
      <c r="AW413" s="13" t="s">
        <v>32</v>
      </c>
      <c r="AX413" s="13" t="s">
        <v>71</v>
      </c>
      <c r="AY413" s="202" t="s">
        <v>181</v>
      </c>
    </row>
    <row r="414" spans="2:51" s="14" customFormat="1" ht="12">
      <c r="B414" s="203"/>
      <c r="C414" s="204"/>
      <c r="D414" s="194" t="s">
        <v>191</v>
      </c>
      <c r="E414" s="205" t="s">
        <v>19</v>
      </c>
      <c r="F414" s="206" t="s">
        <v>81</v>
      </c>
      <c r="G414" s="204"/>
      <c r="H414" s="207">
        <v>2</v>
      </c>
      <c r="I414" s="204"/>
      <c r="J414" s="204"/>
      <c r="K414" s="204"/>
      <c r="L414" s="209"/>
      <c r="M414" s="210"/>
      <c r="N414" s="211"/>
      <c r="O414" s="211"/>
      <c r="P414" s="211"/>
      <c r="Q414" s="211"/>
      <c r="R414" s="211"/>
      <c r="S414" s="211"/>
      <c r="T414" s="212"/>
      <c r="AT414" s="213" t="s">
        <v>191</v>
      </c>
      <c r="AU414" s="213" t="s">
        <v>81</v>
      </c>
      <c r="AV414" s="14" t="s">
        <v>81</v>
      </c>
      <c r="AW414" s="14" t="s">
        <v>32</v>
      </c>
      <c r="AX414" s="14" t="s">
        <v>71</v>
      </c>
      <c r="AY414" s="213" t="s">
        <v>181</v>
      </c>
    </row>
    <row r="415" spans="2:51" s="15" customFormat="1" ht="12">
      <c r="B415" s="214"/>
      <c r="C415" s="215"/>
      <c r="D415" s="194" t="s">
        <v>191</v>
      </c>
      <c r="E415" s="216" t="s">
        <v>19</v>
      </c>
      <c r="F415" s="217" t="s">
        <v>196</v>
      </c>
      <c r="G415" s="215"/>
      <c r="H415" s="218">
        <v>2</v>
      </c>
      <c r="I415" s="215"/>
      <c r="J415" s="215"/>
      <c r="K415" s="215"/>
      <c r="L415" s="220"/>
      <c r="M415" s="221"/>
      <c r="N415" s="222"/>
      <c r="O415" s="222"/>
      <c r="P415" s="222"/>
      <c r="Q415" s="222"/>
      <c r="R415" s="222"/>
      <c r="S415" s="222"/>
      <c r="T415" s="223"/>
      <c r="AT415" s="224" t="s">
        <v>191</v>
      </c>
      <c r="AU415" s="224" t="s">
        <v>81</v>
      </c>
      <c r="AV415" s="15" t="s">
        <v>189</v>
      </c>
      <c r="AW415" s="15" t="s">
        <v>32</v>
      </c>
      <c r="AX415" s="15" t="s">
        <v>79</v>
      </c>
      <c r="AY415" s="224" t="s">
        <v>181</v>
      </c>
    </row>
    <row r="416" spans="2:51" s="13" customFormat="1" ht="12">
      <c r="B416" s="192"/>
      <c r="C416" s="193"/>
      <c r="D416" s="194" t="s">
        <v>191</v>
      </c>
      <c r="E416" s="195" t="s">
        <v>19</v>
      </c>
      <c r="F416" s="196" t="s">
        <v>254</v>
      </c>
      <c r="G416" s="193"/>
      <c r="H416" s="195" t="s">
        <v>19</v>
      </c>
      <c r="I416" s="193"/>
      <c r="J416" s="193"/>
      <c r="K416" s="193"/>
      <c r="L416" s="198"/>
      <c r="M416" s="199"/>
      <c r="N416" s="200"/>
      <c r="O416" s="200"/>
      <c r="P416" s="200"/>
      <c r="Q416" s="200"/>
      <c r="R416" s="200"/>
      <c r="S416" s="200"/>
      <c r="T416" s="201"/>
      <c r="AT416" s="202" t="s">
        <v>191</v>
      </c>
      <c r="AU416" s="202" t="s">
        <v>81</v>
      </c>
      <c r="AV416" s="13" t="s">
        <v>79</v>
      </c>
      <c r="AW416" s="13" t="s">
        <v>32</v>
      </c>
      <c r="AX416" s="13" t="s">
        <v>71</v>
      </c>
      <c r="AY416" s="202" t="s">
        <v>181</v>
      </c>
    </row>
    <row r="417" spans="1:65" s="2" customFormat="1" ht="24.15" customHeight="1">
      <c r="A417" s="34"/>
      <c r="B417" s="35"/>
      <c r="C417" s="178" t="s">
        <v>448</v>
      </c>
      <c r="D417" s="178" t="s">
        <v>183</v>
      </c>
      <c r="E417" s="179" t="s">
        <v>1035</v>
      </c>
      <c r="F417" s="180" t="s">
        <v>1036</v>
      </c>
      <c r="G417" s="181" t="s">
        <v>223</v>
      </c>
      <c r="H417" s="182">
        <v>3</v>
      </c>
      <c r="I417" s="241"/>
      <c r="J417" s="184">
        <f>ROUND(I417*H417,2)</f>
        <v>0</v>
      </c>
      <c r="K417" s="180" t="s">
        <v>187</v>
      </c>
      <c r="L417" s="185"/>
      <c r="M417" s="186" t="s">
        <v>19</v>
      </c>
      <c r="N417" s="187" t="s">
        <v>42</v>
      </c>
      <c r="O417" s="64"/>
      <c r="P417" s="188">
        <f>O417*H417</f>
        <v>0</v>
      </c>
      <c r="Q417" s="188">
        <v>0.279</v>
      </c>
      <c r="R417" s="188">
        <f>Q417*H417</f>
        <v>0.8370000000000001</v>
      </c>
      <c r="S417" s="188">
        <v>0</v>
      </c>
      <c r="T417" s="189">
        <f>S417*H417</f>
        <v>0</v>
      </c>
      <c r="U417" s="34"/>
      <c r="V417" s="34"/>
      <c r="W417" s="34"/>
      <c r="X417" s="34"/>
      <c r="Y417" s="34"/>
      <c r="Z417" s="34"/>
      <c r="AA417" s="34"/>
      <c r="AB417" s="34"/>
      <c r="AC417" s="34"/>
      <c r="AD417" s="34"/>
      <c r="AE417" s="34"/>
      <c r="AR417" s="190" t="s">
        <v>188</v>
      </c>
      <c r="AT417" s="190" t="s">
        <v>183</v>
      </c>
      <c r="AU417" s="190" t="s">
        <v>81</v>
      </c>
      <c r="AY417" s="17" t="s">
        <v>181</v>
      </c>
      <c r="BE417" s="191">
        <f>IF(N417="základní",J417,0)</f>
        <v>0</v>
      </c>
      <c r="BF417" s="191">
        <f>IF(N417="snížená",J417,0)</f>
        <v>0</v>
      </c>
      <c r="BG417" s="191">
        <f>IF(N417="zákl. přenesená",J417,0)</f>
        <v>0</v>
      </c>
      <c r="BH417" s="191">
        <f>IF(N417="sníž. přenesená",J417,0)</f>
        <v>0</v>
      </c>
      <c r="BI417" s="191">
        <f>IF(N417="nulová",J417,0)</f>
        <v>0</v>
      </c>
      <c r="BJ417" s="17" t="s">
        <v>79</v>
      </c>
      <c r="BK417" s="191">
        <f>ROUND(I417*H417,2)</f>
        <v>0</v>
      </c>
      <c r="BL417" s="17" t="s">
        <v>189</v>
      </c>
      <c r="BM417" s="190" t="s">
        <v>1037</v>
      </c>
    </row>
    <row r="418" spans="2:51" s="13" customFormat="1" ht="12">
      <c r="B418" s="192"/>
      <c r="C418" s="193"/>
      <c r="D418" s="194" t="s">
        <v>191</v>
      </c>
      <c r="E418" s="195" t="s">
        <v>19</v>
      </c>
      <c r="F418" s="196" t="s">
        <v>1029</v>
      </c>
      <c r="G418" s="193"/>
      <c r="H418" s="195" t="s">
        <v>19</v>
      </c>
      <c r="I418" s="193"/>
      <c r="J418" s="193"/>
      <c r="K418" s="193"/>
      <c r="L418" s="198"/>
      <c r="M418" s="199"/>
      <c r="N418" s="200"/>
      <c r="O418" s="200"/>
      <c r="P418" s="200"/>
      <c r="Q418" s="200"/>
      <c r="R418" s="200"/>
      <c r="S418" s="200"/>
      <c r="T418" s="201"/>
      <c r="AT418" s="202" t="s">
        <v>191</v>
      </c>
      <c r="AU418" s="202" t="s">
        <v>81</v>
      </c>
      <c r="AV418" s="13" t="s">
        <v>79</v>
      </c>
      <c r="AW418" s="13" t="s">
        <v>32</v>
      </c>
      <c r="AX418" s="13" t="s">
        <v>71</v>
      </c>
      <c r="AY418" s="202" t="s">
        <v>181</v>
      </c>
    </row>
    <row r="419" spans="2:51" s="14" customFormat="1" ht="12">
      <c r="B419" s="203"/>
      <c r="C419" s="204"/>
      <c r="D419" s="194" t="s">
        <v>191</v>
      </c>
      <c r="E419" s="205" t="s">
        <v>19</v>
      </c>
      <c r="F419" s="206" t="s">
        <v>1038</v>
      </c>
      <c r="G419" s="204"/>
      <c r="H419" s="207">
        <v>2</v>
      </c>
      <c r="I419" s="204"/>
      <c r="J419" s="204"/>
      <c r="K419" s="204"/>
      <c r="L419" s="209"/>
      <c r="M419" s="210"/>
      <c r="N419" s="211"/>
      <c r="O419" s="211"/>
      <c r="P419" s="211"/>
      <c r="Q419" s="211"/>
      <c r="R419" s="211"/>
      <c r="S419" s="211"/>
      <c r="T419" s="212"/>
      <c r="AT419" s="213" t="s">
        <v>191</v>
      </c>
      <c r="AU419" s="213" t="s">
        <v>81</v>
      </c>
      <c r="AV419" s="14" t="s">
        <v>81</v>
      </c>
      <c r="AW419" s="14" t="s">
        <v>32</v>
      </c>
      <c r="AX419" s="14" t="s">
        <v>71</v>
      </c>
      <c r="AY419" s="213" t="s">
        <v>181</v>
      </c>
    </row>
    <row r="420" spans="2:51" s="14" customFormat="1" ht="12">
      <c r="B420" s="203"/>
      <c r="C420" s="204"/>
      <c r="D420" s="194" t="s">
        <v>191</v>
      </c>
      <c r="E420" s="205" t="s">
        <v>19</v>
      </c>
      <c r="F420" s="206" t="s">
        <v>1039</v>
      </c>
      <c r="G420" s="204"/>
      <c r="H420" s="207">
        <v>1</v>
      </c>
      <c r="I420" s="204"/>
      <c r="J420" s="204"/>
      <c r="K420" s="204"/>
      <c r="L420" s="209"/>
      <c r="M420" s="210"/>
      <c r="N420" s="211"/>
      <c r="O420" s="211"/>
      <c r="P420" s="211"/>
      <c r="Q420" s="211"/>
      <c r="R420" s="211"/>
      <c r="S420" s="211"/>
      <c r="T420" s="212"/>
      <c r="AT420" s="213" t="s">
        <v>191</v>
      </c>
      <c r="AU420" s="213" t="s">
        <v>81</v>
      </c>
      <c r="AV420" s="14" t="s">
        <v>81</v>
      </c>
      <c r="AW420" s="14" t="s">
        <v>32</v>
      </c>
      <c r="AX420" s="14" t="s">
        <v>71</v>
      </c>
      <c r="AY420" s="213" t="s">
        <v>181</v>
      </c>
    </row>
    <row r="421" spans="2:51" s="15" customFormat="1" ht="12">
      <c r="B421" s="214"/>
      <c r="C421" s="215"/>
      <c r="D421" s="194" t="s">
        <v>191</v>
      </c>
      <c r="E421" s="216" t="s">
        <v>19</v>
      </c>
      <c r="F421" s="217" t="s">
        <v>196</v>
      </c>
      <c r="G421" s="215"/>
      <c r="H421" s="218">
        <v>3</v>
      </c>
      <c r="I421" s="215"/>
      <c r="J421" s="215"/>
      <c r="K421" s="215"/>
      <c r="L421" s="220"/>
      <c r="M421" s="221"/>
      <c r="N421" s="222"/>
      <c r="O421" s="222"/>
      <c r="P421" s="222"/>
      <c r="Q421" s="222"/>
      <c r="R421" s="222"/>
      <c r="S421" s="222"/>
      <c r="T421" s="223"/>
      <c r="AT421" s="224" t="s">
        <v>191</v>
      </c>
      <c r="AU421" s="224" t="s">
        <v>81</v>
      </c>
      <c r="AV421" s="15" t="s">
        <v>189</v>
      </c>
      <c r="AW421" s="15" t="s">
        <v>32</v>
      </c>
      <c r="AX421" s="15" t="s">
        <v>79</v>
      </c>
      <c r="AY421" s="224" t="s">
        <v>181</v>
      </c>
    </row>
    <row r="422" spans="2:51" s="13" customFormat="1" ht="12">
      <c r="B422" s="192"/>
      <c r="C422" s="193"/>
      <c r="D422" s="194" t="s">
        <v>191</v>
      </c>
      <c r="E422" s="195" t="s">
        <v>19</v>
      </c>
      <c r="F422" s="196" t="s">
        <v>254</v>
      </c>
      <c r="G422" s="193"/>
      <c r="H422" s="195" t="s">
        <v>19</v>
      </c>
      <c r="I422" s="193"/>
      <c r="J422" s="193"/>
      <c r="K422" s="193"/>
      <c r="L422" s="198"/>
      <c r="M422" s="199"/>
      <c r="N422" s="200"/>
      <c r="O422" s="200"/>
      <c r="P422" s="200"/>
      <c r="Q422" s="200"/>
      <c r="R422" s="200"/>
      <c r="S422" s="200"/>
      <c r="T422" s="201"/>
      <c r="AT422" s="202" t="s">
        <v>191</v>
      </c>
      <c r="AU422" s="202" t="s">
        <v>81</v>
      </c>
      <c r="AV422" s="13" t="s">
        <v>79</v>
      </c>
      <c r="AW422" s="13" t="s">
        <v>32</v>
      </c>
      <c r="AX422" s="13" t="s">
        <v>71</v>
      </c>
      <c r="AY422" s="202" t="s">
        <v>181</v>
      </c>
    </row>
    <row r="423" spans="1:65" s="2" customFormat="1" ht="24.15" customHeight="1">
      <c r="A423" s="34"/>
      <c r="B423" s="35"/>
      <c r="C423" s="178" t="s">
        <v>453</v>
      </c>
      <c r="D423" s="178" t="s">
        <v>183</v>
      </c>
      <c r="E423" s="179" t="s">
        <v>1040</v>
      </c>
      <c r="F423" s="180" t="s">
        <v>1041</v>
      </c>
      <c r="G423" s="181" t="s">
        <v>223</v>
      </c>
      <c r="H423" s="182">
        <v>16</v>
      </c>
      <c r="I423" s="241"/>
      <c r="J423" s="184">
        <f>ROUND(I423*H423,2)</f>
        <v>0</v>
      </c>
      <c r="K423" s="180" t="s">
        <v>187</v>
      </c>
      <c r="L423" s="185"/>
      <c r="M423" s="186" t="s">
        <v>19</v>
      </c>
      <c r="N423" s="187" t="s">
        <v>42</v>
      </c>
      <c r="O423" s="64"/>
      <c r="P423" s="188">
        <f>O423*H423</f>
        <v>0</v>
      </c>
      <c r="Q423" s="188">
        <v>0.22444</v>
      </c>
      <c r="R423" s="188">
        <f>Q423*H423</f>
        <v>3.59104</v>
      </c>
      <c r="S423" s="188">
        <v>0</v>
      </c>
      <c r="T423" s="189">
        <f>S423*H423</f>
        <v>0</v>
      </c>
      <c r="U423" s="34"/>
      <c r="V423" s="34"/>
      <c r="W423" s="34"/>
      <c r="X423" s="34"/>
      <c r="Y423" s="34"/>
      <c r="Z423" s="34"/>
      <c r="AA423" s="34"/>
      <c r="AB423" s="34"/>
      <c r="AC423" s="34"/>
      <c r="AD423" s="34"/>
      <c r="AE423" s="34"/>
      <c r="AR423" s="190" t="s">
        <v>188</v>
      </c>
      <c r="AT423" s="190" t="s">
        <v>183</v>
      </c>
      <c r="AU423" s="190" t="s">
        <v>81</v>
      </c>
      <c r="AY423" s="17" t="s">
        <v>181</v>
      </c>
      <c r="BE423" s="191">
        <f>IF(N423="základní",J423,0)</f>
        <v>0</v>
      </c>
      <c r="BF423" s="191">
        <f>IF(N423="snížená",J423,0)</f>
        <v>0</v>
      </c>
      <c r="BG423" s="191">
        <f>IF(N423="zákl. přenesená",J423,0)</f>
        <v>0</v>
      </c>
      <c r="BH423" s="191">
        <f>IF(N423="sníž. přenesená",J423,0)</f>
        <v>0</v>
      </c>
      <c r="BI423" s="191">
        <f>IF(N423="nulová",J423,0)</f>
        <v>0</v>
      </c>
      <c r="BJ423" s="17" t="s">
        <v>79</v>
      </c>
      <c r="BK423" s="191">
        <f>ROUND(I423*H423,2)</f>
        <v>0</v>
      </c>
      <c r="BL423" s="17" t="s">
        <v>189</v>
      </c>
      <c r="BM423" s="190" t="s">
        <v>1042</v>
      </c>
    </row>
    <row r="424" spans="2:51" s="13" customFormat="1" ht="12">
      <c r="B424" s="192"/>
      <c r="C424" s="193"/>
      <c r="D424" s="194" t="s">
        <v>191</v>
      </c>
      <c r="E424" s="195" t="s">
        <v>19</v>
      </c>
      <c r="F424" s="196" t="s">
        <v>1043</v>
      </c>
      <c r="G424" s="193"/>
      <c r="H424" s="195" t="s">
        <v>19</v>
      </c>
      <c r="I424" s="193"/>
      <c r="J424" s="193"/>
      <c r="K424" s="193"/>
      <c r="L424" s="198"/>
      <c r="M424" s="199"/>
      <c r="N424" s="200"/>
      <c r="O424" s="200"/>
      <c r="P424" s="200"/>
      <c r="Q424" s="200"/>
      <c r="R424" s="200"/>
      <c r="S424" s="200"/>
      <c r="T424" s="201"/>
      <c r="AT424" s="202" t="s">
        <v>191</v>
      </c>
      <c r="AU424" s="202" t="s">
        <v>81</v>
      </c>
      <c r="AV424" s="13" t="s">
        <v>79</v>
      </c>
      <c r="AW424" s="13" t="s">
        <v>32</v>
      </c>
      <c r="AX424" s="13" t="s">
        <v>71</v>
      </c>
      <c r="AY424" s="202" t="s">
        <v>181</v>
      </c>
    </row>
    <row r="425" spans="2:51" s="14" customFormat="1" ht="12">
      <c r="B425" s="203"/>
      <c r="C425" s="204"/>
      <c r="D425" s="194" t="s">
        <v>191</v>
      </c>
      <c r="E425" s="205" t="s">
        <v>19</v>
      </c>
      <c r="F425" s="206" t="s">
        <v>81</v>
      </c>
      <c r="G425" s="204"/>
      <c r="H425" s="207">
        <v>2</v>
      </c>
      <c r="I425" s="204"/>
      <c r="J425" s="204"/>
      <c r="K425" s="204"/>
      <c r="L425" s="209"/>
      <c r="M425" s="210"/>
      <c r="N425" s="211"/>
      <c r="O425" s="211"/>
      <c r="P425" s="211"/>
      <c r="Q425" s="211"/>
      <c r="R425" s="211"/>
      <c r="S425" s="211"/>
      <c r="T425" s="212"/>
      <c r="AT425" s="213" t="s">
        <v>191</v>
      </c>
      <c r="AU425" s="213" t="s">
        <v>81</v>
      </c>
      <c r="AV425" s="14" t="s">
        <v>81</v>
      </c>
      <c r="AW425" s="14" t="s">
        <v>32</v>
      </c>
      <c r="AX425" s="14" t="s">
        <v>71</v>
      </c>
      <c r="AY425" s="213" t="s">
        <v>181</v>
      </c>
    </row>
    <row r="426" spans="2:51" s="13" customFormat="1" ht="12">
      <c r="B426" s="192"/>
      <c r="C426" s="193"/>
      <c r="D426" s="194" t="s">
        <v>191</v>
      </c>
      <c r="E426" s="195" t="s">
        <v>19</v>
      </c>
      <c r="F426" s="196" t="s">
        <v>1044</v>
      </c>
      <c r="G426" s="193"/>
      <c r="H426" s="195" t="s">
        <v>19</v>
      </c>
      <c r="I426" s="193"/>
      <c r="J426" s="193"/>
      <c r="K426" s="193"/>
      <c r="L426" s="198"/>
      <c r="M426" s="199"/>
      <c r="N426" s="200"/>
      <c r="O426" s="200"/>
      <c r="P426" s="200"/>
      <c r="Q426" s="200"/>
      <c r="R426" s="200"/>
      <c r="S426" s="200"/>
      <c r="T426" s="201"/>
      <c r="AT426" s="202" t="s">
        <v>191</v>
      </c>
      <c r="AU426" s="202" t="s">
        <v>81</v>
      </c>
      <c r="AV426" s="13" t="s">
        <v>79</v>
      </c>
      <c r="AW426" s="13" t="s">
        <v>32</v>
      </c>
      <c r="AX426" s="13" t="s">
        <v>71</v>
      </c>
      <c r="AY426" s="202" t="s">
        <v>181</v>
      </c>
    </row>
    <row r="427" spans="2:51" s="14" customFormat="1" ht="12">
      <c r="B427" s="203"/>
      <c r="C427" s="204"/>
      <c r="D427" s="194" t="s">
        <v>191</v>
      </c>
      <c r="E427" s="205" t="s">
        <v>19</v>
      </c>
      <c r="F427" s="206" t="s">
        <v>81</v>
      </c>
      <c r="G427" s="204"/>
      <c r="H427" s="207">
        <v>2</v>
      </c>
      <c r="I427" s="204"/>
      <c r="J427" s="204"/>
      <c r="K427" s="204"/>
      <c r="L427" s="209"/>
      <c r="M427" s="210"/>
      <c r="N427" s="211"/>
      <c r="O427" s="211"/>
      <c r="P427" s="211"/>
      <c r="Q427" s="211"/>
      <c r="R427" s="211"/>
      <c r="S427" s="211"/>
      <c r="T427" s="212"/>
      <c r="AT427" s="213" t="s">
        <v>191</v>
      </c>
      <c r="AU427" s="213" t="s">
        <v>81</v>
      </c>
      <c r="AV427" s="14" t="s">
        <v>81</v>
      </c>
      <c r="AW427" s="14" t="s">
        <v>32</v>
      </c>
      <c r="AX427" s="14" t="s">
        <v>71</v>
      </c>
      <c r="AY427" s="213" t="s">
        <v>181</v>
      </c>
    </row>
    <row r="428" spans="2:51" s="13" customFormat="1" ht="12">
      <c r="B428" s="192"/>
      <c r="C428" s="193"/>
      <c r="D428" s="194" t="s">
        <v>191</v>
      </c>
      <c r="E428" s="195" t="s">
        <v>19</v>
      </c>
      <c r="F428" s="196" t="s">
        <v>1045</v>
      </c>
      <c r="G428" s="193"/>
      <c r="H428" s="195" t="s">
        <v>19</v>
      </c>
      <c r="I428" s="193"/>
      <c r="J428" s="193"/>
      <c r="K428" s="193"/>
      <c r="L428" s="198"/>
      <c r="M428" s="199"/>
      <c r="N428" s="200"/>
      <c r="O428" s="200"/>
      <c r="P428" s="200"/>
      <c r="Q428" s="200"/>
      <c r="R428" s="200"/>
      <c r="S428" s="200"/>
      <c r="T428" s="201"/>
      <c r="AT428" s="202" t="s">
        <v>191</v>
      </c>
      <c r="AU428" s="202" t="s">
        <v>81</v>
      </c>
      <c r="AV428" s="13" t="s">
        <v>79</v>
      </c>
      <c r="AW428" s="13" t="s">
        <v>32</v>
      </c>
      <c r="AX428" s="13" t="s">
        <v>71</v>
      </c>
      <c r="AY428" s="202" t="s">
        <v>181</v>
      </c>
    </row>
    <row r="429" spans="2:51" s="14" customFormat="1" ht="12">
      <c r="B429" s="203"/>
      <c r="C429" s="204"/>
      <c r="D429" s="194" t="s">
        <v>191</v>
      </c>
      <c r="E429" s="205" t="s">
        <v>19</v>
      </c>
      <c r="F429" s="206" t="s">
        <v>81</v>
      </c>
      <c r="G429" s="204"/>
      <c r="H429" s="207">
        <v>2</v>
      </c>
      <c r="I429" s="204"/>
      <c r="J429" s="204"/>
      <c r="K429" s="204"/>
      <c r="L429" s="209"/>
      <c r="M429" s="210"/>
      <c r="N429" s="211"/>
      <c r="O429" s="211"/>
      <c r="P429" s="211"/>
      <c r="Q429" s="211"/>
      <c r="R429" s="211"/>
      <c r="S429" s="211"/>
      <c r="T429" s="212"/>
      <c r="AT429" s="213" t="s">
        <v>191</v>
      </c>
      <c r="AU429" s="213" t="s">
        <v>81</v>
      </c>
      <c r="AV429" s="14" t="s">
        <v>81</v>
      </c>
      <c r="AW429" s="14" t="s">
        <v>32</v>
      </c>
      <c r="AX429" s="14" t="s">
        <v>71</v>
      </c>
      <c r="AY429" s="213" t="s">
        <v>181</v>
      </c>
    </row>
    <row r="430" spans="2:51" s="13" customFormat="1" ht="12">
      <c r="B430" s="192"/>
      <c r="C430" s="193"/>
      <c r="D430" s="194" t="s">
        <v>191</v>
      </c>
      <c r="E430" s="195" t="s">
        <v>19</v>
      </c>
      <c r="F430" s="196" t="s">
        <v>1023</v>
      </c>
      <c r="G430" s="193"/>
      <c r="H430" s="195" t="s">
        <v>19</v>
      </c>
      <c r="I430" s="193"/>
      <c r="J430" s="193"/>
      <c r="K430" s="193"/>
      <c r="L430" s="198"/>
      <c r="M430" s="199"/>
      <c r="N430" s="200"/>
      <c r="O430" s="200"/>
      <c r="P430" s="200"/>
      <c r="Q430" s="200"/>
      <c r="R430" s="200"/>
      <c r="S430" s="200"/>
      <c r="T430" s="201"/>
      <c r="AT430" s="202" t="s">
        <v>191</v>
      </c>
      <c r="AU430" s="202" t="s">
        <v>81</v>
      </c>
      <c r="AV430" s="13" t="s">
        <v>79</v>
      </c>
      <c r="AW430" s="13" t="s">
        <v>32</v>
      </c>
      <c r="AX430" s="13" t="s">
        <v>71</v>
      </c>
      <c r="AY430" s="202" t="s">
        <v>181</v>
      </c>
    </row>
    <row r="431" spans="2:51" s="14" customFormat="1" ht="12">
      <c r="B431" s="203"/>
      <c r="C431" s="204"/>
      <c r="D431" s="194" t="s">
        <v>191</v>
      </c>
      <c r="E431" s="205" t="s">
        <v>19</v>
      </c>
      <c r="F431" s="206" t="s">
        <v>81</v>
      </c>
      <c r="G431" s="204"/>
      <c r="H431" s="207">
        <v>2</v>
      </c>
      <c r="I431" s="204"/>
      <c r="J431" s="204"/>
      <c r="K431" s="204"/>
      <c r="L431" s="209"/>
      <c r="M431" s="210"/>
      <c r="N431" s="211"/>
      <c r="O431" s="211"/>
      <c r="P431" s="211"/>
      <c r="Q431" s="211"/>
      <c r="R431" s="211"/>
      <c r="S431" s="211"/>
      <c r="T431" s="212"/>
      <c r="AT431" s="213" t="s">
        <v>191</v>
      </c>
      <c r="AU431" s="213" t="s">
        <v>81</v>
      </c>
      <c r="AV431" s="14" t="s">
        <v>81</v>
      </c>
      <c r="AW431" s="14" t="s">
        <v>32</v>
      </c>
      <c r="AX431" s="14" t="s">
        <v>71</v>
      </c>
      <c r="AY431" s="213" t="s">
        <v>181</v>
      </c>
    </row>
    <row r="432" spans="2:51" s="13" customFormat="1" ht="12">
      <c r="B432" s="192"/>
      <c r="C432" s="193"/>
      <c r="D432" s="194" t="s">
        <v>191</v>
      </c>
      <c r="E432" s="195" t="s">
        <v>19</v>
      </c>
      <c r="F432" s="196" t="s">
        <v>1046</v>
      </c>
      <c r="G432" s="193"/>
      <c r="H432" s="195" t="s">
        <v>19</v>
      </c>
      <c r="I432" s="193"/>
      <c r="J432" s="193"/>
      <c r="K432" s="193"/>
      <c r="L432" s="198"/>
      <c r="M432" s="199"/>
      <c r="N432" s="200"/>
      <c r="O432" s="200"/>
      <c r="P432" s="200"/>
      <c r="Q432" s="200"/>
      <c r="R432" s="200"/>
      <c r="S432" s="200"/>
      <c r="T432" s="201"/>
      <c r="AT432" s="202" t="s">
        <v>191</v>
      </c>
      <c r="AU432" s="202" t="s">
        <v>81</v>
      </c>
      <c r="AV432" s="13" t="s">
        <v>79</v>
      </c>
      <c r="AW432" s="13" t="s">
        <v>32</v>
      </c>
      <c r="AX432" s="13" t="s">
        <v>71</v>
      </c>
      <c r="AY432" s="202" t="s">
        <v>181</v>
      </c>
    </row>
    <row r="433" spans="2:51" s="14" customFormat="1" ht="12">
      <c r="B433" s="203"/>
      <c r="C433" s="204"/>
      <c r="D433" s="194" t="s">
        <v>191</v>
      </c>
      <c r="E433" s="205" t="s">
        <v>19</v>
      </c>
      <c r="F433" s="206" t="s">
        <v>81</v>
      </c>
      <c r="G433" s="204"/>
      <c r="H433" s="207">
        <v>2</v>
      </c>
      <c r="I433" s="204"/>
      <c r="J433" s="204"/>
      <c r="K433" s="204"/>
      <c r="L433" s="209"/>
      <c r="M433" s="210"/>
      <c r="N433" s="211"/>
      <c r="O433" s="211"/>
      <c r="P433" s="211"/>
      <c r="Q433" s="211"/>
      <c r="R433" s="211"/>
      <c r="S433" s="211"/>
      <c r="T433" s="212"/>
      <c r="AT433" s="213" t="s">
        <v>191</v>
      </c>
      <c r="AU433" s="213" t="s">
        <v>81</v>
      </c>
      <c r="AV433" s="14" t="s">
        <v>81</v>
      </c>
      <c r="AW433" s="14" t="s">
        <v>32</v>
      </c>
      <c r="AX433" s="14" t="s">
        <v>71</v>
      </c>
      <c r="AY433" s="213" t="s">
        <v>181</v>
      </c>
    </row>
    <row r="434" spans="2:51" s="13" customFormat="1" ht="12">
      <c r="B434" s="192"/>
      <c r="C434" s="193"/>
      <c r="D434" s="194" t="s">
        <v>191</v>
      </c>
      <c r="E434" s="195" t="s">
        <v>19</v>
      </c>
      <c r="F434" s="196" t="s">
        <v>1047</v>
      </c>
      <c r="G434" s="193"/>
      <c r="H434" s="195" t="s">
        <v>19</v>
      </c>
      <c r="I434" s="193"/>
      <c r="J434" s="193"/>
      <c r="K434" s="193"/>
      <c r="L434" s="198"/>
      <c r="M434" s="199"/>
      <c r="N434" s="200"/>
      <c r="O434" s="200"/>
      <c r="P434" s="200"/>
      <c r="Q434" s="200"/>
      <c r="R434" s="200"/>
      <c r="S434" s="200"/>
      <c r="T434" s="201"/>
      <c r="AT434" s="202" t="s">
        <v>191</v>
      </c>
      <c r="AU434" s="202" t="s">
        <v>81</v>
      </c>
      <c r="AV434" s="13" t="s">
        <v>79</v>
      </c>
      <c r="AW434" s="13" t="s">
        <v>32</v>
      </c>
      <c r="AX434" s="13" t="s">
        <v>71</v>
      </c>
      <c r="AY434" s="202" t="s">
        <v>181</v>
      </c>
    </row>
    <row r="435" spans="2:51" s="14" customFormat="1" ht="12">
      <c r="B435" s="203"/>
      <c r="C435" s="204"/>
      <c r="D435" s="194" t="s">
        <v>191</v>
      </c>
      <c r="E435" s="205" t="s">
        <v>19</v>
      </c>
      <c r="F435" s="206" t="s">
        <v>81</v>
      </c>
      <c r="G435" s="204"/>
      <c r="H435" s="207">
        <v>2</v>
      </c>
      <c r="I435" s="204"/>
      <c r="J435" s="204"/>
      <c r="K435" s="204"/>
      <c r="L435" s="209"/>
      <c r="M435" s="210"/>
      <c r="N435" s="211"/>
      <c r="O435" s="211"/>
      <c r="P435" s="211"/>
      <c r="Q435" s="211"/>
      <c r="R435" s="211"/>
      <c r="S435" s="211"/>
      <c r="T435" s="212"/>
      <c r="AT435" s="213" t="s">
        <v>191</v>
      </c>
      <c r="AU435" s="213" t="s">
        <v>81</v>
      </c>
      <c r="AV435" s="14" t="s">
        <v>81</v>
      </c>
      <c r="AW435" s="14" t="s">
        <v>32</v>
      </c>
      <c r="AX435" s="14" t="s">
        <v>71</v>
      </c>
      <c r="AY435" s="213" t="s">
        <v>181</v>
      </c>
    </row>
    <row r="436" spans="2:51" s="13" customFormat="1" ht="12">
      <c r="B436" s="192"/>
      <c r="C436" s="193"/>
      <c r="D436" s="194" t="s">
        <v>191</v>
      </c>
      <c r="E436" s="195" t="s">
        <v>19</v>
      </c>
      <c r="F436" s="196" t="s">
        <v>1048</v>
      </c>
      <c r="G436" s="193"/>
      <c r="H436" s="195" t="s">
        <v>19</v>
      </c>
      <c r="I436" s="193"/>
      <c r="J436" s="193"/>
      <c r="K436" s="193"/>
      <c r="L436" s="198"/>
      <c r="M436" s="199"/>
      <c r="N436" s="200"/>
      <c r="O436" s="200"/>
      <c r="P436" s="200"/>
      <c r="Q436" s="200"/>
      <c r="R436" s="200"/>
      <c r="S436" s="200"/>
      <c r="T436" s="201"/>
      <c r="AT436" s="202" t="s">
        <v>191</v>
      </c>
      <c r="AU436" s="202" t="s">
        <v>81</v>
      </c>
      <c r="AV436" s="13" t="s">
        <v>79</v>
      </c>
      <c r="AW436" s="13" t="s">
        <v>32</v>
      </c>
      <c r="AX436" s="13" t="s">
        <v>71</v>
      </c>
      <c r="AY436" s="202" t="s">
        <v>181</v>
      </c>
    </row>
    <row r="437" spans="2:51" s="14" customFormat="1" ht="12">
      <c r="B437" s="203"/>
      <c r="C437" s="204"/>
      <c r="D437" s="194" t="s">
        <v>191</v>
      </c>
      <c r="E437" s="205" t="s">
        <v>19</v>
      </c>
      <c r="F437" s="206" t="s">
        <v>81</v>
      </c>
      <c r="G437" s="204"/>
      <c r="H437" s="207">
        <v>2</v>
      </c>
      <c r="I437" s="204"/>
      <c r="J437" s="204"/>
      <c r="K437" s="204"/>
      <c r="L437" s="209"/>
      <c r="M437" s="210"/>
      <c r="N437" s="211"/>
      <c r="O437" s="211"/>
      <c r="P437" s="211"/>
      <c r="Q437" s="211"/>
      <c r="R437" s="211"/>
      <c r="S437" s="211"/>
      <c r="T437" s="212"/>
      <c r="AT437" s="213" t="s">
        <v>191</v>
      </c>
      <c r="AU437" s="213" t="s">
        <v>81</v>
      </c>
      <c r="AV437" s="14" t="s">
        <v>81</v>
      </c>
      <c r="AW437" s="14" t="s">
        <v>32</v>
      </c>
      <c r="AX437" s="14" t="s">
        <v>71</v>
      </c>
      <c r="AY437" s="213" t="s">
        <v>181</v>
      </c>
    </row>
    <row r="438" spans="2:51" s="13" customFormat="1" ht="12">
      <c r="B438" s="192"/>
      <c r="C438" s="193"/>
      <c r="D438" s="194" t="s">
        <v>191</v>
      </c>
      <c r="E438" s="195" t="s">
        <v>19</v>
      </c>
      <c r="F438" s="196" t="s">
        <v>1049</v>
      </c>
      <c r="G438" s="193"/>
      <c r="H438" s="195" t="s">
        <v>19</v>
      </c>
      <c r="I438" s="193"/>
      <c r="J438" s="193"/>
      <c r="K438" s="193"/>
      <c r="L438" s="198"/>
      <c r="M438" s="199"/>
      <c r="N438" s="200"/>
      <c r="O438" s="200"/>
      <c r="P438" s="200"/>
      <c r="Q438" s="200"/>
      <c r="R438" s="200"/>
      <c r="S438" s="200"/>
      <c r="T438" s="201"/>
      <c r="AT438" s="202" t="s">
        <v>191</v>
      </c>
      <c r="AU438" s="202" t="s">
        <v>81</v>
      </c>
      <c r="AV438" s="13" t="s">
        <v>79</v>
      </c>
      <c r="AW438" s="13" t="s">
        <v>32</v>
      </c>
      <c r="AX438" s="13" t="s">
        <v>71</v>
      </c>
      <c r="AY438" s="202" t="s">
        <v>181</v>
      </c>
    </row>
    <row r="439" spans="2:51" s="14" customFormat="1" ht="12">
      <c r="B439" s="203"/>
      <c r="C439" s="204"/>
      <c r="D439" s="194" t="s">
        <v>191</v>
      </c>
      <c r="E439" s="205" t="s">
        <v>19</v>
      </c>
      <c r="F439" s="206" t="s">
        <v>81</v>
      </c>
      <c r="G439" s="204"/>
      <c r="H439" s="207">
        <v>2</v>
      </c>
      <c r="I439" s="204"/>
      <c r="J439" s="204"/>
      <c r="K439" s="204"/>
      <c r="L439" s="209"/>
      <c r="M439" s="210"/>
      <c r="N439" s="211"/>
      <c r="O439" s="211"/>
      <c r="P439" s="211"/>
      <c r="Q439" s="211"/>
      <c r="R439" s="211"/>
      <c r="S439" s="211"/>
      <c r="T439" s="212"/>
      <c r="AT439" s="213" t="s">
        <v>191</v>
      </c>
      <c r="AU439" s="213" t="s">
        <v>81</v>
      </c>
      <c r="AV439" s="14" t="s">
        <v>81</v>
      </c>
      <c r="AW439" s="14" t="s">
        <v>32</v>
      </c>
      <c r="AX439" s="14" t="s">
        <v>71</v>
      </c>
      <c r="AY439" s="213" t="s">
        <v>181</v>
      </c>
    </row>
    <row r="440" spans="2:51" s="15" customFormat="1" ht="12">
      <c r="B440" s="214"/>
      <c r="C440" s="215"/>
      <c r="D440" s="194" t="s">
        <v>191</v>
      </c>
      <c r="E440" s="216" t="s">
        <v>19</v>
      </c>
      <c r="F440" s="217" t="s">
        <v>196</v>
      </c>
      <c r="G440" s="215"/>
      <c r="H440" s="218">
        <v>16</v>
      </c>
      <c r="I440" s="215"/>
      <c r="J440" s="215"/>
      <c r="K440" s="215"/>
      <c r="L440" s="220"/>
      <c r="M440" s="221"/>
      <c r="N440" s="222"/>
      <c r="O440" s="222"/>
      <c r="P440" s="222"/>
      <c r="Q440" s="222"/>
      <c r="R440" s="222"/>
      <c r="S440" s="222"/>
      <c r="T440" s="223"/>
      <c r="AT440" s="224" t="s">
        <v>191</v>
      </c>
      <c r="AU440" s="224" t="s">
        <v>81</v>
      </c>
      <c r="AV440" s="15" t="s">
        <v>189</v>
      </c>
      <c r="AW440" s="15" t="s">
        <v>32</v>
      </c>
      <c r="AX440" s="15" t="s">
        <v>79</v>
      </c>
      <c r="AY440" s="224" t="s">
        <v>181</v>
      </c>
    </row>
    <row r="441" spans="2:51" s="13" customFormat="1" ht="12">
      <c r="B441" s="192"/>
      <c r="C441" s="193"/>
      <c r="D441" s="194" t="s">
        <v>191</v>
      </c>
      <c r="E441" s="195" t="s">
        <v>19</v>
      </c>
      <c r="F441" s="196" t="s">
        <v>254</v>
      </c>
      <c r="G441" s="193"/>
      <c r="H441" s="195" t="s">
        <v>19</v>
      </c>
      <c r="I441" s="193"/>
      <c r="J441" s="193"/>
      <c r="K441" s="193"/>
      <c r="L441" s="198"/>
      <c r="M441" s="199"/>
      <c r="N441" s="200"/>
      <c r="O441" s="200"/>
      <c r="P441" s="200"/>
      <c r="Q441" s="200"/>
      <c r="R441" s="200"/>
      <c r="S441" s="200"/>
      <c r="T441" s="201"/>
      <c r="AT441" s="202" t="s">
        <v>191</v>
      </c>
      <c r="AU441" s="202" t="s">
        <v>81</v>
      </c>
      <c r="AV441" s="13" t="s">
        <v>79</v>
      </c>
      <c r="AW441" s="13" t="s">
        <v>32</v>
      </c>
      <c r="AX441" s="13" t="s">
        <v>71</v>
      </c>
      <c r="AY441" s="202" t="s">
        <v>181</v>
      </c>
    </row>
    <row r="442" spans="1:65" s="2" customFormat="1" ht="24.15" customHeight="1">
      <c r="A442" s="34"/>
      <c r="B442" s="35"/>
      <c r="C442" s="178" t="s">
        <v>456</v>
      </c>
      <c r="D442" s="178" t="s">
        <v>183</v>
      </c>
      <c r="E442" s="179" t="s">
        <v>1050</v>
      </c>
      <c r="F442" s="180" t="s">
        <v>1051</v>
      </c>
      <c r="G442" s="181" t="s">
        <v>223</v>
      </c>
      <c r="H442" s="182">
        <v>4</v>
      </c>
      <c r="I442" s="241"/>
      <c r="J442" s="184">
        <f>ROUND(I442*H442,2)</f>
        <v>0</v>
      </c>
      <c r="K442" s="180" t="s">
        <v>187</v>
      </c>
      <c r="L442" s="185"/>
      <c r="M442" s="186" t="s">
        <v>19</v>
      </c>
      <c r="N442" s="187" t="s">
        <v>42</v>
      </c>
      <c r="O442" s="64"/>
      <c r="P442" s="188">
        <f>O442*H442</f>
        <v>0</v>
      </c>
      <c r="Q442" s="188">
        <v>0.29358</v>
      </c>
      <c r="R442" s="188">
        <f>Q442*H442</f>
        <v>1.17432</v>
      </c>
      <c r="S442" s="188">
        <v>0</v>
      </c>
      <c r="T442" s="189">
        <f>S442*H442</f>
        <v>0</v>
      </c>
      <c r="U442" s="34"/>
      <c r="V442" s="34"/>
      <c r="W442" s="34"/>
      <c r="X442" s="34"/>
      <c r="Y442" s="34"/>
      <c r="Z442" s="34"/>
      <c r="AA442" s="34"/>
      <c r="AB442" s="34"/>
      <c r="AC442" s="34"/>
      <c r="AD442" s="34"/>
      <c r="AE442" s="34"/>
      <c r="AR442" s="190" t="s">
        <v>188</v>
      </c>
      <c r="AT442" s="190" t="s">
        <v>183</v>
      </c>
      <c r="AU442" s="190" t="s">
        <v>81</v>
      </c>
      <c r="AY442" s="17" t="s">
        <v>181</v>
      </c>
      <c r="BE442" s="191">
        <f>IF(N442="základní",J442,0)</f>
        <v>0</v>
      </c>
      <c r="BF442" s="191">
        <f>IF(N442="snížená",J442,0)</f>
        <v>0</v>
      </c>
      <c r="BG442" s="191">
        <f>IF(N442="zákl. přenesená",J442,0)</f>
        <v>0</v>
      </c>
      <c r="BH442" s="191">
        <f>IF(N442="sníž. přenesená",J442,0)</f>
        <v>0</v>
      </c>
      <c r="BI442" s="191">
        <f>IF(N442="nulová",J442,0)</f>
        <v>0</v>
      </c>
      <c r="BJ442" s="17" t="s">
        <v>79</v>
      </c>
      <c r="BK442" s="191">
        <f>ROUND(I442*H442,2)</f>
        <v>0</v>
      </c>
      <c r="BL442" s="17" t="s">
        <v>189</v>
      </c>
      <c r="BM442" s="190" t="s">
        <v>1052</v>
      </c>
    </row>
    <row r="443" spans="2:51" s="14" customFormat="1" ht="12">
      <c r="B443" s="203"/>
      <c r="C443" s="204"/>
      <c r="D443" s="194" t="s">
        <v>191</v>
      </c>
      <c r="E443" s="205" t="s">
        <v>19</v>
      </c>
      <c r="F443" s="206" t="s">
        <v>1053</v>
      </c>
      <c r="G443" s="204"/>
      <c r="H443" s="207">
        <v>2</v>
      </c>
      <c r="I443" s="204"/>
      <c r="J443" s="204"/>
      <c r="K443" s="204"/>
      <c r="L443" s="209"/>
      <c r="M443" s="210"/>
      <c r="N443" s="211"/>
      <c r="O443" s="211"/>
      <c r="P443" s="211"/>
      <c r="Q443" s="211"/>
      <c r="R443" s="211"/>
      <c r="S443" s="211"/>
      <c r="T443" s="212"/>
      <c r="AT443" s="213" t="s">
        <v>191</v>
      </c>
      <c r="AU443" s="213" t="s">
        <v>81</v>
      </c>
      <c r="AV443" s="14" t="s">
        <v>81</v>
      </c>
      <c r="AW443" s="14" t="s">
        <v>32</v>
      </c>
      <c r="AX443" s="14" t="s">
        <v>71</v>
      </c>
      <c r="AY443" s="213" t="s">
        <v>181</v>
      </c>
    </row>
    <row r="444" spans="2:51" s="14" customFormat="1" ht="12">
      <c r="B444" s="203"/>
      <c r="C444" s="204"/>
      <c r="D444" s="194" t="s">
        <v>191</v>
      </c>
      <c r="E444" s="205" t="s">
        <v>19</v>
      </c>
      <c r="F444" s="206" t="s">
        <v>1054</v>
      </c>
      <c r="G444" s="204"/>
      <c r="H444" s="207">
        <v>2</v>
      </c>
      <c r="I444" s="204"/>
      <c r="J444" s="204"/>
      <c r="K444" s="204"/>
      <c r="L444" s="209"/>
      <c r="M444" s="210"/>
      <c r="N444" s="211"/>
      <c r="O444" s="211"/>
      <c r="P444" s="211"/>
      <c r="Q444" s="211"/>
      <c r="R444" s="211"/>
      <c r="S444" s="211"/>
      <c r="T444" s="212"/>
      <c r="AT444" s="213" t="s">
        <v>191</v>
      </c>
      <c r="AU444" s="213" t="s">
        <v>81</v>
      </c>
      <c r="AV444" s="14" t="s">
        <v>81</v>
      </c>
      <c r="AW444" s="14" t="s">
        <v>32</v>
      </c>
      <c r="AX444" s="14" t="s">
        <v>71</v>
      </c>
      <c r="AY444" s="213" t="s">
        <v>181</v>
      </c>
    </row>
    <row r="445" spans="2:51" s="15" customFormat="1" ht="12">
      <c r="B445" s="214"/>
      <c r="C445" s="215"/>
      <c r="D445" s="194" t="s">
        <v>191</v>
      </c>
      <c r="E445" s="216" t="s">
        <v>19</v>
      </c>
      <c r="F445" s="217" t="s">
        <v>196</v>
      </c>
      <c r="G445" s="215"/>
      <c r="H445" s="218">
        <v>4</v>
      </c>
      <c r="I445" s="215"/>
      <c r="J445" s="215"/>
      <c r="K445" s="215"/>
      <c r="L445" s="220"/>
      <c r="M445" s="221"/>
      <c r="N445" s="222"/>
      <c r="O445" s="222"/>
      <c r="P445" s="222"/>
      <c r="Q445" s="222"/>
      <c r="R445" s="222"/>
      <c r="S445" s="222"/>
      <c r="T445" s="223"/>
      <c r="AT445" s="224" t="s">
        <v>191</v>
      </c>
      <c r="AU445" s="224" t="s">
        <v>81</v>
      </c>
      <c r="AV445" s="15" t="s">
        <v>189</v>
      </c>
      <c r="AW445" s="15" t="s">
        <v>32</v>
      </c>
      <c r="AX445" s="15" t="s">
        <v>79</v>
      </c>
      <c r="AY445" s="224" t="s">
        <v>181</v>
      </c>
    </row>
    <row r="446" spans="2:51" s="13" customFormat="1" ht="12">
      <c r="B446" s="192"/>
      <c r="C446" s="193"/>
      <c r="D446" s="194" t="s">
        <v>191</v>
      </c>
      <c r="E446" s="195" t="s">
        <v>19</v>
      </c>
      <c r="F446" s="196" t="s">
        <v>254</v>
      </c>
      <c r="G446" s="193"/>
      <c r="H446" s="195" t="s">
        <v>19</v>
      </c>
      <c r="I446" s="193"/>
      <c r="J446" s="193"/>
      <c r="K446" s="193"/>
      <c r="L446" s="198"/>
      <c r="M446" s="199"/>
      <c r="N446" s="200"/>
      <c r="O446" s="200"/>
      <c r="P446" s="200"/>
      <c r="Q446" s="200"/>
      <c r="R446" s="200"/>
      <c r="S446" s="200"/>
      <c r="T446" s="201"/>
      <c r="AT446" s="202" t="s">
        <v>191</v>
      </c>
      <c r="AU446" s="202" t="s">
        <v>81</v>
      </c>
      <c r="AV446" s="13" t="s">
        <v>79</v>
      </c>
      <c r="AW446" s="13" t="s">
        <v>32</v>
      </c>
      <c r="AX446" s="13" t="s">
        <v>71</v>
      </c>
      <c r="AY446" s="202" t="s">
        <v>181</v>
      </c>
    </row>
    <row r="447" spans="1:65" s="2" customFormat="1" ht="24.15" customHeight="1">
      <c r="A447" s="34"/>
      <c r="B447" s="35"/>
      <c r="C447" s="178" t="s">
        <v>460</v>
      </c>
      <c r="D447" s="178" t="s">
        <v>183</v>
      </c>
      <c r="E447" s="179" t="s">
        <v>1055</v>
      </c>
      <c r="F447" s="180" t="s">
        <v>1056</v>
      </c>
      <c r="G447" s="181" t="s">
        <v>223</v>
      </c>
      <c r="H447" s="182">
        <v>4</v>
      </c>
      <c r="I447" s="241"/>
      <c r="J447" s="184">
        <f>ROUND(I447*H447,2)</f>
        <v>0</v>
      </c>
      <c r="K447" s="180" t="s">
        <v>187</v>
      </c>
      <c r="L447" s="185"/>
      <c r="M447" s="186" t="s">
        <v>19</v>
      </c>
      <c r="N447" s="187" t="s">
        <v>42</v>
      </c>
      <c r="O447" s="64"/>
      <c r="P447" s="188">
        <f>O447*H447</f>
        <v>0</v>
      </c>
      <c r="Q447" s="188">
        <v>0.35697</v>
      </c>
      <c r="R447" s="188">
        <f>Q447*H447</f>
        <v>1.42788</v>
      </c>
      <c r="S447" s="188">
        <v>0</v>
      </c>
      <c r="T447" s="189">
        <f>S447*H447</f>
        <v>0</v>
      </c>
      <c r="U447" s="34"/>
      <c r="V447" s="34"/>
      <c r="W447" s="34"/>
      <c r="X447" s="34"/>
      <c r="Y447" s="34"/>
      <c r="Z447" s="34"/>
      <c r="AA447" s="34"/>
      <c r="AB447" s="34"/>
      <c r="AC447" s="34"/>
      <c r="AD447" s="34"/>
      <c r="AE447" s="34"/>
      <c r="AR447" s="190" t="s">
        <v>188</v>
      </c>
      <c r="AT447" s="190" t="s">
        <v>183</v>
      </c>
      <c r="AU447" s="190" t="s">
        <v>81</v>
      </c>
      <c r="AY447" s="17" t="s">
        <v>181</v>
      </c>
      <c r="BE447" s="191">
        <f>IF(N447="základní",J447,0)</f>
        <v>0</v>
      </c>
      <c r="BF447" s="191">
        <f>IF(N447="snížená",J447,0)</f>
        <v>0</v>
      </c>
      <c r="BG447" s="191">
        <f>IF(N447="zákl. přenesená",J447,0)</f>
        <v>0</v>
      </c>
      <c r="BH447" s="191">
        <f>IF(N447="sníž. přenesená",J447,0)</f>
        <v>0</v>
      </c>
      <c r="BI447" s="191">
        <f>IF(N447="nulová",J447,0)</f>
        <v>0</v>
      </c>
      <c r="BJ447" s="17" t="s">
        <v>79</v>
      </c>
      <c r="BK447" s="191">
        <f>ROUND(I447*H447,2)</f>
        <v>0</v>
      </c>
      <c r="BL447" s="17" t="s">
        <v>189</v>
      </c>
      <c r="BM447" s="190" t="s">
        <v>1057</v>
      </c>
    </row>
    <row r="448" spans="2:51" s="13" customFormat="1" ht="12">
      <c r="B448" s="192"/>
      <c r="C448" s="193"/>
      <c r="D448" s="194" t="s">
        <v>191</v>
      </c>
      <c r="E448" s="195" t="s">
        <v>19</v>
      </c>
      <c r="F448" s="196" t="s">
        <v>1058</v>
      </c>
      <c r="G448" s="193"/>
      <c r="H448" s="195" t="s">
        <v>19</v>
      </c>
      <c r="I448" s="193"/>
      <c r="J448" s="193"/>
      <c r="K448" s="193"/>
      <c r="L448" s="198"/>
      <c r="M448" s="199"/>
      <c r="N448" s="200"/>
      <c r="O448" s="200"/>
      <c r="P448" s="200"/>
      <c r="Q448" s="200"/>
      <c r="R448" s="200"/>
      <c r="S448" s="200"/>
      <c r="T448" s="201"/>
      <c r="AT448" s="202" t="s">
        <v>191</v>
      </c>
      <c r="AU448" s="202" t="s">
        <v>81</v>
      </c>
      <c r="AV448" s="13" t="s">
        <v>79</v>
      </c>
      <c r="AW448" s="13" t="s">
        <v>32</v>
      </c>
      <c r="AX448" s="13" t="s">
        <v>71</v>
      </c>
      <c r="AY448" s="202" t="s">
        <v>181</v>
      </c>
    </row>
    <row r="449" spans="2:51" s="14" customFormat="1" ht="12">
      <c r="B449" s="203"/>
      <c r="C449" s="204"/>
      <c r="D449" s="194" t="s">
        <v>191</v>
      </c>
      <c r="E449" s="205" t="s">
        <v>19</v>
      </c>
      <c r="F449" s="206" t="s">
        <v>81</v>
      </c>
      <c r="G449" s="204"/>
      <c r="H449" s="207">
        <v>2</v>
      </c>
      <c r="I449" s="204"/>
      <c r="J449" s="204"/>
      <c r="K449" s="204"/>
      <c r="L449" s="209"/>
      <c r="M449" s="210"/>
      <c r="N449" s="211"/>
      <c r="O449" s="211"/>
      <c r="P449" s="211"/>
      <c r="Q449" s="211"/>
      <c r="R449" s="211"/>
      <c r="S449" s="211"/>
      <c r="T449" s="212"/>
      <c r="AT449" s="213" t="s">
        <v>191</v>
      </c>
      <c r="AU449" s="213" t="s">
        <v>81</v>
      </c>
      <c r="AV449" s="14" t="s">
        <v>81</v>
      </c>
      <c r="AW449" s="14" t="s">
        <v>32</v>
      </c>
      <c r="AX449" s="14" t="s">
        <v>71</v>
      </c>
      <c r="AY449" s="213" t="s">
        <v>181</v>
      </c>
    </row>
    <row r="450" spans="2:51" s="13" customFormat="1" ht="12">
      <c r="B450" s="192"/>
      <c r="C450" s="193"/>
      <c r="D450" s="194" t="s">
        <v>191</v>
      </c>
      <c r="E450" s="195" t="s">
        <v>19</v>
      </c>
      <c r="F450" s="196" t="s">
        <v>1059</v>
      </c>
      <c r="G450" s="193"/>
      <c r="H450" s="195" t="s">
        <v>19</v>
      </c>
      <c r="I450" s="193"/>
      <c r="J450" s="193"/>
      <c r="K450" s="193"/>
      <c r="L450" s="198"/>
      <c r="M450" s="199"/>
      <c r="N450" s="200"/>
      <c r="O450" s="200"/>
      <c r="P450" s="200"/>
      <c r="Q450" s="200"/>
      <c r="R450" s="200"/>
      <c r="S450" s="200"/>
      <c r="T450" s="201"/>
      <c r="AT450" s="202" t="s">
        <v>191</v>
      </c>
      <c r="AU450" s="202" t="s">
        <v>81</v>
      </c>
      <c r="AV450" s="13" t="s">
        <v>79</v>
      </c>
      <c r="AW450" s="13" t="s">
        <v>32</v>
      </c>
      <c r="AX450" s="13" t="s">
        <v>71</v>
      </c>
      <c r="AY450" s="202" t="s">
        <v>181</v>
      </c>
    </row>
    <row r="451" spans="2:51" s="14" customFormat="1" ht="12">
      <c r="B451" s="203"/>
      <c r="C451" s="204"/>
      <c r="D451" s="194" t="s">
        <v>191</v>
      </c>
      <c r="E451" s="205" t="s">
        <v>19</v>
      </c>
      <c r="F451" s="206" t="s">
        <v>81</v>
      </c>
      <c r="G451" s="204"/>
      <c r="H451" s="207">
        <v>2</v>
      </c>
      <c r="I451" s="204"/>
      <c r="J451" s="204"/>
      <c r="K451" s="204"/>
      <c r="L451" s="209"/>
      <c r="M451" s="210"/>
      <c r="N451" s="211"/>
      <c r="O451" s="211"/>
      <c r="P451" s="211"/>
      <c r="Q451" s="211"/>
      <c r="R451" s="211"/>
      <c r="S451" s="211"/>
      <c r="T451" s="212"/>
      <c r="AT451" s="213" t="s">
        <v>191</v>
      </c>
      <c r="AU451" s="213" t="s">
        <v>81</v>
      </c>
      <c r="AV451" s="14" t="s">
        <v>81</v>
      </c>
      <c r="AW451" s="14" t="s">
        <v>32</v>
      </c>
      <c r="AX451" s="14" t="s">
        <v>71</v>
      </c>
      <c r="AY451" s="213" t="s">
        <v>181</v>
      </c>
    </row>
    <row r="452" spans="2:51" s="15" customFormat="1" ht="12">
      <c r="B452" s="214"/>
      <c r="C452" s="215"/>
      <c r="D452" s="194" t="s">
        <v>191</v>
      </c>
      <c r="E452" s="216" t="s">
        <v>19</v>
      </c>
      <c r="F452" s="217" t="s">
        <v>196</v>
      </c>
      <c r="G452" s="215"/>
      <c r="H452" s="218">
        <v>4</v>
      </c>
      <c r="I452" s="215"/>
      <c r="J452" s="215"/>
      <c r="K452" s="215"/>
      <c r="L452" s="220"/>
      <c r="M452" s="221"/>
      <c r="N452" s="222"/>
      <c r="O452" s="222"/>
      <c r="P452" s="222"/>
      <c r="Q452" s="222"/>
      <c r="R452" s="222"/>
      <c r="S452" s="222"/>
      <c r="T452" s="223"/>
      <c r="AT452" s="224" t="s">
        <v>191</v>
      </c>
      <c r="AU452" s="224" t="s">
        <v>81</v>
      </c>
      <c r="AV452" s="15" t="s">
        <v>189</v>
      </c>
      <c r="AW452" s="15" t="s">
        <v>32</v>
      </c>
      <c r="AX452" s="15" t="s">
        <v>79</v>
      </c>
      <c r="AY452" s="224" t="s">
        <v>181</v>
      </c>
    </row>
    <row r="453" spans="2:51" s="13" customFormat="1" ht="12">
      <c r="B453" s="192"/>
      <c r="C453" s="193"/>
      <c r="D453" s="194" t="s">
        <v>191</v>
      </c>
      <c r="E453" s="195" t="s">
        <v>19</v>
      </c>
      <c r="F453" s="196" t="s">
        <v>254</v>
      </c>
      <c r="G453" s="193"/>
      <c r="H453" s="195" t="s">
        <v>19</v>
      </c>
      <c r="I453" s="193"/>
      <c r="J453" s="193"/>
      <c r="K453" s="193"/>
      <c r="L453" s="198"/>
      <c r="M453" s="199"/>
      <c r="N453" s="200"/>
      <c r="O453" s="200"/>
      <c r="P453" s="200"/>
      <c r="Q453" s="200"/>
      <c r="R453" s="200"/>
      <c r="S453" s="200"/>
      <c r="T453" s="201"/>
      <c r="AT453" s="202" t="s">
        <v>191</v>
      </c>
      <c r="AU453" s="202" t="s">
        <v>81</v>
      </c>
      <c r="AV453" s="13" t="s">
        <v>79</v>
      </c>
      <c r="AW453" s="13" t="s">
        <v>32</v>
      </c>
      <c r="AX453" s="13" t="s">
        <v>71</v>
      </c>
      <c r="AY453" s="202" t="s">
        <v>181</v>
      </c>
    </row>
    <row r="454" spans="1:65" s="2" customFormat="1" ht="16.5" customHeight="1">
      <c r="A454" s="34"/>
      <c r="B454" s="35"/>
      <c r="C454" s="178" t="s">
        <v>463</v>
      </c>
      <c r="D454" s="178" t="s">
        <v>183</v>
      </c>
      <c r="E454" s="179" t="s">
        <v>1060</v>
      </c>
      <c r="F454" s="180" t="s">
        <v>1061</v>
      </c>
      <c r="G454" s="181" t="s">
        <v>262</v>
      </c>
      <c r="H454" s="182">
        <v>1031.6</v>
      </c>
      <c r="I454" s="241"/>
      <c r="J454" s="184">
        <f>ROUND(I454*H454,2)</f>
        <v>0</v>
      </c>
      <c r="K454" s="180" t="s">
        <v>187</v>
      </c>
      <c r="L454" s="185"/>
      <c r="M454" s="186" t="s">
        <v>19</v>
      </c>
      <c r="N454" s="187" t="s">
        <v>42</v>
      </c>
      <c r="O454" s="64"/>
      <c r="P454" s="188">
        <f>O454*H454</f>
        <v>0</v>
      </c>
      <c r="Q454" s="188">
        <v>0</v>
      </c>
      <c r="R454" s="188">
        <f>Q454*H454</f>
        <v>0</v>
      </c>
      <c r="S454" s="188">
        <v>0</v>
      </c>
      <c r="T454" s="189">
        <f>S454*H454</f>
        <v>0</v>
      </c>
      <c r="U454" s="34"/>
      <c r="V454" s="34"/>
      <c r="W454" s="34"/>
      <c r="X454" s="34"/>
      <c r="Y454" s="34"/>
      <c r="Z454" s="34"/>
      <c r="AA454" s="34"/>
      <c r="AB454" s="34"/>
      <c r="AC454" s="34"/>
      <c r="AD454" s="34"/>
      <c r="AE454" s="34"/>
      <c r="AR454" s="190" t="s">
        <v>228</v>
      </c>
      <c r="AT454" s="190" t="s">
        <v>183</v>
      </c>
      <c r="AU454" s="190" t="s">
        <v>81</v>
      </c>
      <c r="AY454" s="17" t="s">
        <v>181</v>
      </c>
      <c r="BE454" s="191">
        <f>IF(N454="základní",J454,0)</f>
        <v>0</v>
      </c>
      <c r="BF454" s="191">
        <f>IF(N454="snížená",J454,0)</f>
        <v>0</v>
      </c>
      <c r="BG454" s="191">
        <f>IF(N454="zákl. přenesená",J454,0)</f>
        <v>0</v>
      </c>
      <c r="BH454" s="191">
        <f>IF(N454="sníž. přenesená",J454,0)</f>
        <v>0</v>
      </c>
      <c r="BI454" s="191">
        <f>IF(N454="nulová",J454,0)</f>
        <v>0</v>
      </c>
      <c r="BJ454" s="17" t="s">
        <v>79</v>
      </c>
      <c r="BK454" s="191">
        <f>ROUND(I454*H454,2)</f>
        <v>0</v>
      </c>
      <c r="BL454" s="17" t="s">
        <v>228</v>
      </c>
      <c r="BM454" s="190" t="s">
        <v>1062</v>
      </c>
    </row>
    <row r="455" spans="2:51" s="13" customFormat="1" ht="12">
      <c r="B455" s="192"/>
      <c r="C455" s="193"/>
      <c r="D455" s="194" t="s">
        <v>191</v>
      </c>
      <c r="E455" s="195" t="s">
        <v>19</v>
      </c>
      <c r="F455" s="196" t="s">
        <v>1063</v>
      </c>
      <c r="G455" s="193"/>
      <c r="H455" s="195" t="s">
        <v>19</v>
      </c>
      <c r="I455" s="193"/>
      <c r="J455" s="193"/>
      <c r="K455" s="193"/>
      <c r="L455" s="198"/>
      <c r="M455" s="199"/>
      <c r="N455" s="200"/>
      <c r="O455" s="200"/>
      <c r="P455" s="200"/>
      <c r="Q455" s="200"/>
      <c r="R455" s="200"/>
      <c r="S455" s="200"/>
      <c r="T455" s="201"/>
      <c r="AT455" s="202" t="s">
        <v>191</v>
      </c>
      <c r="AU455" s="202" t="s">
        <v>81</v>
      </c>
      <c r="AV455" s="13" t="s">
        <v>79</v>
      </c>
      <c r="AW455" s="13" t="s">
        <v>32</v>
      </c>
      <c r="AX455" s="13" t="s">
        <v>71</v>
      </c>
      <c r="AY455" s="202" t="s">
        <v>181</v>
      </c>
    </row>
    <row r="456" spans="2:51" s="14" customFormat="1" ht="12">
      <c r="B456" s="203"/>
      <c r="C456" s="204"/>
      <c r="D456" s="194" t="s">
        <v>191</v>
      </c>
      <c r="E456" s="205" t="s">
        <v>19</v>
      </c>
      <c r="F456" s="206" t="s">
        <v>1064</v>
      </c>
      <c r="G456" s="204"/>
      <c r="H456" s="207">
        <v>931.6</v>
      </c>
      <c r="I456" s="204"/>
      <c r="J456" s="204"/>
      <c r="K456" s="204"/>
      <c r="L456" s="209"/>
      <c r="M456" s="210"/>
      <c r="N456" s="211"/>
      <c r="O456" s="211"/>
      <c r="P456" s="211"/>
      <c r="Q456" s="211"/>
      <c r="R456" s="211"/>
      <c r="S456" s="211"/>
      <c r="T456" s="212"/>
      <c r="AT456" s="213" t="s">
        <v>191</v>
      </c>
      <c r="AU456" s="213" t="s">
        <v>81</v>
      </c>
      <c r="AV456" s="14" t="s">
        <v>81</v>
      </c>
      <c r="AW456" s="14" t="s">
        <v>32</v>
      </c>
      <c r="AX456" s="14" t="s">
        <v>71</v>
      </c>
      <c r="AY456" s="213" t="s">
        <v>181</v>
      </c>
    </row>
    <row r="457" spans="2:51" s="13" customFormat="1" ht="12">
      <c r="B457" s="192"/>
      <c r="C457" s="193"/>
      <c r="D457" s="194" t="s">
        <v>191</v>
      </c>
      <c r="E457" s="195" t="s">
        <v>19</v>
      </c>
      <c r="F457" s="196" t="s">
        <v>1065</v>
      </c>
      <c r="G457" s="193"/>
      <c r="H457" s="195" t="s">
        <v>19</v>
      </c>
      <c r="I457" s="193"/>
      <c r="J457" s="193"/>
      <c r="K457" s="193"/>
      <c r="L457" s="198"/>
      <c r="M457" s="199"/>
      <c r="N457" s="200"/>
      <c r="O457" s="200"/>
      <c r="P457" s="200"/>
      <c r="Q457" s="200"/>
      <c r="R457" s="200"/>
      <c r="S457" s="200"/>
      <c r="T457" s="201"/>
      <c r="AT457" s="202" t="s">
        <v>191</v>
      </c>
      <c r="AU457" s="202" t="s">
        <v>81</v>
      </c>
      <c r="AV457" s="13" t="s">
        <v>79</v>
      </c>
      <c r="AW457" s="13" t="s">
        <v>32</v>
      </c>
      <c r="AX457" s="13" t="s">
        <v>71</v>
      </c>
      <c r="AY457" s="202" t="s">
        <v>181</v>
      </c>
    </row>
    <row r="458" spans="2:51" s="14" customFormat="1" ht="12">
      <c r="B458" s="203"/>
      <c r="C458" s="204"/>
      <c r="D458" s="194" t="s">
        <v>191</v>
      </c>
      <c r="E458" s="205" t="s">
        <v>19</v>
      </c>
      <c r="F458" s="206" t="s">
        <v>1066</v>
      </c>
      <c r="G458" s="204"/>
      <c r="H458" s="207">
        <v>100</v>
      </c>
      <c r="I458" s="204"/>
      <c r="J458" s="204"/>
      <c r="K458" s="204"/>
      <c r="L458" s="209"/>
      <c r="M458" s="210"/>
      <c r="N458" s="211"/>
      <c r="O458" s="211"/>
      <c r="P458" s="211"/>
      <c r="Q458" s="211"/>
      <c r="R458" s="211"/>
      <c r="S458" s="211"/>
      <c r="T458" s="212"/>
      <c r="AT458" s="213" t="s">
        <v>191</v>
      </c>
      <c r="AU458" s="213" t="s">
        <v>81</v>
      </c>
      <c r="AV458" s="14" t="s">
        <v>81</v>
      </c>
      <c r="AW458" s="14" t="s">
        <v>32</v>
      </c>
      <c r="AX458" s="14" t="s">
        <v>71</v>
      </c>
      <c r="AY458" s="213" t="s">
        <v>181</v>
      </c>
    </row>
    <row r="459" spans="2:51" s="15" customFormat="1" ht="12">
      <c r="B459" s="214"/>
      <c r="C459" s="215"/>
      <c r="D459" s="194" t="s">
        <v>191</v>
      </c>
      <c r="E459" s="216" t="s">
        <v>19</v>
      </c>
      <c r="F459" s="217" t="s">
        <v>196</v>
      </c>
      <c r="G459" s="215"/>
      <c r="H459" s="218">
        <v>1031.6</v>
      </c>
      <c r="I459" s="215"/>
      <c r="J459" s="215"/>
      <c r="K459" s="215"/>
      <c r="L459" s="220"/>
      <c r="M459" s="221"/>
      <c r="N459" s="222"/>
      <c r="O459" s="222"/>
      <c r="P459" s="222"/>
      <c r="Q459" s="222"/>
      <c r="R459" s="222"/>
      <c r="S459" s="222"/>
      <c r="T459" s="223"/>
      <c r="AT459" s="224" t="s">
        <v>191</v>
      </c>
      <c r="AU459" s="224" t="s">
        <v>81</v>
      </c>
      <c r="AV459" s="15" t="s">
        <v>189</v>
      </c>
      <c r="AW459" s="15" t="s">
        <v>32</v>
      </c>
      <c r="AX459" s="15" t="s">
        <v>79</v>
      </c>
      <c r="AY459" s="224" t="s">
        <v>181</v>
      </c>
    </row>
    <row r="460" spans="2:51" s="13" customFormat="1" ht="12">
      <c r="B460" s="192"/>
      <c r="C460" s="193"/>
      <c r="D460" s="194" t="s">
        <v>191</v>
      </c>
      <c r="E460" s="195" t="s">
        <v>19</v>
      </c>
      <c r="F460" s="196" t="s">
        <v>254</v>
      </c>
      <c r="G460" s="193"/>
      <c r="H460" s="195" t="s">
        <v>19</v>
      </c>
      <c r="I460" s="193"/>
      <c r="J460" s="193"/>
      <c r="K460" s="193"/>
      <c r="L460" s="198"/>
      <c r="M460" s="199"/>
      <c r="N460" s="200"/>
      <c r="O460" s="200"/>
      <c r="P460" s="200"/>
      <c r="Q460" s="200"/>
      <c r="R460" s="200"/>
      <c r="S460" s="200"/>
      <c r="T460" s="201"/>
      <c r="AT460" s="202" t="s">
        <v>191</v>
      </c>
      <c r="AU460" s="202" t="s">
        <v>81</v>
      </c>
      <c r="AV460" s="13" t="s">
        <v>79</v>
      </c>
      <c r="AW460" s="13" t="s">
        <v>32</v>
      </c>
      <c r="AX460" s="13" t="s">
        <v>71</v>
      </c>
      <c r="AY460" s="202" t="s">
        <v>181</v>
      </c>
    </row>
    <row r="461" spans="1:65" s="2" customFormat="1" ht="16.5" customHeight="1">
      <c r="A461" s="34"/>
      <c r="B461" s="35"/>
      <c r="C461" s="178" t="s">
        <v>610</v>
      </c>
      <c r="D461" s="178" t="s">
        <v>183</v>
      </c>
      <c r="E461" s="179" t="s">
        <v>1067</v>
      </c>
      <c r="F461" s="180" t="s">
        <v>1068</v>
      </c>
      <c r="G461" s="181" t="s">
        <v>262</v>
      </c>
      <c r="H461" s="182">
        <v>776</v>
      </c>
      <c r="I461" s="241"/>
      <c r="J461" s="184">
        <f>ROUND(I461*H461,2)</f>
        <v>0</v>
      </c>
      <c r="K461" s="180" t="s">
        <v>187</v>
      </c>
      <c r="L461" s="185"/>
      <c r="M461" s="186" t="s">
        <v>19</v>
      </c>
      <c r="N461" s="187" t="s">
        <v>42</v>
      </c>
      <c r="O461" s="64"/>
      <c r="P461" s="188">
        <f>O461*H461</f>
        <v>0</v>
      </c>
      <c r="Q461" s="188">
        <v>0</v>
      </c>
      <c r="R461" s="188">
        <f>Q461*H461</f>
        <v>0</v>
      </c>
      <c r="S461" s="188">
        <v>0</v>
      </c>
      <c r="T461" s="189">
        <f>S461*H461</f>
        <v>0</v>
      </c>
      <c r="U461" s="34"/>
      <c r="V461" s="34"/>
      <c r="W461" s="34"/>
      <c r="X461" s="34"/>
      <c r="Y461" s="34"/>
      <c r="Z461" s="34"/>
      <c r="AA461" s="34"/>
      <c r="AB461" s="34"/>
      <c r="AC461" s="34"/>
      <c r="AD461" s="34"/>
      <c r="AE461" s="34"/>
      <c r="AR461" s="190" t="s">
        <v>228</v>
      </c>
      <c r="AT461" s="190" t="s">
        <v>183</v>
      </c>
      <c r="AU461" s="190" t="s">
        <v>81</v>
      </c>
      <c r="AY461" s="17" t="s">
        <v>181</v>
      </c>
      <c r="BE461" s="191">
        <f>IF(N461="základní",J461,0)</f>
        <v>0</v>
      </c>
      <c r="BF461" s="191">
        <f>IF(N461="snížená",J461,0)</f>
        <v>0</v>
      </c>
      <c r="BG461" s="191">
        <f>IF(N461="zákl. přenesená",J461,0)</f>
        <v>0</v>
      </c>
      <c r="BH461" s="191">
        <f>IF(N461="sníž. přenesená",J461,0)</f>
        <v>0</v>
      </c>
      <c r="BI461" s="191">
        <f>IF(N461="nulová",J461,0)</f>
        <v>0</v>
      </c>
      <c r="BJ461" s="17" t="s">
        <v>79</v>
      </c>
      <c r="BK461" s="191">
        <f>ROUND(I461*H461,2)</f>
        <v>0</v>
      </c>
      <c r="BL461" s="17" t="s">
        <v>228</v>
      </c>
      <c r="BM461" s="190" t="s">
        <v>1069</v>
      </c>
    </row>
    <row r="462" spans="2:51" s="13" customFormat="1" ht="12">
      <c r="B462" s="192"/>
      <c r="C462" s="193"/>
      <c r="D462" s="194" t="s">
        <v>191</v>
      </c>
      <c r="E462" s="195" t="s">
        <v>19</v>
      </c>
      <c r="F462" s="196" t="s">
        <v>1070</v>
      </c>
      <c r="G462" s="193"/>
      <c r="H462" s="195" t="s">
        <v>19</v>
      </c>
      <c r="I462" s="193"/>
      <c r="J462" s="193"/>
      <c r="K462" s="193"/>
      <c r="L462" s="198"/>
      <c r="M462" s="199"/>
      <c r="N462" s="200"/>
      <c r="O462" s="200"/>
      <c r="P462" s="200"/>
      <c r="Q462" s="200"/>
      <c r="R462" s="200"/>
      <c r="S462" s="200"/>
      <c r="T462" s="201"/>
      <c r="AT462" s="202" t="s">
        <v>191</v>
      </c>
      <c r="AU462" s="202" t="s">
        <v>81</v>
      </c>
      <c r="AV462" s="13" t="s">
        <v>79</v>
      </c>
      <c r="AW462" s="13" t="s">
        <v>32</v>
      </c>
      <c r="AX462" s="13" t="s">
        <v>71</v>
      </c>
      <c r="AY462" s="202" t="s">
        <v>181</v>
      </c>
    </row>
    <row r="463" spans="2:51" s="14" customFormat="1" ht="12">
      <c r="B463" s="203"/>
      <c r="C463" s="204"/>
      <c r="D463" s="194" t="s">
        <v>191</v>
      </c>
      <c r="E463" s="205" t="s">
        <v>19</v>
      </c>
      <c r="F463" s="206" t="s">
        <v>1071</v>
      </c>
      <c r="G463" s="204"/>
      <c r="H463" s="207">
        <v>80</v>
      </c>
      <c r="I463" s="204"/>
      <c r="J463" s="204"/>
      <c r="K463" s="204"/>
      <c r="L463" s="209"/>
      <c r="M463" s="210"/>
      <c r="N463" s="211"/>
      <c r="O463" s="211"/>
      <c r="P463" s="211"/>
      <c r="Q463" s="211"/>
      <c r="R463" s="211"/>
      <c r="S463" s="211"/>
      <c r="T463" s="212"/>
      <c r="AT463" s="213" t="s">
        <v>191</v>
      </c>
      <c r="AU463" s="213" t="s">
        <v>81</v>
      </c>
      <c r="AV463" s="14" t="s">
        <v>81</v>
      </c>
      <c r="AW463" s="14" t="s">
        <v>32</v>
      </c>
      <c r="AX463" s="14" t="s">
        <v>71</v>
      </c>
      <c r="AY463" s="213" t="s">
        <v>181</v>
      </c>
    </row>
    <row r="464" spans="2:51" s="13" customFormat="1" ht="12">
      <c r="B464" s="192"/>
      <c r="C464" s="193"/>
      <c r="D464" s="194" t="s">
        <v>191</v>
      </c>
      <c r="E464" s="195" t="s">
        <v>19</v>
      </c>
      <c r="F464" s="196" t="s">
        <v>1012</v>
      </c>
      <c r="G464" s="193"/>
      <c r="H464" s="195" t="s">
        <v>19</v>
      </c>
      <c r="I464" s="193"/>
      <c r="J464" s="193"/>
      <c r="K464" s="193"/>
      <c r="L464" s="198"/>
      <c r="M464" s="199"/>
      <c r="N464" s="200"/>
      <c r="O464" s="200"/>
      <c r="P464" s="200"/>
      <c r="Q464" s="200"/>
      <c r="R464" s="200"/>
      <c r="S464" s="200"/>
      <c r="T464" s="201"/>
      <c r="AT464" s="202" t="s">
        <v>191</v>
      </c>
      <c r="AU464" s="202" t="s">
        <v>81</v>
      </c>
      <c r="AV464" s="13" t="s">
        <v>79</v>
      </c>
      <c r="AW464" s="13" t="s">
        <v>32</v>
      </c>
      <c r="AX464" s="13" t="s">
        <v>71</v>
      </c>
      <c r="AY464" s="202" t="s">
        <v>181</v>
      </c>
    </row>
    <row r="465" spans="2:51" s="14" customFormat="1" ht="12">
      <c r="B465" s="203"/>
      <c r="C465" s="204"/>
      <c r="D465" s="194" t="s">
        <v>191</v>
      </c>
      <c r="E465" s="205" t="s">
        <v>19</v>
      </c>
      <c r="F465" s="206" t="s">
        <v>442</v>
      </c>
      <c r="G465" s="204"/>
      <c r="H465" s="207">
        <v>26</v>
      </c>
      <c r="I465" s="204"/>
      <c r="J465" s="204"/>
      <c r="K465" s="204"/>
      <c r="L465" s="209"/>
      <c r="M465" s="210"/>
      <c r="N465" s="211"/>
      <c r="O465" s="211"/>
      <c r="P465" s="211"/>
      <c r="Q465" s="211"/>
      <c r="R465" s="211"/>
      <c r="S465" s="211"/>
      <c r="T465" s="212"/>
      <c r="AT465" s="213" t="s">
        <v>191</v>
      </c>
      <c r="AU465" s="213" t="s">
        <v>81</v>
      </c>
      <c r="AV465" s="14" t="s">
        <v>81</v>
      </c>
      <c r="AW465" s="14" t="s">
        <v>32</v>
      </c>
      <c r="AX465" s="14" t="s">
        <v>71</v>
      </c>
      <c r="AY465" s="213" t="s">
        <v>181</v>
      </c>
    </row>
    <row r="466" spans="2:51" s="13" customFormat="1" ht="12">
      <c r="B466" s="192"/>
      <c r="C466" s="193"/>
      <c r="D466" s="194" t="s">
        <v>191</v>
      </c>
      <c r="E466" s="195" t="s">
        <v>19</v>
      </c>
      <c r="F466" s="196" t="s">
        <v>1072</v>
      </c>
      <c r="G466" s="193"/>
      <c r="H466" s="195" t="s">
        <v>19</v>
      </c>
      <c r="I466" s="193"/>
      <c r="J466" s="193"/>
      <c r="K466" s="193"/>
      <c r="L466" s="198"/>
      <c r="M466" s="199"/>
      <c r="N466" s="200"/>
      <c r="O466" s="200"/>
      <c r="P466" s="200"/>
      <c r="Q466" s="200"/>
      <c r="R466" s="200"/>
      <c r="S466" s="200"/>
      <c r="T466" s="201"/>
      <c r="AT466" s="202" t="s">
        <v>191</v>
      </c>
      <c r="AU466" s="202" t="s">
        <v>81</v>
      </c>
      <c r="AV466" s="13" t="s">
        <v>79</v>
      </c>
      <c r="AW466" s="13" t="s">
        <v>32</v>
      </c>
      <c r="AX466" s="13" t="s">
        <v>71</v>
      </c>
      <c r="AY466" s="202" t="s">
        <v>181</v>
      </c>
    </row>
    <row r="467" spans="2:51" s="14" customFormat="1" ht="12">
      <c r="B467" s="203"/>
      <c r="C467" s="204"/>
      <c r="D467" s="194" t="s">
        <v>191</v>
      </c>
      <c r="E467" s="205" t="s">
        <v>19</v>
      </c>
      <c r="F467" s="206" t="s">
        <v>1073</v>
      </c>
      <c r="G467" s="204"/>
      <c r="H467" s="207">
        <v>200</v>
      </c>
      <c r="I467" s="204"/>
      <c r="J467" s="204"/>
      <c r="K467" s="204"/>
      <c r="L467" s="209"/>
      <c r="M467" s="210"/>
      <c r="N467" s="211"/>
      <c r="O467" s="211"/>
      <c r="P467" s="211"/>
      <c r="Q467" s="211"/>
      <c r="R467" s="211"/>
      <c r="S467" s="211"/>
      <c r="T467" s="212"/>
      <c r="AT467" s="213" t="s">
        <v>191</v>
      </c>
      <c r="AU467" s="213" t="s">
        <v>81</v>
      </c>
      <c r="AV467" s="14" t="s">
        <v>81</v>
      </c>
      <c r="AW467" s="14" t="s">
        <v>32</v>
      </c>
      <c r="AX467" s="14" t="s">
        <v>71</v>
      </c>
      <c r="AY467" s="213" t="s">
        <v>181</v>
      </c>
    </row>
    <row r="468" spans="2:51" s="13" customFormat="1" ht="12">
      <c r="B468" s="192"/>
      <c r="C468" s="193"/>
      <c r="D468" s="194" t="s">
        <v>191</v>
      </c>
      <c r="E468" s="195" t="s">
        <v>19</v>
      </c>
      <c r="F468" s="196" t="s">
        <v>1012</v>
      </c>
      <c r="G468" s="193"/>
      <c r="H468" s="195" t="s">
        <v>19</v>
      </c>
      <c r="I468" s="193"/>
      <c r="J468" s="193"/>
      <c r="K468" s="193"/>
      <c r="L468" s="198"/>
      <c r="M468" s="199"/>
      <c r="N468" s="200"/>
      <c r="O468" s="200"/>
      <c r="P468" s="200"/>
      <c r="Q468" s="200"/>
      <c r="R468" s="200"/>
      <c r="S468" s="200"/>
      <c r="T468" s="201"/>
      <c r="AT468" s="202" t="s">
        <v>191</v>
      </c>
      <c r="AU468" s="202" t="s">
        <v>81</v>
      </c>
      <c r="AV468" s="13" t="s">
        <v>79</v>
      </c>
      <c r="AW468" s="13" t="s">
        <v>32</v>
      </c>
      <c r="AX468" s="13" t="s">
        <v>71</v>
      </c>
      <c r="AY468" s="202" t="s">
        <v>181</v>
      </c>
    </row>
    <row r="469" spans="2:51" s="14" customFormat="1" ht="12">
      <c r="B469" s="203"/>
      <c r="C469" s="204"/>
      <c r="D469" s="194" t="s">
        <v>191</v>
      </c>
      <c r="E469" s="205" t="s">
        <v>19</v>
      </c>
      <c r="F469" s="206" t="s">
        <v>284</v>
      </c>
      <c r="G469" s="204"/>
      <c r="H469" s="207">
        <v>10</v>
      </c>
      <c r="I469" s="204"/>
      <c r="J469" s="204"/>
      <c r="K469" s="204"/>
      <c r="L469" s="209"/>
      <c r="M469" s="210"/>
      <c r="N469" s="211"/>
      <c r="O469" s="211"/>
      <c r="P469" s="211"/>
      <c r="Q469" s="211"/>
      <c r="R469" s="211"/>
      <c r="S469" s="211"/>
      <c r="T469" s="212"/>
      <c r="AT469" s="213" t="s">
        <v>191</v>
      </c>
      <c r="AU469" s="213" t="s">
        <v>81</v>
      </c>
      <c r="AV469" s="14" t="s">
        <v>81</v>
      </c>
      <c r="AW469" s="14" t="s">
        <v>32</v>
      </c>
      <c r="AX469" s="14" t="s">
        <v>71</v>
      </c>
      <c r="AY469" s="213" t="s">
        <v>181</v>
      </c>
    </row>
    <row r="470" spans="2:51" s="13" customFormat="1" ht="12">
      <c r="B470" s="192"/>
      <c r="C470" s="193"/>
      <c r="D470" s="194" t="s">
        <v>191</v>
      </c>
      <c r="E470" s="195" t="s">
        <v>19</v>
      </c>
      <c r="F470" s="196" t="s">
        <v>1074</v>
      </c>
      <c r="G470" s="193"/>
      <c r="H470" s="195" t="s">
        <v>19</v>
      </c>
      <c r="I470" s="193"/>
      <c r="J470" s="193"/>
      <c r="K470" s="193"/>
      <c r="L470" s="198"/>
      <c r="M470" s="199"/>
      <c r="N470" s="200"/>
      <c r="O470" s="200"/>
      <c r="P470" s="200"/>
      <c r="Q470" s="200"/>
      <c r="R470" s="200"/>
      <c r="S470" s="200"/>
      <c r="T470" s="201"/>
      <c r="AT470" s="202" t="s">
        <v>191</v>
      </c>
      <c r="AU470" s="202" t="s">
        <v>81</v>
      </c>
      <c r="AV470" s="13" t="s">
        <v>79</v>
      </c>
      <c r="AW470" s="13" t="s">
        <v>32</v>
      </c>
      <c r="AX470" s="13" t="s">
        <v>71</v>
      </c>
      <c r="AY470" s="202" t="s">
        <v>181</v>
      </c>
    </row>
    <row r="471" spans="2:51" s="14" customFormat="1" ht="12">
      <c r="B471" s="203"/>
      <c r="C471" s="204"/>
      <c r="D471" s="194" t="s">
        <v>191</v>
      </c>
      <c r="E471" s="205" t="s">
        <v>19</v>
      </c>
      <c r="F471" s="206" t="s">
        <v>284</v>
      </c>
      <c r="G471" s="204"/>
      <c r="H471" s="207">
        <v>10</v>
      </c>
      <c r="I471" s="204"/>
      <c r="J471" s="204"/>
      <c r="K471" s="204"/>
      <c r="L471" s="209"/>
      <c r="M471" s="210"/>
      <c r="N471" s="211"/>
      <c r="O471" s="211"/>
      <c r="P471" s="211"/>
      <c r="Q471" s="211"/>
      <c r="R471" s="211"/>
      <c r="S471" s="211"/>
      <c r="T471" s="212"/>
      <c r="AT471" s="213" t="s">
        <v>191</v>
      </c>
      <c r="AU471" s="213" t="s">
        <v>81</v>
      </c>
      <c r="AV471" s="14" t="s">
        <v>81</v>
      </c>
      <c r="AW471" s="14" t="s">
        <v>32</v>
      </c>
      <c r="AX471" s="14" t="s">
        <v>71</v>
      </c>
      <c r="AY471" s="213" t="s">
        <v>181</v>
      </c>
    </row>
    <row r="472" spans="2:51" s="13" customFormat="1" ht="12">
      <c r="B472" s="192"/>
      <c r="C472" s="193"/>
      <c r="D472" s="194" t="s">
        <v>191</v>
      </c>
      <c r="E472" s="195" t="s">
        <v>19</v>
      </c>
      <c r="F472" s="196" t="s">
        <v>1075</v>
      </c>
      <c r="G472" s="193"/>
      <c r="H472" s="195" t="s">
        <v>19</v>
      </c>
      <c r="I472" s="193"/>
      <c r="J472" s="193"/>
      <c r="K472" s="193"/>
      <c r="L472" s="198"/>
      <c r="M472" s="199"/>
      <c r="N472" s="200"/>
      <c r="O472" s="200"/>
      <c r="P472" s="200"/>
      <c r="Q472" s="200"/>
      <c r="R472" s="200"/>
      <c r="S472" s="200"/>
      <c r="T472" s="201"/>
      <c r="AT472" s="202" t="s">
        <v>191</v>
      </c>
      <c r="AU472" s="202" t="s">
        <v>81</v>
      </c>
      <c r="AV472" s="13" t="s">
        <v>79</v>
      </c>
      <c r="AW472" s="13" t="s">
        <v>32</v>
      </c>
      <c r="AX472" s="13" t="s">
        <v>71</v>
      </c>
      <c r="AY472" s="202" t="s">
        <v>181</v>
      </c>
    </row>
    <row r="473" spans="2:51" s="14" customFormat="1" ht="12">
      <c r="B473" s="203"/>
      <c r="C473" s="204"/>
      <c r="D473" s="194" t="s">
        <v>191</v>
      </c>
      <c r="E473" s="205" t="s">
        <v>19</v>
      </c>
      <c r="F473" s="206" t="s">
        <v>1073</v>
      </c>
      <c r="G473" s="204"/>
      <c r="H473" s="207">
        <v>200</v>
      </c>
      <c r="I473" s="204"/>
      <c r="J473" s="204"/>
      <c r="K473" s="204"/>
      <c r="L473" s="209"/>
      <c r="M473" s="210"/>
      <c r="N473" s="211"/>
      <c r="O473" s="211"/>
      <c r="P473" s="211"/>
      <c r="Q473" s="211"/>
      <c r="R473" s="211"/>
      <c r="S473" s="211"/>
      <c r="T473" s="212"/>
      <c r="AT473" s="213" t="s">
        <v>191</v>
      </c>
      <c r="AU473" s="213" t="s">
        <v>81</v>
      </c>
      <c r="AV473" s="14" t="s">
        <v>81</v>
      </c>
      <c r="AW473" s="14" t="s">
        <v>32</v>
      </c>
      <c r="AX473" s="14" t="s">
        <v>71</v>
      </c>
      <c r="AY473" s="213" t="s">
        <v>181</v>
      </c>
    </row>
    <row r="474" spans="2:51" s="13" customFormat="1" ht="12">
      <c r="B474" s="192"/>
      <c r="C474" s="193"/>
      <c r="D474" s="194" t="s">
        <v>191</v>
      </c>
      <c r="E474" s="195" t="s">
        <v>19</v>
      </c>
      <c r="F474" s="196" t="s">
        <v>1076</v>
      </c>
      <c r="G474" s="193"/>
      <c r="H474" s="195" t="s">
        <v>19</v>
      </c>
      <c r="I474" s="193"/>
      <c r="J474" s="193"/>
      <c r="K474" s="193"/>
      <c r="L474" s="198"/>
      <c r="M474" s="199"/>
      <c r="N474" s="200"/>
      <c r="O474" s="200"/>
      <c r="P474" s="200"/>
      <c r="Q474" s="200"/>
      <c r="R474" s="200"/>
      <c r="S474" s="200"/>
      <c r="T474" s="201"/>
      <c r="AT474" s="202" t="s">
        <v>191</v>
      </c>
      <c r="AU474" s="202" t="s">
        <v>81</v>
      </c>
      <c r="AV474" s="13" t="s">
        <v>79</v>
      </c>
      <c r="AW474" s="13" t="s">
        <v>32</v>
      </c>
      <c r="AX474" s="13" t="s">
        <v>71</v>
      </c>
      <c r="AY474" s="202" t="s">
        <v>181</v>
      </c>
    </row>
    <row r="475" spans="2:51" s="14" customFormat="1" ht="12">
      <c r="B475" s="203"/>
      <c r="C475" s="204"/>
      <c r="D475" s="194" t="s">
        <v>191</v>
      </c>
      <c r="E475" s="205" t="s">
        <v>19</v>
      </c>
      <c r="F475" s="206" t="s">
        <v>320</v>
      </c>
      <c r="G475" s="204"/>
      <c r="H475" s="207">
        <v>20</v>
      </c>
      <c r="I475" s="204"/>
      <c r="J475" s="204"/>
      <c r="K475" s="204"/>
      <c r="L475" s="209"/>
      <c r="M475" s="210"/>
      <c r="N475" s="211"/>
      <c r="O475" s="211"/>
      <c r="P475" s="211"/>
      <c r="Q475" s="211"/>
      <c r="R475" s="211"/>
      <c r="S475" s="211"/>
      <c r="T475" s="212"/>
      <c r="AT475" s="213" t="s">
        <v>191</v>
      </c>
      <c r="AU475" s="213" t="s">
        <v>81</v>
      </c>
      <c r="AV475" s="14" t="s">
        <v>81</v>
      </c>
      <c r="AW475" s="14" t="s">
        <v>32</v>
      </c>
      <c r="AX475" s="14" t="s">
        <v>71</v>
      </c>
      <c r="AY475" s="213" t="s">
        <v>181</v>
      </c>
    </row>
    <row r="476" spans="2:51" s="13" customFormat="1" ht="12">
      <c r="B476" s="192"/>
      <c r="C476" s="193"/>
      <c r="D476" s="194" t="s">
        <v>191</v>
      </c>
      <c r="E476" s="195" t="s">
        <v>19</v>
      </c>
      <c r="F476" s="196" t="s">
        <v>1077</v>
      </c>
      <c r="G476" s="193"/>
      <c r="H476" s="195" t="s">
        <v>19</v>
      </c>
      <c r="I476" s="193"/>
      <c r="J476" s="193"/>
      <c r="K476" s="193"/>
      <c r="L476" s="198"/>
      <c r="M476" s="199"/>
      <c r="N476" s="200"/>
      <c r="O476" s="200"/>
      <c r="P476" s="200"/>
      <c r="Q476" s="200"/>
      <c r="R476" s="200"/>
      <c r="S476" s="200"/>
      <c r="T476" s="201"/>
      <c r="AT476" s="202" t="s">
        <v>191</v>
      </c>
      <c r="AU476" s="202" t="s">
        <v>81</v>
      </c>
      <c r="AV476" s="13" t="s">
        <v>79</v>
      </c>
      <c r="AW476" s="13" t="s">
        <v>32</v>
      </c>
      <c r="AX476" s="13" t="s">
        <v>71</v>
      </c>
      <c r="AY476" s="202" t="s">
        <v>181</v>
      </c>
    </row>
    <row r="477" spans="2:51" s="14" customFormat="1" ht="12">
      <c r="B477" s="203"/>
      <c r="C477" s="204"/>
      <c r="D477" s="194" t="s">
        <v>191</v>
      </c>
      <c r="E477" s="205" t="s">
        <v>19</v>
      </c>
      <c r="F477" s="206" t="s">
        <v>456</v>
      </c>
      <c r="G477" s="204"/>
      <c r="H477" s="207">
        <v>30</v>
      </c>
      <c r="I477" s="204"/>
      <c r="J477" s="204"/>
      <c r="K477" s="204"/>
      <c r="L477" s="209"/>
      <c r="M477" s="210"/>
      <c r="N477" s="211"/>
      <c r="O477" s="211"/>
      <c r="P477" s="211"/>
      <c r="Q477" s="211"/>
      <c r="R477" s="211"/>
      <c r="S477" s="211"/>
      <c r="T477" s="212"/>
      <c r="AT477" s="213" t="s">
        <v>191</v>
      </c>
      <c r="AU477" s="213" t="s">
        <v>81</v>
      </c>
      <c r="AV477" s="14" t="s">
        <v>81</v>
      </c>
      <c r="AW477" s="14" t="s">
        <v>32</v>
      </c>
      <c r="AX477" s="14" t="s">
        <v>71</v>
      </c>
      <c r="AY477" s="213" t="s">
        <v>181</v>
      </c>
    </row>
    <row r="478" spans="2:51" s="13" customFormat="1" ht="12">
      <c r="B478" s="192"/>
      <c r="C478" s="193"/>
      <c r="D478" s="194" t="s">
        <v>191</v>
      </c>
      <c r="E478" s="195" t="s">
        <v>19</v>
      </c>
      <c r="F478" s="196" t="s">
        <v>1046</v>
      </c>
      <c r="G478" s="193"/>
      <c r="H478" s="195" t="s">
        <v>19</v>
      </c>
      <c r="I478" s="193"/>
      <c r="J478" s="193"/>
      <c r="K478" s="193"/>
      <c r="L478" s="198"/>
      <c r="M478" s="199"/>
      <c r="N478" s="200"/>
      <c r="O478" s="200"/>
      <c r="P478" s="200"/>
      <c r="Q478" s="200"/>
      <c r="R478" s="200"/>
      <c r="S478" s="200"/>
      <c r="T478" s="201"/>
      <c r="AT478" s="202" t="s">
        <v>191</v>
      </c>
      <c r="AU478" s="202" t="s">
        <v>81</v>
      </c>
      <c r="AV478" s="13" t="s">
        <v>79</v>
      </c>
      <c r="AW478" s="13" t="s">
        <v>32</v>
      </c>
      <c r="AX478" s="13" t="s">
        <v>71</v>
      </c>
      <c r="AY478" s="202" t="s">
        <v>181</v>
      </c>
    </row>
    <row r="479" spans="2:51" s="14" customFormat="1" ht="12">
      <c r="B479" s="203"/>
      <c r="C479" s="204"/>
      <c r="D479" s="194" t="s">
        <v>191</v>
      </c>
      <c r="E479" s="205" t="s">
        <v>19</v>
      </c>
      <c r="F479" s="206" t="s">
        <v>456</v>
      </c>
      <c r="G479" s="204"/>
      <c r="H479" s="207">
        <v>30</v>
      </c>
      <c r="I479" s="204"/>
      <c r="J479" s="204"/>
      <c r="K479" s="204"/>
      <c r="L479" s="209"/>
      <c r="M479" s="210"/>
      <c r="N479" s="211"/>
      <c r="O479" s="211"/>
      <c r="P479" s="211"/>
      <c r="Q479" s="211"/>
      <c r="R479" s="211"/>
      <c r="S479" s="211"/>
      <c r="T479" s="212"/>
      <c r="AT479" s="213" t="s">
        <v>191</v>
      </c>
      <c r="AU479" s="213" t="s">
        <v>81</v>
      </c>
      <c r="AV479" s="14" t="s">
        <v>81</v>
      </c>
      <c r="AW479" s="14" t="s">
        <v>32</v>
      </c>
      <c r="AX479" s="14" t="s">
        <v>71</v>
      </c>
      <c r="AY479" s="213" t="s">
        <v>181</v>
      </c>
    </row>
    <row r="480" spans="2:51" s="13" customFormat="1" ht="12">
      <c r="B480" s="192"/>
      <c r="C480" s="193"/>
      <c r="D480" s="194" t="s">
        <v>191</v>
      </c>
      <c r="E480" s="195" t="s">
        <v>19</v>
      </c>
      <c r="F480" s="196" t="s">
        <v>1047</v>
      </c>
      <c r="G480" s="193"/>
      <c r="H480" s="195" t="s">
        <v>19</v>
      </c>
      <c r="I480" s="193"/>
      <c r="J480" s="193"/>
      <c r="K480" s="193"/>
      <c r="L480" s="198"/>
      <c r="M480" s="199"/>
      <c r="N480" s="200"/>
      <c r="O480" s="200"/>
      <c r="P480" s="200"/>
      <c r="Q480" s="200"/>
      <c r="R480" s="200"/>
      <c r="S480" s="200"/>
      <c r="T480" s="201"/>
      <c r="AT480" s="202" t="s">
        <v>191</v>
      </c>
      <c r="AU480" s="202" t="s">
        <v>81</v>
      </c>
      <c r="AV480" s="13" t="s">
        <v>79</v>
      </c>
      <c r="AW480" s="13" t="s">
        <v>32</v>
      </c>
      <c r="AX480" s="13" t="s">
        <v>71</v>
      </c>
      <c r="AY480" s="202" t="s">
        <v>181</v>
      </c>
    </row>
    <row r="481" spans="2:51" s="14" customFormat="1" ht="12">
      <c r="B481" s="203"/>
      <c r="C481" s="204"/>
      <c r="D481" s="194" t="s">
        <v>191</v>
      </c>
      <c r="E481" s="205" t="s">
        <v>19</v>
      </c>
      <c r="F481" s="206" t="s">
        <v>456</v>
      </c>
      <c r="G481" s="204"/>
      <c r="H481" s="207">
        <v>30</v>
      </c>
      <c r="I481" s="204"/>
      <c r="J481" s="204"/>
      <c r="K481" s="204"/>
      <c r="L481" s="209"/>
      <c r="M481" s="210"/>
      <c r="N481" s="211"/>
      <c r="O481" s="211"/>
      <c r="P481" s="211"/>
      <c r="Q481" s="211"/>
      <c r="R481" s="211"/>
      <c r="S481" s="211"/>
      <c r="T481" s="212"/>
      <c r="AT481" s="213" t="s">
        <v>191</v>
      </c>
      <c r="AU481" s="213" t="s">
        <v>81</v>
      </c>
      <c r="AV481" s="14" t="s">
        <v>81</v>
      </c>
      <c r="AW481" s="14" t="s">
        <v>32</v>
      </c>
      <c r="AX481" s="14" t="s">
        <v>71</v>
      </c>
      <c r="AY481" s="213" t="s">
        <v>181</v>
      </c>
    </row>
    <row r="482" spans="2:51" s="13" customFormat="1" ht="12">
      <c r="B482" s="192"/>
      <c r="C482" s="193"/>
      <c r="D482" s="194" t="s">
        <v>191</v>
      </c>
      <c r="E482" s="195" t="s">
        <v>19</v>
      </c>
      <c r="F482" s="196" t="s">
        <v>1048</v>
      </c>
      <c r="G482" s="193"/>
      <c r="H482" s="195" t="s">
        <v>19</v>
      </c>
      <c r="I482" s="193"/>
      <c r="J482" s="193"/>
      <c r="K482" s="193"/>
      <c r="L482" s="198"/>
      <c r="M482" s="199"/>
      <c r="N482" s="200"/>
      <c r="O482" s="200"/>
      <c r="P482" s="200"/>
      <c r="Q482" s="200"/>
      <c r="R482" s="200"/>
      <c r="S482" s="200"/>
      <c r="T482" s="201"/>
      <c r="AT482" s="202" t="s">
        <v>191</v>
      </c>
      <c r="AU482" s="202" t="s">
        <v>81</v>
      </c>
      <c r="AV482" s="13" t="s">
        <v>79</v>
      </c>
      <c r="AW482" s="13" t="s">
        <v>32</v>
      </c>
      <c r="AX482" s="13" t="s">
        <v>71</v>
      </c>
      <c r="AY482" s="202" t="s">
        <v>181</v>
      </c>
    </row>
    <row r="483" spans="2:51" s="14" customFormat="1" ht="12">
      <c r="B483" s="203"/>
      <c r="C483" s="204"/>
      <c r="D483" s="194" t="s">
        <v>191</v>
      </c>
      <c r="E483" s="205" t="s">
        <v>19</v>
      </c>
      <c r="F483" s="206" t="s">
        <v>456</v>
      </c>
      <c r="G483" s="204"/>
      <c r="H483" s="207">
        <v>30</v>
      </c>
      <c r="I483" s="204"/>
      <c r="J483" s="204"/>
      <c r="K483" s="204"/>
      <c r="L483" s="209"/>
      <c r="M483" s="210"/>
      <c r="N483" s="211"/>
      <c r="O483" s="211"/>
      <c r="P483" s="211"/>
      <c r="Q483" s="211"/>
      <c r="R483" s="211"/>
      <c r="S483" s="211"/>
      <c r="T483" s="212"/>
      <c r="AT483" s="213" t="s">
        <v>191</v>
      </c>
      <c r="AU483" s="213" t="s">
        <v>81</v>
      </c>
      <c r="AV483" s="14" t="s">
        <v>81</v>
      </c>
      <c r="AW483" s="14" t="s">
        <v>32</v>
      </c>
      <c r="AX483" s="14" t="s">
        <v>71</v>
      </c>
      <c r="AY483" s="213" t="s">
        <v>181</v>
      </c>
    </row>
    <row r="484" spans="2:51" s="13" customFormat="1" ht="12">
      <c r="B484" s="192"/>
      <c r="C484" s="193"/>
      <c r="D484" s="194" t="s">
        <v>191</v>
      </c>
      <c r="E484" s="195" t="s">
        <v>19</v>
      </c>
      <c r="F484" s="196" t="s">
        <v>1049</v>
      </c>
      <c r="G484" s="193"/>
      <c r="H484" s="195" t="s">
        <v>19</v>
      </c>
      <c r="I484" s="193"/>
      <c r="J484" s="193"/>
      <c r="K484" s="193"/>
      <c r="L484" s="198"/>
      <c r="M484" s="199"/>
      <c r="N484" s="200"/>
      <c r="O484" s="200"/>
      <c r="P484" s="200"/>
      <c r="Q484" s="200"/>
      <c r="R484" s="200"/>
      <c r="S484" s="200"/>
      <c r="T484" s="201"/>
      <c r="AT484" s="202" t="s">
        <v>191</v>
      </c>
      <c r="AU484" s="202" t="s">
        <v>81</v>
      </c>
      <c r="AV484" s="13" t="s">
        <v>79</v>
      </c>
      <c r="AW484" s="13" t="s">
        <v>32</v>
      </c>
      <c r="AX484" s="13" t="s">
        <v>71</v>
      </c>
      <c r="AY484" s="202" t="s">
        <v>181</v>
      </c>
    </row>
    <row r="485" spans="2:51" s="14" customFormat="1" ht="12">
      <c r="B485" s="203"/>
      <c r="C485" s="204"/>
      <c r="D485" s="194" t="s">
        <v>191</v>
      </c>
      <c r="E485" s="205" t="s">
        <v>19</v>
      </c>
      <c r="F485" s="206" t="s">
        <v>456</v>
      </c>
      <c r="G485" s="204"/>
      <c r="H485" s="207">
        <v>30</v>
      </c>
      <c r="I485" s="204"/>
      <c r="J485" s="204"/>
      <c r="K485" s="204"/>
      <c r="L485" s="209"/>
      <c r="M485" s="210"/>
      <c r="N485" s="211"/>
      <c r="O485" s="211"/>
      <c r="P485" s="211"/>
      <c r="Q485" s="211"/>
      <c r="R485" s="211"/>
      <c r="S485" s="211"/>
      <c r="T485" s="212"/>
      <c r="AT485" s="213" t="s">
        <v>191</v>
      </c>
      <c r="AU485" s="213" t="s">
        <v>81</v>
      </c>
      <c r="AV485" s="14" t="s">
        <v>81</v>
      </c>
      <c r="AW485" s="14" t="s">
        <v>32</v>
      </c>
      <c r="AX485" s="14" t="s">
        <v>71</v>
      </c>
      <c r="AY485" s="213" t="s">
        <v>181</v>
      </c>
    </row>
    <row r="486" spans="2:51" s="13" customFormat="1" ht="12">
      <c r="B486" s="192"/>
      <c r="C486" s="193"/>
      <c r="D486" s="194" t="s">
        <v>191</v>
      </c>
      <c r="E486" s="195" t="s">
        <v>19</v>
      </c>
      <c r="F486" s="196" t="s">
        <v>1078</v>
      </c>
      <c r="G486" s="193"/>
      <c r="H486" s="195" t="s">
        <v>19</v>
      </c>
      <c r="I486" s="193"/>
      <c r="J486" s="193"/>
      <c r="K486" s="193"/>
      <c r="L486" s="198"/>
      <c r="M486" s="199"/>
      <c r="N486" s="200"/>
      <c r="O486" s="200"/>
      <c r="P486" s="200"/>
      <c r="Q486" s="200"/>
      <c r="R486" s="200"/>
      <c r="S486" s="200"/>
      <c r="T486" s="201"/>
      <c r="AT486" s="202" t="s">
        <v>191</v>
      </c>
      <c r="AU486" s="202" t="s">
        <v>81</v>
      </c>
      <c r="AV486" s="13" t="s">
        <v>79</v>
      </c>
      <c r="AW486" s="13" t="s">
        <v>32</v>
      </c>
      <c r="AX486" s="13" t="s">
        <v>71</v>
      </c>
      <c r="AY486" s="202" t="s">
        <v>181</v>
      </c>
    </row>
    <row r="487" spans="2:51" s="14" customFormat="1" ht="12">
      <c r="B487" s="203"/>
      <c r="C487" s="204"/>
      <c r="D487" s="194" t="s">
        <v>191</v>
      </c>
      <c r="E487" s="205" t="s">
        <v>19</v>
      </c>
      <c r="F487" s="206" t="s">
        <v>456</v>
      </c>
      <c r="G487" s="204"/>
      <c r="H487" s="207">
        <v>30</v>
      </c>
      <c r="I487" s="204"/>
      <c r="J487" s="204"/>
      <c r="K487" s="204"/>
      <c r="L487" s="209"/>
      <c r="M487" s="210"/>
      <c r="N487" s="211"/>
      <c r="O487" s="211"/>
      <c r="P487" s="211"/>
      <c r="Q487" s="211"/>
      <c r="R487" s="211"/>
      <c r="S487" s="211"/>
      <c r="T487" s="212"/>
      <c r="AT487" s="213" t="s">
        <v>191</v>
      </c>
      <c r="AU487" s="213" t="s">
        <v>81</v>
      </c>
      <c r="AV487" s="14" t="s">
        <v>81</v>
      </c>
      <c r="AW487" s="14" t="s">
        <v>32</v>
      </c>
      <c r="AX487" s="14" t="s">
        <v>71</v>
      </c>
      <c r="AY487" s="213" t="s">
        <v>181</v>
      </c>
    </row>
    <row r="488" spans="2:51" s="13" customFormat="1" ht="12">
      <c r="B488" s="192"/>
      <c r="C488" s="193"/>
      <c r="D488" s="194" t="s">
        <v>191</v>
      </c>
      <c r="E488" s="195" t="s">
        <v>19</v>
      </c>
      <c r="F488" s="196" t="s">
        <v>1079</v>
      </c>
      <c r="G488" s="193"/>
      <c r="H488" s="195" t="s">
        <v>19</v>
      </c>
      <c r="I488" s="193"/>
      <c r="J488" s="193"/>
      <c r="K488" s="193"/>
      <c r="L488" s="198"/>
      <c r="M488" s="199"/>
      <c r="N488" s="200"/>
      <c r="O488" s="200"/>
      <c r="P488" s="200"/>
      <c r="Q488" s="200"/>
      <c r="R488" s="200"/>
      <c r="S488" s="200"/>
      <c r="T488" s="201"/>
      <c r="AT488" s="202" t="s">
        <v>191</v>
      </c>
      <c r="AU488" s="202" t="s">
        <v>81</v>
      </c>
      <c r="AV488" s="13" t="s">
        <v>79</v>
      </c>
      <c r="AW488" s="13" t="s">
        <v>32</v>
      </c>
      <c r="AX488" s="13" t="s">
        <v>71</v>
      </c>
      <c r="AY488" s="202" t="s">
        <v>181</v>
      </c>
    </row>
    <row r="489" spans="2:51" s="14" customFormat="1" ht="12">
      <c r="B489" s="203"/>
      <c r="C489" s="204"/>
      <c r="D489" s="194" t="s">
        <v>191</v>
      </c>
      <c r="E489" s="205" t="s">
        <v>19</v>
      </c>
      <c r="F489" s="206" t="s">
        <v>456</v>
      </c>
      <c r="G489" s="204"/>
      <c r="H489" s="207">
        <v>30</v>
      </c>
      <c r="I489" s="204"/>
      <c r="J489" s="204"/>
      <c r="K489" s="204"/>
      <c r="L489" s="209"/>
      <c r="M489" s="210"/>
      <c r="N489" s="211"/>
      <c r="O489" s="211"/>
      <c r="P489" s="211"/>
      <c r="Q489" s="211"/>
      <c r="R489" s="211"/>
      <c r="S489" s="211"/>
      <c r="T489" s="212"/>
      <c r="AT489" s="213" t="s">
        <v>191</v>
      </c>
      <c r="AU489" s="213" t="s">
        <v>81</v>
      </c>
      <c r="AV489" s="14" t="s">
        <v>81</v>
      </c>
      <c r="AW489" s="14" t="s">
        <v>32</v>
      </c>
      <c r="AX489" s="14" t="s">
        <v>71</v>
      </c>
      <c r="AY489" s="213" t="s">
        <v>181</v>
      </c>
    </row>
    <row r="490" spans="2:51" s="13" customFormat="1" ht="12">
      <c r="B490" s="192"/>
      <c r="C490" s="193"/>
      <c r="D490" s="194" t="s">
        <v>191</v>
      </c>
      <c r="E490" s="195" t="s">
        <v>19</v>
      </c>
      <c r="F490" s="196" t="s">
        <v>1080</v>
      </c>
      <c r="G490" s="193"/>
      <c r="H490" s="195" t="s">
        <v>19</v>
      </c>
      <c r="I490" s="193"/>
      <c r="J490" s="193"/>
      <c r="K490" s="193"/>
      <c r="L490" s="198"/>
      <c r="M490" s="199"/>
      <c r="N490" s="200"/>
      <c r="O490" s="200"/>
      <c r="P490" s="200"/>
      <c r="Q490" s="200"/>
      <c r="R490" s="200"/>
      <c r="S490" s="200"/>
      <c r="T490" s="201"/>
      <c r="AT490" s="202" t="s">
        <v>191</v>
      </c>
      <c r="AU490" s="202" t="s">
        <v>81</v>
      </c>
      <c r="AV490" s="13" t="s">
        <v>79</v>
      </c>
      <c r="AW490" s="13" t="s">
        <v>32</v>
      </c>
      <c r="AX490" s="13" t="s">
        <v>71</v>
      </c>
      <c r="AY490" s="202" t="s">
        <v>181</v>
      </c>
    </row>
    <row r="491" spans="2:51" s="14" customFormat="1" ht="12">
      <c r="B491" s="203"/>
      <c r="C491" s="204"/>
      <c r="D491" s="194" t="s">
        <v>191</v>
      </c>
      <c r="E491" s="205" t="s">
        <v>19</v>
      </c>
      <c r="F491" s="206" t="s">
        <v>320</v>
      </c>
      <c r="G491" s="204"/>
      <c r="H491" s="207">
        <v>20</v>
      </c>
      <c r="I491" s="204"/>
      <c r="J491" s="204"/>
      <c r="K491" s="204"/>
      <c r="L491" s="209"/>
      <c r="M491" s="210"/>
      <c r="N491" s="211"/>
      <c r="O491" s="211"/>
      <c r="P491" s="211"/>
      <c r="Q491" s="211"/>
      <c r="R491" s="211"/>
      <c r="S491" s="211"/>
      <c r="T491" s="212"/>
      <c r="AT491" s="213" t="s">
        <v>191</v>
      </c>
      <c r="AU491" s="213" t="s">
        <v>81</v>
      </c>
      <c r="AV491" s="14" t="s">
        <v>81</v>
      </c>
      <c r="AW491" s="14" t="s">
        <v>32</v>
      </c>
      <c r="AX491" s="14" t="s">
        <v>71</v>
      </c>
      <c r="AY491" s="213" t="s">
        <v>181</v>
      </c>
    </row>
    <row r="492" spans="2:51" s="15" customFormat="1" ht="12">
      <c r="B492" s="214"/>
      <c r="C492" s="215"/>
      <c r="D492" s="194" t="s">
        <v>191</v>
      </c>
      <c r="E492" s="216" t="s">
        <v>19</v>
      </c>
      <c r="F492" s="217" t="s">
        <v>196</v>
      </c>
      <c r="G492" s="215"/>
      <c r="H492" s="218">
        <v>776</v>
      </c>
      <c r="I492" s="215"/>
      <c r="J492" s="215"/>
      <c r="K492" s="215"/>
      <c r="L492" s="220"/>
      <c r="M492" s="221"/>
      <c r="N492" s="222"/>
      <c r="O492" s="222"/>
      <c r="P492" s="222"/>
      <c r="Q492" s="222"/>
      <c r="R492" s="222"/>
      <c r="S492" s="222"/>
      <c r="T492" s="223"/>
      <c r="AT492" s="224" t="s">
        <v>191</v>
      </c>
      <c r="AU492" s="224" t="s">
        <v>81</v>
      </c>
      <c r="AV492" s="15" t="s">
        <v>189</v>
      </c>
      <c r="AW492" s="15" t="s">
        <v>32</v>
      </c>
      <c r="AX492" s="15" t="s">
        <v>79</v>
      </c>
      <c r="AY492" s="224" t="s">
        <v>181</v>
      </c>
    </row>
    <row r="493" spans="2:51" s="13" customFormat="1" ht="12">
      <c r="B493" s="192"/>
      <c r="C493" s="193"/>
      <c r="D493" s="194" t="s">
        <v>191</v>
      </c>
      <c r="E493" s="195" t="s">
        <v>19</v>
      </c>
      <c r="F493" s="196" t="s">
        <v>254</v>
      </c>
      <c r="G493" s="193"/>
      <c r="H493" s="195" t="s">
        <v>19</v>
      </c>
      <c r="I493" s="193"/>
      <c r="J493" s="193"/>
      <c r="K493" s="193"/>
      <c r="L493" s="198"/>
      <c r="M493" s="199"/>
      <c r="N493" s="200"/>
      <c r="O493" s="200"/>
      <c r="P493" s="200"/>
      <c r="Q493" s="200"/>
      <c r="R493" s="200"/>
      <c r="S493" s="200"/>
      <c r="T493" s="201"/>
      <c r="AT493" s="202" t="s">
        <v>191</v>
      </c>
      <c r="AU493" s="202" t="s">
        <v>81</v>
      </c>
      <c r="AV493" s="13" t="s">
        <v>79</v>
      </c>
      <c r="AW493" s="13" t="s">
        <v>32</v>
      </c>
      <c r="AX493" s="13" t="s">
        <v>71</v>
      </c>
      <c r="AY493" s="202" t="s">
        <v>181</v>
      </c>
    </row>
    <row r="494" spans="1:65" s="2" customFormat="1" ht="16.5" customHeight="1">
      <c r="A494" s="34"/>
      <c r="B494" s="35"/>
      <c r="C494" s="178" t="s">
        <v>14</v>
      </c>
      <c r="D494" s="178" t="s">
        <v>183</v>
      </c>
      <c r="E494" s="179" t="s">
        <v>1081</v>
      </c>
      <c r="F494" s="180" t="s">
        <v>1082</v>
      </c>
      <c r="G494" s="181" t="s">
        <v>262</v>
      </c>
      <c r="H494" s="182">
        <v>100</v>
      </c>
      <c r="I494" s="241"/>
      <c r="J494" s="184">
        <f>ROUND(I494*H494,2)</f>
        <v>0</v>
      </c>
      <c r="K494" s="180" t="s">
        <v>187</v>
      </c>
      <c r="L494" s="185"/>
      <c r="M494" s="186" t="s">
        <v>19</v>
      </c>
      <c r="N494" s="187" t="s">
        <v>42</v>
      </c>
      <c r="O494" s="64"/>
      <c r="P494" s="188">
        <f>O494*H494</f>
        <v>0</v>
      </c>
      <c r="Q494" s="188">
        <v>0</v>
      </c>
      <c r="R494" s="188">
        <f>Q494*H494</f>
        <v>0</v>
      </c>
      <c r="S494" s="188">
        <v>0</v>
      </c>
      <c r="T494" s="189">
        <f>S494*H494</f>
        <v>0</v>
      </c>
      <c r="U494" s="34"/>
      <c r="V494" s="34"/>
      <c r="W494" s="34"/>
      <c r="X494" s="34"/>
      <c r="Y494" s="34"/>
      <c r="Z494" s="34"/>
      <c r="AA494" s="34"/>
      <c r="AB494" s="34"/>
      <c r="AC494" s="34"/>
      <c r="AD494" s="34"/>
      <c r="AE494" s="34"/>
      <c r="AR494" s="190" t="s">
        <v>228</v>
      </c>
      <c r="AT494" s="190" t="s">
        <v>183</v>
      </c>
      <c r="AU494" s="190" t="s">
        <v>81</v>
      </c>
      <c r="AY494" s="17" t="s">
        <v>181</v>
      </c>
      <c r="BE494" s="191">
        <f>IF(N494="základní",J494,0)</f>
        <v>0</v>
      </c>
      <c r="BF494" s="191">
        <f>IF(N494="snížená",J494,0)</f>
        <v>0</v>
      </c>
      <c r="BG494" s="191">
        <f>IF(N494="zákl. přenesená",J494,0)</f>
        <v>0</v>
      </c>
      <c r="BH494" s="191">
        <f>IF(N494="sníž. přenesená",J494,0)</f>
        <v>0</v>
      </c>
      <c r="BI494" s="191">
        <f>IF(N494="nulová",J494,0)</f>
        <v>0</v>
      </c>
      <c r="BJ494" s="17" t="s">
        <v>79</v>
      </c>
      <c r="BK494" s="191">
        <f>ROUND(I494*H494,2)</f>
        <v>0</v>
      </c>
      <c r="BL494" s="17" t="s">
        <v>228</v>
      </c>
      <c r="BM494" s="190" t="s">
        <v>1083</v>
      </c>
    </row>
    <row r="495" spans="2:51" s="13" customFormat="1" ht="12">
      <c r="B495" s="192"/>
      <c r="C495" s="193"/>
      <c r="D495" s="194" t="s">
        <v>191</v>
      </c>
      <c r="E495" s="195" t="s">
        <v>19</v>
      </c>
      <c r="F495" s="196" t="s">
        <v>1076</v>
      </c>
      <c r="G495" s="193"/>
      <c r="H495" s="195" t="s">
        <v>19</v>
      </c>
      <c r="I495" s="193"/>
      <c r="J495" s="193"/>
      <c r="K495" s="193"/>
      <c r="L495" s="198"/>
      <c r="M495" s="199"/>
      <c r="N495" s="200"/>
      <c r="O495" s="200"/>
      <c r="P495" s="200"/>
      <c r="Q495" s="200"/>
      <c r="R495" s="200"/>
      <c r="S495" s="200"/>
      <c r="T495" s="201"/>
      <c r="AT495" s="202" t="s">
        <v>191</v>
      </c>
      <c r="AU495" s="202" t="s">
        <v>81</v>
      </c>
      <c r="AV495" s="13" t="s">
        <v>79</v>
      </c>
      <c r="AW495" s="13" t="s">
        <v>32</v>
      </c>
      <c r="AX495" s="13" t="s">
        <v>71</v>
      </c>
      <c r="AY495" s="202" t="s">
        <v>181</v>
      </c>
    </row>
    <row r="496" spans="2:51" s="14" customFormat="1" ht="12">
      <c r="B496" s="203"/>
      <c r="C496" s="204"/>
      <c r="D496" s="194" t="s">
        <v>191</v>
      </c>
      <c r="E496" s="205" t="s">
        <v>19</v>
      </c>
      <c r="F496" s="206" t="s">
        <v>1066</v>
      </c>
      <c r="G496" s="204"/>
      <c r="H496" s="207">
        <v>100</v>
      </c>
      <c r="I496" s="204"/>
      <c r="J496" s="204"/>
      <c r="K496" s="204"/>
      <c r="L496" s="209"/>
      <c r="M496" s="210"/>
      <c r="N496" s="211"/>
      <c r="O496" s="211"/>
      <c r="P496" s="211"/>
      <c r="Q496" s="211"/>
      <c r="R496" s="211"/>
      <c r="S496" s="211"/>
      <c r="T496" s="212"/>
      <c r="AT496" s="213" t="s">
        <v>191</v>
      </c>
      <c r="AU496" s="213" t="s">
        <v>81</v>
      </c>
      <c r="AV496" s="14" t="s">
        <v>81</v>
      </c>
      <c r="AW496" s="14" t="s">
        <v>32</v>
      </c>
      <c r="AX496" s="14" t="s">
        <v>71</v>
      </c>
      <c r="AY496" s="213" t="s">
        <v>181</v>
      </c>
    </row>
    <row r="497" spans="2:51" s="15" customFormat="1" ht="12">
      <c r="B497" s="214"/>
      <c r="C497" s="215"/>
      <c r="D497" s="194" t="s">
        <v>191</v>
      </c>
      <c r="E497" s="216" t="s">
        <v>19</v>
      </c>
      <c r="F497" s="217" t="s">
        <v>196</v>
      </c>
      <c r="G497" s="215"/>
      <c r="H497" s="218">
        <v>100</v>
      </c>
      <c r="I497" s="215"/>
      <c r="J497" s="215"/>
      <c r="K497" s="215"/>
      <c r="L497" s="220"/>
      <c r="M497" s="221"/>
      <c r="N497" s="222"/>
      <c r="O497" s="222"/>
      <c r="P497" s="222"/>
      <c r="Q497" s="222"/>
      <c r="R497" s="222"/>
      <c r="S497" s="222"/>
      <c r="T497" s="223"/>
      <c r="AT497" s="224" t="s">
        <v>191</v>
      </c>
      <c r="AU497" s="224" t="s">
        <v>81</v>
      </c>
      <c r="AV497" s="15" t="s">
        <v>189</v>
      </c>
      <c r="AW497" s="15" t="s">
        <v>32</v>
      </c>
      <c r="AX497" s="15" t="s">
        <v>79</v>
      </c>
      <c r="AY497" s="224" t="s">
        <v>181</v>
      </c>
    </row>
    <row r="498" spans="2:51" s="13" customFormat="1" ht="12">
      <c r="B498" s="192"/>
      <c r="C498" s="193"/>
      <c r="D498" s="194" t="s">
        <v>191</v>
      </c>
      <c r="E498" s="195" t="s">
        <v>19</v>
      </c>
      <c r="F498" s="196" t="s">
        <v>254</v>
      </c>
      <c r="G498" s="193"/>
      <c r="H498" s="195" t="s">
        <v>19</v>
      </c>
      <c r="I498" s="193"/>
      <c r="J498" s="193"/>
      <c r="K498" s="193"/>
      <c r="L498" s="198"/>
      <c r="M498" s="199"/>
      <c r="N498" s="200"/>
      <c r="O498" s="200"/>
      <c r="P498" s="200"/>
      <c r="Q498" s="200"/>
      <c r="R498" s="200"/>
      <c r="S498" s="200"/>
      <c r="T498" s="201"/>
      <c r="AT498" s="202" t="s">
        <v>191</v>
      </c>
      <c r="AU498" s="202" t="s">
        <v>81</v>
      </c>
      <c r="AV498" s="13" t="s">
        <v>79</v>
      </c>
      <c r="AW498" s="13" t="s">
        <v>32</v>
      </c>
      <c r="AX498" s="13" t="s">
        <v>71</v>
      </c>
      <c r="AY498" s="202" t="s">
        <v>181</v>
      </c>
    </row>
    <row r="499" spans="1:65" s="2" customFormat="1" ht="24.15" customHeight="1">
      <c r="A499" s="34"/>
      <c r="B499" s="35"/>
      <c r="C499" s="178" t="s">
        <v>672</v>
      </c>
      <c r="D499" s="178" t="s">
        <v>183</v>
      </c>
      <c r="E499" s="179" t="s">
        <v>1084</v>
      </c>
      <c r="F499" s="180" t="s">
        <v>1085</v>
      </c>
      <c r="G499" s="181" t="s">
        <v>223</v>
      </c>
      <c r="H499" s="182">
        <v>19850</v>
      </c>
      <c r="I499" s="241"/>
      <c r="J499" s="184">
        <f>ROUND(I499*H499,2)</f>
        <v>0</v>
      </c>
      <c r="K499" s="180" t="s">
        <v>187</v>
      </c>
      <c r="L499" s="185"/>
      <c r="M499" s="186" t="s">
        <v>19</v>
      </c>
      <c r="N499" s="187" t="s">
        <v>42</v>
      </c>
      <c r="O499" s="64"/>
      <c r="P499" s="188">
        <f>O499*H499</f>
        <v>0</v>
      </c>
      <c r="Q499" s="188">
        <v>0.00123</v>
      </c>
      <c r="R499" s="188">
        <f>Q499*H499</f>
        <v>24.415499999999998</v>
      </c>
      <c r="S499" s="188">
        <v>0</v>
      </c>
      <c r="T499" s="189">
        <f>S499*H499</f>
        <v>0</v>
      </c>
      <c r="U499" s="34"/>
      <c r="V499" s="34"/>
      <c r="W499" s="34"/>
      <c r="X499" s="34"/>
      <c r="Y499" s="34"/>
      <c r="Z499" s="34"/>
      <c r="AA499" s="34"/>
      <c r="AB499" s="34"/>
      <c r="AC499" s="34"/>
      <c r="AD499" s="34"/>
      <c r="AE499" s="34"/>
      <c r="AR499" s="190" t="s">
        <v>188</v>
      </c>
      <c r="AT499" s="190" t="s">
        <v>183</v>
      </c>
      <c r="AU499" s="190" t="s">
        <v>81</v>
      </c>
      <c r="AY499" s="17" t="s">
        <v>181</v>
      </c>
      <c r="BE499" s="191">
        <f>IF(N499="základní",J499,0)</f>
        <v>0</v>
      </c>
      <c r="BF499" s="191">
        <f>IF(N499="snížená",J499,0)</f>
        <v>0</v>
      </c>
      <c r="BG499" s="191">
        <f>IF(N499="zákl. přenesená",J499,0)</f>
        <v>0</v>
      </c>
      <c r="BH499" s="191">
        <f>IF(N499="sníž. přenesená",J499,0)</f>
        <v>0</v>
      </c>
      <c r="BI499" s="191">
        <f>IF(N499="nulová",J499,0)</f>
        <v>0</v>
      </c>
      <c r="BJ499" s="17" t="s">
        <v>79</v>
      </c>
      <c r="BK499" s="191">
        <f>ROUND(I499*H499,2)</f>
        <v>0</v>
      </c>
      <c r="BL499" s="17" t="s">
        <v>189</v>
      </c>
      <c r="BM499" s="190" t="s">
        <v>1086</v>
      </c>
    </row>
    <row r="500" spans="2:51" s="13" customFormat="1" ht="12">
      <c r="B500" s="192"/>
      <c r="C500" s="193"/>
      <c r="D500" s="194" t="s">
        <v>191</v>
      </c>
      <c r="E500" s="195" t="s">
        <v>19</v>
      </c>
      <c r="F500" s="196" t="s">
        <v>1087</v>
      </c>
      <c r="G500" s="193"/>
      <c r="H500" s="195" t="s">
        <v>19</v>
      </c>
      <c r="I500" s="193"/>
      <c r="J500" s="193"/>
      <c r="K500" s="193"/>
      <c r="L500" s="198"/>
      <c r="M500" s="199"/>
      <c r="N500" s="200"/>
      <c r="O500" s="200"/>
      <c r="P500" s="200"/>
      <c r="Q500" s="200"/>
      <c r="R500" s="200"/>
      <c r="S500" s="200"/>
      <c r="T500" s="201"/>
      <c r="AT500" s="202" t="s">
        <v>191</v>
      </c>
      <c r="AU500" s="202" t="s">
        <v>81</v>
      </c>
      <c r="AV500" s="13" t="s">
        <v>79</v>
      </c>
      <c r="AW500" s="13" t="s">
        <v>32</v>
      </c>
      <c r="AX500" s="13" t="s">
        <v>71</v>
      </c>
      <c r="AY500" s="202" t="s">
        <v>181</v>
      </c>
    </row>
    <row r="501" spans="2:51" s="14" customFormat="1" ht="12">
      <c r="B501" s="203"/>
      <c r="C501" s="204"/>
      <c r="D501" s="194" t="s">
        <v>191</v>
      </c>
      <c r="E501" s="205" t="s">
        <v>19</v>
      </c>
      <c r="F501" s="206" t="s">
        <v>1088</v>
      </c>
      <c r="G501" s="204"/>
      <c r="H501" s="207">
        <v>3542.4</v>
      </c>
      <c r="I501" s="204"/>
      <c r="J501" s="204"/>
      <c r="K501" s="204"/>
      <c r="L501" s="209"/>
      <c r="M501" s="210"/>
      <c r="N501" s="211"/>
      <c r="O501" s="211"/>
      <c r="P501" s="211"/>
      <c r="Q501" s="211"/>
      <c r="R501" s="211"/>
      <c r="S501" s="211"/>
      <c r="T501" s="212"/>
      <c r="AT501" s="213" t="s">
        <v>191</v>
      </c>
      <c r="AU501" s="213" t="s">
        <v>81</v>
      </c>
      <c r="AV501" s="14" t="s">
        <v>81</v>
      </c>
      <c r="AW501" s="14" t="s">
        <v>32</v>
      </c>
      <c r="AX501" s="14" t="s">
        <v>71</v>
      </c>
      <c r="AY501" s="213" t="s">
        <v>181</v>
      </c>
    </row>
    <row r="502" spans="2:51" s="13" customFormat="1" ht="12">
      <c r="B502" s="192"/>
      <c r="C502" s="193"/>
      <c r="D502" s="194" t="s">
        <v>191</v>
      </c>
      <c r="E502" s="195" t="s">
        <v>19</v>
      </c>
      <c r="F502" s="196" t="s">
        <v>1089</v>
      </c>
      <c r="G502" s="193"/>
      <c r="H502" s="195" t="s">
        <v>19</v>
      </c>
      <c r="I502" s="193"/>
      <c r="J502" s="193"/>
      <c r="K502" s="193"/>
      <c r="L502" s="198"/>
      <c r="M502" s="199"/>
      <c r="N502" s="200"/>
      <c r="O502" s="200"/>
      <c r="P502" s="200"/>
      <c r="Q502" s="200"/>
      <c r="R502" s="200"/>
      <c r="S502" s="200"/>
      <c r="T502" s="201"/>
      <c r="AT502" s="202" t="s">
        <v>191</v>
      </c>
      <c r="AU502" s="202" t="s">
        <v>81</v>
      </c>
      <c r="AV502" s="13" t="s">
        <v>79</v>
      </c>
      <c r="AW502" s="13" t="s">
        <v>32</v>
      </c>
      <c r="AX502" s="13" t="s">
        <v>71</v>
      </c>
      <c r="AY502" s="202" t="s">
        <v>181</v>
      </c>
    </row>
    <row r="503" spans="2:51" s="14" customFormat="1" ht="12">
      <c r="B503" s="203"/>
      <c r="C503" s="204"/>
      <c r="D503" s="194" t="s">
        <v>191</v>
      </c>
      <c r="E503" s="205" t="s">
        <v>19</v>
      </c>
      <c r="F503" s="206" t="s">
        <v>1090</v>
      </c>
      <c r="G503" s="204"/>
      <c r="H503" s="207">
        <v>1633.44</v>
      </c>
      <c r="I503" s="204"/>
      <c r="J503" s="204"/>
      <c r="K503" s="204"/>
      <c r="L503" s="209"/>
      <c r="M503" s="210"/>
      <c r="N503" s="211"/>
      <c r="O503" s="211"/>
      <c r="P503" s="211"/>
      <c r="Q503" s="211"/>
      <c r="R503" s="211"/>
      <c r="S503" s="211"/>
      <c r="T503" s="212"/>
      <c r="AT503" s="213" t="s">
        <v>191</v>
      </c>
      <c r="AU503" s="213" t="s">
        <v>81</v>
      </c>
      <c r="AV503" s="14" t="s">
        <v>81</v>
      </c>
      <c r="AW503" s="14" t="s">
        <v>32</v>
      </c>
      <c r="AX503" s="14" t="s">
        <v>71</v>
      </c>
      <c r="AY503" s="213" t="s">
        <v>181</v>
      </c>
    </row>
    <row r="504" spans="2:51" s="13" customFormat="1" ht="12">
      <c r="B504" s="192"/>
      <c r="C504" s="193"/>
      <c r="D504" s="194" t="s">
        <v>191</v>
      </c>
      <c r="E504" s="195" t="s">
        <v>19</v>
      </c>
      <c r="F504" s="196" t="s">
        <v>1012</v>
      </c>
      <c r="G504" s="193"/>
      <c r="H504" s="195" t="s">
        <v>19</v>
      </c>
      <c r="I504" s="193"/>
      <c r="J504" s="193"/>
      <c r="K504" s="193"/>
      <c r="L504" s="198"/>
      <c r="M504" s="199"/>
      <c r="N504" s="200"/>
      <c r="O504" s="200"/>
      <c r="P504" s="200"/>
      <c r="Q504" s="200"/>
      <c r="R504" s="200"/>
      <c r="S504" s="200"/>
      <c r="T504" s="201"/>
      <c r="AT504" s="202" t="s">
        <v>191</v>
      </c>
      <c r="AU504" s="202" t="s">
        <v>81</v>
      </c>
      <c r="AV504" s="13" t="s">
        <v>79</v>
      </c>
      <c r="AW504" s="13" t="s">
        <v>32</v>
      </c>
      <c r="AX504" s="13" t="s">
        <v>71</v>
      </c>
      <c r="AY504" s="202" t="s">
        <v>181</v>
      </c>
    </row>
    <row r="505" spans="2:51" s="14" customFormat="1" ht="12">
      <c r="B505" s="203"/>
      <c r="C505" s="204"/>
      <c r="D505" s="194" t="s">
        <v>191</v>
      </c>
      <c r="E505" s="205" t="s">
        <v>19</v>
      </c>
      <c r="F505" s="206" t="s">
        <v>1091</v>
      </c>
      <c r="G505" s="204"/>
      <c r="H505" s="207">
        <v>84</v>
      </c>
      <c r="I505" s="204"/>
      <c r="J505" s="204"/>
      <c r="K505" s="204"/>
      <c r="L505" s="209"/>
      <c r="M505" s="210"/>
      <c r="N505" s="211"/>
      <c r="O505" s="211"/>
      <c r="P505" s="211"/>
      <c r="Q505" s="211"/>
      <c r="R505" s="211"/>
      <c r="S505" s="211"/>
      <c r="T505" s="212"/>
      <c r="AT505" s="213" t="s">
        <v>191</v>
      </c>
      <c r="AU505" s="213" t="s">
        <v>81</v>
      </c>
      <c r="AV505" s="14" t="s">
        <v>81</v>
      </c>
      <c r="AW505" s="14" t="s">
        <v>32</v>
      </c>
      <c r="AX505" s="14" t="s">
        <v>71</v>
      </c>
      <c r="AY505" s="213" t="s">
        <v>181</v>
      </c>
    </row>
    <row r="506" spans="2:51" s="13" customFormat="1" ht="12">
      <c r="B506" s="192"/>
      <c r="C506" s="193"/>
      <c r="D506" s="194" t="s">
        <v>191</v>
      </c>
      <c r="E506" s="195" t="s">
        <v>19</v>
      </c>
      <c r="F506" s="196" t="s">
        <v>1092</v>
      </c>
      <c r="G506" s="193"/>
      <c r="H506" s="195" t="s">
        <v>19</v>
      </c>
      <c r="I506" s="193"/>
      <c r="J506" s="193"/>
      <c r="K506" s="193"/>
      <c r="L506" s="198"/>
      <c r="M506" s="199"/>
      <c r="N506" s="200"/>
      <c r="O506" s="200"/>
      <c r="P506" s="200"/>
      <c r="Q506" s="200"/>
      <c r="R506" s="200"/>
      <c r="S506" s="200"/>
      <c r="T506" s="201"/>
      <c r="AT506" s="202" t="s">
        <v>191</v>
      </c>
      <c r="AU506" s="202" t="s">
        <v>81</v>
      </c>
      <c r="AV506" s="13" t="s">
        <v>79</v>
      </c>
      <c r="AW506" s="13" t="s">
        <v>32</v>
      </c>
      <c r="AX506" s="13" t="s">
        <v>71</v>
      </c>
      <c r="AY506" s="202" t="s">
        <v>181</v>
      </c>
    </row>
    <row r="507" spans="2:51" s="14" customFormat="1" ht="12">
      <c r="B507" s="203"/>
      <c r="C507" s="204"/>
      <c r="D507" s="194" t="s">
        <v>191</v>
      </c>
      <c r="E507" s="205" t="s">
        <v>19</v>
      </c>
      <c r="F507" s="206" t="s">
        <v>1093</v>
      </c>
      <c r="G507" s="204"/>
      <c r="H507" s="207">
        <v>3227.52</v>
      </c>
      <c r="I507" s="204"/>
      <c r="J507" s="204"/>
      <c r="K507" s="204"/>
      <c r="L507" s="209"/>
      <c r="M507" s="210"/>
      <c r="N507" s="211"/>
      <c r="O507" s="211"/>
      <c r="P507" s="211"/>
      <c r="Q507" s="211"/>
      <c r="R507" s="211"/>
      <c r="S507" s="211"/>
      <c r="T507" s="212"/>
      <c r="AT507" s="213" t="s">
        <v>191</v>
      </c>
      <c r="AU507" s="213" t="s">
        <v>81</v>
      </c>
      <c r="AV507" s="14" t="s">
        <v>81</v>
      </c>
      <c r="AW507" s="14" t="s">
        <v>32</v>
      </c>
      <c r="AX507" s="14" t="s">
        <v>71</v>
      </c>
      <c r="AY507" s="213" t="s">
        <v>181</v>
      </c>
    </row>
    <row r="508" spans="2:51" s="13" customFormat="1" ht="12">
      <c r="B508" s="192"/>
      <c r="C508" s="193"/>
      <c r="D508" s="194" t="s">
        <v>191</v>
      </c>
      <c r="E508" s="195" t="s">
        <v>19</v>
      </c>
      <c r="F508" s="196" t="s">
        <v>1094</v>
      </c>
      <c r="G508" s="193"/>
      <c r="H508" s="195" t="s">
        <v>19</v>
      </c>
      <c r="I508" s="193"/>
      <c r="J508" s="193"/>
      <c r="K508" s="193"/>
      <c r="L508" s="198"/>
      <c r="M508" s="199"/>
      <c r="N508" s="200"/>
      <c r="O508" s="200"/>
      <c r="P508" s="200"/>
      <c r="Q508" s="200"/>
      <c r="R508" s="200"/>
      <c r="S508" s="200"/>
      <c r="T508" s="201"/>
      <c r="AT508" s="202" t="s">
        <v>191</v>
      </c>
      <c r="AU508" s="202" t="s">
        <v>81</v>
      </c>
      <c r="AV508" s="13" t="s">
        <v>79</v>
      </c>
      <c r="AW508" s="13" t="s">
        <v>32</v>
      </c>
      <c r="AX508" s="13" t="s">
        <v>71</v>
      </c>
      <c r="AY508" s="202" t="s">
        <v>181</v>
      </c>
    </row>
    <row r="509" spans="2:51" s="14" customFormat="1" ht="12">
      <c r="B509" s="203"/>
      <c r="C509" s="204"/>
      <c r="D509" s="194" t="s">
        <v>191</v>
      </c>
      <c r="E509" s="205" t="s">
        <v>19</v>
      </c>
      <c r="F509" s="206" t="s">
        <v>235</v>
      </c>
      <c r="G509" s="204"/>
      <c r="H509" s="207">
        <v>8</v>
      </c>
      <c r="I509" s="204"/>
      <c r="J509" s="204"/>
      <c r="K509" s="204"/>
      <c r="L509" s="209"/>
      <c r="M509" s="210"/>
      <c r="N509" s="211"/>
      <c r="O509" s="211"/>
      <c r="P509" s="211"/>
      <c r="Q509" s="211"/>
      <c r="R509" s="211"/>
      <c r="S509" s="211"/>
      <c r="T509" s="212"/>
      <c r="AT509" s="213" t="s">
        <v>191</v>
      </c>
      <c r="AU509" s="213" t="s">
        <v>81</v>
      </c>
      <c r="AV509" s="14" t="s">
        <v>81</v>
      </c>
      <c r="AW509" s="14" t="s">
        <v>32</v>
      </c>
      <c r="AX509" s="14" t="s">
        <v>71</v>
      </c>
      <c r="AY509" s="213" t="s">
        <v>181</v>
      </c>
    </row>
    <row r="510" spans="2:51" s="13" customFormat="1" ht="12">
      <c r="B510" s="192"/>
      <c r="C510" s="193"/>
      <c r="D510" s="194" t="s">
        <v>191</v>
      </c>
      <c r="E510" s="195" t="s">
        <v>19</v>
      </c>
      <c r="F510" s="196" t="s">
        <v>1017</v>
      </c>
      <c r="G510" s="193"/>
      <c r="H510" s="195" t="s">
        <v>19</v>
      </c>
      <c r="I510" s="193"/>
      <c r="J510" s="193"/>
      <c r="K510" s="193"/>
      <c r="L510" s="198"/>
      <c r="M510" s="199"/>
      <c r="N510" s="200"/>
      <c r="O510" s="200"/>
      <c r="P510" s="200"/>
      <c r="Q510" s="200"/>
      <c r="R510" s="200"/>
      <c r="S510" s="200"/>
      <c r="T510" s="201"/>
      <c r="AT510" s="202" t="s">
        <v>191</v>
      </c>
      <c r="AU510" s="202" t="s">
        <v>81</v>
      </c>
      <c r="AV510" s="13" t="s">
        <v>79</v>
      </c>
      <c r="AW510" s="13" t="s">
        <v>32</v>
      </c>
      <c r="AX510" s="13" t="s">
        <v>71</v>
      </c>
      <c r="AY510" s="202" t="s">
        <v>181</v>
      </c>
    </row>
    <row r="511" spans="2:51" s="14" customFormat="1" ht="12">
      <c r="B511" s="203"/>
      <c r="C511" s="204"/>
      <c r="D511" s="194" t="s">
        <v>191</v>
      </c>
      <c r="E511" s="205" t="s">
        <v>19</v>
      </c>
      <c r="F511" s="206" t="s">
        <v>1095</v>
      </c>
      <c r="G511" s="204"/>
      <c r="H511" s="207">
        <v>320</v>
      </c>
      <c r="I511" s="204"/>
      <c r="J511" s="204"/>
      <c r="K511" s="204"/>
      <c r="L511" s="209"/>
      <c r="M511" s="210"/>
      <c r="N511" s="211"/>
      <c r="O511" s="211"/>
      <c r="P511" s="211"/>
      <c r="Q511" s="211"/>
      <c r="R511" s="211"/>
      <c r="S511" s="211"/>
      <c r="T511" s="212"/>
      <c r="AT511" s="213" t="s">
        <v>191</v>
      </c>
      <c r="AU511" s="213" t="s">
        <v>81</v>
      </c>
      <c r="AV511" s="14" t="s">
        <v>81</v>
      </c>
      <c r="AW511" s="14" t="s">
        <v>32</v>
      </c>
      <c r="AX511" s="14" t="s">
        <v>71</v>
      </c>
      <c r="AY511" s="213" t="s">
        <v>181</v>
      </c>
    </row>
    <row r="512" spans="2:51" s="13" customFormat="1" ht="12">
      <c r="B512" s="192"/>
      <c r="C512" s="193"/>
      <c r="D512" s="194" t="s">
        <v>191</v>
      </c>
      <c r="E512" s="195" t="s">
        <v>19</v>
      </c>
      <c r="F512" s="196" t="s">
        <v>1074</v>
      </c>
      <c r="G512" s="193"/>
      <c r="H512" s="195" t="s">
        <v>19</v>
      </c>
      <c r="I512" s="193"/>
      <c r="J512" s="193"/>
      <c r="K512" s="193"/>
      <c r="L512" s="198"/>
      <c r="M512" s="199"/>
      <c r="N512" s="200"/>
      <c r="O512" s="200"/>
      <c r="P512" s="200"/>
      <c r="Q512" s="200"/>
      <c r="R512" s="200"/>
      <c r="S512" s="200"/>
      <c r="T512" s="201"/>
      <c r="AT512" s="202" t="s">
        <v>191</v>
      </c>
      <c r="AU512" s="202" t="s">
        <v>81</v>
      </c>
      <c r="AV512" s="13" t="s">
        <v>79</v>
      </c>
      <c r="AW512" s="13" t="s">
        <v>32</v>
      </c>
      <c r="AX512" s="13" t="s">
        <v>71</v>
      </c>
      <c r="AY512" s="202" t="s">
        <v>181</v>
      </c>
    </row>
    <row r="513" spans="2:51" s="14" customFormat="1" ht="12">
      <c r="B513" s="203"/>
      <c r="C513" s="204"/>
      <c r="D513" s="194" t="s">
        <v>191</v>
      </c>
      <c r="E513" s="205" t="s">
        <v>19</v>
      </c>
      <c r="F513" s="206" t="s">
        <v>1096</v>
      </c>
      <c r="G513" s="204"/>
      <c r="H513" s="207">
        <v>314.88</v>
      </c>
      <c r="I513" s="204"/>
      <c r="J513" s="204"/>
      <c r="K513" s="204"/>
      <c r="L513" s="209"/>
      <c r="M513" s="210"/>
      <c r="N513" s="211"/>
      <c r="O513" s="211"/>
      <c r="P513" s="211"/>
      <c r="Q513" s="211"/>
      <c r="R513" s="211"/>
      <c r="S513" s="211"/>
      <c r="T513" s="212"/>
      <c r="AT513" s="213" t="s">
        <v>191</v>
      </c>
      <c r="AU513" s="213" t="s">
        <v>81</v>
      </c>
      <c r="AV513" s="14" t="s">
        <v>81</v>
      </c>
      <c r="AW513" s="14" t="s">
        <v>32</v>
      </c>
      <c r="AX513" s="14" t="s">
        <v>71</v>
      </c>
      <c r="AY513" s="213" t="s">
        <v>181</v>
      </c>
    </row>
    <row r="514" spans="2:51" s="13" customFormat="1" ht="12">
      <c r="B514" s="192"/>
      <c r="C514" s="193"/>
      <c r="D514" s="194" t="s">
        <v>191</v>
      </c>
      <c r="E514" s="195" t="s">
        <v>19</v>
      </c>
      <c r="F514" s="196" t="s">
        <v>1097</v>
      </c>
      <c r="G514" s="193"/>
      <c r="H514" s="195" t="s">
        <v>19</v>
      </c>
      <c r="I514" s="193"/>
      <c r="J514" s="193"/>
      <c r="K514" s="193"/>
      <c r="L514" s="198"/>
      <c r="M514" s="199"/>
      <c r="N514" s="200"/>
      <c r="O514" s="200"/>
      <c r="P514" s="200"/>
      <c r="Q514" s="200"/>
      <c r="R514" s="200"/>
      <c r="S514" s="200"/>
      <c r="T514" s="201"/>
      <c r="AT514" s="202" t="s">
        <v>191</v>
      </c>
      <c r="AU514" s="202" t="s">
        <v>81</v>
      </c>
      <c r="AV514" s="13" t="s">
        <v>79</v>
      </c>
      <c r="AW514" s="13" t="s">
        <v>32</v>
      </c>
      <c r="AX514" s="13" t="s">
        <v>71</v>
      </c>
      <c r="AY514" s="202" t="s">
        <v>181</v>
      </c>
    </row>
    <row r="515" spans="2:51" s="14" customFormat="1" ht="12">
      <c r="B515" s="203"/>
      <c r="C515" s="204"/>
      <c r="D515" s="194" t="s">
        <v>191</v>
      </c>
      <c r="E515" s="205" t="s">
        <v>19</v>
      </c>
      <c r="F515" s="206" t="s">
        <v>1098</v>
      </c>
      <c r="G515" s="204"/>
      <c r="H515" s="207">
        <v>3594.88</v>
      </c>
      <c r="I515" s="204"/>
      <c r="J515" s="204"/>
      <c r="K515" s="204"/>
      <c r="L515" s="209"/>
      <c r="M515" s="210"/>
      <c r="N515" s="211"/>
      <c r="O515" s="211"/>
      <c r="P515" s="211"/>
      <c r="Q515" s="211"/>
      <c r="R515" s="211"/>
      <c r="S515" s="211"/>
      <c r="T515" s="212"/>
      <c r="AT515" s="213" t="s">
        <v>191</v>
      </c>
      <c r="AU515" s="213" t="s">
        <v>81</v>
      </c>
      <c r="AV515" s="14" t="s">
        <v>81</v>
      </c>
      <c r="AW515" s="14" t="s">
        <v>32</v>
      </c>
      <c r="AX515" s="14" t="s">
        <v>71</v>
      </c>
      <c r="AY515" s="213" t="s">
        <v>181</v>
      </c>
    </row>
    <row r="516" spans="2:51" s="13" customFormat="1" ht="12">
      <c r="B516" s="192"/>
      <c r="C516" s="193"/>
      <c r="D516" s="194" t="s">
        <v>191</v>
      </c>
      <c r="E516" s="195" t="s">
        <v>19</v>
      </c>
      <c r="F516" s="196" t="s">
        <v>1099</v>
      </c>
      <c r="G516" s="193"/>
      <c r="H516" s="195" t="s">
        <v>19</v>
      </c>
      <c r="I516" s="193"/>
      <c r="J516" s="193"/>
      <c r="K516" s="193"/>
      <c r="L516" s="198"/>
      <c r="M516" s="199"/>
      <c r="N516" s="200"/>
      <c r="O516" s="200"/>
      <c r="P516" s="200"/>
      <c r="Q516" s="200"/>
      <c r="R516" s="200"/>
      <c r="S516" s="200"/>
      <c r="T516" s="201"/>
      <c r="AT516" s="202" t="s">
        <v>191</v>
      </c>
      <c r="AU516" s="202" t="s">
        <v>81</v>
      </c>
      <c r="AV516" s="13" t="s">
        <v>79</v>
      </c>
      <c r="AW516" s="13" t="s">
        <v>32</v>
      </c>
      <c r="AX516" s="13" t="s">
        <v>71</v>
      </c>
      <c r="AY516" s="202" t="s">
        <v>181</v>
      </c>
    </row>
    <row r="517" spans="2:51" s="14" customFormat="1" ht="12">
      <c r="B517" s="203"/>
      <c r="C517" s="204"/>
      <c r="D517" s="194" t="s">
        <v>191</v>
      </c>
      <c r="E517" s="205" t="s">
        <v>19</v>
      </c>
      <c r="F517" s="206" t="s">
        <v>1100</v>
      </c>
      <c r="G517" s="204"/>
      <c r="H517" s="207">
        <v>68</v>
      </c>
      <c r="I517" s="204"/>
      <c r="J517" s="204"/>
      <c r="K517" s="204"/>
      <c r="L517" s="209"/>
      <c r="M517" s="210"/>
      <c r="N517" s="211"/>
      <c r="O517" s="211"/>
      <c r="P517" s="211"/>
      <c r="Q517" s="211"/>
      <c r="R517" s="211"/>
      <c r="S517" s="211"/>
      <c r="T517" s="212"/>
      <c r="AT517" s="213" t="s">
        <v>191</v>
      </c>
      <c r="AU517" s="213" t="s">
        <v>81</v>
      </c>
      <c r="AV517" s="14" t="s">
        <v>81</v>
      </c>
      <c r="AW517" s="14" t="s">
        <v>32</v>
      </c>
      <c r="AX517" s="14" t="s">
        <v>71</v>
      </c>
      <c r="AY517" s="213" t="s">
        <v>181</v>
      </c>
    </row>
    <row r="518" spans="2:51" s="13" customFormat="1" ht="12">
      <c r="B518" s="192"/>
      <c r="C518" s="193"/>
      <c r="D518" s="194" t="s">
        <v>191</v>
      </c>
      <c r="E518" s="195" t="s">
        <v>19</v>
      </c>
      <c r="F518" s="196" t="s">
        <v>1029</v>
      </c>
      <c r="G518" s="193"/>
      <c r="H518" s="195" t="s">
        <v>19</v>
      </c>
      <c r="I518" s="193"/>
      <c r="J518" s="193"/>
      <c r="K518" s="193"/>
      <c r="L518" s="198"/>
      <c r="M518" s="199"/>
      <c r="N518" s="200"/>
      <c r="O518" s="200"/>
      <c r="P518" s="200"/>
      <c r="Q518" s="200"/>
      <c r="R518" s="200"/>
      <c r="S518" s="200"/>
      <c r="T518" s="201"/>
      <c r="AT518" s="202" t="s">
        <v>191</v>
      </c>
      <c r="AU518" s="202" t="s">
        <v>81</v>
      </c>
      <c r="AV518" s="13" t="s">
        <v>79</v>
      </c>
      <c r="AW518" s="13" t="s">
        <v>32</v>
      </c>
      <c r="AX518" s="13" t="s">
        <v>71</v>
      </c>
      <c r="AY518" s="202" t="s">
        <v>181</v>
      </c>
    </row>
    <row r="519" spans="2:51" s="14" customFormat="1" ht="12">
      <c r="B519" s="203"/>
      <c r="C519" s="204"/>
      <c r="D519" s="194" t="s">
        <v>191</v>
      </c>
      <c r="E519" s="205" t="s">
        <v>19</v>
      </c>
      <c r="F519" s="206" t="s">
        <v>1101</v>
      </c>
      <c r="G519" s="204"/>
      <c r="H519" s="207">
        <v>5077.44</v>
      </c>
      <c r="I519" s="204"/>
      <c r="J519" s="204"/>
      <c r="K519" s="204"/>
      <c r="L519" s="209"/>
      <c r="M519" s="210"/>
      <c r="N519" s="211"/>
      <c r="O519" s="211"/>
      <c r="P519" s="211"/>
      <c r="Q519" s="211"/>
      <c r="R519" s="211"/>
      <c r="S519" s="211"/>
      <c r="T519" s="212"/>
      <c r="AT519" s="213" t="s">
        <v>191</v>
      </c>
      <c r="AU519" s="213" t="s">
        <v>81</v>
      </c>
      <c r="AV519" s="14" t="s">
        <v>81</v>
      </c>
      <c r="AW519" s="14" t="s">
        <v>32</v>
      </c>
      <c r="AX519" s="14" t="s">
        <v>71</v>
      </c>
      <c r="AY519" s="213" t="s">
        <v>181</v>
      </c>
    </row>
    <row r="520" spans="2:51" s="13" customFormat="1" ht="12">
      <c r="B520" s="192"/>
      <c r="C520" s="193"/>
      <c r="D520" s="194" t="s">
        <v>191</v>
      </c>
      <c r="E520" s="195" t="s">
        <v>19</v>
      </c>
      <c r="F520" s="196" t="s">
        <v>1077</v>
      </c>
      <c r="G520" s="193"/>
      <c r="H520" s="195" t="s">
        <v>19</v>
      </c>
      <c r="I520" s="193"/>
      <c r="J520" s="193"/>
      <c r="K520" s="193"/>
      <c r="L520" s="198"/>
      <c r="M520" s="199"/>
      <c r="N520" s="200"/>
      <c r="O520" s="200"/>
      <c r="P520" s="200"/>
      <c r="Q520" s="200"/>
      <c r="R520" s="200"/>
      <c r="S520" s="200"/>
      <c r="T520" s="201"/>
      <c r="AT520" s="202" t="s">
        <v>191</v>
      </c>
      <c r="AU520" s="202" t="s">
        <v>81</v>
      </c>
      <c r="AV520" s="13" t="s">
        <v>79</v>
      </c>
      <c r="AW520" s="13" t="s">
        <v>32</v>
      </c>
      <c r="AX520" s="13" t="s">
        <v>71</v>
      </c>
      <c r="AY520" s="202" t="s">
        <v>181</v>
      </c>
    </row>
    <row r="521" spans="2:51" s="14" customFormat="1" ht="12">
      <c r="B521" s="203"/>
      <c r="C521" s="204"/>
      <c r="D521" s="194" t="s">
        <v>191</v>
      </c>
      <c r="E521" s="205" t="s">
        <v>19</v>
      </c>
      <c r="F521" s="206" t="s">
        <v>1102</v>
      </c>
      <c r="G521" s="204"/>
      <c r="H521" s="207">
        <v>280</v>
      </c>
      <c r="I521" s="204"/>
      <c r="J521" s="204"/>
      <c r="K521" s="204"/>
      <c r="L521" s="209"/>
      <c r="M521" s="210"/>
      <c r="N521" s="211"/>
      <c r="O521" s="211"/>
      <c r="P521" s="211"/>
      <c r="Q521" s="211"/>
      <c r="R521" s="211"/>
      <c r="S521" s="211"/>
      <c r="T521" s="212"/>
      <c r="AT521" s="213" t="s">
        <v>191</v>
      </c>
      <c r="AU521" s="213" t="s">
        <v>81</v>
      </c>
      <c r="AV521" s="14" t="s">
        <v>81</v>
      </c>
      <c r="AW521" s="14" t="s">
        <v>32</v>
      </c>
      <c r="AX521" s="14" t="s">
        <v>71</v>
      </c>
      <c r="AY521" s="213" t="s">
        <v>181</v>
      </c>
    </row>
    <row r="522" spans="2:51" s="13" customFormat="1" ht="12">
      <c r="B522" s="192"/>
      <c r="C522" s="193"/>
      <c r="D522" s="194" t="s">
        <v>191</v>
      </c>
      <c r="E522" s="195" t="s">
        <v>19</v>
      </c>
      <c r="F522" s="196" t="s">
        <v>1046</v>
      </c>
      <c r="G522" s="193"/>
      <c r="H522" s="195" t="s">
        <v>19</v>
      </c>
      <c r="I522" s="193"/>
      <c r="J522" s="193"/>
      <c r="K522" s="193"/>
      <c r="L522" s="198"/>
      <c r="M522" s="199"/>
      <c r="N522" s="200"/>
      <c r="O522" s="200"/>
      <c r="P522" s="200"/>
      <c r="Q522" s="200"/>
      <c r="R522" s="200"/>
      <c r="S522" s="200"/>
      <c r="T522" s="201"/>
      <c r="AT522" s="202" t="s">
        <v>191</v>
      </c>
      <c r="AU522" s="202" t="s">
        <v>81</v>
      </c>
      <c r="AV522" s="13" t="s">
        <v>79</v>
      </c>
      <c r="AW522" s="13" t="s">
        <v>32</v>
      </c>
      <c r="AX522" s="13" t="s">
        <v>71</v>
      </c>
      <c r="AY522" s="202" t="s">
        <v>181</v>
      </c>
    </row>
    <row r="523" spans="2:51" s="14" customFormat="1" ht="12">
      <c r="B523" s="203"/>
      <c r="C523" s="204"/>
      <c r="D523" s="194" t="s">
        <v>191</v>
      </c>
      <c r="E523" s="205" t="s">
        <v>19</v>
      </c>
      <c r="F523" s="206" t="s">
        <v>1102</v>
      </c>
      <c r="G523" s="204"/>
      <c r="H523" s="207">
        <v>280</v>
      </c>
      <c r="I523" s="204"/>
      <c r="J523" s="204"/>
      <c r="K523" s="204"/>
      <c r="L523" s="209"/>
      <c r="M523" s="210"/>
      <c r="N523" s="211"/>
      <c r="O523" s="211"/>
      <c r="P523" s="211"/>
      <c r="Q523" s="211"/>
      <c r="R523" s="211"/>
      <c r="S523" s="211"/>
      <c r="T523" s="212"/>
      <c r="AT523" s="213" t="s">
        <v>191</v>
      </c>
      <c r="AU523" s="213" t="s">
        <v>81</v>
      </c>
      <c r="AV523" s="14" t="s">
        <v>81</v>
      </c>
      <c r="AW523" s="14" t="s">
        <v>32</v>
      </c>
      <c r="AX523" s="14" t="s">
        <v>71</v>
      </c>
      <c r="AY523" s="213" t="s">
        <v>181</v>
      </c>
    </row>
    <row r="524" spans="2:51" s="13" customFormat="1" ht="12">
      <c r="B524" s="192"/>
      <c r="C524" s="193"/>
      <c r="D524" s="194" t="s">
        <v>191</v>
      </c>
      <c r="E524" s="195" t="s">
        <v>19</v>
      </c>
      <c r="F524" s="196" t="s">
        <v>1047</v>
      </c>
      <c r="G524" s="193"/>
      <c r="H524" s="195" t="s">
        <v>19</v>
      </c>
      <c r="I524" s="193"/>
      <c r="J524" s="193"/>
      <c r="K524" s="193"/>
      <c r="L524" s="198"/>
      <c r="M524" s="199"/>
      <c r="N524" s="200"/>
      <c r="O524" s="200"/>
      <c r="P524" s="200"/>
      <c r="Q524" s="200"/>
      <c r="R524" s="200"/>
      <c r="S524" s="200"/>
      <c r="T524" s="201"/>
      <c r="AT524" s="202" t="s">
        <v>191</v>
      </c>
      <c r="AU524" s="202" t="s">
        <v>81</v>
      </c>
      <c r="AV524" s="13" t="s">
        <v>79</v>
      </c>
      <c r="AW524" s="13" t="s">
        <v>32</v>
      </c>
      <c r="AX524" s="13" t="s">
        <v>71</v>
      </c>
      <c r="AY524" s="202" t="s">
        <v>181</v>
      </c>
    </row>
    <row r="525" spans="2:51" s="14" customFormat="1" ht="12">
      <c r="B525" s="203"/>
      <c r="C525" s="204"/>
      <c r="D525" s="194" t="s">
        <v>191</v>
      </c>
      <c r="E525" s="205" t="s">
        <v>19</v>
      </c>
      <c r="F525" s="206" t="s">
        <v>1103</v>
      </c>
      <c r="G525" s="204"/>
      <c r="H525" s="207">
        <v>300</v>
      </c>
      <c r="I525" s="204"/>
      <c r="J525" s="204"/>
      <c r="K525" s="204"/>
      <c r="L525" s="209"/>
      <c r="M525" s="210"/>
      <c r="N525" s="211"/>
      <c r="O525" s="211"/>
      <c r="P525" s="211"/>
      <c r="Q525" s="211"/>
      <c r="R525" s="211"/>
      <c r="S525" s="211"/>
      <c r="T525" s="212"/>
      <c r="AT525" s="213" t="s">
        <v>191</v>
      </c>
      <c r="AU525" s="213" t="s">
        <v>81</v>
      </c>
      <c r="AV525" s="14" t="s">
        <v>81</v>
      </c>
      <c r="AW525" s="14" t="s">
        <v>32</v>
      </c>
      <c r="AX525" s="14" t="s">
        <v>71</v>
      </c>
      <c r="AY525" s="213" t="s">
        <v>181</v>
      </c>
    </row>
    <row r="526" spans="2:51" s="13" customFormat="1" ht="12">
      <c r="B526" s="192"/>
      <c r="C526" s="193"/>
      <c r="D526" s="194" t="s">
        <v>191</v>
      </c>
      <c r="E526" s="195" t="s">
        <v>19</v>
      </c>
      <c r="F526" s="196" t="s">
        <v>1048</v>
      </c>
      <c r="G526" s="193"/>
      <c r="H526" s="195" t="s">
        <v>19</v>
      </c>
      <c r="I526" s="193"/>
      <c r="J526" s="193"/>
      <c r="K526" s="193"/>
      <c r="L526" s="198"/>
      <c r="M526" s="199"/>
      <c r="N526" s="200"/>
      <c r="O526" s="200"/>
      <c r="P526" s="200"/>
      <c r="Q526" s="200"/>
      <c r="R526" s="200"/>
      <c r="S526" s="200"/>
      <c r="T526" s="201"/>
      <c r="AT526" s="202" t="s">
        <v>191</v>
      </c>
      <c r="AU526" s="202" t="s">
        <v>81</v>
      </c>
      <c r="AV526" s="13" t="s">
        <v>79</v>
      </c>
      <c r="AW526" s="13" t="s">
        <v>32</v>
      </c>
      <c r="AX526" s="13" t="s">
        <v>71</v>
      </c>
      <c r="AY526" s="202" t="s">
        <v>181</v>
      </c>
    </row>
    <row r="527" spans="2:51" s="14" customFormat="1" ht="12">
      <c r="B527" s="203"/>
      <c r="C527" s="204"/>
      <c r="D527" s="194" t="s">
        <v>191</v>
      </c>
      <c r="E527" s="205" t="s">
        <v>19</v>
      </c>
      <c r="F527" s="206" t="s">
        <v>1102</v>
      </c>
      <c r="G527" s="204"/>
      <c r="H527" s="207">
        <v>280</v>
      </c>
      <c r="I527" s="204"/>
      <c r="J527" s="204"/>
      <c r="K527" s="204"/>
      <c r="L527" s="209"/>
      <c r="M527" s="210"/>
      <c r="N527" s="211"/>
      <c r="O527" s="211"/>
      <c r="P527" s="211"/>
      <c r="Q527" s="211"/>
      <c r="R527" s="211"/>
      <c r="S527" s="211"/>
      <c r="T527" s="212"/>
      <c r="AT527" s="213" t="s">
        <v>191</v>
      </c>
      <c r="AU527" s="213" t="s">
        <v>81</v>
      </c>
      <c r="AV527" s="14" t="s">
        <v>81</v>
      </c>
      <c r="AW527" s="14" t="s">
        <v>32</v>
      </c>
      <c r="AX527" s="14" t="s">
        <v>71</v>
      </c>
      <c r="AY527" s="213" t="s">
        <v>181</v>
      </c>
    </row>
    <row r="528" spans="2:51" s="13" customFormat="1" ht="12">
      <c r="B528" s="192"/>
      <c r="C528" s="193"/>
      <c r="D528" s="194" t="s">
        <v>191</v>
      </c>
      <c r="E528" s="195" t="s">
        <v>19</v>
      </c>
      <c r="F528" s="196" t="s">
        <v>1049</v>
      </c>
      <c r="G528" s="193"/>
      <c r="H528" s="195" t="s">
        <v>19</v>
      </c>
      <c r="I528" s="193"/>
      <c r="J528" s="193"/>
      <c r="K528" s="193"/>
      <c r="L528" s="198"/>
      <c r="M528" s="199"/>
      <c r="N528" s="200"/>
      <c r="O528" s="200"/>
      <c r="P528" s="200"/>
      <c r="Q528" s="200"/>
      <c r="R528" s="200"/>
      <c r="S528" s="200"/>
      <c r="T528" s="201"/>
      <c r="AT528" s="202" t="s">
        <v>191</v>
      </c>
      <c r="AU528" s="202" t="s">
        <v>81</v>
      </c>
      <c r="AV528" s="13" t="s">
        <v>79</v>
      </c>
      <c r="AW528" s="13" t="s">
        <v>32</v>
      </c>
      <c r="AX528" s="13" t="s">
        <v>71</v>
      </c>
      <c r="AY528" s="202" t="s">
        <v>181</v>
      </c>
    </row>
    <row r="529" spans="2:51" s="14" customFormat="1" ht="12">
      <c r="B529" s="203"/>
      <c r="C529" s="204"/>
      <c r="D529" s="194" t="s">
        <v>191</v>
      </c>
      <c r="E529" s="205" t="s">
        <v>19</v>
      </c>
      <c r="F529" s="206" t="s">
        <v>1102</v>
      </c>
      <c r="G529" s="204"/>
      <c r="H529" s="207">
        <v>280</v>
      </c>
      <c r="I529" s="204"/>
      <c r="J529" s="204"/>
      <c r="K529" s="204"/>
      <c r="L529" s="209"/>
      <c r="M529" s="210"/>
      <c r="N529" s="211"/>
      <c r="O529" s="211"/>
      <c r="P529" s="211"/>
      <c r="Q529" s="211"/>
      <c r="R529" s="211"/>
      <c r="S529" s="211"/>
      <c r="T529" s="212"/>
      <c r="AT529" s="213" t="s">
        <v>191</v>
      </c>
      <c r="AU529" s="213" t="s">
        <v>81</v>
      </c>
      <c r="AV529" s="14" t="s">
        <v>81</v>
      </c>
      <c r="AW529" s="14" t="s">
        <v>32</v>
      </c>
      <c r="AX529" s="14" t="s">
        <v>71</v>
      </c>
      <c r="AY529" s="213" t="s">
        <v>181</v>
      </c>
    </row>
    <row r="530" spans="2:51" s="13" customFormat="1" ht="12">
      <c r="B530" s="192"/>
      <c r="C530" s="193"/>
      <c r="D530" s="194" t="s">
        <v>191</v>
      </c>
      <c r="E530" s="195" t="s">
        <v>19</v>
      </c>
      <c r="F530" s="196" t="s">
        <v>1078</v>
      </c>
      <c r="G530" s="193"/>
      <c r="H530" s="195" t="s">
        <v>19</v>
      </c>
      <c r="I530" s="193"/>
      <c r="J530" s="193"/>
      <c r="K530" s="193"/>
      <c r="L530" s="198"/>
      <c r="M530" s="199"/>
      <c r="N530" s="200"/>
      <c r="O530" s="200"/>
      <c r="P530" s="200"/>
      <c r="Q530" s="200"/>
      <c r="R530" s="200"/>
      <c r="S530" s="200"/>
      <c r="T530" s="201"/>
      <c r="AT530" s="202" t="s">
        <v>191</v>
      </c>
      <c r="AU530" s="202" t="s">
        <v>81</v>
      </c>
      <c r="AV530" s="13" t="s">
        <v>79</v>
      </c>
      <c r="AW530" s="13" t="s">
        <v>32</v>
      </c>
      <c r="AX530" s="13" t="s">
        <v>71</v>
      </c>
      <c r="AY530" s="202" t="s">
        <v>181</v>
      </c>
    </row>
    <row r="531" spans="2:51" s="14" customFormat="1" ht="12">
      <c r="B531" s="203"/>
      <c r="C531" s="204"/>
      <c r="D531" s="194" t="s">
        <v>191</v>
      </c>
      <c r="E531" s="205" t="s">
        <v>19</v>
      </c>
      <c r="F531" s="206" t="s">
        <v>1102</v>
      </c>
      <c r="G531" s="204"/>
      <c r="H531" s="207">
        <v>280</v>
      </c>
      <c r="I531" s="204"/>
      <c r="J531" s="204"/>
      <c r="K531" s="204"/>
      <c r="L531" s="209"/>
      <c r="M531" s="210"/>
      <c r="N531" s="211"/>
      <c r="O531" s="211"/>
      <c r="P531" s="211"/>
      <c r="Q531" s="211"/>
      <c r="R531" s="211"/>
      <c r="S531" s="211"/>
      <c r="T531" s="212"/>
      <c r="AT531" s="213" t="s">
        <v>191</v>
      </c>
      <c r="AU531" s="213" t="s">
        <v>81</v>
      </c>
      <c r="AV531" s="14" t="s">
        <v>81</v>
      </c>
      <c r="AW531" s="14" t="s">
        <v>32</v>
      </c>
      <c r="AX531" s="14" t="s">
        <v>71</v>
      </c>
      <c r="AY531" s="213" t="s">
        <v>181</v>
      </c>
    </row>
    <row r="532" spans="2:51" s="13" customFormat="1" ht="12">
      <c r="B532" s="192"/>
      <c r="C532" s="193"/>
      <c r="D532" s="194" t="s">
        <v>191</v>
      </c>
      <c r="E532" s="195" t="s">
        <v>19</v>
      </c>
      <c r="F532" s="196" t="s">
        <v>1079</v>
      </c>
      <c r="G532" s="193"/>
      <c r="H532" s="195" t="s">
        <v>19</v>
      </c>
      <c r="I532" s="193"/>
      <c r="J532" s="193"/>
      <c r="K532" s="193"/>
      <c r="L532" s="198"/>
      <c r="M532" s="199"/>
      <c r="N532" s="200"/>
      <c r="O532" s="200"/>
      <c r="P532" s="200"/>
      <c r="Q532" s="200"/>
      <c r="R532" s="200"/>
      <c r="S532" s="200"/>
      <c r="T532" s="201"/>
      <c r="AT532" s="202" t="s">
        <v>191</v>
      </c>
      <c r="AU532" s="202" t="s">
        <v>81</v>
      </c>
      <c r="AV532" s="13" t="s">
        <v>79</v>
      </c>
      <c r="AW532" s="13" t="s">
        <v>32</v>
      </c>
      <c r="AX532" s="13" t="s">
        <v>71</v>
      </c>
      <c r="AY532" s="202" t="s">
        <v>181</v>
      </c>
    </row>
    <row r="533" spans="2:51" s="14" customFormat="1" ht="12">
      <c r="B533" s="203"/>
      <c r="C533" s="204"/>
      <c r="D533" s="194" t="s">
        <v>191</v>
      </c>
      <c r="E533" s="205" t="s">
        <v>19</v>
      </c>
      <c r="F533" s="206" t="s">
        <v>1102</v>
      </c>
      <c r="G533" s="204"/>
      <c r="H533" s="207">
        <v>280</v>
      </c>
      <c r="I533" s="204"/>
      <c r="J533" s="204"/>
      <c r="K533" s="204"/>
      <c r="L533" s="209"/>
      <c r="M533" s="210"/>
      <c r="N533" s="211"/>
      <c r="O533" s="211"/>
      <c r="P533" s="211"/>
      <c r="Q533" s="211"/>
      <c r="R533" s="211"/>
      <c r="S533" s="211"/>
      <c r="T533" s="212"/>
      <c r="AT533" s="213" t="s">
        <v>191</v>
      </c>
      <c r="AU533" s="213" t="s">
        <v>81</v>
      </c>
      <c r="AV533" s="14" t="s">
        <v>81</v>
      </c>
      <c r="AW533" s="14" t="s">
        <v>32</v>
      </c>
      <c r="AX533" s="14" t="s">
        <v>71</v>
      </c>
      <c r="AY533" s="213" t="s">
        <v>181</v>
      </c>
    </row>
    <row r="534" spans="2:51" s="14" customFormat="1" ht="12">
      <c r="B534" s="203"/>
      <c r="C534" s="204"/>
      <c r="D534" s="194" t="s">
        <v>191</v>
      </c>
      <c r="E534" s="205" t="s">
        <v>19</v>
      </c>
      <c r="F534" s="206" t="s">
        <v>1104</v>
      </c>
      <c r="G534" s="204"/>
      <c r="H534" s="207">
        <v>-0.56</v>
      </c>
      <c r="I534" s="204"/>
      <c r="J534" s="204"/>
      <c r="K534" s="204"/>
      <c r="L534" s="209"/>
      <c r="M534" s="210"/>
      <c r="N534" s="211"/>
      <c r="O534" s="211"/>
      <c r="P534" s="211"/>
      <c r="Q534" s="211"/>
      <c r="R534" s="211"/>
      <c r="S534" s="211"/>
      <c r="T534" s="212"/>
      <c r="AT534" s="213" t="s">
        <v>191</v>
      </c>
      <c r="AU534" s="213" t="s">
        <v>81</v>
      </c>
      <c r="AV534" s="14" t="s">
        <v>81</v>
      </c>
      <c r="AW534" s="14" t="s">
        <v>32</v>
      </c>
      <c r="AX534" s="14" t="s">
        <v>71</v>
      </c>
      <c r="AY534" s="213" t="s">
        <v>181</v>
      </c>
    </row>
    <row r="535" spans="2:51" s="15" customFormat="1" ht="12">
      <c r="B535" s="214"/>
      <c r="C535" s="215"/>
      <c r="D535" s="194" t="s">
        <v>191</v>
      </c>
      <c r="E535" s="216" t="s">
        <v>19</v>
      </c>
      <c r="F535" s="217" t="s">
        <v>196</v>
      </c>
      <c r="G535" s="215"/>
      <c r="H535" s="218">
        <v>19850</v>
      </c>
      <c r="I535" s="215"/>
      <c r="J535" s="215"/>
      <c r="K535" s="215"/>
      <c r="L535" s="220"/>
      <c r="M535" s="221"/>
      <c r="N535" s="222"/>
      <c r="O535" s="222"/>
      <c r="P535" s="222"/>
      <c r="Q535" s="222"/>
      <c r="R535" s="222"/>
      <c r="S535" s="222"/>
      <c r="T535" s="223"/>
      <c r="AT535" s="224" t="s">
        <v>191</v>
      </c>
      <c r="AU535" s="224" t="s">
        <v>81</v>
      </c>
      <c r="AV535" s="15" t="s">
        <v>189</v>
      </c>
      <c r="AW535" s="15" t="s">
        <v>32</v>
      </c>
      <c r="AX535" s="15" t="s">
        <v>79</v>
      </c>
      <c r="AY535" s="224" t="s">
        <v>181</v>
      </c>
    </row>
    <row r="536" spans="2:51" s="13" customFormat="1" ht="12">
      <c r="B536" s="192"/>
      <c r="C536" s="193"/>
      <c r="D536" s="194" t="s">
        <v>191</v>
      </c>
      <c r="E536" s="195" t="s">
        <v>19</v>
      </c>
      <c r="F536" s="196" t="s">
        <v>254</v>
      </c>
      <c r="G536" s="193"/>
      <c r="H536" s="195" t="s">
        <v>19</v>
      </c>
      <c r="I536" s="193"/>
      <c r="J536" s="193"/>
      <c r="K536" s="193"/>
      <c r="L536" s="198"/>
      <c r="M536" s="199"/>
      <c r="N536" s="200"/>
      <c r="O536" s="200"/>
      <c r="P536" s="200"/>
      <c r="Q536" s="200"/>
      <c r="R536" s="200"/>
      <c r="S536" s="200"/>
      <c r="T536" s="201"/>
      <c r="AT536" s="202" t="s">
        <v>191</v>
      </c>
      <c r="AU536" s="202" t="s">
        <v>81</v>
      </c>
      <c r="AV536" s="13" t="s">
        <v>79</v>
      </c>
      <c r="AW536" s="13" t="s">
        <v>32</v>
      </c>
      <c r="AX536" s="13" t="s">
        <v>71</v>
      </c>
      <c r="AY536" s="202" t="s">
        <v>181</v>
      </c>
    </row>
    <row r="537" spans="1:65" s="2" customFormat="1" ht="21.75" customHeight="1">
      <c r="A537" s="34"/>
      <c r="B537" s="35"/>
      <c r="C537" s="178" t="s">
        <v>419</v>
      </c>
      <c r="D537" s="178" t="s">
        <v>183</v>
      </c>
      <c r="E537" s="179" t="s">
        <v>1105</v>
      </c>
      <c r="F537" s="180" t="s">
        <v>1106</v>
      </c>
      <c r="G537" s="181" t="s">
        <v>223</v>
      </c>
      <c r="H537" s="182">
        <v>4028</v>
      </c>
      <c r="I537" s="241"/>
      <c r="J537" s="184">
        <f>ROUND(I537*H537,2)</f>
        <v>0</v>
      </c>
      <c r="K537" s="180" t="s">
        <v>187</v>
      </c>
      <c r="L537" s="185"/>
      <c r="M537" s="186" t="s">
        <v>19</v>
      </c>
      <c r="N537" s="187" t="s">
        <v>42</v>
      </c>
      <c r="O537" s="64"/>
      <c r="P537" s="188">
        <f>O537*H537</f>
        <v>0</v>
      </c>
      <c r="Q537" s="188">
        <v>0.00021</v>
      </c>
      <c r="R537" s="188">
        <f>Q537*H537</f>
        <v>0.8458800000000001</v>
      </c>
      <c r="S537" s="188">
        <v>0</v>
      </c>
      <c r="T537" s="189">
        <f>S537*H537</f>
        <v>0</v>
      </c>
      <c r="U537" s="34"/>
      <c r="V537" s="34"/>
      <c r="W537" s="34"/>
      <c r="X537" s="34"/>
      <c r="Y537" s="34"/>
      <c r="Z537" s="34"/>
      <c r="AA537" s="34"/>
      <c r="AB537" s="34"/>
      <c r="AC537" s="34"/>
      <c r="AD537" s="34"/>
      <c r="AE537" s="34"/>
      <c r="AR537" s="190" t="s">
        <v>188</v>
      </c>
      <c r="AT537" s="190" t="s">
        <v>183</v>
      </c>
      <c r="AU537" s="190" t="s">
        <v>81</v>
      </c>
      <c r="AY537" s="17" t="s">
        <v>181</v>
      </c>
      <c r="BE537" s="191">
        <f>IF(N537="základní",J537,0)</f>
        <v>0</v>
      </c>
      <c r="BF537" s="191">
        <f>IF(N537="snížená",J537,0)</f>
        <v>0</v>
      </c>
      <c r="BG537" s="191">
        <f>IF(N537="zákl. přenesená",J537,0)</f>
        <v>0</v>
      </c>
      <c r="BH537" s="191">
        <f>IF(N537="sníž. přenesená",J537,0)</f>
        <v>0</v>
      </c>
      <c r="BI537" s="191">
        <f>IF(N537="nulová",J537,0)</f>
        <v>0</v>
      </c>
      <c r="BJ537" s="17" t="s">
        <v>79</v>
      </c>
      <c r="BK537" s="191">
        <f>ROUND(I537*H537,2)</f>
        <v>0</v>
      </c>
      <c r="BL537" s="17" t="s">
        <v>189</v>
      </c>
      <c r="BM537" s="190" t="s">
        <v>1107</v>
      </c>
    </row>
    <row r="538" spans="2:51" s="13" customFormat="1" ht="12">
      <c r="B538" s="192"/>
      <c r="C538" s="193"/>
      <c r="D538" s="194" t="s">
        <v>191</v>
      </c>
      <c r="E538" s="195" t="s">
        <v>19</v>
      </c>
      <c r="F538" s="196" t="s">
        <v>1087</v>
      </c>
      <c r="G538" s="193"/>
      <c r="H538" s="195" t="s">
        <v>19</v>
      </c>
      <c r="I538" s="193"/>
      <c r="J538" s="193"/>
      <c r="K538" s="193"/>
      <c r="L538" s="198"/>
      <c r="M538" s="199"/>
      <c r="N538" s="200"/>
      <c r="O538" s="200"/>
      <c r="P538" s="200"/>
      <c r="Q538" s="200"/>
      <c r="R538" s="200"/>
      <c r="S538" s="200"/>
      <c r="T538" s="201"/>
      <c r="AT538" s="202" t="s">
        <v>191</v>
      </c>
      <c r="AU538" s="202" t="s">
        <v>81</v>
      </c>
      <c r="AV538" s="13" t="s">
        <v>79</v>
      </c>
      <c r="AW538" s="13" t="s">
        <v>32</v>
      </c>
      <c r="AX538" s="13" t="s">
        <v>71</v>
      </c>
      <c r="AY538" s="202" t="s">
        <v>181</v>
      </c>
    </row>
    <row r="539" spans="2:51" s="14" customFormat="1" ht="12">
      <c r="B539" s="203"/>
      <c r="C539" s="204"/>
      <c r="D539" s="194" t="s">
        <v>191</v>
      </c>
      <c r="E539" s="205" t="s">
        <v>19</v>
      </c>
      <c r="F539" s="206" t="s">
        <v>1108</v>
      </c>
      <c r="G539" s="204"/>
      <c r="H539" s="207">
        <v>1771.2</v>
      </c>
      <c r="I539" s="204"/>
      <c r="J539" s="204"/>
      <c r="K539" s="204"/>
      <c r="L539" s="209"/>
      <c r="M539" s="210"/>
      <c r="N539" s="211"/>
      <c r="O539" s="211"/>
      <c r="P539" s="211"/>
      <c r="Q539" s="211"/>
      <c r="R539" s="211"/>
      <c r="S539" s="211"/>
      <c r="T539" s="212"/>
      <c r="AT539" s="213" t="s">
        <v>191</v>
      </c>
      <c r="AU539" s="213" t="s">
        <v>81</v>
      </c>
      <c r="AV539" s="14" t="s">
        <v>81</v>
      </c>
      <c r="AW539" s="14" t="s">
        <v>32</v>
      </c>
      <c r="AX539" s="14" t="s">
        <v>71</v>
      </c>
      <c r="AY539" s="213" t="s">
        <v>181</v>
      </c>
    </row>
    <row r="540" spans="2:51" s="13" customFormat="1" ht="12">
      <c r="B540" s="192"/>
      <c r="C540" s="193"/>
      <c r="D540" s="194" t="s">
        <v>191</v>
      </c>
      <c r="E540" s="195" t="s">
        <v>19</v>
      </c>
      <c r="F540" s="196" t="s">
        <v>1029</v>
      </c>
      <c r="G540" s="193"/>
      <c r="H540" s="195" t="s">
        <v>19</v>
      </c>
      <c r="I540" s="193"/>
      <c r="J540" s="193"/>
      <c r="K540" s="193"/>
      <c r="L540" s="198"/>
      <c r="M540" s="199"/>
      <c r="N540" s="200"/>
      <c r="O540" s="200"/>
      <c r="P540" s="200"/>
      <c r="Q540" s="200"/>
      <c r="R540" s="200"/>
      <c r="S540" s="200"/>
      <c r="T540" s="201"/>
      <c r="AT540" s="202" t="s">
        <v>191</v>
      </c>
      <c r="AU540" s="202" t="s">
        <v>81</v>
      </c>
      <c r="AV540" s="13" t="s">
        <v>79</v>
      </c>
      <c r="AW540" s="13" t="s">
        <v>32</v>
      </c>
      <c r="AX540" s="13" t="s">
        <v>71</v>
      </c>
      <c r="AY540" s="202" t="s">
        <v>181</v>
      </c>
    </row>
    <row r="541" spans="2:51" s="14" customFormat="1" ht="12">
      <c r="B541" s="203"/>
      <c r="C541" s="204"/>
      <c r="D541" s="194" t="s">
        <v>191</v>
      </c>
      <c r="E541" s="205" t="s">
        <v>19</v>
      </c>
      <c r="F541" s="206" t="s">
        <v>1109</v>
      </c>
      <c r="G541" s="204"/>
      <c r="H541" s="207">
        <v>2256.64</v>
      </c>
      <c r="I541" s="204"/>
      <c r="J541" s="204"/>
      <c r="K541" s="204"/>
      <c r="L541" s="209"/>
      <c r="M541" s="210"/>
      <c r="N541" s="211"/>
      <c r="O541" s="211"/>
      <c r="P541" s="211"/>
      <c r="Q541" s="211"/>
      <c r="R541" s="211"/>
      <c r="S541" s="211"/>
      <c r="T541" s="212"/>
      <c r="AT541" s="213" t="s">
        <v>191</v>
      </c>
      <c r="AU541" s="213" t="s">
        <v>81</v>
      </c>
      <c r="AV541" s="14" t="s">
        <v>81</v>
      </c>
      <c r="AW541" s="14" t="s">
        <v>32</v>
      </c>
      <c r="AX541" s="14" t="s">
        <v>71</v>
      </c>
      <c r="AY541" s="213" t="s">
        <v>181</v>
      </c>
    </row>
    <row r="542" spans="2:51" s="14" customFormat="1" ht="12">
      <c r="B542" s="203"/>
      <c r="C542" s="204"/>
      <c r="D542" s="194" t="s">
        <v>191</v>
      </c>
      <c r="E542" s="205" t="s">
        <v>19</v>
      </c>
      <c r="F542" s="206" t="s">
        <v>1110</v>
      </c>
      <c r="G542" s="204"/>
      <c r="H542" s="207">
        <v>0.16</v>
      </c>
      <c r="I542" s="204"/>
      <c r="J542" s="204"/>
      <c r="K542" s="204"/>
      <c r="L542" s="209"/>
      <c r="M542" s="210"/>
      <c r="N542" s="211"/>
      <c r="O542" s="211"/>
      <c r="P542" s="211"/>
      <c r="Q542" s="211"/>
      <c r="R542" s="211"/>
      <c r="S542" s="211"/>
      <c r="T542" s="212"/>
      <c r="AT542" s="213" t="s">
        <v>191</v>
      </c>
      <c r="AU542" s="213" t="s">
        <v>81</v>
      </c>
      <c r="AV542" s="14" t="s">
        <v>81</v>
      </c>
      <c r="AW542" s="14" t="s">
        <v>32</v>
      </c>
      <c r="AX542" s="14" t="s">
        <v>71</v>
      </c>
      <c r="AY542" s="213" t="s">
        <v>181</v>
      </c>
    </row>
    <row r="543" spans="2:51" s="15" customFormat="1" ht="12">
      <c r="B543" s="214"/>
      <c r="C543" s="215"/>
      <c r="D543" s="194" t="s">
        <v>191</v>
      </c>
      <c r="E543" s="216" t="s">
        <v>19</v>
      </c>
      <c r="F543" s="217" t="s">
        <v>196</v>
      </c>
      <c r="G543" s="215"/>
      <c r="H543" s="218">
        <v>4028</v>
      </c>
      <c r="I543" s="215"/>
      <c r="J543" s="215"/>
      <c r="K543" s="215"/>
      <c r="L543" s="220"/>
      <c r="M543" s="221"/>
      <c r="N543" s="222"/>
      <c r="O543" s="222"/>
      <c r="P543" s="222"/>
      <c r="Q543" s="222"/>
      <c r="R543" s="222"/>
      <c r="S543" s="222"/>
      <c r="T543" s="223"/>
      <c r="AT543" s="224" t="s">
        <v>191</v>
      </c>
      <c r="AU543" s="224" t="s">
        <v>81</v>
      </c>
      <c r="AV543" s="15" t="s">
        <v>189</v>
      </c>
      <c r="AW543" s="15" t="s">
        <v>32</v>
      </c>
      <c r="AX543" s="15" t="s">
        <v>79</v>
      </c>
      <c r="AY543" s="224" t="s">
        <v>181</v>
      </c>
    </row>
    <row r="544" spans="2:51" s="13" customFormat="1" ht="12">
      <c r="B544" s="192"/>
      <c r="C544" s="193"/>
      <c r="D544" s="194" t="s">
        <v>191</v>
      </c>
      <c r="E544" s="195" t="s">
        <v>19</v>
      </c>
      <c r="F544" s="196" t="s">
        <v>254</v>
      </c>
      <c r="G544" s="193"/>
      <c r="H544" s="195" t="s">
        <v>19</v>
      </c>
      <c r="I544" s="193"/>
      <c r="J544" s="193"/>
      <c r="K544" s="193"/>
      <c r="L544" s="198"/>
      <c r="M544" s="199"/>
      <c r="N544" s="200"/>
      <c r="O544" s="200"/>
      <c r="P544" s="200"/>
      <c r="Q544" s="200"/>
      <c r="R544" s="200"/>
      <c r="S544" s="200"/>
      <c r="T544" s="201"/>
      <c r="AT544" s="202" t="s">
        <v>191</v>
      </c>
      <c r="AU544" s="202" t="s">
        <v>81</v>
      </c>
      <c r="AV544" s="13" t="s">
        <v>79</v>
      </c>
      <c r="AW544" s="13" t="s">
        <v>32</v>
      </c>
      <c r="AX544" s="13" t="s">
        <v>71</v>
      </c>
      <c r="AY544" s="202" t="s">
        <v>181</v>
      </c>
    </row>
    <row r="545" spans="1:65" s="2" customFormat="1" ht="21.75" customHeight="1">
      <c r="A545" s="34"/>
      <c r="B545" s="35"/>
      <c r="C545" s="178" t="s">
        <v>679</v>
      </c>
      <c r="D545" s="178" t="s">
        <v>183</v>
      </c>
      <c r="E545" s="179" t="s">
        <v>1111</v>
      </c>
      <c r="F545" s="180" t="s">
        <v>1112</v>
      </c>
      <c r="G545" s="181" t="s">
        <v>223</v>
      </c>
      <c r="H545" s="182">
        <v>5796</v>
      </c>
      <c r="I545" s="241"/>
      <c r="J545" s="184">
        <f>ROUND(I545*H545,2)</f>
        <v>0</v>
      </c>
      <c r="K545" s="180" t="s">
        <v>187</v>
      </c>
      <c r="L545" s="185"/>
      <c r="M545" s="186" t="s">
        <v>19</v>
      </c>
      <c r="N545" s="187" t="s">
        <v>42</v>
      </c>
      <c r="O545" s="64"/>
      <c r="P545" s="188">
        <f>O545*H545</f>
        <v>0</v>
      </c>
      <c r="Q545" s="188">
        <v>0.00018</v>
      </c>
      <c r="R545" s="188">
        <f>Q545*H545</f>
        <v>1.04328</v>
      </c>
      <c r="S545" s="188">
        <v>0</v>
      </c>
      <c r="T545" s="189">
        <f>S545*H545</f>
        <v>0</v>
      </c>
      <c r="U545" s="34"/>
      <c r="V545" s="34"/>
      <c r="W545" s="34"/>
      <c r="X545" s="34"/>
      <c r="Y545" s="34"/>
      <c r="Z545" s="34"/>
      <c r="AA545" s="34"/>
      <c r="AB545" s="34"/>
      <c r="AC545" s="34"/>
      <c r="AD545" s="34"/>
      <c r="AE545" s="34"/>
      <c r="AR545" s="190" t="s">
        <v>188</v>
      </c>
      <c r="AT545" s="190" t="s">
        <v>183</v>
      </c>
      <c r="AU545" s="190" t="s">
        <v>81</v>
      </c>
      <c r="AY545" s="17" t="s">
        <v>181</v>
      </c>
      <c r="BE545" s="191">
        <f>IF(N545="základní",J545,0)</f>
        <v>0</v>
      </c>
      <c r="BF545" s="191">
        <f>IF(N545="snížená",J545,0)</f>
        <v>0</v>
      </c>
      <c r="BG545" s="191">
        <f>IF(N545="zákl. přenesená",J545,0)</f>
        <v>0</v>
      </c>
      <c r="BH545" s="191">
        <f>IF(N545="sníž. přenesená",J545,0)</f>
        <v>0</v>
      </c>
      <c r="BI545" s="191">
        <f>IF(N545="nulová",J545,0)</f>
        <v>0</v>
      </c>
      <c r="BJ545" s="17" t="s">
        <v>79</v>
      </c>
      <c r="BK545" s="191">
        <f>ROUND(I545*H545,2)</f>
        <v>0</v>
      </c>
      <c r="BL545" s="17" t="s">
        <v>189</v>
      </c>
      <c r="BM545" s="190" t="s">
        <v>1113</v>
      </c>
    </row>
    <row r="546" spans="2:51" s="13" customFormat="1" ht="12">
      <c r="B546" s="192"/>
      <c r="C546" s="193"/>
      <c r="D546" s="194" t="s">
        <v>191</v>
      </c>
      <c r="E546" s="195" t="s">
        <v>19</v>
      </c>
      <c r="F546" s="196" t="s">
        <v>1089</v>
      </c>
      <c r="G546" s="193"/>
      <c r="H546" s="195" t="s">
        <v>19</v>
      </c>
      <c r="I546" s="193"/>
      <c r="J546" s="193"/>
      <c r="K546" s="193"/>
      <c r="L546" s="198"/>
      <c r="M546" s="199"/>
      <c r="N546" s="200"/>
      <c r="O546" s="200"/>
      <c r="P546" s="200"/>
      <c r="Q546" s="200"/>
      <c r="R546" s="200"/>
      <c r="S546" s="200"/>
      <c r="T546" s="201"/>
      <c r="AT546" s="202" t="s">
        <v>191</v>
      </c>
      <c r="AU546" s="202" t="s">
        <v>81</v>
      </c>
      <c r="AV546" s="13" t="s">
        <v>79</v>
      </c>
      <c r="AW546" s="13" t="s">
        <v>32</v>
      </c>
      <c r="AX546" s="13" t="s">
        <v>71</v>
      </c>
      <c r="AY546" s="202" t="s">
        <v>181</v>
      </c>
    </row>
    <row r="547" spans="2:51" s="14" customFormat="1" ht="12">
      <c r="B547" s="203"/>
      <c r="C547" s="204"/>
      <c r="D547" s="194" t="s">
        <v>191</v>
      </c>
      <c r="E547" s="205" t="s">
        <v>19</v>
      </c>
      <c r="F547" s="206" t="s">
        <v>1114</v>
      </c>
      <c r="G547" s="204"/>
      <c r="H547" s="207">
        <v>816.72</v>
      </c>
      <c r="I547" s="204"/>
      <c r="J547" s="204"/>
      <c r="K547" s="204"/>
      <c r="L547" s="209"/>
      <c r="M547" s="210"/>
      <c r="N547" s="211"/>
      <c r="O547" s="211"/>
      <c r="P547" s="211"/>
      <c r="Q547" s="211"/>
      <c r="R547" s="211"/>
      <c r="S547" s="211"/>
      <c r="T547" s="212"/>
      <c r="AT547" s="213" t="s">
        <v>191</v>
      </c>
      <c r="AU547" s="213" t="s">
        <v>81</v>
      </c>
      <c r="AV547" s="14" t="s">
        <v>81</v>
      </c>
      <c r="AW547" s="14" t="s">
        <v>32</v>
      </c>
      <c r="AX547" s="14" t="s">
        <v>71</v>
      </c>
      <c r="AY547" s="213" t="s">
        <v>181</v>
      </c>
    </row>
    <row r="548" spans="2:51" s="13" customFormat="1" ht="12">
      <c r="B548" s="192"/>
      <c r="C548" s="193"/>
      <c r="D548" s="194" t="s">
        <v>191</v>
      </c>
      <c r="E548" s="195" t="s">
        <v>19</v>
      </c>
      <c r="F548" s="196" t="s">
        <v>1012</v>
      </c>
      <c r="G548" s="193"/>
      <c r="H548" s="195" t="s">
        <v>19</v>
      </c>
      <c r="I548" s="193"/>
      <c r="J548" s="193"/>
      <c r="K548" s="193"/>
      <c r="L548" s="198"/>
      <c r="M548" s="199"/>
      <c r="N548" s="200"/>
      <c r="O548" s="200"/>
      <c r="P548" s="200"/>
      <c r="Q548" s="200"/>
      <c r="R548" s="200"/>
      <c r="S548" s="200"/>
      <c r="T548" s="201"/>
      <c r="AT548" s="202" t="s">
        <v>191</v>
      </c>
      <c r="AU548" s="202" t="s">
        <v>81</v>
      </c>
      <c r="AV548" s="13" t="s">
        <v>79</v>
      </c>
      <c r="AW548" s="13" t="s">
        <v>32</v>
      </c>
      <c r="AX548" s="13" t="s">
        <v>71</v>
      </c>
      <c r="AY548" s="202" t="s">
        <v>181</v>
      </c>
    </row>
    <row r="549" spans="2:51" s="14" customFormat="1" ht="12">
      <c r="B549" s="203"/>
      <c r="C549" s="204"/>
      <c r="D549" s="194" t="s">
        <v>191</v>
      </c>
      <c r="E549" s="205" t="s">
        <v>19</v>
      </c>
      <c r="F549" s="206" t="s">
        <v>1115</v>
      </c>
      <c r="G549" s="204"/>
      <c r="H549" s="207">
        <v>42</v>
      </c>
      <c r="I549" s="204"/>
      <c r="J549" s="204"/>
      <c r="K549" s="204"/>
      <c r="L549" s="209"/>
      <c r="M549" s="210"/>
      <c r="N549" s="211"/>
      <c r="O549" s="211"/>
      <c r="P549" s="211"/>
      <c r="Q549" s="211"/>
      <c r="R549" s="211"/>
      <c r="S549" s="211"/>
      <c r="T549" s="212"/>
      <c r="AT549" s="213" t="s">
        <v>191</v>
      </c>
      <c r="AU549" s="213" t="s">
        <v>81</v>
      </c>
      <c r="AV549" s="14" t="s">
        <v>81</v>
      </c>
      <c r="AW549" s="14" t="s">
        <v>32</v>
      </c>
      <c r="AX549" s="14" t="s">
        <v>71</v>
      </c>
      <c r="AY549" s="213" t="s">
        <v>181</v>
      </c>
    </row>
    <row r="550" spans="2:51" s="13" customFormat="1" ht="12">
      <c r="B550" s="192"/>
      <c r="C550" s="193"/>
      <c r="D550" s="194" t="s">
        <v>191</v>
      </c>
      <c r="E550" s="195" t="s">
        <v>19</v>
      </c>
      <c r="F550" s="196" t="s">
        <v>1092</v>
      </c>
      <c r="G550" s="193"/>
      <c r="H550" s="195" t="s">
        <v>19</v>
      </c>
      <c r="I550" s="193"/>
      <c r="J550" s="193"/>
      <c r="K550" s="193"/>
      <c r="L550" s="198"/>
      <c r="M550" s="199"/>
      <c r="N550" s="200"/>
      <c r="O550" s="200"/>
      <c r="P550" s="200"/>
      <c r="Q550" s="200"/>
      <c r="R550" s="200"/>
      <c r="S550" s="200"/>
      <c r="T550" s="201"/>
      <c r="AT550" s="202" t="s">
        <v>191</v>
      </c>
      <c r="AU550" s="202" t="s">
        <v>81</v>
      </c>
      <c r="AV550" s="13" t="s">
        <v>79</v>
      </c>
      <c r="AW550" s="13" t="s">
        <v>32</v>
      </c>
      <c r="AX550" s="13" t="s">
        <v>71</v>
      </c>
      <c r="AY550" s="202" t="s">
        <v>181</v>
      </c>
    </row>
    <row r="551" spans="2:51" s="14" customFormat="1" ht="12">
      <c r="B551" s="203"/>
      <c r="C551" s="204"/>
      <c r="D551" s="194" t="s">
        <v>191</v>
      </c>
      <c r="E551" s="205" t="s">
        <v>19</v>
      </c>
      <c r="F551" s="206" t="s">
        <v>1116</v>
      </c>
      <c r="G551" s="204"/>
      <c r="H551" s="207">
        <v>1613.76</v>
      </c>
      <c r="I551" s="204"/>
      <c r="J551" s="204"/>
      <c r="K551" s="204"/>
      <c r="L551" s="209"/>
      <c r="M551" s="210"/>
      <c r="N551" s="211"/>
      <c r="O551" s="211"/>
      <c r="P551" s="211"/>
      <c r="Q551" s="211"/>
      <c r="R551" s="211"/>
      <c r="S551" s="211"/>
      <c r="T551" s="212"/>
      <c r="AT551" s="213" t="s">
        <v>191</v>
      </c>
      <c r="AU551" s="213" t="s">
        <v>81</v>
      </c>
      <c r="AV551" s="14" t="s">
        <v>81</v>
      </c>
      <c r="AW551" s="14" t="s">
        <v>32</v>
      </c>
      <c r="AX551" s="14" t="s">
        <v>71</v>
      </c>
      <c r="AY551" s="213" t="s">
        <v>181</v>
      </c>
    </row>
    <row r="552" spans="2:51" s="13" customFormat="1" ht="12">
      <c r="B552" s="192"/>
      <c r="C552" s="193"/>
      <c r="D552" s="194" t="s">
        <v>191</v>
      </c>
      <c r="E552" s="195" t="s">
        <v>19</v>
      </c>
      <c r="F552" s="196" t="s">
        <v>1094</v>
      </c>
      <c r="G552" s="193"/>
      <c r="H552" s="195" t="s">
        <v>19</v>
      </c>
      <c r="I552" s="193"/>
      <c r="J552" s="193"/>
      <c r="K552" s="193"/>
      <c r="L552" s="198"/>
      <c r="M552" s="199"/>
      <c r="N552" s="200"/>
      <c r="O552" s="200"/>
      <c r="P552" s="200"/>
      <c r="Q552" s="200"/>
      <c r="R552" s="200"/>
      <c r="S552" s="200"/>
      <c r="T552" s="201"/>
      <c r="AT552" s="202" t="s">
        <v>191</v>
      </c>
      <c r="AU552" s="202" t="s">
        <v>81</v>
      </c>
      <c r="AV552" s="13" t="s">
        <v>79</v>
      </c>
      <c r="AW552" s="13" t="s">
        <v>32</v>
      </c>
      <c r="AX552" s="13" t="s">
        <v>71</v>
      </c>
      <c r="AY552" s="202" t="s">
        <v>181</v>
      </c>
    </row>
    <row r="553" spans="2:51" s="14" customFormat="1" ht="12">
      <c r="B553" s="203"/>
      <c r="C553" s="204"/>
      <c r="D553" s="194" t="s">
        <v>191</v>
      </c>
      <c r="E553" s="205" t="s">
        <v>19</v>
      </c>
      <c r="F553" s="206" t="s">
        <v>189</v>
      </c>
      <c r="G553" s="204"/>
      <c r="H553" s="207">
        <v>4</v>
      </c>
      <c r="I553" s="204"/>
      <c r="J553" s="204"/>
      <c r="K553" s="204"/>
      <c r="L553" s="209"/>
      <c r="M553" s="210"/>
      <c r="N553" s="211"/>
      <c r="O553" s="211"/>
      <c r="P553" s="211"/>
      <c r="Q553" s="211"/>
      <c r="R553" s="211"/>
      <c r="S553" s="211"/>
      <c r="T553" s="212"/>
      <c r="AT553" s="213" t="s">
        <v>191</v>
      </c>
      <c r="AU553" s="213" t="s">
        <v>81</v>
      </c>
      <c r="AV553" s="14" t="s">
        <v>81</v>
      </c>
      <c r="AW553" s="14" t="s">
        <v>32</v>
      </c>
      <c r="AX553" s="14" t="s">
        <v>71</v>
      </c>
      <c r="AY553" s="213" t="s">
        <v>181</v>
      </c>
    </row>
    <row r="554" spans="2:51" s="13" customFormat="1" ht="12">
      <c r="B554" s="192"/>
      <c r="C554" s="193"/>
      <c r="D554" s="194" t="s">
        <v>191</v>
      </c>
      <c r="E554" s="195" t="s">
        <v>19</v>
      </c>
      <c r="F554" s="196" t="s">
        <v>1017</v>
      </c>
      <c r="G554" s="193"/>
      <c r="H554" s="195" t="s">
        <v>19</v>
      </c>
      <c r="I554" s="193"/>
      <c r="J554" s="193"/>
      <c r="K554" s="193"/>
      <c r="L554" s="198"/>
      <c r="M554" s="199"/>
      <c r="N554" s="200"/>
      <c r="O554" s="200"/>
      <c r="P554" s="200"/>
      <c r="Q554" s="200"/>
      <c r="R554" s="200"/>
      <c r="S554" s="200"/>
      <c r="T554" s="201"/>
      <c r="AT554" s="202" t="s">
        <v>191</v>
      </c>
      <c r="AU554" s="202" t="s">
        <v>81</v>
      </c>
      <c r="AV554" s="13" t="s">
        <v>79</v>
      </c>
      <c r="AW554" s="13" t="s">
        <v>32</v>
      </c>
      <c r="AX554" s="13" t="s">
        <v>71</v>
      </c>
      <c r="AY554" s="202" t="s">
        <v>181</v>
      </c>
    </row>
    <row r="555" spans="2:51" s="14" customFormat="1" ht="12">
      <c r="B555" s="203"/>
      <c r="C555" s="204"/>
      <c r="D555" s="194" t="s">
        <v>191</v>
      </c>
      <c r="E555" s="205" t="s">
        <v>19</v>
      </c>
      <c r="F555" s="206" t="s">
        <v>1117</v>
      </c>
      <c r="G555" s="204"/>
      <c r="H555" s="207">
        <v>160</v>
      </c>
      <c r="I555" s="204"/>
      <c r="J555" s="204"/>
      <c r="K555" s="204"/>
      <c r="L555" s="209"/>
      <c r="M555" s="210"/>
      <c r="N555" s="211"/>
      <c r="O555" s="211"/>
      <c r="P555" s="211"/>
      <c r="Q555" s="211"/>
      <c r="R555" s="211"/>
      <c r="S555" s="211"/>
      <c r="T555" s="212"/>
      <c r="AT555" s="213" t="s">
        <v>191</v>
      </c>
      <c r="AU555" s="213" t="s">
        <v>81</v>
      </c>
      <c r="AV555" s="14" t="s">
        <v>81</v>
      </c>
      <c r="AW555" s="14" t="s">
        <v>32</v>
      </c>
      <c r="AX555" s="14" t="s">
        <v>71</v>
      </c>
      <c r="AY555" s="213" t="s">
        <v>181</v>
      </c>
    </row>
    <row r="556" spans="2:51" s="13" customFormat="1" ht="12">
      <c r="B556" s="192"/>
      <c r="C556" s="193"/>
      <c r="D556" s="194" t="s">
        <v>191</v>
      </c>
      <c r="E556" s="195" t="s">
        <v>19</v>
      </c>
      <c r="F556" s="196" t="s">
        <v>1074</v>
      </c>
      <c r="G556" s="193"/>
      <c r="H556" s="195" t="s">
        <v>19</v>
      </c>
      <c r="I556" s="193"/>
      <c r="J556" s="193"/>
      <c r="K556" s="193"/>
      <c r="L556" s="198"/>
      <c r="M556" s="199"/>
      <c r="N556" s="200"/>
      <c r="O556" s="200"/>
      <c r="P556" s="200"/>
      <c r="Q556" s="200"/>
      <c r="R556" s="200"/>
      <c r="S556" s="200"/>
      <c r="T556" s="201"/>
      <c r="AT556" s="202" t="s">
        <v>191</v>
      </c>
      <c r="AU556" s="202" t="s">
        <v>81</v>
      </c>
      <c r="AV556" s="13" t="s">
        <v>79</v>
      </c>
      <c r="AW556" s="13" t="s">
        <v>32</v>
      </c>
      <c r="AX556" s="13" t="s">
        <v>71</v>
      </c>
      <c r="AY556" s="202" t="s">
        <v>181</v>
      </c>
    </row>
    <row r="557" spans="2:51" s="14" customFormat="1" ht="12">
      <c r="B557" s="203"/>
      <c r="C557" s="204"/>
      <c r="D557" s="194" t="s">
        <v>191</v>
      </c>
      <c r="E557" s="205" t="s">
        <v>19</v>
      </c>
      <c r="F557" s="206" t="s">
        <v>1118</v>
      </c>
      <c r="G557" s="204"/>
      <c r="H557" s="207">
        <v>157.44</v>
      </c>
      <c r="I557" s="204"/>
      <c r="J557" s="204"/>
      <c r="K557" s="204"/>
      <c r="L557" s="209"/>
      <c r="M557" s="210"/>
      <c r="N557" s="211"/>
      <c r="O557" s="211"/>
      <c r="P557" s="211"/>
      <c r="Q557" s="211"/>
      <c r="R557" s="211"/>
      <c r="S557" s="211"/>
      <c r="T557" s="212"/>
      <c r="AT557" s="213" t="s">
        <v>191</v>
      </c>
      <c r="AU557" s="213" t="s">
        <v>81</v>
      </c>
      <c r="AV557" s="14" t="s">
        <v>81</v>
      </c>
      <c r="AW557" s="14" t="s">
        <v>32</v>
      </c>
      <c r="AX557" s="14" t="s">
        <v>71</v>
      </c>
      <c r="AY557" s="213" t="s">
        <v>181</v>
      </c>
    </row>
    <row r="558" spans="2:51" s="13" customFormat="1" ht="12">
      <c r="B558" s="192"/>
      <c r="C558" s="193"/>
      <c r="D558" s="194" t="s">
        <v>191</v>
      </c>
      <c r="E558" s="195" t="s">
        <v>19</v>
      </c>
      <c r="F558" s="196" t="s">
        <v>1025</v>
      </c>
      <c r="G558" s="193"/>
      <c r="H558" s="195" t="s">
        <v>19</v>
      </c>
      <c r="I558" s="193"/>
      <c r="J558" s="193"/>
      <c r="K558" s="193"/>
      <c r="L558" s="198"/>
      <c r="M558" s="199"/>
      <c r="N558" s="200"/>
      <c r="O558" s="200"/>
      <c r="P558" s="200"/>
      <c r="Q558" s="200"/>
      <c r="R558" s="200"/>
      <c r="S558" s="200"/>
      <c r="T558" s="201"/>
      <c r="AT558" s="202" t="s">
        <v>191</v>
      </c>
      <c r="AU558" s="202" t="s">
        <v>81</v>
      </c>
      <c r="AV558" s="13" t="s">
        <v>79</v>
      </c>
      <c r="AW558" s="13" t="s">
        <v>32</v>
      </c>
      <c r="AX558" s="13" t="s">
        <v>71</v>
      </c>
      <c r="AY558" s="202" t="s">
        <v>181</v>
      </c>
    </row>
    <row r="559" spans="2:51" s="14" customFormat="1" ht="12">
      <c r="B559" s="203"/>
      <c r="C559" s="204"/>
      <c r="D559" s="194" t="s">
        <v>191</v>
      </c>
      <c r="E559" s="205" t="s">
        <v>19</v>
      </c>
      <c r="F559" s="206" t="s">
        <v>1119</v>
      </c>
      <c r="G559" s="204"/>
      <c r="H559" s="207">
        <v>70</v>
      </c>
      <c r="I559" s="204"/>
      <c r="J559" s="204"/>
      <c r="K559" s="204"/>
      <c r="L559" s="209"/>
      <c r="M559" s="210"/>
      <c r="N559" s="211"/>
      <c r="O559" s="211"/>
      <c r="P559" s="211"/>
      <c r="Q559" s="211"/>
      <c r="R559" s="211"/>
      <c r="S559" s="211"/>
      <c r="T559" s="212"/>
      <c r="AT559" s="213" t="s">
        <v>191</v>
      </c>
      <c r="AU559" s="213" t="s">
        <v>81</v>
      </c>
      <c r="AV559" s="14" t="s">
        <v>81</v>
      </c>
      <c r="AW559" s="14" t="s">
        <v>32</v>
      </c>
      <c r="AX559" s="14" t="s">
        <v>71</v>
      </c>
      <c r="AY559" s="213" t="s">
        <v>181</v>
      </c>
    </row>
    <row r="560" spans="2:51" s="13" customFormat="1" ht="12">
      <c r="B560" s="192"/>
      <c r="C560" s="193"/>
      <c r="D560" s="194" t="s">
        <v>191</v>
      </c>
      <c r="E560" s="195" t="s">
        <v>19</v>
      </c>
      <c r="F560" s="196" t="s">
        <v>1097</v>
      </c>
      <c r="G560" s="193"/>
      <c r="H560" s="195" t="s">
        <v>19</v>
      </c>
      <c r="I560" s="193"/>
      <c r="J560" s="193"/>
      <c r="K560" s="193"/>
      <c r="L560" s="198"/>
      <c r="M560" s="199"/>
      <c r="N560" s="200"/>
      <c r="O560" s="200"/>
      <c r="P560" s="200"/>
      <c r="Q560" s="200"/>
      <c r="R560" s="200"/>
      <c r="S560" s="200"/>
      <c r="T560" s="201"/>
      <c r="AT560" s="202" t="s">
        <v>191</v>
      </c>
      <c r="AU560" s="202" t="s">
        <v>81</v>
      </c>
      <c r="AV560" s="13" t="s">
        <v>79</v>
      </c>
      <c r="AW560" s="13" t="s">
        <v>32</v>
      </c>
      <c r="AX560" s="13" t="s">
        <v>71</v>
      </c>
      <c r="AY560" s="202" t="s">
        <v>181</v>
      </c>
    </row>
    <row r="561" spans="2:51" s="14" customFormat="1" ht="12">
      <c r="B561" s="203"/>
      <c r="C561" s="204"/>
      <c r="D561" s="194" t="s">
        <v>191</v>
      </c>
      <c r="E561" s="205" t="s">
        <v>19</v>
      </c>
      <c r="F561" s="206" t="s">
        <v>1120</v>
      </c>
      <c r="G561" s="204"/>
      <c r="H561" s="207">
        <v>1727.44</v>
      </c>
      <c r="I561" s="204"/>
      <c r="J561" s="204"/>
      <c r="K561" s="204"/>
      <c r="L561" s="209"/>
      <c r="M561" s="210"/>
      <c r="N561" s="211"/>
      <c r="O561" s="211"/>
      <c r="P561" s="211"/>
      <c r="Q561" s="211"/>
      <c r="R561" s="211"/>
      <c r="S561" s="211"/>
      <c r="T561" s="212"/>
      <c r="AT561" s="213" t="s">
        <v>191</v>
      </c>
      <c r="AU561" s="213" t="s">
        <v>81</v>
      </c>
      <c r="AV561" s="14" t="s">
        <v>81</v>
      </c>
      <c r="AW561" s="14" t="s">
        <v>32</v>
      </c>
      <c r="AX561" s="14" t="s">
        <v>71</v>
      </c>
      <c r="AY561" s="213" t="s">
        <v>181</v>
      </c>
    </row>
    <row r="562" spans="2:51" s="13" customFormat="1" ht="12">
      <c r="B562" s="192"/>
      <c r="C562" s="193"/>
      <c r="D562" s="194" t="s">
        <v>191</v>
      </c>
      <c r="E562" s="195" t="s">
        <v>19</v>
      </c>
      <c r="F562" s="196" t="s">
        <v>1099</v>
      </c>
      <c r="G562" s="193"/>
      <c r="H562" s="195" t="s">
        <v>19</v>
      </c>
      <c r="I562" s="193"/>
      <c r="J562" s="193"/>
      <c r="K562" s="193"/>
      <c r="L562" s="198"/>
      <c r="M562" s="199"/>
      <c r="N562" s="200"/>
      <c r="O562" s="200"/>
      <c r="P562" s="200"/>
      <c r="Q562" s="200"/>
      <c r="R562" s="200"/>
      <c r="S562" s="200"/>
      <c r="T562" s="201"/>
      <c r="AT562" s="202" t="s">
        <v>191</v>
      </c>
      <c r="AU562" s="202" t="s">
        <v>81</v>
      </c>
      <c r="AV562" s="13" t="s">
        <v>79</v>
      </c>
      <c r="AW562" s="13" t="s">
        <v>32</v>
      </c>
      <c r="AX562" s="13" t="s">
        <v>71</v>
      </c>
      <c r="AY562" s="202" t="s">
        <v>181</v>
      </c>
    </row>
    <row r="563" spans="2:51" s="14" customFormat="1" ht="12">
      <c r="B563" s="203"/>
      <c r="C563" s="204"/>
      <c r="D563" s="194" t="s">
        <v>191</v>
      </c>
      <c r="E563" s="205" t="s">
        <v>19</v>
      </c>
      <c r="F563" s="206" t="s">
        <v>1121</v>
      </c>
      <c r="G563" s="204"/>
      <c r="H563" s="207">
        <v>34</v>
      </c>
      <c r="I563" s="204"/>
      <c r="J563" s="204"/>
      <c r="K563" s="204"/>
      <c r="L563" s="209"/>
      <c r="M563" s="210"/>
      <c r="N563" s="211"/>
      <c r="O563" s="211"/>
      <c r="P563" s="211"/>
      <c r="Q563" s="211"/>
      <c r="R563" s="211"/>
      <c r="S563" s="211"/>
      <c r="T563" s="212"/>
      <c r="AT563" s="213" t="s">
        <v>191</v>
      </c>
      <c r="AU563" s="213" t="s">
        <v>81</v>
      </c>
      <c r="AV563" s="14" t="s">
        <v>81</v>
      </c>
      <c r="AW563" s="14" t="s">
        <v>32</v>
      </c>
      <c r="AX563" s="14" t="s">
        <v>71</v>
      </c>
      <c r="AY563" s="213" t="s">
        <v>181</v>
      </c>
    </row>
    <row r="564" spans="2:51" s="13" customFormat="1" ht="12">
      <c r="B564" s="192"/>
      <c r="C564" s="193"/>
      <c r="D564" s="194" t="s">
        <v>191</v>
      </c>
      <c r="E564" s="195" t="s">
        <v>19</v>
      </c>
      <c r="F564" s="196" t="s">
        <v>1027</v>
      </c>
      <c r="G564" s="193"/>
      <c r="H564" s="195" t="s">
        <v>19</v>
      </c>
      <c r="I564" s="193"/>
      <c r="J564" s="193"/>
      <c r="K564" s="193"/>
      <c r="L564" s="198"/>
      <c r="M564" s="199"/>
      <c r="N564" s="200"/>
      <c r="O564" s="200"/>
      <c r="P564" s="200"/>
      <c r="Q564" s="200"/>
      <c r="R564" s="200"/>
      <c r="S564" s="200"/>
      <c r="T564" s="201"/>
      <c r="AT564" s="202" t="s">
        <v>191</v>
      </c>
      <c r="AU564" s="202" t="s">
        <v>81</v>
      </c>
      <c r="AV564" s="13" t="s">
        <v>79</v>
      </c>
      <c r="AW564" s="13" t="s">
        <v>32</v>
      </c>
      <c r="AX564" s="13" t="s">
        <v>71</v>
      </c>
      <c r="AY564" s="202" t="s">
        <v>181</v>
      </c>
    </row>
    <row r="565" spans="2:51" s="14" customFormat="1" ht="12">
      <c r="B565" s="203"/>
      <c r="C565" s="204"/>
      <c r="D565" s="194" t="s">
        <v>191</v>
      </c>
      <c r="E565" s="205" t="s">
        <v>19</v>
      </c>
      <c r="F565" s="206" t="s">
        <v>1122</v>
      </c>
      <c r="G565" s="204"/>
      <c r="H565" s="207">
        <v>120</v>
      </c>
      <c r="I565" s="204"/>
      <c r="J565" s="204"/>
      <c r="K565" s="204"/>
      <c r="L565" s="209"/>
      <c r="M565" s="210"/>
      <c r="N565" s="211"/>
      <c r="O565" s="211"/>
      <c r="P565" s="211"/>
      <c r="Q565" s="211"/>
      <c r="R565" s="211"/>
      <c r="S565" s="211"/>
      <c r="T565" s="212"/>
      <c r="AT565" s="213" t="s">
        <v>191</v>
      </c>
      <c r="AU565" s="213" t="s">
        <v>81</v>
      </c>
      <c r="AV565" s="14" t="s">
        <v>81</v>
      </c>
      <c r="AW565" s="14" t="s">
        <v>32</v>
      </c>
      <c r="AX565" s="14" t="s">
        <v>71</v>
      </c>
      <c r="AY565" s="213" t="s">
        <v>181</v>
      </c>
    </row>
    <row r="566" spans="2:51" s="13" customFormat="1" ht="12">
      <c r="B566" s="192"/>
      <c r="C566" s="193"/>
      <c r="D566" s="194" t="s">
        <v>191</v>
      </c>
      <c r="E566" s="195" t="s">
        <v>19</v>
      </c>
      <c r="F566" s="196" t="s">
        <v>1029</v>
      </c>
      <c r="G566" s="193"/>
      <c r="H566" s="195" t="s">
        <v>19</v>
      </c>
      <c r="I566" s="193"/>
      <c r="J566" s="193"/>
      <c r="K566" s="193"/>
      <c r="L566" s="198"/>
      <c r="M566" s="199"/>
      <c r="N566" s="200"/>
      <c r="O566" s="200"/>
      <c r="P566" s="200"/>
      <c r="Q566" s="200"/>
      <c r="R566" s="200"/>
      <c r="S566" s="200"/>
      <c r="T566" s="201"/>
      <c r="AT566" s="202" t="s">
        <v>191</v>
      </c>
      <c r="AU566" s="202" t="s">
        <v>81</v>
      </c>
      <c r="AV566" s="13" t="s">
        <v>79</v>
      </c>
      <c r="AW566" s="13" t="s">
        <v>32</v>
      </c>
      <c r="AX566" s="13" t="s">
        <v>71</v>
      </c>
      <c r="AY566" s="202" t="s">
        <v>181</v>
      </c>
    </row>
    <row r="567" spans="2:51" s="14" customFormat="1" ht="12">
      <c r="B567" s="203"/>
      <c r="C567" s="204"/>
      <c r="D567" s="194" t="s">
        <v>191</v>
      </c>
      <c r="E567" s="205" t="s">
        <v>19</v>
      </c>
      <c r="F567" s="206" t="s">
        <v>1123</v>
      </c>
      <c r="G567" s="204"/>
      <c r="H567" s="207">
        <v>164</v>
      </c>
      <c r="I567" s="204"/>
      <c r="J567" s="204"/>
      <c r="K567" s="204"/>
      <c r="L567" s="209"/>
      <c r="M567" s="210"/>
      <c r="N567" s="211"/>
      <c r="O567" s="211"/>
      <c r="P567" s="211"/>
      <c r="Q567" s="211"/>
      <c r="R567" s="211"/>
      <c r="S567" s="211"/>
      <c r="T567" s="212"/>
      <c r="AT567" s="213" t="s">
        <v>191</v>
      </c>
      <c r="AU567" s="213" t="s">
        <v>81</v>
      </c>
      <c r="AV567" s="14" t="s">
        <v>81</v>
      </c>
      <c r="AW567" s="14" t="s">
        <v>32</v>
      </c>
      <c r="AX567" s="14" t="s">
        <v>71</v>
      </c>
      <c r="AY567" s="213" t="s">
        <v>181</v>
      </c>
    </row>
    <row r="568" spans="2:51" s="13" customFormat="1" ht="12">
      <c r="B568" s="192"/>
      <c r="C568" s="193"/>
      <c r="D568" s="194" t="s">
        <v>191</v>
      </c>
      <c r="E568" s="195" t="s">
        <v>19</v>
      </c>
      <c r="F568" s="196" t="s">
        <v>1077</v>
      </c>
      <c r="G568" s="193"/>
      <c r="H568" s="195" t="s">
        <v>19</v>
      </c>
      <c r="I568" s="193"/>
      <c r="J568" s="193"/>
      <c r="K568" s="193"/>
      <c r="L568" s="198"/>
      <c r="M568" s="199"/>
      <c r="N568" s="200"/>
      <c r="O568" s="200"/>
      <c r="P568" s="200"/>
      <c r="Q568" s="200"/>
      <c r="R568" s="200"/>
      <c r="S568" s="200"/>
      <c r="T568" s="201"/>
      <c r="AT568" s="202" t="s">
        <v>191</v>
      </c>
      <c r="AU568" s="202" t="s">
        <v>81</v>
      </c>
      <c r="AV568" s="13" t="s">
        <v>79</v>
      </c>
      <c r="AW568" s="13" t="s">
        <v>32</v>
      </c>
      <c r="AX568" s="13" t="s">
        <v>71</v>
      </c>
      <c r="AY568" s="202" t="s">
        <v>181</v>
      </c>
    </row>
    <row r="569" spans="2:51" s="14" customFormat="1" ht="12">
      <c r="B569" s="203"/>
      <c r="C569" s="204"/>
      <c r="D569" s="194" t="s">
        <v>191</v>
      </c>
      <c r="E569" s="205" t="s">
        <v>19</v>
      </c>
      <c r="F569" s="206" t="s">
        <v>1124</v>
      </c>
      <c r="G569" s="204"/>
      <c r="H569" s="207">
        <v>124</v>
      </c>
      <c r="I569" s="204"/>
      <c r="J569" s="204"/>
      <c r="K569" s="204"/>
      <c r="L569" s="209"/>
      <c r="M569" s="210"/>
      <c r="N569" s="211"/>
      <c r="O569" s="211"/>
      <c r="P569" s="211"/>
      <c r="Q569" s="211"/>
      <c r="R569" s="211"/>
      <c r="S569" s="211"/>
      <c r="T569" s="212"/>
      <c r="AT569" s="213" t="s">
        <v>191</v>
      </c>
      <c r="AU569" s="213" t="s">
        <v>81</v>
      </c>
      <c r="AV569" s="14" t="s">
        <v>81</v>
      </c>
      <c r="AW569" s="14" t="s">
        <v>32</v>
      </c>
      <c r="AX569" s="14" t="s">
        <v>71</v>
      </c>
      <c r="AY569" s="213" t="s">
        <v>181</v>
      </c>
    </row>
    <row r="570" spans="2:51" s="13" customFormat="1" ht="12">
      <c r="B570" s="192"/>
      <c r="C570" s="193"/>
      <c r="D570" s="194" t="s">
        <v>191</v>
      </c>
      <c r="E570" s="195" t="s">
        <v>19</v>
      </c>
      <c r="F570" s="196" t="s">
        <v>1046</v>
      </c>
      <c r="G570" s="193"/>
      <c r="H570" s="195" t="s">
        <v>19</v>
      </c>
      <c r="I570" s="193"/>
      <c r="J570" s="193"/>
      <c r="K570" s="193"/>
      <c r="L570" s="198"/>
      <c r="M570" s="199"/>
      <c r="N570" s="200"/>
      <c r="O570" s="200"/>
      <c r="P570" s="200"/>
      <c r="Q570" s="200"/>
      <c r="R570" s="200"/>
      <c r="S570" s="200"/>
      <c r="T570" s="201"/>
      <c r="AT570" s="202" t="s">
        <v>191</v>
      </c>
      <c r="AU570" s="202" t="s">
        <v>81</v>
      </c>
      <c r="AV570" s="13" t="s">
        <v>79</v>
      </c>
      <c r="AW570" s="13" t="s">
        <v>32</v>
      </c>
      <c r="AX570" s="13" t="s">
        <v>71</v>
      </c>
      <c r="AY570" s="202" t="s">
        <v>181</v>
      </c>
    </row>
    <row r="571" spans="2:51" s="14" customFormat="1" ht="12">
      <c r="B571" s="203"/>
      <c r="C571" s="204"/>
      <c r="D571" s="194" t="s">
        <v>191</v>
      </c>
      <c r="E571" s="205" t="s">
        <v>19</v>
      </c>
      <c r="F571" s="206" t="s">
        <v>1124</v>
      </c>
      <c r="G571" s="204"/>
      <c r="H571" s="207">
        <v>124</v>
      </c>
      <c r="I571" s="204"/>
      <c r="J571" s="204"/>
      <c r="K571" s="204"/>
      <c r="L571" s="209"/>
      <c r="M571" s="210"/>
      <c r="N571" s="211"/>
      <c r="O571" s="211"/>
      <c r="P571" s="211"/>
      <c r="Q571" s="211"/>
      <c r="R571" s="211"/>
      <c r="S571" s="211"/>
      <c r="T571" s="212"/>
      <c r="AT571" s="213" t="s">
        <v>191</v>
      </c>
      <c r="AU571" s="213" t="s">
        <v>81</v>
      </c>
      <c r="AV571" s="14" t="s">
        <v>81</v>
      </c>
      <c r="AW571" s="14" t="s">
        <v>32</v>
      </c>
      <c r="AX571" s="14" t="s">
        <v>71</v>
      </c>
      <c r="AY571" s="213" t="s">
        <v>181</v>
      </c>
    </row>
    <row r="572" spans="2:51" s="13" customFormat="1" ht="12">
      <c r="B572" s="192"/>
      <c r="C572" s="193"/>
      <c r="D572" s="194" t="s">
        <v>191</v>
      </c>
      <c r="E572" s="195" t="s">
        <v>19</v>
      </c>
      <c r="F572" s="196" t="s">
        <v>1047</v>
      </c>
      <c r="G572" s="193"/>
      <c r="H572" s="195" t="s">
        <v>19</v>
      </c>
      <c r="I572" s="193"/>
      <c r="J572" s="193"/>
      <c r="K572" s="193"/>
      <c r="L572" s="198"/>
      <c r="M572" s="199"/>
      <c r="N572" s="200"/>
      <c r="O572" s="200"/>
      <c r="P572" s="200"/>
      <c r="Q572" s="200"/>
      <c r="R572" s="200"/>
      <c r="S572" s="200"/>
      <c r="T572" s="201"/>
      <c r="AT572" s="202" t="s">
        <v>191</v>
      </c>
      <c r="AU572" s="202" t="s">
        <v>81</v>
      </c>
      <c r="AV572" s="13" t="s">
        <v>79</v>
      </c>
      <c r="AW572" s="13" t="s">
        <v>32</v>
      </c>
      <c r="AX572" s="13" t="s">
        <v>71</v>
      </c>
      <c r="AY572" s="202" t="s">
        <v>181</v>
      </c>
    </row>
    <row r="573" spans="2:51" s="14" customFormat="1" ht="12">
      <c r="B573" s="203"/>
      <c r="C573" s="204"/>
      <c r="D573" s="194" t="s">
        <v>191</v>
      </c>
      <c r="E573" s="205" t="s">
        <v>19</v>
      </c>
      <c r="F573" s="206" t="s">
        <v>1125</v>
      </c>
      <c r="G573" s="204"/>
      <c r="H573" s="207">
        <v>142</v>
      </c>
      <c r="I573" s="204"/>
      <c r="J573" s="204"/>
      <c r="K573" s="204"/>
      <c r="L573" s="209"/>
      <c r="M573" s="210"/>
      <c r="N573" s="211"/>
      <c r="O573" s="211"/>
      <c r="P573" s="211"/>
      <c r="Q573" s="211"/>
      <c r="R573" s="211"/>
      <c r="S573" s="211"/>
      <c r="T573" s="212"/>
      <c r="AT573" s="213" t="s">
        <v>191</v>
      </c>
      <c r="AU573" s="213" t="s">
        <v>81</v>
      </c>
      <c r="AV573" s="14" t="s">
        <v>81</v>
      </c>
      <c r="AW573" s="14" t="s">
        <v>32</v>
      </c>
      <c r="AX573" s="14" t="s">
        <v>71</v>
      </c>
      <c r="AY573" s="213" t="s">
        <v>181</v>
      </c>
    </row>
    <row r="574" spans="2:51" s="13" customFormat="1" ht="12">
      <c r="B574" s="192"/>
      <c r="C574" s="193"/>
      <c r="D574" s="194" t="s">
        <v>191</v>
      </c>
      <c r="E574" s="195" t="s">
        <v>19</v>
      </c>
      <c r="F574" s="196" t="s">
        <v>1048</v>
      </c>
      <c r="G574" s="193"/>
      <c r="H574" s="195" t="s">
        <v>19</v>
      </c>
      <c r="I574" s="193"/>
      <c r="J574" s="193"/>
      <c r="K574" s="193"/>
      <c r="L574" s="198"/>
      <c r="M574" s="199"/>
      <c r="N574" s="200"/>
      <c r="O574" s="200"/>
      <c r="P574" s="200"/>
      <c r="Q574" s="200"/>
      <c r="R574" s="200"/>
      <c r="S574" s="200"/>
      <c r="T574" s="201"/>
      <c r="AT574" s="202" t="s">
        <v>191</v>
      </c>
      <c r="AU574" s="202" t="s">
        <v>81</v>
      </c>
      <c r="AV574" s="13" t="s">
        <v>79</v>
      </c>
      <c r="AW574" s="13" t="s">
        <v>32</v>
      </c>
      <c r="AX574" s="13" t="s">
        <v>71</v>
      </c>
      <c r="AY574" s="202" t="s">
        <v>181</v>
      </c>
    </row>
    <row r="575" spans="2:51" s="14" customFormat="1" ht="12">
      <c r="B575" s="203"/>
      <c r="C575" s="204"/>
      <c r="D575" s="194" t="s">
        <v>191</v>
      </c>
      <c r="E575" s="205" t="s">
        <v>19</v>
      </c>
      <c r="F575" s="206" t="s">
        <v>1124</v>
      </c>
      <c r="G575" s="204"/>
      <c r="H575" s="207">
        <v>124</v>
      </c>
      <c r="I575" s="204"/>
      <c r="J575" s="204"/>
      <c r="K575" s="204"/>
      <c r="L575" s="209"/>
      <c r="M575" s="210"/>
      <c r="N575" s="211"/>
      <c r="O575" s="211"/>
      <c r="P575" s="211"/>
      <c r="Q575" s="211"/>
      <c r="R575" s="211"/>
      <c r="S575" s="211"/>
      <c r="T575" s="212"/>
      <c r="AT575" s="213" t="s">
        <v>191</v>
      </c>
      <c r="AU575" s="213" t="s">
        <v>81</v>
      </c>
      <c r="AV575" s="14" t="s">
        <v>81</v>
      </c>
      <c r="AW575" s="14" t="s">
        <v>32</v>
      </c>
      <c r="AX575" s="14" t="s">
        <v>71</v>
      </c>
      <c r="AY575" s="213" t="s">
        <v>181</v>
      </c>
    </row>
    <row r="576" spans="2:51" s="13" customFormat="1" ht="12">
      <c r="B576" s="192"/>
      <c r="C576" s="193"/>
      <c r="D576" s="194" t="s">
        <v>191</v>
      </c>
      <c r="E576" s="195" t="s">
        <v>19</v>
      </c>
      <c r="F576" s="196" t="s">
        <v>1049</v>
      </c>
      <c r="G576" s="193"/>
      <c r="H576" s="195" t="s">
        <v>19</v>
      </c>
      <c r="I576" s="193"/>
      <c r="J576" s="193"/>
      <c r="K576" s="193"/>
      <c r="L576" s="198"/>
      <c r="M576" s="199"/>
      <c r="N576" s="200"/>
      <c r="O576" s="200"/>
      <c r="P576" s="200"/>
      <c r="Q576" s="200"/>
      <c r="R576" s="200"/>
      <c r="S576" s="200"/>
      <c r="T576" s="201"/>
      <c r="AT576" s="202" t="s">
        <v>191</v>
      </c>
      <c r="AU576" s="202" t="s">
        <v>81</v>
      </c>
      <c r="AV576" s="13" t="s">
        <v>79</v>
      </c>
      <c r="AW576" s="13" t="s">
        <v>32</v>
      </c>
      <c r="AX576" s="13" t="s">
        <v>71</v>
      </c>
      <c r="AY576" s="202" t="s">
        <v>181</v>
      </c>
    </row>
    <row r="577" spans="2:51" s="14" customFormat="1" ht="12">
      <c r="B577" s="203"/>
      <c r="C577" s="204"/>
      <c r="D577" s="194" t="s">
        <v>191</v>
      </c>
      <c r="E577" s="205" t="s">
        <v>19</v>
      </c>
      <c r="F577" s="206" t="s">
        <v>1124</v>
      </c>
      <c r="G577" s="204"/>
      <c r="H577" s="207">
        <v>124</v>
      </c>
      <c r="I577" s="204"/>
      <c r="J577" s="204"/>
      <c r="K577" s="204"/>
      <c r="L577" s="209"/>
      <c r="M577" s="210"/>
      <c r="N577" s="211"/>
      <c r="O577" s="211"/>
      <c r="P577" s="211"/>
      <c r="Q577" s="211"/>
      <c r="R577" s="211"/>
      <c r="S577" s="211"/>
      <c r="T577" s="212"/>
      <c r="AT577" s="213" t="s">
        <v>191</v>
      </c>
      <c r="AU577" s="213" t="s">
        <v>81</v>
      </c>
      <c r="AV577" s="14" t="s">
        <v>81</v>
      </c>
      <c r="AW577" s="14" t="s">
        <v>32</v>
      </c>
      <c r="AX577" s="14" t="s">
        <v>71</v>
      </c>
      <c r="AY577" s="213" t="s">
        <v>181</v>
      </c>
    </row>
    <row r="578" spans="2:51" s="13" customFormat="1" ht="12">
      <c r="B578" s="192"/>
      <c r="C578" s="193"/>
      <c r="D578" s="194" t="s">
        <v>191</v>
      </c>
      <c r="E578" s="195" t="s">
        <v>19</v>
      </c>
      <c r="F578" s="196" t="s">
        <v>1078</v>
      </c>
      <c r="G578" s="193"/>
      <c r="H578" s="195" t="s">
        <v>19</v>
      </c>
      <c r="I578" s="193"/>
      <c r="J578" s="193"/>
      <c r="K578" s="193"/>
      <c r="L578" s="198"/>
      <c r="M578" s="199"/>
      <c r="N578" s="200"/>
      <c r="O578" s="200"/>
      <c r="P578" s="200"/>
      <c r="Q578" s="200"/>
      <c r="R578" s="200"/>
      <c r="S578" s="200"/>
      <c r="T578" s="201"/>
      <c r="AT578" s="202" t="s">
        <v>191</v>
      </c>
      <c r="AU578" s="202" t="s">
        <v>81</v>
      </c>
      <c r="AV578" s="13" t="s">
        <v>79</v>
      </c>
      <c r="AW578" s="13" t="s">
        <v>32</v>
      </c>
      <c r="AX578" s="13" t="s">
        <v>71</v>
      </c>
      <c r="AY578" s="202" t="s">
        <v>181</v>
      </c>
    </row>
    <row r="579" spans="2:51" s="14" customFormat="1" ht="12">
      <c r="B579" s="203"/>
      <c r="C579" s="204"/>
      <c r="D579" s="194" t="s">
        <v>191</v>
      </c>
      <c r="E579" s="205" t="s">
        <v>19</v>
      </c>
      <c r="F579" s="206" t="s">
        <v>1124</v>
      </c>
      <c r="G579" s="204"/>
      <c r="H579" s="207">
        <v>124</v>
      </c>
      <c r="I579" s="204"/>
      <c r="J579" s="204"/>
      <c r="K579" s="204"/>
      <c r="L579" s="209"/>
      <c r="M579" s="210"/>
      <c r="N579" s="211"/>
      <c r="O579" s="211"/>
      <c r="P579" s="211"/>
      <c r="Q579" s="211"/>
      <c r="R579" s="211"/>
      <c r="S579" s="211"/>
      <c r="T579" s="212"/>
      <c r="AT579" s="213" t="s">
        <v>191</v>
      </c>
      <c r="AU579" s="213" t="s">
        <v>81</v>
      </c>
      <c r="AV579" s="14" t="s">
        <v>81</v>
      </c>
      <c r="AW579" s="14" t="s">
        <v>32</v>
      </c>
      <c r="AX579" s="14" t="s">
        <v>71</v>
      </c>
      <c r="AY579" s="213" t="s">
        <v>181</v>
      </c>
    </row>
    <row r="580" spans="2:51" s="13" customFormat="1" ht="12">
      <c r="B580" s="192"/>
      <c r="C580" s="193"/>
      <c r="D580" s="194" t="s">
        <v>191</v>
      </c>
      <c r="E580" s="195" t="s">
        <v>19</v>
      </c>
      <c r="F580" s="196" t="s">
        <v>1079</v>
      </c>
      <c r="G580" s="193"/>
      <c r="H580" s="195" t="s">
        <v>19</v>
      </c>
      <c r="I580" s="193"/>
      <c r="J580" s="193"/>
      <c r="K580" s="193"/>
      <c r="L580" s="198"/>
      <c r="M580" s="199"/>
      <c r="N580" s="200"/>
      <c r="O580" s="200"/>
      <c r="P580" s="200"/>
      <c r="Q580" s="200"/>
      <c r="R580" s="200"/>
      <c r="S580" s="200"/>
      <c r="T580" s="201"/>
      <c r="AT580" s="202" t="s">
        <v>191</v>
      </c>
      <c r="AU580" s="202" t="s">
        <v>81</v>
      </c>
      <c r="AV580" s="13" t="s">
        <v>79</v>
      </c>
      <c r="AW580" s="13" t="s">
        <v>32</v>
      </c>
      <c r="AX580" s="13" t="s">
        <v>71</v>
      </c>
      <c r="AY580" s="202" t="s">
        <v>181</v>
      </c>
    </row>
    <row r="581" spans="2:51" s="14" customFormat="1" ht="12">
      <c r="B581" s="203"/>
      <c r="C581" s="204"/>
      <c r="D581" s="194" t="s">
        <v>191</v>
      </c>
      <c r="E581" s="205" t="s">
        <v>19</v>
      </c>
      <c r="F581" s="206" t="s">
        <v>1124</v>
      </c>
      <c r="G581" s="204"/>
      <c r="H581" s="207">
        <v>124</v>
      </c>
      <c r="I581" s="204"/>
      <c r="J581" s="204"/>
      <c r="K581" s="204"/>
      <c r="L581" s="209"/>
      <c r="M581" s="210"/>
      <c r="N581" s="211"/>
      <c r="O581" s="211"/>
      <c r="P581" s="211"/>
      <c r="Q581" s="211"/>
      <c r="R581" s="211"/>
      <c r="S581" s="211"/>
      <c r="T581" s="212"/>
      <c r="AT581" s="213" t="s">
        <v>191</v>
      </c>
      <c r="AU581" s="213" t="s">
        <v>81</v>
      </c>
      <c r="AV581" s="14" t="s">
        <v>81</v>
      </c>
      <c r="AW581" s="14" t="s">
        <v>32</v>
      </c>
      <c r="AX581" s="14" t="s">
        <v>71</v>
      </c>
      <c r="AY581" s="213" t="s">
        <v>181</v>
      </c>
    </row>
    <row r="582" spans="2:51" s="14" customFormat="1" ht="12">
      <c r="B582" s="203"/>
      <c r="C582" s="204"/>
      <c r="D582" s="194" t="s">
        <v>191</v>
      </c>
      <c r="E582" s="205" t="s">
        <v>19</v>
      </c>
      <c r="F582" s="206" t="s">
        <v>1126</v>
      </c>
      <c r="G582" s="204"/>
      <c r="H582" s="207">
        <v>0.64</v>
      </c>
      <c r="I582" s="204"/>
      <c r="J582" s="204"/>
      <c r="K582" s="204"/>
      <c r="L582" s="209"/>
      <c r="M582" s="210"/>
      <c r="N582" s="211"/>
      <c r="O582" s="211"/>
      <c r="P582" s="211"/>
      <c r="Q582" s="211"/>
      <c r="R582" s="211"/>
      <c r="S582" s="211"/>
      <c r="T582" s="212"/>
      <c r="AT582" s="213" t="s">
        <v>191</v>
      </c>
      <c r="AU582" s="213" t="s">
        <v>81</v>
      </c>
      <c r="AV582" s="14" t="s">
        <v>81</v>
      </c>
      <c r="AW582" s="14" t="s">
        <v>32</v>
      </c>
      <c r="AX582" s="14" t="s">
        <v>71</v>
      </c>
      <c r="AY582" s="213" t="s">
        <v>181</v>
      </c>
    </row>
    <row r="583" spans="2:51" s="15" customFormat="1" ht="12">
      <c r="B583" s="214"/>
      <c r="C583" s="215"/>
      <c r="D583" s="194" t="s">
        <v>191</v>
      </c>
      <c r="E583" s="216" t="s">
        <v>19</v>
      </c>
      <c r="F583" s="217" t="s">
        <v>196</v>
      </c>
      <c r="G583" s="215"/>
      <c r="H583" s="218">
        <v>5796</v>
      </c>
      <c r="I583" s="215"/>
      <c r="J583" s="215"/>
      <c r="K583" s="215"/>
      <c r="L583" s="220"/>
      <c r="M583" s="221"/>
      <c r="N583" s="222"/>
      <c r="O583" s="222"/>
      <c r="P583" s="222"/>
      <c r="Q583" s="222"/>
      <c r="R583" s="222"/>
      <c r="S583" s="222"/>
      <c r="T583" s="223"/>
      <c r="AT583" s="224" t="s">
        <v>191</v>
      </c>
      <c r="AU583" s="224" t="s">
        <v>81</v>
      </c>
      <c r="AV583" s="15" t="s">
        <v>189</v>
      </c>
      <c r="AW583" s="15" t="s">
        <v>32</v>
      </c>
      <c r="AX583" s="15" t="s">
        <v>79</v>
      </c>
      <c r="AY583" s="224" t="s">
        <v>181</v>
      </c>
    </row>
    <row r="584" spans="2:51" s="13" customFormat="1" ht="12">
      <c r="B584" s="192"/>
      <c r="C584" s="193"/>
      <c r="D584" s="194" t="s">
        <v>191</v>
      </c>
      <c r="E584" s="195" t="s">
        <v>19</v>
      </c>
      <c r="F584" s="196" t="s">
        <v>254</v>
      </c>
      <c r="G584" s="193"/>
      <c r="H584" s="195" t="s">
        <v>19</v>
      </c>
      <c r="I584" s="193"/>
      <c r="J584" s="193"/>
      <c r="K584" s="193"/>
      <c r="L584" s="198"/>
      <c r="M584" s="199"/>
      <c r="N584" s="200"/>
      <c r="O584" s="200"/>
      <c r="P584" s="200"/>
      <c r="Q584" s="200"/>
      <c r="R584" s="200"/>
      <c r="S584" s="200"/>
      <c r="T584" s="201"/>
      <c r="AT584" s="202" t="s">
        <v>191</v>
      </c>
      <c r="AU584" s="202" t="s">
        <v>81</v>
      </c>
      <c r="AV584" s="13" t="s">
        <v>79</v>
      </c>
      <c r="AW584" s="13" t="s">
        <v>32</v>
      </c>
      <c r="AX584" s="13" t="s">
        <v>71</v>
      </c>
      <c r="AY584" s="202" t="s">
        <v>181</v>
      </c>
    </row>
    <row r="585" spans="1:65" s="2" customFormat="1" ht="16.5" customHeight="1">
      <c r="A585" s="34"/>
      <c r="B585" s="35"/>
      <c r="C585" s="178" t="s">
        <v>683</v>
      </c>
      <c r="D585" s="178" t="s">
        <v>183</v>
      </c>
      <c r="E585" s="179" t="s">
        <v>1127</v>
      </c>
      <c r="F585" s="180" t="s">
        <v>1128</v>
      </c>
      <c r="G585" s="181" t="s">
        <v>223</v>
      </c>
      <c r="H585" s="182">
        <v>2</v>
      </c>
      <c r="I585" s="241"/>
      <c r="J585" s="184">
        <f>ROUND(I585*H585,2)</f>
        <v>0</v>
      </c>
      <c r="K585" s="180" t="s">
        <v>187</v>
      </c>
      <c r="L585" s="185"/>
      <c r="M585" s="186" t="s">
        <v>19</v>
      </c>
      <c r="N585" s="187" t="s">
        <v>42</v>
      </c>
      <c r="O585" s="64"/>
      <c r="P585" s="188">
        <f>O585*H585</f>
        <v>0</v>
      </c>
      <c r="Q585" s="188">
        <v>0.00134</v>
      </c>
      <c r="R585" s="188">
        <f>Q585*H585</f>
        <v>0.00268</v>
      </c>
      <c r="S585" s="188">
        <v>0</v>
      </c>
      <c r="T585" s="189">
        <f>S585*H585</f>
        <v>0</v>
      </c>
      <c r="U585" s="34"/>
      <c r="V585" s="34"/>
      <c r="W585" s="34"/>
      <c r="X585" s="34"/>
      <c r="Y585" s="34"/>
      <c r="Z585" s="34"/>
      <c r="AA585" s="34"/>
      <c r="AB585" s="34"/>
      <c r="AC585" s="34"/>
      <c r="AD585" s="34"/>
      <c r="AE585" s="34"/>
      <c r="AR585" s="190" t="s">
        <v>188</v>
      </c>
      <c r="AT585" s="190" t="s">
        <v>183</v>
      </c>
      <c r="AU585" s="190" t="s">
        <v>81</v>
      </c>
      <c r="AY585" s="17" t="s">
        <v>181</v>
      </c>
      <c r="BE585" s="191">
        <f>IF(N585="základní",J585,0)</f>
        <v>0</v>
      </c>
      <c r="BF585" s="191">
        <f>IF(N585="snížená",J585,0)</f>
        <v>0</v>
      </c>
      <c r="BG585" s="191">
        <f>IF(N585="zákl. přenesená",J585,0)</f>
        <v>0</v>
      </c>
      <c r="BH585" s="191">
        <f>IF(N585="sníž. přenesená",J585,0)</f>
        <v>0</v>
      </c>
      <c r="BI585" s="191">
        <f>IF(N585="nulová",J585,0)</f>
        <v>0</v>
      </c>
      <c r="BJ585" s="17" t="s">
        <v>79</v>
      </c>
      <c r="BK585" s="191">
        <f>ROUND(I585*H585,2)</f>
        <v>0</v>
      </c>
      <c r="BL585" s="17" t="s">
        <v>189</v>
      </c>
      <c r="BM585" s="190" t="s">
        <v>1129</v>
      </c>
    </row>
    <row r="586" spans="2:51" s="13" customFormat="1" ht="12">
      <c r="B586" s="192"/>
      <c r="C586" s="193"/>
      <c r="D586" s="194" t="s">
        <v>191</v>
      </c>
      <c r="E586" s="195" t="s">
        <v>19</v>
      </c>
      <c r="F586" s="196" t="s">
        <v>1130</v>
      </c>
      <c r="G586" s="193"/>
      <c r="H586" s="195" t="s">
        <v>19</v>
      </c>
      <c r="I586" s="193"/>
      <c r="J586" s="193"/>
      <c r="K586" s="193"/>
      <c r="L586" s="198"/>
      <c r="M586" s="199"/>
      <c r="N586" s="200"/>
      <c r="O586" s="200"/>
      <c r="P586" s="200"/>
      <c r="Q586" s="200"/>
      <c r="R586" s="200"/>
      <c r="S586" s="200"/>
      <c r="T586" s="201"/>
      <c r="AT586" s="202" t="s">
        <v>191</v>
      </c>
      <c r="AU586" s="202" t="s">
        <v>81</v>
      </c>
      <c r="AV586" s="13" t="s">
        <v>79</v>
      </c>
      <c r="AW586" s="13" t="s">
        <v>32</v>
      </c>
      <c r="AX586" s="13" t="s">
        <v>71</v>
      </c>
      <c r="AY586" s="202" t="s">
        <v>181</v>
      </c>
    </row>
    <row r="587" spans="2:51" s="14" customFormat="1" ht="12">
      <c r="B587" s="203"/>
      <c r="C587" s="204"/>
      <c r="D587" s="194" t="s">
        <v>191</v>
      </c>
      <c r="E587" s="205" t="s">
        <v>19</v>
      </c>
      <c r="F587" s="206" t="s">
        <v>81</v>
      </c>
      <c r="G587" s="204"/>
      <c r="H587" s="207">
        <v>2</v>
      </c>
      <c r="I587" s="204"/>
      <c r="J587" s="204"/>
      <c r="K587" s="204"/>
      <c r="L587" s="209"/>
      <c r="M587" s="210"/>
      <c r="N587" s="211"/>
      <c r="O587" s="211"/>
      <c r="P587" s="211"/>
      <c r="Q587" s="211"/>
      <c r="R587" s="211"/>
      <c r="S587" s="211"/>
      <c r="T587" s="212"/>
      <c r="AT587" s="213" t="s">
        <v>191</v>
      </c>
      <c r="AU587" s="213" t="s">
        <v>81</v>
      </c>
      <c r="AV587" s="14" t="s">
        <v>81</v>
      </c>
      <c r="AW587" s="14" t="s">
        <v>32</v>
      </c>
      <c r="AX587" s="14" t="s">
        <v>71</v>
      </c>
      <c r="AY587" s="213" t="s">
        <v>181</v>
      </c>
    </row>
    <row r="588" spans="2:51" s="15" customFormat="1" ht="12">
      <c r="B588" s="214"/>
      <c r="C588" s="215"/>
      <c r="D588" s="194" t="s">
        <v>191</v>
      </c>
      <c r="E588" s="216" t="s">
        <v>19</v>
      </c>
      <c r="F588" s="217" t="s">
        <v>196</v>
      </c>
      <c r="G588" s="215"/>
      <c r="H588" s="218">
        <v>2</v>
      </c>
      <c r="I588" s="215"/>
      <c r="J588" s="215"/>
      <c r="K588" s="215"/>
      <c r="L588" s="220"/>
      <c r="M588" s="221"/>
      <c r="N588" s="222"/>
      <c r="O588" s="222"/>
      <c r="P588" s="222"/>
      <c r="Q588" s="222"/>
      <c r="R588" s="222"/>
      <c r="S588" s="222"/>
      <c r="T588" s="223"/>
      <c r="AT588" s="224" t="s">
        <v>191</v>
      </c>
      <c r="AU588" s="224" t="s">
        <v>81</v>
      </c>
      <c r="AV588" s="15" t="s">
        <v>189</v>
      </c>
      <c r="AW588" s="15" t="s">
        <v>32</v>
      </c>
      <c r="AX588" s="15" t="s">
        <v>79</v>
      </c>
      <c r="AY588" s="224" t="s">
        <v>181</v>
      </c>
    </row>
    <row r="589" spans="2:51" s="13" customFormat="1" ht="12">
      <c r="B589" s="192"/>
      <c r="C589" s="193"/>
      <c r="D589" s="194" t="s">
        <v>191</v>
      </c>
      <c r="E589" s="195" t="s">
        <v>19</v>
      </c>
      <c r="F589" s="196" t="s">
        <v>254</v>
      </c>
      <c r="G589" s="193"/>
      <c r="H589" s="195" t="s">
        <v>19</v>
      </c>
      <c r="I589" s="193"/>
      <c r="J589" s="193"/>
      <c r="K589" s="193"/>
      <c r="L589" s="198"/>
      <c r="M589" s="199"/>
      <c r="N589" s="200"/>
      <c r="O589" s="200"/>
      <c r="P589" s="200"/>
      <c r="Q589" s="200"/>
      <c r="R589" s="200"/>
      <c r="S589" s="200"/>
      <c r="T589" s="201"/>
      <c r="AT589" s="202" t="s">
        <v>191</v>
      </c>
      <c r="AU589" s="202" t="s">
        <v>81</v>
      </c>
      <c r="AV589" s="13" t="s">
        <v>79</v>
      </c>
      <c r="AW589" s="13" t="s">
        <v>32</v>
      </c>
      <c r="AX589" s="13" t="s">
        <v>71</v>
      </c>
      <c r="AY589" s="202" t="s">
        <v>181</v>
      </c>
    </row>
    <row r="590" spans="1:65" s="2" customFormat="1" ht="16.5" customHeight="1">
      <c r="A590" s="34"/>
      <c r="B590" s="35"/>
      <c r="C590" s="178" t="s">
        <v>687</v>
      </c>
      <c r="D590" s="178" t="s">
        <v>183</v>
      </c>
      <c r="E590" s="179" t="s">
        <v>1131</v>
      </c>
      <c r="F590" s="180" t="s">
        <v>1132</v>
      </c>
      <c r="G590" s="181" t="s">
        <v>223</v>
      </c>
      <c r="H590" s="182">
        <v>11</v>
      </c>
      <c r="I590" s="241"/>
      <c r="J590" s="184">
        <f>ROUND(I590*H590,2)</f>
        <v>0</v>
      </c>
      <c r="K590" s="180" t="s">
        <v>187</v>
      </c>
      <c r="L590" s="185"/>
      <c r="M590" s="186" t="s">
        <v>19</v>
      </c>
      <c r="N590" s="187" t="s">
        <v>42</v>
      </c>
      <c r="O590" s="64"/>
      <c r="P590" s="188">
        <f>O590*H590</f>
        <v>0</v>
      </c>
      <c r="Q590" s="188">
        <v>0.0014</v>
      </c>
      <c r="R590" s="188">
        <f>Q590*H590</f>
        <v>0.0154</v>
      </c>
      <c r="S590" s="188">
        <v>0</v>
      </c>
      <c r="T590" s="189">
        <f>S590*H590</f>
        <v>0</v>
      </c>
      <c r="U590" s="34"/>
      <c r="V590" s="34"/>
      <c r="W590" s="34"/>
      <c r="X590" s="34"/>
      <c r="Y590" s="34"/>
      <c r="Z590" s="34"/>
      <c r="AA590" s="34"/>
      <c r="AB590" s="34"/>
      <c r="AC590" s="34"/>
      <c r="AD590" s="34"/>
      <c r="AE590" s="34"/>
      <c r="AR590" s="190" t="s">
        <v>188</v>
      </c>
      <c r="AT590" s="190" t="s">
        <v>183</v>
      </c>
      <c r="AU590" s="190" t="s">
        <v>81</v>
      </c>
      <c r="AY590" s="17" t="s">
        <v>181</v>
      </c>
      <c r="BE590" s="191">
        <f>IF(N590="základní",J590,0)</f>
        <v>0</v>
      </c>
      <c r="BF590" s="191">
        <f>IF(N590="snížená",J590,0)</f>
        <v>0</v>
      </c>
      <c r="BG590" s="191">
        <f>IF(N590="zákl. přenesená",J590,0)</f>
        <v>0</v>
      </c>
      <c r="BH590" s="191">
        <f>IF(N590="sníž. přenesená",J590,0)</f>
        <v>0</v>
      </c>
      <c r="BI590" s="191">
        <f>IF(N590="nulová",J590,0)</f>
        <v>0</v>
      </c>
      <c r="BJ590" s="17" t="s">
        <v>79</v>
      </c>
      <c r="BK590" s="191">
        <f>ROUND(I590*H590,2)</f>
        <v>0</v>
      </c>
      <c r="BL590" s="17" t="s">
        <v>189</v>
      </c>
      <c r="BM590" s="190" t="s">
        <v>1133</v>
      </c>
    </row>
    <row r="591" spans="2:51" s="13" customFormat="1" ht="12">
      <c r="B591" s="192"/>
      <c r="C591" s="193"/>
      <c r="D591" s="194" t="s">
        <v>191</v>
      </c>
      <c r="E591" s="195" t="s">
        <v>19</v>
      </c>
      <c r="F591" s="196" t="s">
        <v>1134</v>
      </c>
      <c r="G591" s="193"/>
      <c r="H591" s="195" t="s">
        <v>19</v>
      </c>
      <c r="I591" s="193"/>
      <c r="J591" s="193"/>
      <c r="K591" s="193"/>
      <c r="L591" s="198"/>
      <c r="M591" s="199"/>
      <c r="N591" s="200"/>
      <c r="O591" s="200"/>
      <c r="P591" s="200"/>
      <c r="Q591" s="200"/>
      <c r="R591" s="200"/>
      <c r="S591" s="200"/>
      <c r="T591" s="201"/>
      <c r="AT591" s="202" t="s">
        <v>191</v>
      </c>
      <c r="AU591" s="202" t="s">
        <v>81</v>
      </c>
      <c r="AV591" s="13" t="s">
        <v>79</v>
      </c>
      <c r="AW591" s="13" t="s">
        <v>32</v>
      </c>
      <c r="AX591" s="13" t="s">
        <v>71</v>
      </c>
      <c r="AY591" s="202" t="s">
        <v>181</v>
      </c>
    </row>
    <row r="592" spans="2:51" s="14" customFormat="1" ht="12">
      <c r="B592" s="203"/>
      <c r="C592" s="204"/>
      <c r="D592" s="194" t="s">
        <v>191</v>
      </c>
      <c r="E592" s="205" t="s">
        <v>19</v>
      </c>
      <c r="F592" s="206" t="s">
        <v>1135</v>
      </c>
      <c r="G592" s="204"/>
      <c r="H592" s="207">
        <v>11</v>
      </c>
      <c r="I592" s="204"/>
      <c r="J592" s="204"/>
      <c r="K592" s="204"/>
      <c r="L592" s="209"/>
      <c r="M592" s="210"/>
      <c r="N592" s="211"/>
      <c r="O592" s="211"/>
      <c r="P592" s="211"/>
      <c r="Q592" s="211"/>
      <c r="R592" s="211"/>
      <c r="S592" s="211"/>
      <c r="T592" s="212"/>
      <c r="AT592" s="213" t="s">
        <v>191</v>
      </c>
      <c r="AU592" s="213" t="s">
        <v>81</v>
      </c>
      <c r="AV592" s="14" t="s">
        <v>81</v>
      </c>
      <c r="AW592" s="14" t="s">
        <v>32</v>
      </c>
      <c r="AX592" s="14" t="s">
        <v>71</v>
      </c>
      <c r="AY592" s="213" t="s">
        <v>181</v>
      </c>
    </row>
    <row r="593" spans="2:51" s="15" customFormat="1" ht="12">
      <c r="B593" s="214"/>
      <c r="C593" s="215"/>
      <c r="D593" s="194" t="s">
        <v>191</v>
      </c>
      <c r="E593" s="216" t="s">
        <v>19</v>
      </c>
      <c r="F593" s="217" t="s">
        <v>196</v>
      </c>
      <c r="G593" s="215"/>
      <c r="H593" s="218">
        <v>11</v>
      </c>
      <c r="I593" s="215"/>
      <c r="J593" s="215"/>
      <c r="K593" s="215"/>
      <c r="L593" s="220"/>
      <c r="M593" s="221"/>
      <c r="N593" s="222"/>
      <c r="O593" s="222"/>
      <c r="P593" s="222"/>
      <c r="Q593" s="222"/>
      <c r="R593" s="222"/>
      <c r="S593" s="222"/>
      <c r="T593" s="223"/>
      <c r="AT593" s="224" t="s">
        <v>191</v>
      </c>
      <c r="AU593" s="224" t="s">
        <v>81</v>
      </c>
      <c r="AV593" s="15" t="s">
        <v>189</v>
      </c>
      <c r="AW593" s="15" t="s">
        <v>32</v>
      </c>
      <c r="AX593" s="15" t="s">
        <v>79</v>
      </c>
      <c r="AY593" s="224" t="s">
        <v>181</v>
      </c>
    </row>
    <row r="594" spans="2:51" s="13" customFormat="1" ht="12">
      <c r="B594" s="192"/>
      <c r="C594" s="193"/>
      <c r="D594" s="194" t="s">
        <v>191</v>
      </c>
      <c r="E594" s="195" t="s">
        <v>19</v>
      </c>
      <c r="F594" s="196" t="s">
        <v>254</v>
      </c>
      <c r="G594" s="193"/>
      <c r="H594" s="195" t="s">
        <v>19</v>
      </c>
      <c r="I594" s="193"/>
      <c r="J594" s="193"/>
      <c r="K594" s="193"/>
      <c r="L594" s="198"/>
      <c r="M594" s="199"/>
      <c r="N594" s="200"/>
      <c r="O594" s="200"/>
      <c r="P594" s="200"/>
      <c r="Q594" s="200"/>
      <c r="R594" s="200"/>
      <c r="S594" s="200"/>
      <c r="T594" s="201"/>
      <c r="AT594" s="202" t="s">
        <v>191</v>
      </c>
      <c r="AU594" s="202" t="s">
        <v>81</v>
      </c>
      <c r="AV594" s="13" t="s">
        <v>79</v>
      </c>
      <c r="AW594" s="13" t="s">
        <v>32</v>
      </c>
      <c r="AX594" s="13" t="s">
        <v>71</v>
      </c>
      <c r="AY594" s="202" t="s">
        <v>181</v>
      </c>
    </row>
    <row r="595" spans="1:65" s="2" customFormat="1" ht="16.5" customHeight="1">
      <c r="A595" s="34"/>
      <c r="B595" s="35"/>
      <c r="C595" s="178" t="s">
        <v>691</v>
      </c>
      <c r="D595" s="178" t="s">
        <v>183</v>
      </c>
      <c r="E595" s="179" t="s">
        <v>1136</v>
      </c>
      <c r="F595" s="180" t="s">
        <v>1137</v>
      </c>
      <c r="G595" s="181" t="s">
        <v>223</v>
      </c>
      <c r="H595" s="182">
        <v>12</v>
      </c>
      <c r="I595" s="241"/>
      <c r="J595" s="184">
        <f>ROUND(I595*H595,2)</f>
        <v>0</v>
      </c>
      <c r="K595" s="180" t="s">
        <v>187</v>
      </c>
      <c r="L595" s="185"/>
      <c r="M595" s="186" t="s">
        <v>19</v>
      </c>
      <c r="N595" s="187" t="s">
        <v>42</v>
      </c>
      <c r="O595" s="64"/>
      <c r="P595" s="188">
        <f>O595*H595</f>
        <v>0</v>
      </c>
      <c r="Q595" s="188">
        <v>0.00143</v>
      </c>
      <c r="R595" s="188">
        <f>Q595*H595</f>
        <v>0.01716</v>
      </c>
      <c r="S595" s="188">
        <v>0</v>
      </c>
      <c r="T595" s="189">
        <f>S595*H595</f>
        <v>0</v>
      </c>
      <c r="U595" s="34"/>
      <c r="V595" s="34"/>
      <c r="W595" s="34"/>
      <c r="X595" s="34"/>
      <c r="Y595" s="34"/>
      <c r="Z595" s="34"/>
      <c r="AA595" s="34"/>
      <c r="AB595" s="34"/>
      <c r="AC595" s="34"/>
      <c r="AD595" s="34"/>
      <c r="AE595" s="34"/>
      <c r="AR595" s="190" t="s">
        <v>188</v>
      </c>
      <c r="AT595" s="190" t="s">
        <v>183</v>
      </c>
      <c r="AU595" s="190" t="s">
        <v>81</v>
      </c>
      <c r="AY595" s="17" t="s">
        <v>181</v>
      </c>
      <c r="BE595" s="191">
        <f>IF(N595="základní",J595,0)</f>
        <v>0</v>
      </c>
      <c r="BF595" s="191">
        <f>IF(N595="snížená",J595,0)</f>
        <v>0</v>
      </c>
      <c r="BG595" s="191">
        <f>IF(N595="zákl. přenesená",J595,0)</f>
        <v>0</v>
      </c>
      <c r="BH595" s="191">
        <f>IF(N595="sníž. přenesená",J595,0)</f>
        <v>0</v>
      </c>
      <c r="BI595" s="191">
        <f>IF(N595="nulová",J595,0)</f>
        <v>0</v>
      </c>
      <c r="BJ595" s="17" t="s">
        <v>79</v>
      </c>
      <c r="BK595" s="191">
        <f>ROUND(I595*H595,2)</f>
        <v>0</v>
      </c>
      <c r="BL595" s="17" t="s">
        <v>189</v>
      </c>
      <c r="BM595" s="190" t="s">
        <v>1138</v>
      </c>
    </row>
    <row r="596" spans="2:51" s="13" customFormat="1" ht="12">
      <c r="B596" s="192"/>
      <c r="C596" s="193"/>
      <c r="D596" s="194" t="s">
        <v>191</v>
      </c>
      <c r="E596" s="195" t="s">
        <v>19</v>
      </c>
      <c r="F596" s="196" t="s">
        <v>1139</v>
      </c>
      <c r="G596" s="193"/>
      <c r="H596" s="195" t="s">
        <v>19</v>
      </c>
      <c r="I596" s="193"/>
      <c r="J596" s="193"/>
      <c r="K596" s="193"/>
      <c r="L596" s="198"/>
      <c r="M596" s="199"/>
      <c r="N596" s="200"/>
      <c r="O596" s="200"/>
      <c r="P596" s="200"/>
      <c r="Q596" s="200"/>
      <c r="R596" s="200"/>
      <c r="S596" s="200"/>
      <c r="T596" s="201"/>
      <c r="AT596" s="202" t="s">
        <v>191</v>
      </c>
      <c r="AU596" s="202" t="s">
        <v>81</v>
      </c>
      <c r="AV596" s="13" t="s">
        <v>79</v>
      </c>
      <c r="AW596" s="13" t="s">
        <v>32</v>
      </c>
      <c r="AX596" s="13" t="s">
        <v>71</v>
      </c>
      <c r="AY596" s="202" t="s">
        <v>181</v>
      </c>
    </row>
    <row r="597" spans="2:51" s="14" customFormat="1" ht="12">
      <c r="B597" s="203"/>
      <c r="C597" s="204"/>
      <c r="D597" s="194" t="s">
        <v>191</v>
      </c>
      <c r="E597" s="205" t="s">
        <v>19</v>
      </c>
      <c r="F597" s="206" t="s">
        <v>1140</v>
      </c>
      <c r="G597" s="204"/>
      <c r="H597" s="207">
        <v>12</v>
      </c>
      <c r="I597" s="204"/>
      <c r="J597" s="204"/>
      <c r="K597" s="204"/>
      <c r="L597" s="209"/>
      <c r="M597" s="210"/>
      <c r="N597" s="211"/>
      <c r="O597" s="211"/>
      <c r="P597" s="211"/>
      <c r="Q597" s="211"/>
      <c r="R597" s="211"/>
      <c r="S597" s="211"/>
      <c r="T597" s="212"/>
      <c r="AT597" s="213" t="s">
        <v>191</v>
      </c>
      <c r="AU597" s="213" t="s">
        <v>81</v>
      </c>
      <c r="AV597" s="14" t="s">
        <v>81</v>
      </c>
      <c r="AW597" s="14" t="s">
        <v>32</v>
      </c>
      <c r="AX597" s="14" t="s">
        <v>71</v>
      </c>
      <c r="AY597" s="213" t="s">
        <v>181</v>
      </c>
    </row>
    <row r="598" spans="2:51" s="15" customFormat="1" ht="12">
      <c r="B598" s="214"/>
      <c r="C598" s="215"/>
      <c r="D598" s="194" t="s">
        <v>191</v>
      </c>
      <c r="E598" s="216" t="s">
        <v>19</v>
      </c>
      <c r="F598" s="217" t="s">
        <v>196</v>
      </c>
      <c r="G598" s="215"/>
      <c r="H598" s="218">
        <v>12</v>
      </c>
      <c r="I598" s="215"/>
      <c r="J598" s="215"/>
      <c r="K598" s="215"/>
      <c r="L598" s="220"/>
      <c r="M598" s="221"/>
      <c r="N598" s="222"/>
      <c r="O598" s="222"/>
      <c r="P598" s="222"/>
      <c r="Q598" s="222"/>
      <c r="R598" s="222"/>
      <c r="S598" s="222"/>
      <c r="T598" s="223"/>
      <c r="AT598" s="224" t="s">
        <v>191</v>
      </c>
      <c r="AU598" s="224" t="s">
        <v>81</v>
      </c>
      <c r="AV598" s="15" t="s">
        <v>189</v>
      </c>
      <c r="AW598" s="15" t="s">
        <v>32</v>
      </c>
      <c r="AX598" s="15" t="s">
        <v>79</v>
      </c>
      <c r="AY598" s="224" t="s">
        <v>181</v>
      </c>
    </row>
    <row r="599" spans="2:51" s="13" customFormat="1" ht="12">
      <c r="B599" s="192"/>
      <c r="C599" s="193"/>
      <c r="D599" s="194" t="s">
        <v>191</v>
      </c>
      <c r="E599" s="195" t="s">
        <v>19</v>
      </c>
      <c r="F599" s="196" t="s">
        <v>254</v>
      </c>
      <c r="G599" s="193"/>
      <c r="H599" s="195" t="s">
        <v>19</v>
      </c>
      <c r="I599" s="193"/>
      <c r="J599" s="193"/>
      <c r="K599" s="193"/>
      <c r="L599" s="198"/>
      <c r="M599" s="199"/>
      <c r="N599" s="200"/>
      <c r="O599" s="200"/>
      <c r="P599" s="200"/>
      <c r="Q599" s="200"/>
      <c r="R599" s="200"/>
      <c r="S599" s="200"/>
      <c r="T599" s="201"/>
      <c r="AT599" s="202" t="s">
        <v>191</v>
      </c>
      <c r="AU599" s="202" t="s">
        <v>81</v>
      </c>
      <c r="AV599" s="13" t="s">
        <v>79</v>
      </c>
      <c r="AW599" s="13" t="s">
        <v>32</v>
      </c>
      <c r="AX599" s="13" t="s">
        <v>71</v>
      </c>
      <c r="AY599" s="202" t="s">
        <v>181</v>
      </c>
    </row>
    <row r="600" spans="1:65" s="2" customFormat="1" ht="16.5" customHeight="1">
      <c r="A600" s="34"/>
      <c r="B600" s="35"/>
      <c r="C600" s="178" t="s">
        <v>696</v>
      </c>
      <c r="D600" s="178" t="s">
        <v>183</v>
      </c>
      <c r="E600" s="179" t="s">
        <v>1141</v>
      </c>
      <c r="F600" s="180" t="s">
        <v>1142</v>
      </c>
      <c r="G600" s="181" t="s">
        <v>223</v>
      </c>
      <c r="H600" s="182">
        <v>4</v>
      </c>
      <c r="I600" s="241"/>
      <c r="J600" s="184">
        <f>ROUND(I600*H600,2)</f>
        <v>0</v>
      </c>
      <c r="K600" s="180" t="s">
        <v>187</v>
      </c>
      <c r="L600" s="185"/>
      <c r="M600" s="186" t="s">
        <v>19</v>
      </c>
      <c r="N600" s="187" t="s">
        <v>42</v>
      </c>
      <c r="O600" s="64"/>
      <c r="P600" s="188">
        <f>O600*H600</f>
        <v>0</v>
      </c>
      <c r="Q600" s="188">
        <v>0.00146</v>
      </c>
      <c r="R600" s="188">
        <f>Q600*H600</f>
        <v>0.00584</v>
      </c>
      <c r="S600" s="188">
        <v>0</v>
      </c>
      <c r="T600" s="189">
        <f>S600*H600</f>
        <v>0</v>
      </c>
      <c r="U600" s="34"/>
      <c r="V600" s="34"/>
      <c r="W600" s="34"/>
      <c r="X600" s="34"/>
      <c r="Y600" s="34"/>
      <c r="Z600" s="34"/>
      <c r="AA600" s="34"/>
      <c r="AB600" s="34"/>
      <c r="AC600" s="34"/>
      <c r="AD600" s="34"/>
      <c r="AE600" s="34"/>
      <c r="AR600" s="190" t="s">
        <v>188</v>
      </c>
      <c r="AT600" s="190" t="s">
        <v>183</v>
      </c>
      <c r="AU600" s="190" t="s">
        <v>81</v>
      </c>
      <c r="AY600" s="17" t="s">
        <v>181</v>
      </c>
      <c r="BE600" s="191">
        <f>IF(N600="základní",J600,0)</f>
        <v>0</v>
      </c>
      <c r="BF600" s="191">
        <f>IF(N600="snížená",J600,0)</f>
        <v>0</v>
      </c>
      <c r="BG600" s="191">
        <f>IF(N600="zákl. přenesená",J600,0)</f>
        <v>0</v>
      </c>
      <c r="BH600" s="191">
        <f>IF(N600="sníž. přenesená",J600,0)</f>
        <v>0</v>
      </c>
      <c r="BI600" s="191">
        <f>IF(N600="nulová",J600,0)</f>
        <v>0</v>
      </c>
      <c r="BJ600" s="17" t="s">
        <v>79</v>
      </c>
      <c r="BK600" s="191">
        <f>ROUND(I600*H600,2)</f>
        <v>0</v>
      </c>
      <c r="BL600" s="17" t="s">
        <v>189</v>
      </c>
      <c r="BM600" s="190" t="s">
        <v>1143</v>
      </c>
    </row>
    <row r="601" spans="2:51" s="13" customFormat="1" ht="12">
      <c r="B601" s="192"/>
      <c r="C601" s="193"/>
      <c r="D601" s="194" t="s">
        <v>191</v>
      </c>
      <c r="E601" s="195" t="s">
        <v>19</v>
      </c>
      <c r="F601" s="196" t="s">
        <v>1144</v>
      </c>
      <c r="G601" s="193"/>
      <c r="H601" s="195" t="s">
        <v>19</v>
      </c>
      <c r="I601" s="193"/>
      <c r="J601" s="193"/>
      <c r="K601" s="193"/>
      <c r="L601" s="198"/>
      <c r="M601" s="199"/>
      <c r="N601" s="200"/>
      <c r="O601" s="200"/>
      <c r="P601" s="200"/>
      <c r="Q601" s="200"/>
      <c r="R601" s="200"/>
      <c r="S601" s="200"/>
      <c r="T601" s="201"/>
      <c r="AT601" s="202" t="s">
        <v>191</v>
      </c>
      <c r="AU601" s="202" t="s">
        <v>81</v>
      </c>
      <c r="AV601" s="13" t="s">
        <v>79</v>
      </c>
      <c r="AW601" s="13" t="s">
        <v>32</v>
      </c>
      <c r="AX601" s="13" t="s">
        <v>71</v>
      </c>
      <c r="AY601" s="202" t="s">
        <v>181</v>
      </c>
    </row>
    <row r="602" spans="2:51" s="14" customFormat="1" ht="12">
      <c r="B602" s="203"/>
      <c r="C602" s="204"/>
      <c r="D602" s="194" t="s">
        <v>191</v>
      </c>
      <c r="E602" s="205" t="s">
        <v>19</v>
      </c>
      <c r="F602" s="206" t="s">
        <v>1145</v>
      </c>
      <c r="G602" s="204"/>
      <c r="H602" s="207">
        <v>4</v>
      </c>
      <c r="I602" s="204"/>
      <c r="J602" s="204"/>
      <c r="K602" s="204"/>
      <c r="L602" s="209"/>
      <c r="M602" s="210"/>
      <c r="N602" s="211"/>
      <c r="O602" s="211"/>
      <c r="P602" s="211"/>
      <c r="Q602" s="211"/>
      <c r="R602" s="211"/>
      <c r="S602" s="211"/>
      <c r="T602" s="212"/>
      <c r="AT602" s="213" t="s">
        <v>191</v>
      </c>
      <c r="AU602" s="213" t="s">
        <v>81</v>
      </c>
      <c r="AV602" s="14" t="s">
        <v>81</v>
      </c>
      <c r="AW602" s="14" t="s">
        <v>32</v>
      </c>
      <c r="AX602" s="14" t="s">
        <v>71</v>
      </c>
      <c r="AY602" s="213" t="s">
        <v>181</v>
      </c>
    </row>
    <row r="603" spans="2:51" s="15" customFormat="1" ht="12">
      <c r="B603" s="214"/>
      <c r="C603" s="215"/>
      <c r="D603" s="194" t="s">
        <v>191</v>
      </c>
      <c r="E603" s="216" t="s">
        <v>19</v>
      </c>
      <c r="F603" s="217" t="s">
        <v>196</v>
      </c>
      <c r="G603" s="215"/>
      <c r="H603" s="218">
        <v>4</v>
      </c>
      <c r="I603" s="215"/>
      <c r="J603" s="215"/>
      <c r="K603" s="215"/>
      <c r="L603" s="220"/>
      <c r="M603" s="221"/>
      <c r="N603" s="222"/>
      <c r="O603" s="222"/>
      <c r="P603" s="222"/>
      <c r="Q603" s="222"/>
      <c r="R603" s="222"/>
      <c r="S603" s="222"/>
      <c r="T603" s="223"/>
      <c r="AT603" s="224" t="s">
        <v>191</v>
      </c>
      <c r="AU603" s="224" t="s">
        <v>81</v>
      </c>
      <c r="AV603" s="15" t="s">
        <v>189</v>
      </c>
      <c r="AW603" s="15" t="s">
        <v>32</v>
      </c>
      <c r="AX603" s="15" t="s">
        <v>79</v>
      </c>
      <c r="AY603" s="224" t="s">
        <v>181</v>
      </c>
    </row>
    <row r="604" spans="2:51" s="13" customFormat="1" ht="12">
      <c r="B604" s="192"/>
      <c r="C604" s="193"/>
      <c r="D604" s="194" t="s">
        <v>191</v>
      </c>
      <c r="E604" s="195" t="s">
        <v>19</v>
      </c>
      <c r="F604" s="196" t="s">
        <v>254</v>
      </c>
      <c r="G604" s="193"/>
      <c r="H604" s="195" t="s">
        <v>19</v>
      </c>
      <c r="I604" s="193"/>
      <c r="J604" s="193"/>
      <c r="K604" s="193"/>
      <c r="L604" s="198"/>
      <c r="M604" s="199"/>
      <c r="N604" s="200"/>
      <c r="O604" s="200"/>
      <c r="P604" s="200"/>
      <c r="Q604" s="200"/>
      <c r="R604" s="200"/>
      <c r="S604" s="200"/>
      <c r="T604" s="201"/>
      <c r="AT604" s="202" t="s">
        <v>191</v>
      </c>
      <c r="AU604" s="202" t="s">
        <v>81</v>
      </c>
      <c r="AV604" s="13" t="s">
        <v>79</v>
      </c>
      <c r="AW604" s="13" t="s">
        <v>32</v>
      </c>
      <c r="AX604" s="13" t="s">
        <v>71</v>
      </c>
      <c r="AY604" s="202" t="s">
        <v>181</v>
      </c>
    </row>
    <row r="605" spans="1:65" s="2" customFormat="1" ht="16.5" customHeight="1">
      <c r="A605" s="34"/>
      <c r="B605" s="35"/>
      <c r="C605" s="178" t="s">
        <v>698</v>
      </c>
      <c r="D605" s="178" t="s">
        <v>183</v>
      </c>
      <c r="E605" s="179" t="s">
        <v>1146</v>
      </c>
      <c r="F605" s="180" t="s">
        <v>1147</v>
      </c>
      <c r="G605" s="181" t="s">
        <v>223</v>
      </c>
      <c r="H605" s="182">
        <v>4</v>
      </c>
      <c r="I605" s="241"/>
      <c r="J605" s="184">
        <f>ROUND(I605*H605,2)</f>
        <v>0</v>
      </c>
      <c r="K605" s="180" t="s">
        <v>187</v>
      </c>
      <c r="L605" s="185"/>
      <c r="M605" s="186" t="s">
        <v>19</v>
      </c>
      <c r="N605" s="187" t="s">
        <v>42</v>
      </c>
      <c r="O605" s="64"/>
      <c r="P605" s="188">
        <f>O605*H605</f>
        <v>0</v>
      </c>
      <c r="Q605" s="188">
        <v>0.00152</v>
      </c>
      <c r="R605" s="188">
        <f>Q605*H605</f>
        <v>0.00608</v>
      </c>
      <c r="S605" s="188">
        <v>0</v>
      </c>
      <c r="T605" s="189">
        <f>S605*H605</f>
        <v>0</v>
      </c>
      <c r="U605" s="34"/>
      <c r="V605" s="34"/>
      <c r="W605" s="34"/>
      <c r="X605" s="34"/>
      <c r="Y605" s="34"/>
      <c r="Z605" s="34"/>
      <c r="AA605" s="34"/>
      <c r="AB605" s="34"/>
      <c r="AC605" s="34"/>
      <c r="AD605" s="34"/>
      <c r="AE605" s="34"/>
      <c r="AR605" s="190" t="s">
        <v>188</v>
      </c>
      <c r="AT605" s="190" t="s">
        <v>183</v>
      </c>
      <c r="AU605" s="190" t="s">
        <v>81</v>
      </c>
      <c r="AY605" s="17" t="s">
        <v>181</v>
      </c>
      <c r="BE605" s="191">
        <f>IF(N605="základní",J605,0)</f>
        <v>0</v>
      </c>
      <c r="BF605" s="191">
        <f>IF(N605="snížená",J605,0)</f>
        <v>0</v>
      </c>
      <c r="BG605" s="191">
        <f>IF(N605="zákl. přenesená",J605,0)</f>
        <v>0</v>
      </c>
      <c r="BH605" s="191">
        <f>IF(N605="sníž. přenesená",J605,0)</f>
        <v>0</v>
      </c>
      <c r="BI605" s="191">
        <f>IF(N605="nulová",J605,0)</f>
        <v>0</v>
      </c>
      <c r="BJ605" s="17" t="s">
        <v>79</v>
      </c>
      <c r="BK605" s="191">
        <f>ROUND(I605*H605,2)</f>
        <v>0</v>
      </c>
      <c r="BL605" s="17" t="s">
        <v>189</v>
      </c>
      <c r="BM605" s="190" t="s">
        <v>1148</v>
      </c>
    </row>
    <row r="606" spans="2:51" s="13" customFormat="1" ht="12">
      <c r="B606" s="192"/>
      <c r="C606" s="193"/>
      <c r="D606" s="194" t="s">
        <v>191</v>
      </c>
      <c r="E606" s="195" t="s">
        <v>19</v>
      </c>
      <c r="F606" s="196" t="s">
        <v>1144</v>
      </c>
      <c r="G606" s="193"/>
      <c r="H606" s="195" t="s">
        <v>19</v>
      </c>
      <c r="I606" s="193"/>
      <c r="J606" s="193"/>
      <c r="K606" s="193"/>
      <c r="L606" s="198"/>
      <c r="M606" s="199"/>
      <c r="N606" s="200"/>
      <c r="O606" s="200"/>
      <c r="P606" s="200"/>
      <c r="Q606" s="200"/>
      <c r="R606" s="200"/>
      <c r="S606" s="200"/>
      <c r="T606" s="201"/>
      <c r="AT606" s="202" t="s">
        <v>191</v>
      </c>
      <c r="AU606" s="202" t="s">
        <v>81</v>
      </c>
      <c r="AV606" s="13" t="s">
        <v>79</v>
      </c>
      <c r="AW606" s="13" t="s">
        <v>32</v>
      </c>
      <c r="AX606" s="13" t="s">
        <v>71</v>
      </c>
      <c r="AY606" s="202" t="s">
        <v>181</v>
      </c>
    </row>
    <row r="607" spans="2:51" s="14" customFormat="1" ht="12">
      <c r="B607" s="203"/>
      <c r="C607" s="204"/>
      <c r="D607" s="194" t="s">
        <v>191</v>
      </c>
      <c r="E607" s="205" t="s">
        <v>19</v>
      </c>
      <c r="F607" s="206" t="s">
        <v>1145</v>
      </c>
      <c r="G607" s="204"/>
      <c r="H607" s="207">
        <v>4</v>
      </c>
      <c r="I607" s="204"/>
      <c r="J607" s="204"/>
      <c r="K607" s="204"/>
      <c r="L607" s="209"/>
      <c r="M607" s="210"/>
      <c r="N607" s="211"/>
      <c r="O607" s="211"/>
      <c r="P607" s="211"/>
      <c r="Q607" s="211"/>
      <c r="R607" s="211"/>
      <c r="S607" s="211"/>
      <c r="T607" s="212"/>
      <c r="AT607" s="213" t="s">
        <v>191</v>
      </c>
      <c r="AU607" s="213" t="s">
        <v>81</v>
      </c>
      <c r="AV607" s="14" t="s">
        <v>81</v>
      </c>
      <c r="AW607" s="14" t="s">
        <v>32</v>
      </c>
      <c r="AX607" s="14" t="s">
        <v>71</v>
      </c>
      <c r="AY607" s="213" t="s">
        <v>181</v>
      </c>
    </row>
    <row r="608" spans="2:51" s="15" customFormat="1" ht="12">
      <c r="B608" s="214"/>
      <c r="C608" s="215"/>
      <c r="D608" s="194" t="s">
        <v>191</v>
      </c>
      <c r="E608" s="216" t="s">
        <v>19</v>
      </c>
      <c r="F608" s="217" t="s">
        <v>196</v>
      </c>
      <c r="G608" s="215"/>
      <c r="H608" s="218">
        <v>4</v>
      </c>
      <c r="I608" s="215"/>
      <c r="J608" s="215"/>
      <c r="K608" s="215"/>
      <c r="L608" s="220"/>
      <c r="M608" s="221"/>
      <c r="N608" s="222"/>
      <c r="O608" s="222"/>
      <c r="P608" s="222"/>
      <c r="Q608" s="222"/>
      <c r="R608" s="222"/>
      <c r="S608" s="222"/>
      <c r="T608" s="223"/>
      <c r="AT608" s="224" t="s">
        <v>191</v>
      </c>
      <c r="AU608" s="224" t="s">
        <v>81</v>
      </c>
      <c r="AV608" s="15" t="s">
        <v>189</v>
      </c>
      <c r="AW608" s="15" t="s">
        <v>32</v>
      </c>
      <c r="AX608" s="15" t="s">
        <v>79</v>
      </c>
      <c r="AY608" s="224" t="s">
        <v>181</v>
      </c>
    </row>
    <row r="609" spans="2:51" s="13" customFormat="1" ht="12">
      <c r="B609" s="192"/>
      <c r="C609" s="193"/>
      <c r="D609" s="194" t="s">
        <v>191</v>
      </c>
      <c r="E609" s="195" t="s">
        <v>19</v>
      </c>
      <c r="F609" s="196" t="s">
        <v>254</v>
      </c>
      <c r="G609" s="193"/>
      <c r="H609" s="195" t="s">
        <v>19</v>
      </c>
      <c r="I609" s="193"/>
      <c r="J609" s="193"/>
      <c r="K609" s="193"/>
      <c r="L609" s="198"/>
      <c r="M609" s="199"/>
      <c r="N609" s="200"/>
      <c r="O609" s="200"/>
      <c r="P609" s="200"/>
      <c r="Q609" s="200"/>
      <c r="R609" s="200"/>
      <c r="S609" s="200"/>
      <c r="T609" s="201"/>
      <c r="AT609" s="202" t="s">
        <v>191</v>
      </c>
      <c r="AU609" s="202" t="s">
        <v>81</v>
      </c>
      <c r="AV609" s="13" t="s">
        <v>79</v>
      </c>
      <c r="AW609" s="13" t="s">
        <v>32</v>
      </c>
      <c r="AX609" s="13" t="s">
        <v>71</v>
      </c>
      <c r="AY609" s="202" t="s">
        <v>181</v>
      </c>
    </row>
    <row r="610" spans="1:65" s="2" customFormat="1" ht="16.5" customHeight="1">
      <c r="A610" s="34"/>
      <c r="B610" s="35"/>
      <c r="C610" s="178" t="s">
        <v>701</v>
      </c>
      <c r="D610" s="178" t="s">
        <v>183</v>
      </c>
      <c r="E610" s="179" t="s">
        <v>1149</v>
      </c>
      <c r="F610" s="180" t="s">
        <v>1150</v>
      </c>
      <c r="G610" s="181" t="s">
        <v>223</v>
      </c>
      <c r="H610" s="182">
        <v>3</v>
      </c>
      <c r="I610" s="241"/>
      <c r="J610" s="184">
        <f>ROUND(I610*H610,2)</f>
        <v>0</v>
      </c>
      <c r="K610" s="180" t="s">
        <v>187</v>
      </c>
      <c r="L610" s="185"/>
      <c r="M610" s="186" t="s">
        <v>19</v>
      </c>
      <c r="N610" s="187" t="s">
        <v>42</v>
      </c>
      <c r="O610" s="64"/>
      <c r="P610" s="188">
        <f>O610*H610</f>
        <v>0</v>
      </c>
      <c r="Q610" s="188">
        <v>0.00155</v>
      </c>
      <c r="R610" s="188">
        <f>Q610*H610</f>
        <v>0.00465</v>
      </c>
      <c r="S610" s="188">
        <v>0</v>
      </c>
      <c r="T610" s="189">
        <f>S610*H610</f>
        <v>0</v>
      </c>
      <c r="U610" s="34"/>
      <c r="V610" s="34"/>
      <c r="W610" s="34"/>
      <c r="X610" s="34"/>
      <c r="Y610" s="34"/>
      <c r="Z610" s="34"/>
      <c r="AA610" s="34"/>
      <c r="AB610" s="34"/>
      <c r="AC610" s="34"/>
      <c r="AD610" s="34"/>
      <c r="AE610" s="34"/>
      <c r="AR610" s="190" t="s">
        <v>188</v>
      </c>
      <c r="AT610" s="190" t="s">
        <v>183</v>
      </c>
      <c r="AU610" s="190" t="s">
        <v>81</v>
      </c>
      <c r="AY610" s="17" t="s">
        <v>181</v>
      </c>
      <c r="BE610" s="191">
        <f>IF(N610="základní",J610,0)</f>
        <v>0</v>
      </c>
      <c r="BF610" s="191">
        <f>IF(N610="snížená",J610,0)</f>
        <v>0</v>
      </c>
      <c r="BG610" s="191">
        <f>IF(N610="zákl. přenesená",J610,0)</f>
        <v>0</v>
      </c>
      <c r="BH610" s="191">
        <f>IF(N610="sníž. přenesená",J610,0)</f>
        <v>0</v>
      </c>
      <c r="BI610" s="191">
        <f>IF(N610="nulová",J610,0)</f>
        <v>0</v>
      </c>
      <c r="BJ610" s="17" t="s">
        <v>79</v>
      </c>
      <c r="BK610" s="191">
        <f>ROUND(I610*H610,2)</f>
        <v>0</v>
      </c>
      <c r="BL610" s="17" t="s">
        <v>189</v>
      </c>
      <c r="BM610" s="190" t="s">
        <v>1151</v>
      </c>
    </row>
    <row r="611" spans="2:51" s="13" customFormat="1" ht="12">
      <c r="B611" s="192"/>
      <c r="C611" s="193"/>
      <c r="D611" s="194" t="s">
        <v>191</v>
      </c>
      <c r="E611" s="195" t="s">
        <v>19</v>
      </c>
      <c r="F611" s="196" t="s">
        <v>1152</v>
      </c>
      <c r="G611" s="193"/>
      <c r="H611" s="195" t="s">
        <v>19</v>
      </c>
      <c r="I611" s="193"/>
      <c r="J611" s="193"/>
      <c r="K611" s="193"/>
      <c r="L611" s="198"/>
      <c r="M611" s="199"/>
      <c r="N611" s="200"/>
      <c r="O611" s="200"/>
      <c r="P611" s="200"/>
      <c r="Q611" s="200"/>
      <c r="R611" s="200"/>
      <c r="S611" s="200"/>
      <c r="T611" s="201"/>
      <c r="AT611" s="202" t="s">
        <v>191</v>
      </c>
      <c r="AU611" s="202" t="s">
        <v>81</v>
      </c>
      <c r="AV611" s="13" t="s">
        <v>79</v>
      </c>
      <c r="AW611" s="13" t="s">
        <v>32</v>
      </c>
      <c r="AX611" s="13" t="s">
        <v>71</v>
      </c>
      <c r="AY611" s="202" t="s">
        <v>181</v>
      </c>
    </row>
    <row r="612" spans="2:51" s="14" customFormat="1" ht="12">
      <c r="B612" s="203"/>
      <c r="C612" s="204"/>
      <c r="D612" s="194" t="s">
        <v>191</v>
      </c>
      <c r="E612" s="205" t="s">
        <v>19</v>
      </c>
      <c r="F612" s="206" t="s">
        <v>1153</v>
      </c>
      <c r="G612" s="204"/>
      <c r="H612" s="207">
        <v>3</v>
      </c>
      <c r="I612" s="204"/>
      <c r="J612" s="204"/>
      <c r="K612" s="204"/>
      <c r="L612" s="209"/>
      <c r="M612" s="210"/>
      <c r="N612" s="211"/>
      <c r="O612" s="211"/>
      <c r="P612" s="211"/>
      <c r="Q612" s="211"/>
      <c r="R612" s="211"/>
      <c r="S612" s="211"/>
      <c r="T612" s="212"/>
      <c r="AT612" s="213" t="s">
        <v>191</v>
      </c>
      <c r="AU612" s="213" t="s">
        <v>81</v>
      </c>
      <c r="AV612" s="14" t="s">
        <v>81</v>
      </c>
      <c r="AW612" s="14" t="s">
        <v>32</v>
      </c>
      <c r="AX612" s="14" t="s">
        <v>71</v>
      </c>
      <c r="AY612" s="213" t="s">
        <v>181</v>
      </c>
    </row>
    <row r="613" spans="2:51" s="15" customFormat="1" ht="12">
      <c r="B613" s="214"/>
      <c r="C613" s="215"/>
      <c r="D613" s="194" t="s">
        <v>191</v>
      </c>
      <c r="E613" s="216" t="s">
        <v>19</v>
      </c>
      <c r="F613" s="217" t="s">
        <v>196</v>
      </c>
      <c r="G613" s="215"/>
      <c r="H613" s="218">
        <v>3</v>
      </c>
      <c r="I613" s="215"/>
      <c r="J613" s="215"/>
      <c r="K613" s="215"/>
      <c r="L613" s="220"/>
      <c r="M613" s="221"/>
      <c r="N613" s="222"/>
      <c r="O613" s="222"/>
      <c r="P613" s="222"/>
      <c r="Q613" s="222"/>
      <c r="R613" s="222"/>
      <c r="S613" s="222"/>
      <c r="T613" s="223"/>
      <c r="AT613" s="224" t="s">
        <v>191</v>
      </c>
      <c r="AU613" s="224" t="s">
        <v>81</v>
      </c>
      <c r="AV613" s="15" t="s">
        <v>189</v>
      </c>
      <c r="AW613" s="15" t="s">
        <v>32</v>
      </c>
      <c r="AX613" s="15" t="s">
        <v>79</v>
      </c>
      <c r="AY613" s="224" t="s">
        <v>181</v>
      </c>
    </row>
    <row r="614" spans="2:51" s="13" customFormat="1" ht="12">
      <c r="B614" s="192"/>
      <c r="C614" s="193"/>
      <c r="D614" s="194" t="s">
        <v>191</v>
      </c>
      <c r="E614" s="195" t="s">
        <v>19</v>
      </c>
      <c r="F614" s="196" t="s">
        <v>254</v>
      </c>
      <c r="G614" s="193"/>
      <c r="H614" s="195" t="s">
        <v>19</v>
      </c>
      <c r="I614" s="193"/>
      <c r="J614" s="193"/>
      <c r="K614" s="193"/>
      <c r="L614" s="198"/>
      <c r="M614" s="199"/>
      <c r="N614" s="200"/>
      <c r="O614" s="200"/>
      <c r="P614" s="200"/>
      <c r="Q614" s="200"/>
      <c r="R614" s="200"/>
      <c r="S614" s="200"/>
      <c r="T614" s="201"/>
      <c r="AT614" s="202" t="s">
        <v>191</v>
      </c>
      <c r="AU614" s="202" t="s">
        <v>81</v>
      </c>
      <c r="AV614" s="13" t="s">
        <v>79</v>
      </c>
      <c r="AW614" s="13" t="s">
        <v>32</v>
      </c>
      <c r="AX614" s="13" t="s">
        <v>71</v>
      </c>
      <c r="AY614" s="202" t="s">
        <v>181</v>
      </c>
    </row>
    <row r="615" spans="1:65" s="2" customFormat="1" ht="16.5" customHeight="1">
      <c r="A615" s="34"/>
      <c r="B615" s="35"/>
      <c r="C615" s="178" t="s">
        <v>705</v>
      </c>
      <c r="D615" s="178" t="s">
        <v>183</v>
      </c>
      <c r="E615" s="179" t="s">
        <v>1154</v>
      </c>
      <c r="F615" s="180" t="s">
        <v>1155</v>
      </c>
      <c r="G615" s="181" t="s">
        <v>223</v>
      </c>
      <c r="H615" s="182">
        <v>12</v>
      </c>
      <c r="I615" s="241"/>
      <c r="J615" s="184">
        <f>ROUND(I615*H615,2)</f>
        <v>0</v>
      </c>
      <c r="K615" s="180" t="s">
        <v>187</v>
      </c>
      <c r="L615" s="185"/>
      <c r="M615" s="186" t="s">
        <v>19</v>
      </c>
      <c r="N615" s="187" t="s">
        <v>42</v>
      </c>
      <c r="O615" s="64"/>
      <c r="P615" s="188">
        <f>O615*H615</f>
        <v>0</v>
      </c>
      <c r="Q615" s="188">
        <v>0.00158</v>
      </c>
      <c r="R615" s="188">
        <f>Q615*H615</f>
        <v>0.01896</v>
      </c>
      <c r="S615" s="188">
        <v>0</v>
      </c>
      <c r="T615" s="189">
        <f>S615*H615</f>
        <v>0</v>
      </c>
      <c r="U615" s="34"/>
      <c r="V615" s="34"/>
      <c r="W615" s="34"/>
      <c r="X615" s="34"/>
      <c r="Y615" s="34"/>
      <c r="Z615" s="34"/>
      <c r="AA615" s="34"/>
      <c r="AB615" s="34"/>
      <c r="AC615" s="34"/>
      <c r="AD615" s="34"/>
      <c r="AE615" s="34"/>
      <c r="AR615" s="190" t="s">
        <v>188</v>
      </c>
      <c r="AT615" s="190" t="s">
        <v>183</v>
      </c>
      <c r="AU615" s="190" t="s">
        <v>81</v>
      </c>
      <c r="AY615" s="17" t="s">
        <v>181</v>
      </c>
      <c r="BE615" s="191">
        <f>IF(N615="základní",J615,0)</f>
        <v>0</v>
      </c>
      <c r="BF615" s="191">
        <f>IF(N615="snížená",J615,0)</f>
        <v>0</v>
      </c>
      <c r="BG615" s="191">
        <f>IF(N615="zákl. přenesená",J615,0)</f>
        <v>0</v>
      </c>
      <c r="BH615" s="191">
        <f>IF(N615="sníž. přenesená",J615,0)</f>
        <v>0</v>
      </c>
      <c r="BI615" s="191">
        <f>IF(N615="nulová",J615,0)</f>
        <v>0</v>
      </c>
      <c r="BJ615" s="17" t="s">
        <v>79</v>
      </c>
      <c r="BK615" s="191">
        <f>ROUND(I615*H615,2)</f>
        <v>0</v>
      </c>
      <c r="BL615" s="17" t="s">
        <v>189</v>
      </c>
      <c r="BM615" s="190" t="s">
        <v>1156</v>
      </c>
    </row>
    <row r="616" spans="2:51" s="13" customFormat="1" ht="12">
      <c r="B616" s="192"/>
      <c r="C616" s="193"/>
      <c r="D616" s="194" t="s">
        <v>191</v>
      </c>
      <c r="E616" s="195" t="s">
        <v>19</v>
      </c>
      <c r="F616" s="196" t="s">
        <v>1157</v>
      </c>
      <c r="G616" s="193"/>
      <c r="H616" s="195" t="s">
        <v>19</v>
      </c>
      <c r="I616" s="193"/>
      <c r="J616" s="193"/>
      <c r="K616" s="193"/>
      <c r="L616" s="198"/>
      <c r="M616" s="199"/>
      <c r="N616" s="200"/>
      <c r="O616" s="200"/>
      <c r="P616" s="200"/>
      <c r="Q616" s="200"/>
      <c r="R616" s="200"/>
      <c r="S616" s="200"/>
      <c r="T616" s="201"/>
      <c r="AT616" s="202" t="s">
        <v>191</v>
      </c>
      <c r="AU616" s="202" t="s">
        <v>81</v>
      </c>
      <c r="AV616" s="13" t="s">
        <v>79</v>
      </c>
      <c r="AW616" s="13" t="s">
        <v>32</v>
      </c>
      <c r="AX616" s="13" t="s">
        <v>71</v>
      </c>
      <c r="AY616" s="202" t="s">
        <v>181</v>
      </c>
    </row>
    <row r="617" spans="2:51" s="14" customFormat="1" ht="12">
      <c r="B617" s="203"/>
      <c r="C617" s="204"/>
      <c r="D617" s="194" t="s">
        <v>191</v>
      </c>
      <c r="E617" s="205" t="s">
        <v>19</v>
      </c>
      <c r="F617" s="206" t="s">
        <v>1158</v>
      </c>
      <c r="G617" s="204"/>
      <c r="H617" s="207">
        <v>12</v>
      </c>
      <c r="I617" s="204"/>
      <c r="J617" s="204"/>
      <c r="K617" s="204"/>
      <c r="L617" s="209"/>
      <c r="M617" s="210"/>
      <c r="N617" s="211"/>
      <c r="O617" s="211"/>
      <c r="P617" s="211"/>
      <c r="Q617" s="211"/>
      <c r="R617" s="211"/>
      <c r="S617" s="211"/>
      <c r="T617" s="212"/>
      <c r="AT617" s="213" t="s">
        <v>191</v>
      </c>
      <c r="AU617" s="213" t="s">
        <v>81</v>
      </c>
      <c r="AV617" s="14" t="s">
        <v>81</v>
      </c>
      <c r="AW617" s="14" t="s">
        <v>32</v>
      </c>
      <c r="AX617" s="14" t="s">
        <v>71</v>
      </c>
      <c r="AY617" s="213" t="s">
        <v>181</v>
      </c>
    </row>
    <row r="618" spans="2:51" s="15" customFormat="1" ht="12">
      <c r="B618" s="214"/>
      <c r="C618" s="215"/>
      <c r="D618" s="194" t="s">
        <v>191</v>
      </c>
      <c r="E618" s="216" t="s">
        <v>19</v>
      </c>
      <c r="F618" s="217" t="s">
        <v>196</v>
      </c>
      <c r="G618" s="215"/>
      <c r="H618" s="218">
        <v>12</v>
      </c>
      <c r="I618" s="215"/>
      <c r="J618" s="215"/>
      <c r="K618" s="215"/>
      <c r="L618" s="220"/>
      <c r="M618" s="221"/>
      <c r="N618" s="222"/>
      <c r="O618" s="222"/>
      <c r="P618" s="222"/>
      <c r="Q618" s="222"/>
      <c r="R618" s="222"/>
      <c r="S618" s="222"/>
      <c r="T618" s="223"/>
      <c r="AT618" s="224" t="s">
        <v>191</v>
      </c>
      <c r="AU618" s="224" t="s">
        <v>81</v>
      </c>
      <c r="AV618" s="15" t="s">
        <v>189</v>
      </c>
      <c r="AW618" s="15" t="s">
        <v>32</v>
      </c>
      <c r="AX618" s="15" t="s">
        <v>79</v>
      </c>
      <c r="AY618" s="224" t="s">
        <v>181</v>
      </c>
    </row>
    <row r="619" spans="2:51" s="13" customFormat="1" ht="12">
      <c r="B619" s="192"/>
      <c r="C619" s="193"/>
      <c r="D619" s="194" t="s">
        <v>191</v>
      </c>
      <c r="E619" s="195" t="s">
        <v>19</v>
      </c>
      <c r="F619" s="196" t="s">
        <v>254</v>
      </c>
      <c r="G619" s="193"/>
      <c r="H619" s="195" t="s">
        <v>19</v>
      </c>
      <c r="I619" s="193"/>
      <c r="J619" s="193"/>
      <c r="K619" s="193"/>
      <c r="L619" s="198"/>
      <c r="M619" s="199"/>
      <c r="N619" s="200"/>
      <c r="O619" s="200"/>
      <c r="P619" s="200"/>
      <c r="Q619" s="200"/>
      <c r="R619" s="200"/>
      <c r="S619" s="200"/>
      <c r="T619" s="201"/>
      <c r="AT619" s="202" t="s">
        <v>191</v>
      </c>
      <c r="AU619" s="202" t="s">
        <v>81</v>
      </c>
      <c r="AV619" s="13" t="s">
        <v>79</v>
      </c>
      <c r="AW619" s="13" t="s">
        <v>32</v>
      </c>
      <c r="AX619" s="13" t="s">
        <v>71</v>
      </c>
      <c r="AY619" s="202" t="s">
        <v>181</v>
      </c>
    </row>
    <row r="620" spans="1:65" s="2" customFormat="1" ht="16.5" customHeight="1">
      <c r="A620" s="34"/>
      <c r="B620" s="35"/>
      <c r="C620" s="178" t="s">
        <v>708</v>
      </c>
      <c r="D620" s="178" t="s">
        <v>183</v>
      </c>
      <c r="E620" s="179" t="s">
        <v>1159</v>
      </c>
      <c r="F620" s="180" t="s">
        <v>1160</v>
      </c>
      <c r="G620" s="181" t="s">
        <v>223</v>
      </c>
      <c r="H620" s="182">
        <v>9</v>
      </c>
      <c r="I620" s="241"/>
      <c r="J620" s="184">
        <f>ROUND(I620*H620,2)</f>
        <v>0</v>
      </c>
      <c r="K620" s="180" t="s">
        <v>187</v>
      </c>
      <c r="L620" s="185"/>
      <c r="M620" s="186" t="s">
        <v>19</v>
      </c>
      <c r="N620" s="187" t="s">
        <v>42</v>
      </c>
      <c r="O620" s="64"/>
      <c r="P620" s="188">
        <f>O620*H620</f>
        <v>0</v>
      </c>
      <c r="Q620" s="188">
        <v>0.00161</v>
      </c>
      <c r="R620" s="188">
        <f>Q620*H620</f>
        <v>0.014490000000000001</v>
      </c>
      <c r="S620" s="188">
        <v>0</v>
      </c>
      <c r="T620" s="189">
        <f>S620*H620</f>
        <v>0</v>
      </c>
      <c r="U620" s="34"/>
      <c r="V620" s="34"/>
      <c r="W620" s="34"/>
      <c r="X620" s="34"/>
      <c r="Y620" s="34"/>
      <c r="Z620" s="34"/>
      <c r="AA620" s="34"/>
      <c r="AB620" s="34"/>
      <c r="AC620" s="34"/>
      <c r="AD620" s="34"/>
      <c r="AE620" s="34"/>
      <c r="AR620" s="190" t="s">
        <v>188</v>
      </c>
      <c r="AT620" s="190" t="s">
        <v>183</v>
      </c>
      <c r="AU620" s="190" t="s">
        <v>81</v>
      </c>
      <c r="AY620" s="17" t="s">
        <v>181</v>
      </c>
      <c r="BE620" s="191">
        <f>IF(N620="základní",J620,0)</f>
        <v>0</v>
      </c>
      <c r="BF620" s="191">
        <f>IF(N620="snížená",J620,0)</f>
        <v>0</v>
      </c>
      <c r="BG620" s="191">
        <f>IF(N620="zákl. přenesená",J620,0)</f>
        <v>0</v>
      </c>
      <c r="BH620" s="191">
        <f>IF(N620="sníž. přenesená",J620,0)</f>
        <v>0</v>
      </c>
      <c r="BI620" s="191">
        <f>IF(N620="nulová",J620,0)</f>
        <v>0</v>
      </c>
      <c r="BJ620" s="17" t="s">
        <v>79</v>
      </c>
      <c r="BK620" s="191">
        <f>ROUND(I620*H620,2)</f>
        <v>0</v>
      </c>
      <c r="BL620" s="17" t="s">
        <v>189</v>
      </c>
      <c r="BM620" s="190" t="s">
        <v>1161</v>
      </c>
    </row>
    <row r="621" spans="2:51" s="13" customFormat="1" ht="12">
      <c r="B621" s="192"/>
      <c r="C621" s="193"/>
      <c r="D621" s="194" t="s">
        <v>191</v>
      </c>
      <c r="E621" s="195" t="s">
        <v>19</v>
      </c>
      <c r="F621" s="196" t="s">
        <v>1162</v>
      </c>
      <c r="G621" s="193"/>
      <c r="H621" s="195" t="s">
        <v>19</v>
      </c>
      <c r="I621" s="193"/>
      <c r="J621" s="193"/>
      <c r="K621" s="193"/>
      <c r="L621" s="198"/>
      <c r="M621" s="199"/>
      <c r="N621" s="200"/>
      <c r="O621" s="200"/>
      <c r="P621" s="200"/>
      <c r="Q621" s="200"/>
      <c r="R621" s="200"/>
      <c r="S621" s="200"/>
      <c r="T621" s="201"/>
      <c r="AT621" s="202" t="s">
        <v>191</v>
      </c>
      <c r="AU621" s="202" t="s">
        <v>81</v>
      </c>
      <c r="AV621" s="13" t="s">
        <v>79</v>
      </c>
      <c r="AW621" s="13" t="s">
        <v>32</v>
      </c>
      <c r="AX621" s="13" t="s">
        <v>71</v>
      </c>
      <c r="AY621" s="202" t="s">
        <v>181</v>
      </c>
    </row>
    <row r="622" spans="2:51" s="14" customFormat="1" ht="12">
      <c r="B622" s="203"/>
      <c r="C622" s="204"/>
      <c r="D622" s="194" t="s">
        <v>191</v>
      </c>
      <c r="E622" s="205" t="s">
        <v>19</v>
      </c>
      <c r="F622" s="206" t="s">
        <v>1163</v>
      </c>
      <c r="G622" s="204"/>
      <c r="H622" s="207">
        <v>9</v>
      </c>
      <c r="I622" s="204"/>
      <c r="J622" s="204"/>
      <c r="K622" s="204"/>
      <c r="L622" s="209"/>
      <c r="M622" s="210"/>
      <c r="N622" s="211"/>
      <c r="O622" s="211"/>
      <c r="P622" s="211"/>
      <c r="Q622" s="211"/>
      <c r="R622" s="211"/>
      <c r="S622" s="211"/>
      <c r="T622" s="212"/>
      <c r="AT622" s="213" t="s">
        <v>191</v>
      </c>
      <c r="AU622" s="213" t="s">
        <v>81</v>
      </c>
      <c r="AV622" s="14" t="s">
        <v>81</v>
      </c>
      <c r="AW622" s="14" t="s">
        <v>32</v>
      </c>
      <c r="AX622" s="14" t="s">
        <v>71</v>
      </c>
      <c r="AY622" s="213" t="s">
        <v>181</v>
      </c>
    </row>
    <row r="623" spans="2:51" s="15" customFormat="1" ht="12">
      <c r="B623" s="214"/>
      <c r="C623" s="215"/>
      <c r="D623" s="194" t="s">
        <v>191</v>
      </c>
      <c r="E623" s="216" t="s">
        <v>19</v>
      </c>
      <c r="F623" s="217" t="s">
        <v>196</v>
      </c>
      <c r="G623" s="215"/>
      <c r="H623" s="218">
        <v>9</v>
      </c>
      <c r="I623" s="215"/>
      <c r="J623" s="215"/>
      <c r="K623" s="215"/>
      <c r="L623" s="220"/>
      <c r="M623" s="221"/>
      <c r="N623" s="222"/>
      <c r="O623" s="222"/>
      <c r="P623" s="222"/>
      <c r="Q623" s="222"/>
      <c r="R623" s="222"/>
      <c r="S623" s="222"/>
      <c r="T623" s="223"/>
      <c r="AT623" s="224" t="s">
        <v>191</v>
      </c>
      <c r="AU623" s="224" t="s">
        <v>81</v>
      </c>
      <c r="AV623" s="15" t="s">
        <v>189</v>
      </c>
      <c r="AW623" s="15" t="s">
        <v>32</v>
      </c>
      <c r="AX623" s="15" t="s">
        <v>79</v>
      </c>
      <c r="AY623" s="224" t="s">
        <v>181</v>
      </c>
    </row>
    <row r="624" spans="2:51" s="13" customFormat="1" ht="12">
      <c r="B624" s="192"/>
      <c r="C624" s="193"/>
      <c r="D624" s="194" t="s">
        <v>191</v>
      </c>
      <c r="E624" s="195" t="s">
        <v>19</v>
      </c>
      <c r="F624" s="196" t="s">
        <v>254</v>
      </c>
      <c r="G624" s="193"/>
      <c r="H624" s="195" t="s">
        <v>19</v>
      </c>
      <c r="I624" s="193"/>
      <c r="J624" s="193"/>
      <c r="K624" s="193"/>
      <c r="L624" s="198"/>
      <c r="M624" s="199"/>
      <c r="N624" s="200"/>
      <c r="O624" s="200"/>
      <c r="P624" s="200"/>
      <c r="Q624" s="200"/>
      <c r="R624" s="200"/>
      <c r="S624" s="200"/>
      <c r="T624" s="201"/>
      <c r="AT624" s="202" t="s">
        <v>191</v>
      </c>
      <c r="AU624" s="202" t="s">
        <v>81</v>
      </c>
      <c r="AV624" s="13" t="s">
        <v>79</v>
      </c>
      <c r="AW624" s="13" t="s">
        <v>32</v>
      </c>
      <c r="AX624" s="13" t="s">
        <v>71</v>
      </c>
      <c r="AY624" s="202" t="s">
        <v>181</v>
      </c>
    </row>
    <row r="625" spans="1:65" s="2" customFormat="1" ht="16.5" customHeight="1">
      <c r="A625" s="34"/>
      <c r="B625" s="35"/>
      <c r="C625" s="178" t="s">
        <v>714</v>
      </c>
      <c r="D625" s="178" t="s">
        <v>183</v>
      </c>
      <c r="E625" s="179" t="s">
        <v>1164</v>
      </c>
      <c r="F625" s="180" t="s">
        <v>1165</v>
      </c>
      <c r="G625" s="181" t="s">
        <v>223</v>
      </c>
      <c r="H625" s="182">
        <v>6</v>
      </c>
      <c r="I625" s="241"/>
      <c r="J625" s="184">
        <f>ROUND(I625*H625,2)</f>
        <v>0</v>
      </c>
      <c r="K625" s="180" t="s">
        <v>187</v>
      </c>
      <c r="L625" s="185"/>
      <c r="M625" s="186" t="s">
        <v>19</v>
      </c>
      <c r="N625" s="187" t="s">
        <v>42</v>
      </c>
      <c r="O625" s="64"/>
      <c r="P625" s="188">
        <f>O625*H625</f>
        <v>0</v>
      </c>
      <c r="Q625" s="188">
        <v>0.00164</v>
      </c>
      <c r="R625" s="188">
        <f>Q625*H625</f>
        <v>0.00984</v>
      </c>
      <c r="S625" s="188">
        <v>0</v>
      </c>
      <c r="T625" s="189">
        <f>S625*H625</f>
        <v>0</v>
      </c>
      <c r="U625" s="34"/>
      <c r="V625" s="34"/>
      <c r="W625" s="34"/>
      <c r="X625" s="34"/>
      <c r="Y625" s="34"/>
      <c r="Z625" s="34"/>
      <c r="AA625" s="34"/>
      <c r="AB625" s="34"/>
      <c r="AC625" s="34"/>
      <c r="AD625" s="34"/>
      <c r="AE625" s="34"/>
      <c r="AR625" s="190" t="s">
        <v>188</v>
      </c>
      <c r="AT625" s="190" t="s">
        <v>183</v>
      </c>
      <c r="AU625" s="190" t="s">
        <v>81</v>
      </c>
      <c r="AY625" s="17" t="s">
        <v>181</v>
      </c>
      <c r="BE625" s="191">
        <f>IF(N625="základní",J625,0)</f>
        <v>0</v>
      </c>
      <c r="BF625" s="191">
        <f>IF(N625="snížená",J625,0)</f>
        <v>0</v>
      </c>
      <c r="BG625" s="191">
        <f>IF(N625="zákl. přenesená",J625,0)</f>
        <v>0</v>
      </c>
      <c r="BH625" s="191">
        <f>IF(N625="sníž. přenesená",J625,0)</f>
        <v>0</v>
      </c>
      <c r="BI625" s="191">
        <f>IF(N625="nulová",J625,0)</f>
        <v>0</v>
      </c>
      <c r="BJ625" s="17" t="s">
        <v>79</v>
      </c>
      <c r="BK625" s="191">
        <f>ROUND(I625*H625,2)</f>
        <v>0</v>
      </c>
      <c r="BL625" s="17" t="s">
        <v>189</v>
      </c>
      <c r="BM625" s="190" t="s">
        <v>1166</v>
      </c>
    </row>
    <row r="626" spans="2:51" s="13" customFormat="1" ht="12">
      <c r="B626" s="192"/>
      <c r="C626" s="193"/>
      <c r="D626" s="194" t="s">
        <v>191</v>
      </c>
      <c r="E626" s="195" t="s">
        <v>19</v>
      </c>
      <c r="F626" s="196" t="s">
        <v>1167</v>
      </c>
      <c r="G626" s="193"/>
      <c r="H626" s="195" t="s">
        <v>19</v>
      </c>
      <c r="I626" s="193"/>
      <c r="J626" s="193"/>
      <c r="K626" s="193"/>
      <c r="L626" s="198"/>
      <c r="M626" s="199"/>
      <c r="N626" s="200"/>
      <c r="O626" s="200"/>
      <c r="P626" s="200"/>
      <c r="Q626" s="200"/>
      <c r="R626" s="200"/>
      <c r="S626" s="200"/>
      <c r="T626" s="201"/>
      <c r="AT626" s="202" t="s">
        <v>191</v>
      </c>
      <c r="AU626" s="202" t="s">
        <v>81</v>
      </c>
      <c r="AV626" s="13" t="s">
        <v>79</v>
      </c>
      <c r="AW626" s="13" t="s">
        <v>32</v>
      </c>
      <c r="AX626" s="13" t="s">
        <v>71</v>
      </c>
      <c r="AY626" s="202" t="s">
        <v>181</v>
      </c>
    </row>
    <row r="627" spans="2:51" s="14" customFormat="1" ht="12">
      <c r="B627" s="203"/>
      <c r="C627" s="204"/>
      <c r="D627" s="194" t="s">
        <v>191</v>
      </c>
      <c r="E627" s="205" t="s">
        <v>19</v>
      </c>
      <c r="F627" s="206" t="s">
        <v>1168</v>
      </c>
      <c r="G627" s="204"/>
      <c r="H627" s="207">
        <v>6</v>
      </c>
      <c r="I627" s="204"/>
      <c r="J627" s="204"/>
      <c r="K627" s="204"/>
      <c r="L627" s="209"/>
      <c r="M627" s="210"/>
      <c r="N627" s="211"/>
      <c r="O627" s="211"/>
      <c r="P627" s="211"/>
      <c r="Q627" s="211"/>
      <c r="R627" s="211"/>
      <c r="S627" s="211"/>
      <c r="T627" s="212"/>
      <c r="AT627" s="213" t="s">
        <v>191</v>
      </c>
      <c r="AU627" s="213" t="s">
        <v>81</v>
      </c>
      <c r="AV627" s="14" t="s">
        <v>81</v>
      </c>
      <c r="AW627" s="14" t="s">
        <v>32</v>
      </c>
      <c r="AX627" s="14" t="s">
        <v>71</v>
      </c>
      <c r="AY627" s="213" t="s">
        <v>181</v>
      </c>
    </row>
    <row r="628" spans="2:51" s="15" customFormat="1" ht="12">
      <c r="B628" s="214"/>
      <c r="C628" s="215"/>
      <c r="D628" s="194" t="s">
        <v>191</v>
      </c>
      <c r="E628" s="216" t="s">
        <v>19</v>
      </c>
      <c r="F628" s="217" t="s">
        <v>196</v>
      </c>
      <c r="G628" s="215"/>
      <c r="H628" s="218">
        <v>6</v>
      </c>
      <c r="I628" s="215"/>
      <c r="J628" s="215"/>
      <c r="K628" s="215"/>
      <c r="L628" s="220"/>
      <c r="M628" s="221"/>
      <c r="N628" s="222"/>
      <c r="O628" s="222"/>
      <c r="P628" s="222"/>
      <c r="Q628" s="222"/>
      <c r="R628" s="222"/>
      <c r="S628" s="222"/>
      <c r="T628" s="223"/>
      <c r="AT628" s="224" t="s">
        <v>191</v>
      </c>
      <c r="AU628" s="224" t="s">
        <v>81</v>
      </c>
      <c r="AV628" s="15" t="s">
        <v>189</v>
      </c>
      <c r="AW628" s="15" t="s">
        <v>32</v>
      </c>
      <c r="AX628" s="15" t="s">
        <v>79</v>
      </c>
      <c r="AY628" s="224" t="s">
        <v>181</v>
      </c>
    </row>
    <row r="629" spans="2:51" s="13" customFormat="1" ht="12">
      <c r="B629" s="192"/>
      <c r="C629" s="193"/>
      <c r="D629" s="194" t="s">
        <v>191</v>
      </c>
      <c r="E629" s="195" t="s">
        <v>19</v>
      </c>
      <c r="F629" s="196" t="s">
        <v>254</v>
      </c>
      <c r="G629" s="193"/>
      <c r="H629" s="195" t="s">
        <v>19</v>
      </c>
      <c r="I629" s="193"/>
      <c r="J629" s="193"/>
      <c r="K629" s="193"/>
      <c r="L629" s="198"/>
      <c r="M629" s="199"/>
      <c r="N629" s="200"/>
      <c r="O629" s="200"/>
      <c r="P629" s="200"/>
      <c r="Q629" s="200"/>
      <c r="R629" s="200"/>
      <c r="S629" s="200"/>
      <c r="T629" s="201"/>
      <c r="AT629" s="202" t="s">
        <v>191</v>
      </c>
      <c r="AU629" s="202" t="s">
        <v>81</v>
      </c>
      <c r="AV629" s="13" t="s">
        <v>79</v>
      </c>
      <c r="AW629" s="13" t="s">
        <v>32</v>
      </c>
      <c r="AX629" s="13" t="s">
        <v>71</v>
      </c>
      <c r="AY629" s="202" t="s">
        <v>181</v>
      </c>
    </row>
    <row r="630" spans="1:65" s="2" customFormat="1" ht="16.5" customHeight="1">
      <c r="A630" s="34"/>
      <c r="B630" s="35"/>
      <c r="C630" s="178" t="s">
        <v>1169</v>
      </c>
      <c r="D630" s="178" t="s">
        <v>183</v>
      </c>
      <c r="E630" s="179" t="s">
        <v>1170</v>
      </c>
      <c r="F630" s="180" t="s">
        <v>1171</v>
      </c>
      <c r="G630" s="181" t="s">
        <v>223</v>
      </c>
      <c r="H630" s="182">
        <v>12</v>
      </c>
      <c r="I630" s="241"/>
      <c r="J630" s="184">
        <f>ROUND(I630*H630,2)</f>
        <v>0</v>
      </c>
      <c r="K630" s="180" t="s">
        <v>187</v>
      </c>
      <c r="L630" s="185"/>
      <c r="M630" s="186" t="s">
        <v>19</v>
      </c>
      <c r="N630" s="187" t="s">
        <v>42</v>
      </c>
      <c r="O630" s="64"/>
      <c r="P630" s="188">
        <f>O630*H630</f>
        <v>0</v>
      </c>
      <c r="Q630" s="188">
        <v>0.00167</v>
      </c>
      <c r="R630" s="188">
        <f>Q630*H630</f>
        <v>0.020040000000000002</v>
      </c>
      <c r="S630" s="188">
        <v>0</v>
      </c>
      <c r="T630" s="189">
        <f>S630*H630</f>
        <v>0</v>
      </c>
      <c r="U630" s="34"/>
      <c r="V630" s="34"/>
      <c r="W630" s="34"/>
      <c r="X630" s="34"/>
      <c r="Y630" s="34"/>
      <c r="Z630" s="34"/>
      <c r="AA630" s="34"/>
      <c r="AB630" s="34"/>
      <c r="AC630" s="34"/>
      <c r="AD630" s="34"/>
      <c r="AE630" s="34"/>
      <c r="AR630" s="190" t="s">
        <v>188</v>
      </c>
      <c r="AT630" s="190" t="s">
        <v>183</v>
      </c>
      <c r="AU630" s="190" t="s">
        <v>81</v>
      </c>
      <c r="AY630" s="17" t="s">
        <v>181</v>
      </c>
      <c r="BE630" s="191">
        <f>IF(N630="základní",J630,0)</f>
        <v>0</v>
      </c>
      <c r="BF630" s="191">
        <f>IF(N630="snížená",J630,0)</f>
        <v>0</v>
      </c>
      <c r="BG630" s="191">
        <f>IF(N630="zákl. přenesená",J630,0)</f>
        <v>0</v>
      </c>
      <c r="BH630" s="191">
        <f>IF(N630="sníž. přenesená",J630,0)</f>
        <v>0</v>
      </c>
      <c r="BI630" s="191">
        <f>IF(N630="nulová",J630,0)</f>
        <v>0</v>
      </c>
      <c r="BJ630" s="17" t="s">
        <v>79</v>
      </c>
      <c r="BK630" s="191">
        <f>ROUND(I630*H630,2)</f>
        <v>0</v>
      </c>
      <c r="BL630" s="17" t="s">
        <v>189</v>
      </c>
      <c r="BM630" s="190" t="s">
        <v>1172</v>
      </c>
    </row>
    <row r="631" spans="2:51" s="13" customFormat="1" ht="12">
      <c r="B631" s="192"/>
      <c r="C631" s="193"/>
      <c r="D631" s="194" t="s">
        <v>191</v>
      </c>
      <c r="E631" s="195" t="s">
        <v>19</v>
      </c>
      <c r="F631" s="196" t="s">
        <v>1139</v>
      </c>
      <c r="G631" s="193"/>
      <c r="H631" s="195" t="s">
        <v>19</v>
      </c>
      <c r="I631" s="193"/>
      <c r="J631" s="193"/>
      <c r="K631" s="193"/>
      <c r="L631" s="198"/>
      <c r="M631" s="199"/>
      <c r="N631" s="200"/>
      <c r="O631" s="200"/>
      <c r="P631" s="200"/>
      <c r="Q631" s="200"/>
      <c r="R631" s="200"/>
      <c r="S631" s="200"/>
      <c r="T631" s="201"/>
      <c r="AT631" s="202" t="s">
        <v>191</v>
      </c>
      <c r="AU631" s="202" t="s">
        <v>81</v>
      </c>
      <c r="AV631" s="13" t="s">
        <v>79</v>
      </c>
      <c r="AW631" s="13" t="s">
        <v>32</v>
      </c>
      <c r="AX631" s="13" t="s">
        <v>71</v>
      </c>
      <c r="AY631" s="202" t="s">
        <v>181</v>
      </c>
    </row>
    <row r="632" spans="2:51" s="14" customFormat="1" ht="12">
      <c r="B632" s="203"/>
      <c r="C632" s="204"/>
      <c r="D632" s="194" t="s">
        <v>191</v>
      </c>
      <c r="E632" s="205" t="s">
        <v>19</v>
      </c>
      <c r="F632" s="206" t="s">
        <v>1140</v>
      </c>
      <c r="G632" s="204"/>
      <c r="H632" s="207">
        <v>12</v>
      </c>
      <c r="I632" s="204"/>
      <c r="J632" s="204"/>
      <c r="K632" s="204"/>
      <c r="L632" s="209"/>
      <c r="M632" s="210"/>
      <c r="N632" s="211"/>
      <c r="O632" s="211"/>
      <c r="P632" s="211"/>
      <c r="Q632" s="211"/>
      <c r="R632" s="211"/>
      <c r="S632" s="211"/>
      <c r="T632" s="212"/>
      <c r="AT632" s="213" t="s">
        <v>191</v>
      </c>
      <c r="AU632" s="213" t="s">
        <v>81</v>
      </c>
      <c r="AV632" s="14" t="s">
        <v>81</v>
      </c>
      <c r="AW632" s="14" t="s">
        <v>32</v>
      </c>
      <c r="AX632" s="14" t="s">
        <v>71</v>
      </c>
      <c r="AY632" s="213" t="s">
        <v>181</v>
      </c>
    </row>
    <row r="633" spans="2:51" s="15" customFormat="1" ht="12">
      <c r="B633" s="214"/>
      <c r="C633" s="215"/>
      <c r="D633" s="194" t="s">
        <v>191</v>
      </c>
      <c r="E633" s="216" t="s">
        <v>19</v>
      </c>
      <c r="F633" s="217" t="s">
        <v>196</v>
      </c>
      <c r="G633" s="215"/>
      <c r="H633" s="218">
        <v>12</v>
      </c>
      <c r="I633" s="215"/>
      <c r="J633" s="215"/>
      <c r="K633" s="215"/>
      <c r="L633" s="220"/>
      <c r="M633" s="221"/>
      <c r="N633" s="222"/>
      <c r="O633" s="222"/>
      <c r="P633" s="222"/>
      <c r="Q633" s="222"/>
      <c r="R633" s="222"/>
      <c r="S633" s="222"/>
      <c r="T633" s="223"/>
      <c r="AT633" s="224" t="s">
        <v>191</v>
      </c>
      <c r="AU633" s="224" t="s">
        <v>81</v>
      </c>
      <c r="AV633" s="15" t="s">
        <v>189</v>
      </c>
      <c r="AW633" s="15" t="s">
        <v>32</v>
      </c>
      <c r="AX633" s="15" t="s">
        <v>79</v>
      </c>
      <c r="AY633" s="224" t="s">
        <v>181</v>
      </c>
    </row>
    <row r="634" spans="2:51" s="13" customFormat="1" ht="12">
      <c r="B634" s="192"/>
      <c r="C634" s="193"/>
      <c r="D634" s="194" t="s">
        <v>191</v>
      </c>
      <c r="E634" s="195" t="s">
        <v>19</v>
      </c>
      <c r="F634" s="196" t="s">
        <v>254</v>
      </c>
      <c r="G634" s="193"/>
      <c r="H634" s="195" t="s">
        <v>19</v>
      </c>
      <c r="I634" s="193"/>
      <c r="J634" s="193"/>
      <c r="K634" s="193"/>
      <c r="L634" s="198"/>
      <c r="M634" s="199"/>
      <c r="N634" s="200"/>
      <c r="O634" s="200"/>
      <c r="P634" s="200"/>
      <c r="Q634" s="200"/>
      <c r="R634" s="200"/>
      <c r="S634" s="200"/>
      <c r="T634" s="201"/>
      <c r="AT634" s="202" t="s">
        <v>191</v>
      </c>
      <c r="AU634" s="202" t="s">
        <v>81</v>
      </c>
      <c r="AV634" s="13" t="s">
        <v>79</v>
      </c>
      <c r="AW634" s="13" t="s">
        <v>32</v>
      </c>
      <c r="AX634" s="13" t="s">
        <v>71</v>
      </c>
      <c r="AY634" s="202" t="s">
        <v>181</v>
      </c>
    </row>
    <row r="635" spans="1:65" s="2" customFormat="1" ht="16.5" customHeight="1">
      <c r="A635" s="34"/>
      <c r="B635" s="35"/>
      <c r="C635" s="178" t="s">
        <v>1173</v>
      </c>
      <c r="D635" s="178" t="s">
        <v>183</v>
      </c>
      <c r="E635" s="179" t="s">
        <v>1174</v>
      </c>
      <c r="F635" s="180" t="s">
        <v>1175</v>
      </c>
      <c r="G635" s="181" t="s">
        <v>223</v>
      </c>
      <c r="H635" s="182">
        <v>9</v>
      </c>
      <c r="I635" s="241"/>
      <c r="J635" s="184">
        <f>ROUND(I635*H635,2)</f>
        <v>0</v>
      </c>
      <c r="K635" s="180" t="s">
        <v>187</v>
      </c>
      <c r="L635" s="185"/>
      <c r="M635" s="186" t="s">
        <v>19</v>
      </c>
      <c r="N635" s="187" t="s">
        <v>42</v>
      </c>
      <c r="O635" s="64"/>
      <c r="P635" s="188">
        <f>O635*H635</f>
        <v>0</v>
      </c>
      <c r="Q635" s="188">
        <v>0.0017</v>
      </c>
      <c r="R635" s="188">
        <f>Q635*H635</f>
        <v>0.0153</v>
      </c>
      <c r="S635" s="188">
        <v>0</v>
      </c>
      <c r="T635" s="189">
        <f>S635*H635</f>
        <v>0</v>
      </c>
      <c r="U635" s="34"/>
      <c r="V635" s="34"/>
      <c r="W635" s="34"/>
      <c r="X635" s="34"/>
      <c r="Y635" s="34"/>
      <c r="Z635" s="34"/>
      <c r="AA635" s="34"/>
      <c r="AB635" s="34"/>
      <c r="AC635" s="34"/>
      <c r="AD635" s="34"/>
      <c r="AE635" s="34"/>
      <c r="AR635" s="190" t="s">
        <v>188</v>
      </c>
      <c r="AT635" s="190" t="s">
        <v>183</v>
      </c>
      <c r="AU635" s="190" t="s">
        <v>81</v>
      </c>
      <c r="AY635" s="17" t="s">
        <v>181</v>
      </c>
      <c r="BE635" s="191">
        <f>IF(N635="základní",J635,0)</f>
        <v>0</v>
      </c>
      <c r="BF635" s="191">
        <f>IF(N635="snížená",J635,0)</f>
        <v>0</v>
      </c>
      <c r="BG635" s="191">
        <f>IF(N635="zákl. přenesená",J635,0)</f>
        <v>0</v>
      </c>
      <c r="BH635" s="191">
        <f>IF(N635="sníž. přenesená",J635,0)</f>
        <v>0</v>
      </c>
      <c r="BI635" s="191">
        <f>IF(N635="nulová",J635,0)</f>
        <v>0</v>
      </c>
      <c r="BJ635" s="17" t="s">
        <v>79</v>
      </c>
      <c r="BK635" s="191">
        <f>ROUND(I635*H635,2)</f>
        <v>0</v>
      </c>
      <c r="BL635" s="17" t="s">
        <v>189</v>
      </c>
      <c r="BM635" s="190" t="s">
        <v>1176</v>
      </c>
    </row>
    <row r="636" spans="2:51" s="13" customFormat="1" ht="12">
      <c r="B636" s="192"/>
      <c r="C636" s="193"/>
      <c r="D636" s="194" t="s">
        <v>191</v>
      </c>
      <c r="E636" s="195" t="s">
        <v>19</v>
      </c>
      <c r="F636" s="196" t="s">
        <v>1177</v>
      </c>
      <c r="G636" s="193"/>
      <c r="H636" s="195" t="s">
        <v>19</v>
      </c>
      <c r="I636" s="193"/>
      <c r="J636" s="193"/>
      <c r="K636" s="193"/>
      <c r="L636" s="198"/>
      <c r="M636" s="199"/>
      <c r="N636" s="200"/>
      <c r="O636" s="200"/>
      <c r="P636" s="200"/>
      <c r="Q636" s="200"/>
      <c r="R636" s="200"/>
      <c r="S636" s="200"/>
      <c r="T636" s="201"/>
      <c r="AT636" s="202" t="s">
        <v>191</v>
      </c>
      <c r="AU636" s="202" t="s">
        <v>81</v>
      </c>
      <c r="AV636" s="13" t="s">
        <v>79</v>
      </c>
      <c r="AW636" s="13" t="s">
        <v>32</v>
      </c>
      <c r="AX636" s="13" t="s">
        <v>71</v>
      </c>
      <c r="AY636" s="202" t="s">
        <v>181</v>
      </c>
    </row>
    <row r="637" spans="2:51" s="14" customFormat="1" ht="12">
      <c r="B637" s="203"/>
      <c r="C637" s="204"/>
      <c r="D637" s="194" t="s">
        <v>191</v>
      </c>
      <c r="E637" s="205" t="s">
        <v>19</v>
      </c>
      <c r="F637" s="206" t="s">
        <v>1163</v>
      </c>
      <c r="G637" s="204"/>
      <c r="H637" s="207">
        <v>9</v>
      </c>
      <c r="I637" s="204"/>
      <c r="J637" s="204"/>
      <c r="K637" s="204"/>
      <c r="L637" s="209"/>
      <c r="M637" s="210"/>
      <c r="N637" s="211"/>
      <c r="O637" s="211"/>
      <c r="P637" s="211"/>
      <c r="Q637" s="211"/>
      <c r="R637" s="211"/>
      <c r="S637" s="211"/>
      <c r="T637" s="212"/>
      <c r="AT637" s="213" t="s">
        <v>191</v>
      </c>
      <c r="AU637" s="213" t="s">
        <v>81</v>
      </c>
      <c r="AV637" s="14" t="s">
        <v>81</v>
      </c>
      <c r="AW637" s="14" t="s">
        <v>32</v>
      </c>
      <c r="AX637" s="14" t="s">
        <v>71</v>
      </c>
      <c r="AY637" s="213" t="s">
        <v>181</v>
      </c>
    </row>
    <row r="638" spans="2:51" s="15" customFormat="1" ht="12">
      <c r="B638" s="214"/>
      <c r="C638" s="215"/>
      <c r="D638" s="194" t="s">
        <v>191</v>
      </c>
      <c r="E638" s="216" t="s">
        <v>19</v>
      </c>
      <c r="F638" s="217" t="s">
        <v>196</v>
      </c>
      <c r="G638" s="215"/>
      <c r="H638" s="218">
        <v>9</v>
      </c>
      <c r="I638" s="215"/>
      <c r="J638" s="215"/>
      <c r="K638" s="215"/>
      <c r="L638" s="220"/>
      <c r="M638" s="221"/>
      <c r="N638" s="222"/>
      <c r="O638" s="222"/>
      <c r="P638" s="222"/>
      <c r="Q638" s="222"/>
      <c r="R638" s="222"/>
      <c r="S638" s="222"/>
      <c r="T638" s="223"/>
      <c r="AT638" s="224" t="s">
        <v>191</v>
      </c>
      <c r="AU638" s="224" t="s">
        <v>81</v>
      </c>
      <c r="AV638" s="15" t="s">
        <v>189</v>
      </c>
      <c r="AW638" s="15" t="s">
        <v>32</v>
      </c>
      <c r="AX638" s="15" t="s">
        <v>79</v>
      </c>
      <c r="AY638" s="224" t="s">
        <v>181</v>
      </c>
    </row>
    <row r="639" spans="2:51" s="13" customFormat="1" ht="12">
      <c r="B639" s="192"/>
      <c r="C639" s="193"/>
      <c r="D639" s="194" t="s">
        <v>191</v>
      </c>
      <c r="E639" s="195" t="s">
        <v>19</v>
      </c>
      <c r="F639" s="196" t="s">
        <v>254</v>
      </c>
      <c r="G639" s="193"/>
      <c r="H639" s="195" t="s">
        <v>19</v>
      </c>
      <c r="I639" s="193"/>
      <c r="J639" s="193"/>
      <c r="K639" s="193"/>
      <c r="L639" s="198"/>
      <c r="M639" s="199"/>
      <c r="N639" s="200"/>
      <c r="O639" s="200"/>
      <c r="P639" s="200"/>
      <c r="Q639" s="200"/>
      <c r="R639" s="200"/>
      <c r="S639" s="200"/>
      <c r="T639" s="201"/>
      <c r="AT639" s="202" t="s">
        <v>191</v>
      </c>
      <c r="AU639" s="202" t="s">
        <v>81</v>
      </c>
      <c r="AV639" s="13" t="s">
        <v>79</v>
      </c>
      <c r="AW639" s="13" t="s">
        <v>32</v>
      </c>
      <c r="AX639" s="13" t="s">
        <v>71</v>
      </c>
      <c r="AY639" s="202" t="s">
        <v>181</v>
      </c>
    </row>
    <row r="640" spans="1:65" s="2" customFormat="1" ht="16.5" customHeight="1">
      <c r="A640" s="34"/>
      <c r="B640" s="35"/>
      <c r="C640" s="178" t="s">
        <v>1178</v>
      </c>
      <c r="D640" s="178" t="s">
        <v>183</v>
      </c>
      <c r="E640" s="179" t="s">
        <v>1179</v>
      </c>
      <c r="F640" s="180" t="s">
        <v>1180</v>
      </c>
      <c r="G640" s="181" t="s">
        <v>223</v>
      </c>
      <c r="H640" s="182">
        <v>1</v>
      </c>
      <c r="I640" s="241"/>
      <c r="J640" s="184">
        <f>ROUND(I640*H640,2)</f>
        <v>0</v>
      </c>
      <c r="K640" s="180" t="s">
        <v>187</v>
      </c>
      <c r="L640" s="185"/>
      <c r="M640" s="186" t="s">
        <v>19</v>
      </c>
      <c r="N640" s="187" t="s">
        <v>42</v>
      </c>
      <c r="O640" s="64"/>
      <c r="P640" s="188">
        <f>O640*H640</f>
        <v>0</v>
      </c>
      <c r="Q640" s="188">
        <v>0.00175</v>
      </c>
      <c r="R640" s="188">
        <f>Q640*H640</f>
        <v>0.00175</v>
      </c>
      <c r="S640" s="188">
        <v>0</v>
      </c>
      <c r="T640" s="189">
        <f>S640*H640</f>
        <v>0</v>
      </c>
      <c r="U640" s="34"/>
      <c r="V640" s="34"/>
      <c r="W640" s="34"/>
      <c r="X640" s="34"/>
      <c r="Y640" s="34"/>
      <c r="Z640" s="34"/>
      <c r="AA640" s="34"/>
      <c r="AB640" s="34"/>
      <c r="AC640" s="34"/>
      <c r="AD640" s="34"/>
      <c r="AE640" s="34"/>
      <c r="AR640" s="190" t="s">
        <v>188</v>
      </c>
      <c r="AT640" s="190" t="s">
        <v>183</v>
      </c>
      <c r="AU640" s="190" t="s">
        <v>81</v>
      </c>
      <c r="AY640" s="17" t="s">
        <v>181</v>
      </c>
      <c r="BE640" s="191">
        <f>IF(N640="základní",J640,0)</f>
        <v>0</v>
      </c>
      <c r="BF640" s="191">
        <f>IF(N640="snížená",J640,0)</f>
        <v>0</v>
      </c>
      <c r="BG640" s="191">
        <f>IF(N640="zákl. přenesená",J640,0)</f>
        <v>0</v>
      </c>
      <c r="BH640" s="191">
        <f>IF(N640="sníž. přenesená",J640,0)</f>
        <v>0</v>
      </c>
      <c r="BI640" s="191">
        <f>IF(N640="nulová",J640,0)</f>
        <v>0</v>
      </c>
      <c r="BJ640" s="17" t="s">
        <v>79</v>
      </c>
      <c r="BK640" s="191">
        <f>ROUND(I640*H640,2)</f>
        <v>0</v>
      </c>
      <c r="BL640" s="17" t="s">
        <v>189</v>
      </c>
      <c r="BM640" s="190" t="s">
        <v>1181</v>
      </c>
    </row>
    <row r="641" spans="2:51" s="13" customFormat="1" ht="12">
      <c r="B641" s="192"/>
      <c r="C641" s="193"/>
      <c r="D641" s="194" t="s">
        <v>191</v>
      </c>
      <c r="E641" s="195" t="s">
        <v>19</v>
      </c>
      <c r="F641" s="196" t="s">
        <v>1130</v>
      </c>
      <c r="G641" s="193"/>
      <c r="H641" s="195" t="s">
        <v>19</v>
      </c>
      <c r="I641" s="193"/>
      <c r="J641" s="193"/>
      <c r="K641" s="193"/>
      <c r="L641" s="198"/>
      <c r="M641" s="199"/>
      <c r="N641" s="200"/>
      <c r="O641" s="200"/>
      <c r="P641" s="200"/>
      <c r="Q641" s="200"/>
      <c r="R641" s="200"/>
      <c r="S641" s="200"/>
      <c r="T641" s="201"/>
      <c r="AT641" s="202" t="s">
        <v>191</v>
      </c>
      <c r="AU641" s="202" t="s">
        <v>81</v>
      </c>
      <c r="AV641" s="13" t="s">
        <v>79</v>
      </c>
      <c r="AW641" s="13" t="s">
        <v>32</v>
      </c>
      <c r="AX641" s="13" t="s">
        <v>71</v>
      </c>
      <c r="AY641" s="202" t="s">
        <v>181</v>
      </c>
    </row>
    <row r="642" spans="2:51" s="14" customFormat="1" ht="12">
      <c r="B642" s="203"/>
      <c r="C642" s="204"/>
      <c r="D642" s="194" t="s">
        <v>191</v>
      </c>
      <c r="E642" s="205" t="s">
        <v>19</v>
      </c>
      <c r="F642" s="206" t="s">
        <v>79</v>
      </c>
      <c r="G642" s="204"/>
      <c r="H642" s="207">
        <v>1</v>
      </c>
      <c r="I642" s="204"/>
      <c r="J642" s="204"/>
      <c r="K642" s="204"/>
      <c r="L642" s="209"/>
      <c r="M642" s="210"/>
      <c r="N642" s="211"/>
      <c r="O642" s="211"/>
      <c r="P642" s="211"/>
      <c r="Q642" s="211"/>
      <c r="R642" s="211"/>
      <c r="S642" s="211"/>
      <c r="T642" s="212"/>
      <c r="AT642" s="213" t="s">
        <v>191</v>
      </c>
      <c r="AU642" s="213" t="s">
        <v>81</v>
      </c>
      <c r="AV642" s="14" t="s">
        <v>81</v>
      </c>
      <c r="AW642" s="14" t="s">
        <v>32</v>
      </c>
      <c r="AX642" s="14" t="s">
        <v>71</v>
      </c>
      <c r="AY642" s="213" t="s">
        <v>181</v>
      </c>
    </row>
    <row r="643" spans="2:51" s="15" customFormat="1" ht="12">
      <c r="B643" s="214"/>
      <c r="C643" s="215"/>
      <c r="D643" s="194" t="s">
        <v>191</v>
      </c>
      <c r="E643" s="216" t="s">
        <v>19</v>
      </c>
      <c r="F643" s="217" t="s">
        <v>196</v>
      </c>
      <c r="G643" s="215"/>
      <c r="H643" s="218">
        <v>1</v>
      </c>
      <c r="I643" s="215"/>
      <c r="J643" s="215"/>
      <c r="K643" s="215"/>
      <c r="L643" s="220"/>
      <c r="M643" s="221"/>
      <c r="N643" s="222"/>
      <c r="O643" s="222"/>
      <c r="P643" s="222"/>
      <c r="Q643" s="222"/>
      <c r="R643" s="222"/>
      <c r="S643" s="222"/>
      <c r="T643" s="223"/>
      <c r="AT643" s="224" t="s">
        <v>191</v>
      </c>
      <c r="AU643" s="224" t="s">
        <v>81</v>
      </c>
      <c r="AV643" s="15" t="s">
        <v>189</v>
      </c>
      <c r="AW643" s="15" t="s">
        <v>32</v>
      </c>
      <c r="AX643" s="15" t="s">
        <v>79</v>
      </c>
      <c r="AY643" s="224" t="s">
        <v>181</v>
      </c>
    </row>
    <row r="644" spans="2:51" s="13" customFormat="1" ht="12">
      <c r="B644" s="192"/>
      <c r="C644" s="193"/>
      <c r="D644" s="194" t="s">
        <v>191</v>
      </c>
      <c r="E644" s="195" t="s">
        <v>19</v>
      </c>
      <c r="F644" s="196" t="s">
        <v>254</v>
      </c>
      <c r="G644" s="193"/>
      <c r="H644" s="195" t="s">
        <v>19</v>
      </c>
      <c r="I644" s="193"/>
      <c r="J644" s="193"/>
      <c r="K644" s="193"/>
      <c r="L644" s="198"/>
      <c r="M644" s="199"/>
      <c r="N644" s="200"/>
      <c r="O644" s="200"/>
      <c r="P644" s="200"/>
      <c r="Q644" s="200"/>
      <c r="R644" s="200"/>
      <c r="S644" s="200"/>
      <c r="T644" s="201"/>
      <c r="AT644" s="202" t="s">
        <v>191</v>
      </c>
      <c r="AU644" s="202" t="s">
        <v>81</v>
      </c>
      <c r="AV644" s="13" t="s">
        <v>79</v>
      </c>
      <c r="AW644" s="13" t="s">
        <v>32</v>
      </c>
      <c r="AX644" s="13" t="s">
        <v>71</v>
      </c>
      <c r="AY644" s="202" t="s">
        <v>181</v>
      </c>
    </row>
    <row r="645" spans="1:65" s="2" customFormat="1" ht="16.5" customHeight="1">
      <c r="A645" s="34"/>
      <c r="B645" s="35"/>
      <c r="C645" s="178" t="s">
        <v>1182</v>
      </c>
      <c r="D645" s="178" t="s">
        <v>183</v>
      </c>
      <c r="E645" s="179" t="s">
        <v>1183</v>
      </c>
      <c r="F645" s="180" t="s">
        <v>1184</v>
      </c>
      <c r="G645" s="181" t="s">
        <v>223</v>
      </c>
      <c r="H645" s="182">
        <v>8</v>
      </c>
      <c r="I645" s="241"/>
      <c r="J645" s="184">
        <f>ROUND(I645*H645,2)</f>
        <v>0</v>
      </c>
      <c r="K645" s="180" t="s">
        <v>187</v>
      </c>
      <c r="L645" s="185"/>
      <c r="M645" s="186" t="s">
        <v>19</v>
      </c>
      <c r="N645" s="187" t="s">
        <v>42</v>
      </c>
      <c r="O645" s="64"/>
      <c r="P645" s="188">
        <f>O645*H645</f>
        <v>0</v>
      </c>
      <c r="Q645" s="188">
        <v>0.00179</v>
      </c>
      <c r="R645" s="188">
        <f>Q645*H645</f>
        <v>0.01432</v>
      </c>
      <c r="S645" s="188">
        <v>0</v>
      </c>
      <c r="T645" s="189">
        <f>S645*H645</f>
        <v>0</v>
      </c>
      <c r="U645" s="34"/>
      <c r="V645" s="34"/>
      <c r="W645" s="34"/>
      <c r="X645" s="34"/>
      <c r="Y645" s="34"/>
      <c r="Z645" s="34"/>
      <c r="AA645" s="34"/>
      <c r="AB645" s="34"/>
      <c r="AC645" s="34"/>
      <c r="AD645" s="34"/>
      <c r="AE645" s="34"/>
      <c r="AR645" s="190" t="s">
        <v>188</v>
      </c>
      <c r="AT645" s="190" t="s">
        <v>183</v>
      </c>
      <c r="AU645" s="190" t="s">
        <v>81</v>
      </c>
      <c r="AY645" s="17" t="s">
        <v>181</v>
      </c>
      <c r="BE645" s="191">
        <f>IF(N645="základní",J645,0)</f>
        <v>0</v>
      </c>
      <c r="BF645" s="191">
        <f>IF(N645="snížená",J645,0)</f>
        <v>0</v>
      </c>
      <c r="BG645" s="191">
        <f>IF(N645="zákl. přenesená",J645,0)</f>
        <v>0</v>
      </c>
      <c r="BH645" s="191">
        <f>IF(N645="sníž. přenesená",J645,0)</f>
        <v>0</v>
      </c>
      <c r="BI645" s="191">
        <f>IF(N645="nulová",J645,0)</f>
        <v>0</v>
      </c>
      <c r="BJ645" s="17" t="s">
        <v>79</v>
      </c>
      <c r="BK645" s="191">
        <f>ROUND(I645*H645,2)</f>
        <v>0</v>
      </c>
      <c r="BL645" s="17" t="s">
        <v>189</v>
      </c>
      <c r="BM645" s="190" t="s">
        <v>1185</v>
      </c>
    </row>
    <row r="646" spans="2:51" s="13" customFormat="1" ht="12">
      <c r="B646" s="192"/>
      <c r="C646" s="193"/>
      <c r="D646" s="194" t="s">
        <v>191</v>
      </c>
      <c r="E646" s="195" t="s">
        <v>19</v>
      </c>
      <c r="F646" s="196" t="s">
        <v>1157</v>
      </c>
      <c r="G646" s="193"/>
      <c r="H646" s="195" t="s">
        <v>19</v>
      </c>
      <c r="I646" s="193"/>
      <c r="J646" s="193"/>
      <c r="K646" s="193"/>
      <c r="L646" s="198"/>
      <c r="M646" s="199"/>
      <c r="N646" s="200"/>
      <c r="O646" s="200"/>
      <c r="P646" s="200"/>
      <c r="Q646" s="200"/>
      <c r="R646" s="200"/>
      <c r="S646" s="200"/>
      <c r="T646" s="201"/>
      <c r="AT646" s="202" t="s">
        <v>191</v>
      </c>
      <c r="AU646" s="202" t="s">
        <v>81</v>
      </c>
      <c r="AV646" s="13" t="s">
        <v>79</v>
      </c>
      <c r="AW646" s="13" t="s">
        <v>32</v>
      </c>
      <c r="AX646" s="13" t="s">
        <v>71</v>
      </c>
      <c r="AY646" s="202" t="s">
        <v>181</v>
      </c>
    </row>
    <row r="647" spans="2:51" s="14" customFormat="1" ht="12">
      <c r="B647" s="203"/>
      <c r="C647" s="204"/>
      <c r="D647" s="194" t="s">
        <v>191</v>
      </c>
      <c r="E647" s="205" t="s">
        <v>19</v>
      </c>
      <c r="F647" s="206" t="s">
        <v>1186</v>
      </c>
      <c r="G647" s="204"/>
      <c r="H647" s="207">
        <v>8</v>
      </c>
      <c r="I647" s="204"/>
      <c r="J647" s="204"/>
      <c r="K647" s="204"/>
      <c r="L647" s="209"/>
      <c r="M647" s="210"/>
      <c r="N647" s="211"/>
      <c r="O647" s="211"/>
      <c r="P647" s="211"/>
      <c r="Q647" s="211"/>
      <c r="R647" s="211"/>
      <c r="S647" s="211"/>
      <c r="T647" s="212"/>
      <c r="AT647" s="213" t="s">
        <v>191</v>
      </c>
      <c r="AU647" s="213" t="s">
        <v>81</v>
      </c>
      <c r="AV647" s="14" t="s">
        <v>81</v>
      </c>
      <c r="AW647" s="14" t="s">
        <v>32</v>
      </c>
      <c r="AX647" s="14" t="s">
        <v>71</v>
      </c>
      <c r="AY647" s="213" t="s">
        <v>181</v>
      </c>
    </row>
    <row r="648" spans="2:51" s="15" customFormat="1" ht="12">
      <c r="B648" s="214"/>
      <c r="C648" s="215"/>
      <c r="D648" s="194" t="s">
        <v>191</v>
      </c>
      <c r="E648" s="216" t="s">
        <v>19</v>
      </c>
      <c r="F648" s="217" t="s">
        <v>196</v>
      </c>
      <c r="G648" s="215"/>
      <c r="H648" s="218">
        <v>8</v>
      </c>
      <c r="I648" s="215"/>
      <c r="J648" s="215"/>
      <c r="K648" s="215"/>
      <c r="L648" s="220"/>
      <c r="M648" s="221"/>
      <c r="N648" s="222"/>
      <c r="O648" s="222"/>
      <c r="P648" s="222"/>
      <c r="Q648" s="222"/>
      <c r="R648" s="222"/>
      <c r="S648" s="222"/>
      <c r="T648" s="223"/>
      <c r="AT648" s="224" t="s">
        <v>191</v>
      </c>
      <c r="AU648" s="224" t="s">
        <v>81</v>
      </c>
      <c r="AV648" s="15" t="s">
        <v>189</v>
      </c>
      <c r="AW648" s="15" t="s">
        <v>32</v>
      </c>
      <c r="AX648" s="15" t="s">
        <v>79</v>
      </c>
      <c r="AY648" s="224" t="s">
        <v>181</v>
      </c>
    </row>
    <row r="649" spans="2:51" s="13" customFormat="1" ht="12">
      <c r="B649" s="192"/>
      <c r="C649" s="193"/>
      <c r="D649" s="194" t="s">
        <v>191</v>
      </c>
      <c r="E649" s="195" t="s">
        <v>19</v>
      </c>
      <c r="F649" s="196" t="s">
        <v>254</v>
      </c>
      <c r="G649" s="193"/>
      <c r="H649" s="195" t="s">
        <v>19</v>
      </c>
      <c r="I649" s="193"/>
      <c r="J649" s="193"/>
      <c r="K649" s="193"/>
      <c r="L649" s="198"/>
      <c r="M649" s="199"/>
      <c r="N649" s="200"/>
      <c r="O649" s="200"/>
      <c r="P649" s="200"/>
      <c r="Q649" s="200"/>
      <c r="R649" s="200"/>
      <c r="S649" s="200"/>
      <c r="T649" s="201"/>
      <c r="AT649" s="202" t="s">
        <v>191</v>
      </c>
      <c r="AU649" s="202" t="s">
        <v>81</v>
      </c>
      <c r="AV649" s="13" t="s">
        <v>79</v>
      </c>
      <c r="AW649" s="13" t="s">
        <v>32</v>
      </c>
      <c r="AX649" s="13" t="s">
        <v>71</v>
      </c>
      <c r="AY649" s="202" t="s">
        <v>181</v>
      </c>
    </row>
    <row r="650" spans="1:65" s="2" customFormat="1" ht="16.5" customHeight="1">
      <c r="A650" s="34"/>
      <c r="B650" s="35"/>
      <c r="C650" s="178" t="s">
        <v>1187</v>
      </c>
      <c r="D650" s="178" t="s">
        <v>183</v>
      </c>
      <c r="E650" s="179" t="s">
        <v>1188</v>
      </c>
      <c r="F650" s="180" t="s">
        <v>1189</v>
      </c>
      <c r="G650" s="181" t="s">
        <v>223</v>
      </c>
      <c r="H650" s="182">
        <v>3</v>
      </c>
      <c r="I650" s="241"/>
      <c r="J650" s="184">
        <f>ROUND(I650*H650,2)</f>
        <v>0</v>
      </c>
      <c r="K650" s="180" t="s">
        <v>187</v>
      </c>
      <c r="L650" s="185"/>
      <c r="M650" s="186" t="s">
        <v>19</v>
      </c>
      <c r="N650" s="187" t="s">
        <v>42</v>
      </c>
      <c r="O650" s="64"/>
      <c r="P650" s="188">
        <f>O650*H650</f>
        <v>0</v>
      </c>
      <c r="Q650" s="188">
        <v>0.00182</v>
      </c>
      <c r="R650" s="188">
        <f>Q650*H650</f>
        <v>0.00546</v>
      </c>
      <c r="S650" s="188">
        <v>0</v>
      </c>
      <c r="T650" s="189">
        <f>S650*H650</f>
        <v>0</v>
      </c>
      <c r="U650" s="34"/>
      <c r="V650" s="34"/>
      <c r="W650" s="34"/>
      <c r="X650" s="34"/>
      <c r="Y650" s="34"/>
      <c r="Z650" s="34"/>
      <c r="AA650" s="34"/>
      <c r="AB650" s="34"/>
      <c r="AC650" s="34"/>
      <c r="AD650" s="34"/>
      <c r="AE650" s="34"/>
      <c r="AR650" s="190" t="s">
        <v>188</v>
      </c>
      <c r="AT650" s="190" t="s">
        <v>183</v>
      </c>
      <c r="AU650" s="190" t="s">
        <v>81</v>
      </c>
      <c r="AY650" s="17" t="s">
        <v>181</v>
      </c>
      <c r="BE650" s="191">
        <f>IF(N650="základní",J650,0)</f>
        <v>0</v>
      </c>
      <c r="BF650" s="191">
        <f>IF(N650="snížená",J650,0)</f>
        <v>0</v>
      </c>
      <c r="BG650" s="191">
        <f>IF(N650="zákl. přenesená",J650,0)</f>
        <v>0</v>
      </c>
      <c r="BH650" s="191">
        <f>IF(N650="sníž. přenesená",J650,0)</f>
        <v>0</v>
      </c>
      <c r="BI650" s="191">
        <f>IF(N650="nulová",J650,0)</f>
        <v>0</v>
      </c>
      <c r="BJ650" s="17" t="s">
        <v>79</v>
      </c>
      <c r="BK650" s="191">
        <f>ROUND(I650*H650,2)</f>
        <v>0</v>
      </c>
      <c r="BL650" s="17" t="s">
        <v>189</v>
      </c>
      <c r="BM650" s="190" t="s">
        <v>1190</v>
      </c>
    </row>
    <row r="651" spans="2:51" s="13" customFormat="1" ht="12">
      <c r="B651" s="192"/>
      <c r="C651" s="193"/>
      <c r="D651" s="194" t="s">
        <v>191</v>
      </c>
      <c r="E651" s="195" t="s">
        <v>19</v>
      </c>
      <c r="F651" s="196" t="s">
        <v>1152</v>
      </c>
      <c r="G651" s="193"/>
      <c r="H651" s="195" t="s">
        <v>19</v>
      </c>
      <c r="I651" s="193"/>
      <c r="J651" s="193"/>
      <c r="K651" s="193"/>
      <c r="L651" s="198"/>
      <c r="M651" s="199"/>
      <c r="N651" s="200"/>
      <c r="O651" s="200"/>
      <c r="P651" s="200"/>
      <c r="Q651" s="200"/>
      <c r="R651" s="200"/>
      <c r="S651" s="200"/>
      <c r="T651" s="201"/>
      <c r="AT651" s="202" t="s">
        <v>191</v>
      </c>
      <c r="AU651" s="202" t="s">
        <v>81</v>
      </c>
      <c r="AV651" s="13" t="s">
        <v>79</v>
      </c>
      <c r="AW651" s="13" t="s">
        <v>32</v>
      </c>
      <c r="AX651" s="13" t="s">
        <v>71</v>
      </c>
      <c r="AY651" s="202" t="s">
        <v>181</v>
      </c>
    </row>
    <row r="652" spans="2:51" s="14" customFormat="1" ht="12">
      <c r="B652" s="203"/>
      <c r="C652" s="204"/>
      <c r="D652" s="194" t="s">
        <v>191</v>
      </c>
      <c r="E652" s="205" t="s">
        <v>19</v>
      </c>
      <c r="F652" s="206" t="s">
        <v>1153</v>
      </c>
      <c r="G652" s="204"/>
      <c r="H652" s="207">
        <v>3</v>
      </c>
      <c r="I652" s="204"/>
      <c r="J652" s="204"/>
      <c r="K652" s="204"/>
      <c r="L652" s="209"/>
      <c r="M652" s="210"/>
      <c r="N652" s="211"/>
      <c r="O652" s="211"/>
      <c r="P652" s="211"/>
      <c r="Q652" s="211"/>
      <c r="R652" s="211"/>
      <c r="S652" s="211"/>
      <c r="T652" s="212"/>
      <c r="AT652" s="213" t="s">
        <v>191</v>
      </c>
      <c r="AU652" s="213" t="s">
        <v>81</v>
      </c>
      <c r="AV652" s="14" t="s">
        <v>81</v>
      </c>
      <c r="AW652" s="14" t="s">
        <v>32</v>
      </c>
      <c r="AX652" s="14" t="s">
        <v>71</v>
      </c>
      <c r="AY652" s="213" t="s">
        <v>181</v>
      </c>
    </row>
    <row r="653" spans="2:51" s="15" customFormat="1" ht="12">
      <c r="B653" s="214"/>
      <c r="C653" s="215"/>
      <c r="D653" s="194" t="s">
        <v>191</v>
      </c>
      <c r="E653" s="216" t="s">
        <v>19</v>
      </c>
      <c r="F653" s="217" t="s">
        <v>196</v>
      </c>
      <c r="G653" s="215"/>
      <c r="H653" s="218">
        <v>3</v>
      </c>
      <c r="I653" s="215"/>
      <c r="J653" s="215"/>
      <c r="K653" s="215"/>
      <c r="L653" s="220"/>
      <c r="M653" s="221"/>
      <c r="N653" s="222"/>
      <c r="O653" s="222"/>
      <c r="P653" s="222"/>
      <c r="Q653" s="222"/>
      <c r="R653" s="222"/>
      <c r="S653" s="222"/>
      <c r="T653" s="223"/>
      <c r="AT653" s="224" t="s">
        <v>191</v>
      </c>
      <c r="AU653" s="224" t="s">
        <v>81</v>
      </c>
      <c r="AV653" s="15" t="s">
        <v>189</v>
      </c>
      <c r="AW653" s="15" t="s">
        <v>32</v>
      </c>
      <c r="AX653" s="15" t="s">
        <v>79</v>
      </c>
      <c r="AY653" s="224" t="s">
        <v>181</v>
      </c>
    </row>
    <row r="654" spans="2:51" s="13" customFormat="1" ht="12">
      <c r="B654" s="192"/>
      <c r="C654" s="193"/>
      <c r="D654" s="194" t="s">
        <v>191</v>
      </c>
      <c r="E654" s="195" t="s">
        <v>19</v>
      </c>
      <c r="F654" s="196" t="s">
        <v>254</v>
      </c>
      <c r="G654" s="193"/>
      <c r="H654" s="195" t="s">
        <v>19</v>
      </c>
      <c r="I654" s="193"/>
      <c r="J654" s="193"/>
      <c r="K654" s="193"/>
      <c r="L654" s="198"/>
      <c r="M654" s="199"/>
      <c r="N654" s="200"/>
      <c r="O654" s="200"/>
      <c r="P654" s="200"/>
      <c r="Q654" s="200"/>
      <c r="R654" s="200"/>
      <c r="S654" s="200"/>
      <c r="T654" s="201"/>
      <c r="AT654" s="202" t="s">
        <v>191</v>
      </c>
      <c r="AU654" s="202" t="s">
        <v>81</v>
      </c>
      <c r="AV654" s="13" t="s">
        <v>79</v>
      </c>
      <c r="AW654" s="13" t="s">
        <v>32</v>
      </c>
      <c r="AX654" s="13" t="s">
        <v>71</v>
      </c>
      <c r="AY654" s="202" t="s">
        <v>181</v>
      </c>
    </row>
    <row r="655" spans="1:65" s="2" customFormat="1" ht="16.5" customHeight="1">
      <c r="A655" s="34"/>
      <c r="B655" s="35"/>
      <c r="C655" s="178" t="s">
        <v>1191</v>
      </c>
      <c r="D655" s="178" t="s">
        <v>183</v>
      </c>
      <c r="E655" s="179" t="s">
        <v>1192</v>
      </c>
      <c r="F655" s="180" t="s">
        <v>1193</v>
      </c>
      <c r="G655" s="181" t="s">
        <v>223</v>
      </c>
      <c r="H655" s="182">
        <v>4</v>
      </c>
      <c r="I655" s="241"/>
      <c r="J655" s="184">
        <f>ROUND(I655*H655,2)</f>
        <v>0</v>
      </c>
      <c r="K655" s="180" t="s">
        <v>187</v>
      </c>
      <c r="L655" s="185"/>
      <c r="M655" s="186" t="s">
        <v>19</v>
      </c>
      <c r="N655" s="187" t="s">
        <v>42</v>
      </c>
      <c r="O655" s="64"/>
      <c r="P655" s="188">
        <f>O655*H655</f>
        <v>0</v>
      </c>
      <c r="Q655" s="188">
        <v>0.00185</v>
      </c>
      <c r="R655" s="188">
        <f>Q655*H655</f>
        <v>0.0074</v>
      </c>
      <c r="S655" s="188">
        <v>0</v>
      </c>
      <c r="T655" s="189">
        <f>S655*H655</f>
        <v>0</v>
      </c>
      <c r="U655" s="34"/>
      <c r="V655" s="34"/>
      <c r="W655" s="34"/>
      <c r="X655" s="34"/>
      <c r="Y655" s="34"/>
      <c r="Z655" s="34"/>
      <c r="AA655" s="34"/>
      <c r="AB655" s="34"/>
      <c r="AC655" s="34"/>
      <c r="AD655" s="34"/>
      <c r="AE655" s="34"/>
      <c r="AR655" s="190" t="s">
        <v>188</v>
      </c>
      <c r="AT655" s="190" t="s">
        <v>183</v>
      </c>
      <c r="AU655" s="190" t="s">
        <v>81</v>
      </c>
      <c r="AY655" s="17" t="s">
        <v>181</v>
      </c>
      <c r="BE655" s="191">
        <f>IF(N655="základní",J655,0)</f>
        <v>0</v>
      </c>
      <c r="BF655" s="191">
        <f>IF(N655="snížená",J655,0)</f>
        <v>0</v>
      </c>
      <c r="BG655" s="191">
        <f>IF(N655="zákl. přenesená",J655,0)</f>
        <v>0</v>
      </c>
      <c r="BH655" s="191">
        <f>IF(N655="sníž. přenesená",J655,0)</f>
        <v>0</v>
      </c>
      <c r="BI655" s="191">
        <f>IF(N655="nulová",J655,0)</f>
        <v>0</v>
      </c>
      <c r="BJ655" s="17" t="s">
        <v>79</v>
      </c>
      <c r="BK655" s="191">
        <f>ROUND(I655*H655,2)</f>
        <v>0</v>
      </c>
      <c r="BL655" s="17" t="s">
        <v>189</v>
      </c>
      <c r="BM655" s="190" t="s">
        <v>1194</v>
      </c>
    </row>
    <row r="656" spans="2:51" s="13" customFormat="1" ht="12">
      <c r="B656" s="192"/>
      <c r="C656" s="193"/>
      <c r="D656" s="194" t="s">
        <v>191</v>
      </c>
      <c r="E656" s="195" t="s">
        <v>19</v>
      </c>
      <c r="F656" s="196" t="s">
        <v>1144</v>
      </c>
      <c r="G656" s="193"/>
      <c r="H656" s="195" t="s">
        <v>19</v>
      </c>
      <c r="I656" s="193"/>
      <c r="J656" s="193"/>
      <c r="K656" s="193"/>
      <c r="L656" s="198"/>
      <c r="M656" s="199"/>
      <c r="N656" s="200"/>
      <c r="O656" s="200"/>
      <c r="P656" s="200"/>
      <c r="Q656" s="200"/>
      <c r="R656" s="200"/>
      <c r="S656" s="200"/>
      <c r="T656" s="201"/>
      <c r="AT656" s="202" t="s">
        <v>191</v>
      </c>
      <c r="AU656" s="202" t="s">
        <v>81</v>
      </c>
      <c r="AV656" s="13" t="s">
        <v>79</v>
      </c>
      <c r="AW656" s="13" t="s">
        <v>32</v>
      </c>
      <c r="AX656" s="13" t="s">
        <v>71</v>
      </c>
      <c r="AY656" s="202" t="s">
        <v>181</v>
      </c>
    </row>
    <row r="657" spans="2:51" s="14" customFormat="1" ht="12">
      <c r="B657" s="203"/>
      <c r="C657" s="204"/>
      <c r="D657" s="194" t="s">
        <v>191</v>
      </c>
      <c r="E657" s="205" t="s">
        <v>19</v>
      </c>
      <c r="F657" s="206" t="s">
        <v>1145</v>
      </c>
      <c r="G657" s="204"/>
      <c r="H657" s="207">
        <v>4</v>
      </c>
      <c r="I657" s="204"/>
      <c r="J657" s="204"/>
      <c r="K657" s="204"/>
      <c r="L657" s="209"/>
      <c r="M657" s="210"/>
      <c r="N657" s="211"/>
      <c r="O657" s="211"/>
      <c r="P657" s="211"/>
      <c r="Q657" s="211"/>
      <c r="R657" s="211"/>
      <c r="S657" s="211"/>
      <c r="T657" s="212"/>
      <c r="AT657" s="213" t="s">
        <v>191</v>
      </c>
      <c r="AU657" s="213" t="s">
        <v>81</v>
      </c>
      <c r="AV657" s="14" t="s">
        <v>81</v>
      </c>
      <c r="AW657" s="14" t="s">
        <v>32</v>
      </c>
      <c r="AX657" s="14" t="s">
        <v>71</v>
      </c>
      <c r="AY657" s="213" t="s">
        <v>181</v>
      </c>
    </row>
    <row r="658" spans="2:51" s="15" customFormat="1" ht="12">
      <c r="B658" s="214"/>
      <c r="C658" s="215"/>
      <c r="D658" s="194" t="s">
        <v>191</v>
      </c>
      <c r="E658" s="216" t="s">
        <v>19</v>
      </c>
      <c r="F658" s="217" t="s">
        <v>196</v>
      </c>
      <c r="G658" s="215"/>
      <c r="H658" s="218">
        <v>4</v>
      </c>
      <c r="I658" s="215"/>
      <c r="J658" s="215"/>
      <c r="K658" s="215"/>
      <c r="L658" s="220"/>
      <c r="M658" s="221"/>
      <c r="N658" s="222"/>
      <c r="O658" s="222"/>
      <c r="P658" s="222"/>
      <c r="Q658" s="222"/>
      <c r="R658" s="222"/>
      <c r="S658" s="222"/>
      <c r="T658" s="223"/>
      <c r="AT658" s="224" t="s">
        <v>191</v>
      </c>
      <c r="AU658" s="224" t="s">
        <v>81</v>
      </c>
      <c r="AV658" s="15" t="s">
        <v>189</v>
      </c>
      <c r="AW658" s="15" t="s">
        <v>32</v>
      </c>
      <c r="AX658" s="15" t="s">
        <v>79</v>
      </c>
      <c r="AY658" s="224" t="s">
        <v>181</v>
      </c>
    </row>
    <row r="659" spans="2:51" s="13" customFormat="1" ht="12">
      <c r="B659" s="192"/>
      <c r="C659" s="193"/>
      <c r="D659" s="194" t="s">
        <v>191</v>
      </c>
      <c r="E659" s="195" t="s">
        <v>19</v>
      </c>
      <c r="F659" s="196" t="s">
        <v>254</v>
      </c>
      <c r="G659" s="193"/>
      <c r="H659" s="195" t="s">
        <v>19</v>
      </c>
      <c r="I659" s="193"/>
      <c r="J659" s="193"/>
      <c r="K659" s="193"/>
      <c r="L659" s="198"/>
      <c r="M659" s="199"/>
      <c r="N659" s="200"/>
      <c r="O659" s="200"/>
      <c r="P659" s="200"/>
      <c r="Q659" s="200"/>
      <c r="R659" s="200"/>
      <c r="S659" s="200"/>
      <c r="T659" s="201"/>
      <c r="AT659" s="202" t="s">
        <v>191</v>
      </c>
      <c r="AU659" s="202" t="s">
        <v>81</v>
      </c>
      <c r="AV659" s="13" t="s">
        <v>79</v>
      </c>
      <c r="AW659" s="13" t="s">
        <v>32</v>
      </c>
      <c r="AX659" s="13" t="s">
        <v>71</v>
      </c>
      <c r="AY659" s="202" t="s">
        <v>181</v>
      </c>
    </row>
    <row r="660" spans="1:65" s="2" customFormat="1" ht="16.5" customHeight="1">
      <c r="A660" s="34"/>
      <c r="B660" s="35"/>
      <c r="C660" s="178" t="s">
        <v>1195</v>
      </c>
      <c r="D660" s="178" t="s">
        <v>183</v>
      </c>
      <c r="E660" s="179" t="s">
        <v>1196</v>
      </c>
      <c r="F660" s="180" t="s">
        <v>1197</v>
      </c>
      <c r="G660" s="181" t="s">
        <v>223</v>
      </c>
      <c r="H660" s="182">
        <v>8</v>
      </c>
      <c r="I660" s="241"/>
      <c r="J660" s="184">
        <f>ROUND(I660*H660,2)</f>
        <v>0</v>
      </c>
      <c r="K660" s="180" t="s">
        <v>187</v>
      </c>
      <c r="L660" s="185"/>
      <c r="M660" s="186" t="s">
        <v>19</v>
      </c>
      <c r="N660" s="187" t="s">
        <v>42</v>
      </c>
      <c r="O660" s="64"/>
      <c r="P660" s="188">
        <f>O660*H660</f>
        <v>0</v>
      </c>
      <c r="Q660" s="188">
        <v>0.00191</v>
      </c>
      <c r="R660" s="188">
        <f>Q660*H660</f>
        <v>0.01528</v>
      </c>
      <c r="S660" s="188">
        <v>0</v>
      </c>
      <c r="T660" s="189">
        <f>S660*H660</f>
        <v>0</v>
      </c>
      <c r="U660" s="34"/>
      <c r="V660" s="34"/>
      <c r="W660" s="34"/>
      <c r="X660" s="34"/>
      <c r="Y660" s="34"/>
      <c r="Z660" s="34"/>
      <c r="AA660" s="34"/>
      <c r="AB660" s="34"/>
      <c r="AC660" s="34"/>
      <c r="AD660" s="34"/>
      <c r="AE660" s="34"/>
      <c r="AR660" s="190" t="s">
        <v>188</v>
      </c>
      <c r="AT660" s="190" t="s">
        <v>183</v>
      </c>
      <c r="AU660" s="190" t="s">
        <v>81</v>
      </c>
      <c r="AY660" s="17" t="s">
        <v>181</v>
      </c>
      <c r="BE660" s="191">
        <f>IF(N660="základní",J660,0)</f>
        <v>0</v>
      </c>
      <c r="BF660" s="191">
        <f>IF(N660="snížená",J660,0)</f>
        <v>0</v>
      </c>
      <c r="BG660" s="191">
        <f>IF(N660="zákl. přenesená",J660,0)</f>
        <v>0</v>
      </c>
      <c r="BH660" s="191">
        <f>IF(N660="sníž. přenesená",J660,0)</f>
        <v>0</v>
      </c>
      <c r="BI660" s="191">
        <f>IF(N660="nulová",J660,0)</f>
        <v>0</v>
      </c>
      <c r="BJ660" s="17" t="s">
        <v>79</v>
      </c>
      <c r="BK660" s="191">
        <f>ROUND(I660*H660,2)</f>
        <v>0</v>
      </c>
      <c r="BL660" s="17" t="s">
        <v>189</v>
      </c>
      <c r="BM660" s="190" t="s">
        <v>1198</v>
      </c>
    </row>
    <row r="661" spans="2:51" s="13" customFormat="1" ht="12">
      <c r="B661" s="192"/>
      <c r="C661" s="193"/>
      <c r="D661" s="194" t="s">
        <v>191</v>
      </c>
      <c r="E661" s="195" t="s">
        <v>19</v>
      </c>
      <c r="F661" s="196" t="s">
        <v>1157</v>
      </c>
      <c r="G661" s="193"/>
      <c r="H661" s="195" t="s">
        <v>19</v>
      </c>
      <c r="I661" s="193"/>
      <c r="J661" s="193"/>
      <c r="K661" s="193"/>
      <c r="L661" s="198"/>
      <c r="M661" s="199"/>
      <c r="N661" s="200"/>
      <c r="O661" s="200"/>
      <c r="P661" s="200"/>
      <c r="Q661" s="200"/>
      <c r="R661" s="200"/>
      <c r="S661" s="200"/>
      <c r="T661" s="201"/>
      <c r="AT661" s="202" t="s">
        <v>191</v>
      </c>
      <c r="AU661" s="202" t="s">
        <v>81</v>
      </c>
      <c r="AV661" s="13" t="s">
        <v>79</v>
      </c>
      <c r="AW661" s="13" t="s">
        <v>32</v>
      </c>
      <c r="AX661" s="13" t="s">
        <v>71</v>
      </c>
      <c r="AY661" s="202" t="s">
        <v>181</v>
      </c>
    </row>
    <row r="662" spans="2:51" s="14" customFormat="1" ht="12">
      <c r="B662" s="203"/>
      <c r="C662" s="204"/>
      <c r="D662" s="194" t="s">
        <v>191</v>
      </c>
      <c r="E662" s="205" t="s">
        <v>19</v>
      </c>
      <c r="F662" s="206" t="s">
        <v>1186</v>
      </c>
      <c r="G662" s="204"/>
      <c r="H662" s="207">
        <v>8</v>
      </c>
      <c r="I662" s="204"/>
      <c r="J662" s="204"/>
      <c r="K662" s="204"/>
      <c r="L662" s="209"/>
      <c r="M662" s="210"/>
      <c r="N662" s="211"/>
      <c r="O662" s="211"/>
      <c r="P662" s="211"/>
      <c r="Q662" s="211"/>
      <c r="R662" s="211"/>
      <c r="S662" s="211"/>
      <c r="T662" s="212"/>
      <c r="AT662" s="213" t="s">
        <v>191</v>
      </c>
      <c r="AU662" s="213" t="s">
        <v>81</v>
      </c>
      <c r="AV662" s="14" t="s">
        <v>81</v>
      </c>
      <c r="AW662" s="14" t="s">
        <v>32</v>
      </c>
      <c r="AX662" s="14" t="s">
        <v>71</v>
      </c>
      <c r="AY662" s="213" t="s">
        <v>181</v>
      </c>
    </row>
    <row r="663" spans="2:51" s="15" customFormat="1" ht="12">
      <c r="B663" s="214"/>
      <c r="C663" s="215"/>
      <c r="D663" s="194" t="s">
        <v>191</v>
      </c>
      <c r="E663" s="216" t="s">
        <v>19</v>
      </c>
      <c r="F663" s="217" t="s">
        <v>196</v>
      </c>
      <c r="G663" s="215"/>
      <c r="H663" s="218">
        <v>8</v>
      </c>
      <c r="I663" s="215"/>
      <c r="J663" s="215"/>
      <c r="K663" s="215"/>
      <c r="L663" s="220"/>
      <c r="M663" s="221"/>
      <c r="N663" s="222"/>
      <c r="O663" s="222"/>
      <c r="P663" s="222"/>
      <c r="Q663" s="222"/>
      <c r="R663" s="222"/>
      <c r="S663" s="222"/>
      <c r="T663" s="223"/>
      <c r="AT663" s="224" t="s">
        <v>191</v>
      </c>
      <c r="AU663" s="224" t="s">
        <v>81</v>
      </c>
      <c r="AV663" s="15" t="s">
        <v>189</v>
      </c>
      <c r="AW663" s="15" t="s">
        <v>32</v>
      </c>
      <c r="AX663" s="15" t="s">
        <v>79</v>
      </c>
      <c r="AY663" s="224" t="s">
        <v>181</v>
      </c>
    </row>
    <row r="664" spans="2:51" s="13" customFormat="1" ht="12">
      <c r="B664" s="192"/>
      <c r="C664" s="193"/>
      <c r="D664" s="194" t="s">
        <v>191</v>
      </c>
      <c r="E664" s="195" t="s">
        <v>19</v>
      </c>
      <c r="F664" s="196" t="s">
        <v>254</v>
      </c>
      <c r="G664" s="193"/>
      <c r="H664" s="195" t="s">
        <v>19</v>
      </c>
      <c r="I664" s="193"/>
      <c r="J664" s="193"/>
      <c r="K664" s="193"/>
      <c r="L664" s="198"/>
      <c r="M664" s="199"/>
      <c r="N664" s="200"/>
      <c r="O664" s="200"/>
      <c r="P664" s="200"/>
      <c r="Q664" s="200"/>
      <c r="R664" s="200"/>
      <c r="S664" s="200"/>
      <c r="T664" s="201"/>
      <c r="AT664" s="202" t="s">
        <v>191</v>
      </c>
      <c r="AU664" s="202" t="s">
        <v>81</v>
      </c>
      <c r="AV664" s="13" t="s">
        <v>79</v>
      </c>
      <c r="AW664" s="13" t="s">
        <v>32</v>
      </c>
      <c r="AX664" s="13" t="s">
        <v>71</v>
      </c>
      <c r="AY664" s="202" t="s">
        <v>181</v>
      </c>
    </row>
    <row r="665" spans="1:65" s="2" customFormat="1" ht="16.5" customHeight="1">
      <c r="A665" s="34"/>
      <c r="B665" s="35"/>
      <c r="C665" s="178" t="s">
        <v>1199</v>
      </c>
      <c r="D665" s="178" t="s">
        <v>183</v>
      </c>
      <c r="E665" s="179" t="s">
        <v>1200</v>
      </c>
      <c r="F665" s="180" t="s">
        <v>1201</v>
      </c>
      <c r="G665" s="181" t="s">
        <v>223</v>
      </c>
      <c r="H665" s="182">
        <v>8</v>
      </c>
      <c r="I665" s="241"/>
      <c r="J665" s="184">
        <f>ROUND(I665*H665,2)</f>
        <v>0</v>
      </c>
      <c r="K665" s="180" t="s">
        <v>187</v>
      </c>
      <c r="L665" s="185"/>
      <c r="M665" s="186" t="s">
        <v>19</v>
      </c>
      <c r="N665" s="187" t="s">
        <v>42</v>
      </c>
      <c r="O665" s="64"/>
      <c r="P665" s="188">
        <f>O665*H665</f>
        <v>0</v>
      </c>
      <c r="Q665" s="188">
        <v>0.002</v>
      </c>
      <c r="R665" s="188">
        <f>Q665*H665</f>
        <v>0.016</v>
      </c>
      <c r="S665" s="188">
        <v>0</v>
      </c>
      <c r="T665" s="189">
        <f>S665*H665</f>
        <v>0</v>
      </c>
      <c r="U665" s="34"/>
      <c r="V665" s="34"/>
      <c r="W665" s="34"/>
      <c r="X665" s="34"/>
      <c r="Y665" s="34"/>
      <c r="Z665" s="34"/>
      <c r="AA665" s="34"/>
      <c r="AB665" s="34"/>
      <c r="AC665" s="34"/>
      <c r="AD665" s="34"/>
      <c r="AE665" s="34"/>
      <c r="AR665" s="190" t="s">
        <v>188</v>
      </c>
      <c r="AT665" s="190" t="s">
        <v>183</v>
      </c>
      <c r="AU665" s="190" t="s">
        <v>81</v>
      </c>
      <c r="AY665" s="17" t="s">
        <v>181</v>
      </c>
      <c r="BE665" s="191">
        <f>IF(N665="základní",J665,0)</f>
        <v>0</v>
      </c>
      <c r="BF665" s="191">
        <f>IF(N665="snížená",J665,0)</f>
        <v>0</v>
      </c>
      <c r="BG665" s="191">
        <f>IF(N665="zákl. přenesená",J665,0)</f>
        <v>0</v>
      </c>
      <c r="BH665" s="191">
        <f>IF(N665="sníž. přenesená",J665,0)</f>
        <v>0</v>
      </c>
      <c r="BI665" s="191">
        <f>IF(N665="nulová",J665,0)</f>
        <v>0</v>
      </c>
      <c r="BJ665" s="17" t="s">
        <v>79</v>
      </c>
      <c r="BK665" s="191">
        <f>ROUND(I665*H665,2)</f>
        <v>0</v>
      </c>
      <c r="BL665" s="17" t="s">
        <v>189</v>
      </c>
      <c r="BM665" s="190" t="s">
        <v>1202</v>
      </c>
    </row>
    <row r="666" spans="2:51" s="13" customFormat="1" ht="12">
      <c r="B666" s="192"/>
      <c r="C666" s="193"/>
      <c r="D666" s="194" t="s">
        <v>191</v>
      </c>
      <c r="E666" s="195" t="s">
        <v>19</v>
      </c>
      <c r="F666" s="196" t="s">
        <v>1157</v>
      </c>
      <c r="G666" s="193"/>
      <c r="H666" s="195" t="s">
        <v>19</v>
      </c>
      <c r="I666" s="193"/>
      <c r="J666" s="193"/>
      <c r="K666" s="193"/>
      <c r="L666" s="198"/>
      <c r="M666" s="199"/>
      <c r="N666" s="200"/>
      <c r="O666" s="200"/>
      <c r="P666" s="200"/>
      <c r="Q666" s="200"/>
      <c r="R666" s="200"/>
      <c r="S666" s="200"/>
      <c r="T666" s="201"/>
      <c r="AT666" s="202" t="s">
        <v>191</v>
      </c>
      <c r="AU666" s="202" t="s">
        <v>81</v>
      </c>
      <c r="AV666" s="13" t="s">
        <v>79</v>
      </c>
      <c r="AW666" s="13" t="s">
        <v>32</v>
      </c>
      <c r="AX666" s="13" t="s">
        <v>71</v>
      </c>
      <c r="AY666" s="202" t="s">
        <v>181</v>
      </c>
    </row>
    <row r="667" spans="2:51" s="14" customFormat="1" ht="12">
      <c r="B667" s="203"/>
      <c r="C667" s="204"/>
      <c r="D667" s="194" t="s">
        <v>191</v>
      </c>
      <c r="E667" s="205" t="s">
        <v>19</v>
      </c>
      <c r="F667" s="206" t="s">
        <v>1186</v>
      </c>
      <c r="G667" s="204"/>
      <c r="H667" s="207">
        <v>8</v>
      </c>
      <c r="I667" s="204"/>
      <c r="J667" s="204"/>
      <c r="K667" s="204"/>
      <c r="L667" s="209"/>
      <c r="M667" s="210"/>
      <c r="N667" s="211"/>
      <c r="O667" s="211"/>
      <c r="P667" s="211"/>
      <c r="Q667" s="211"/>
      <c r="R667" s="211"/>
      <c r="S667" s="211"/>
      <c r="T667" s="212"/>
      <c r="AT667" s="213" t="s">
        <v>191</v>
      </c>
      <c r="AU667" s="213" t="s">
        <v>81</v>
      </c>
      <c r="AV667" s="14" t="s">
        <v>81</v>
      </c>
      <c r="AW667" s="14" t="s">
        <v>32</v>
      </c>
      <c r="AX667" s="14" t="s">
        <v>71</v>
      </c>
      <c r="AY667" s="213" t="s">
        <v>181</v>
      </c>
    </row>
    <row r="668" spans="2:51" s="15" customFormat="1" ht="12">
      <c r="B668" s="214"/>
      <c r="C668" s="215"/>
      <c r="D668" s="194" t="s">
        <v>191</v>
      </c>
      <c r="E668" s="216" t="s">
        <v>19</v>
      </c>
      <c r="F668" s="217" t="s">
        <v>196</v>
      </c>
      <c r="G668" s="215"/>
      <c r="H668" s="218">
        <v>8</v>
      </c>
      <c r="I668" s="215"/>
      <c r="J668" s="215"/>
      <c r="K668" s="215"/>
      <c r="L668" s="220"/>
      <c r="M668" s="221"/>
      <c r="N668" s="222"/>
      <c r="O668" s="222"/>
      <c r="P668" s="222"/>
      <c r="Q668" s="222"/>
      <c r="R668" s="222"/>
      <c r="S668" s="222"/>
      <c r="T668" s="223"/>
      <c r="AT668" s="224" t="s">
        <v>191</v>
      </c>
      <c r="AU668" s="224" t="s">
        <v>81</v>
      </c>
      <c r="AV668" s="15" t="s">
        <v>189</v>
      </c>
      <c r="AW668" s="15" t="s">
        <v>32</v>
      </c>
      <c r="AX668" s="15" t="s">
        <v>79</v>
      </c>
      <c r="AY668" s="224" t="s">
        <v>181</v>
      </c>
    </row>
    <row r="669" spans="2:51" s="13" customFormat="1" ht="12">
      <c r="B669" s="192"/>
      <c r="C669" s="193"/>
      <c r="D669" s="194" t="s">
        <v>191</v>
      </c>
      <c r="E669" s="195" t="s">
        <v>19</v>
      </c>
      <c r="F669" s="196" t="s">
        <v>254</v>
      </c>
      <c r="G669" s="193"/>
      <c r="H669" s="195" t="s">
        <v>19</v>
      </c>
      <c r="I669" s="193"/>
      <c r="J669" s="193"/>
      <c r="K669" s="193"/>
      <c r="L669" s="198"/>
      <c r="M669" s="199"/>
      <c r="N669" s="200"/>
      <c r="O669" s="200"/>
      <c r="P669" s="200"/>
      <c r="Q669" s="200"/>
      <c r="R669" s="200"/>
      <c r="S669" s="200"/>
      <c r="T669" s="201"/>
      <c r="AT669" s="202" t="s">
        <v>191</v>
      </c>
      <c r="AU669" s="202" t="s">
        <v>81</v>
      </c>
      <c r="AV669" s="13" t="s">
        <v>79</v>
      </c>
      <c r="AW669" s="13" t="s">
        <v>32</v>
      </c>
      <c r="AX669" s="13" t="s">
        <v>71</v>
      </c>
      <c r="AY669" s="202" t="s">
        <v>181</v>
      </c>
    </row>
    <row r="670" spans="1:65" s="2" customFormat="1" ht="16.5" customHeight="1">
      <c r="A670" s="34"/>
      <c r="B670" s="35"/>
      <c r="C670" s="178" t="s">
        <v>1203</v>
      </c>
      <c r="D670" s="178" t="s">
        <v>183</v>
      </c>
      <c r="E670" s="179" t="s">
        <v>1204</v>
      </c>
      <c r="F670" s="180" t="s">
        <v>1205</v>
      </c>
      <c r="G670" s="181" t="s">
        <v>223</v>
      </c>
      <c r="H670" s="182">
        <v>3</v>
      </c>
      <c r="I670" s="241"/>
      <c r="J670" s="184">
        <f>ROUND(I670*H670,2)</f>
        <v>0</v>
      </c>
      <c r="K670" s="180" t="s">
        <v>187</v>
      </c>
      <c r="L670" s="185"/>
      <c r="M670" s="186" t="s">
        <v>19</v>
      </c>
      <c r="N670" s="187" t="s">
        <v>42</v>
      </c>
      <c r="O670" s="64"/>
      <c r="P670" s="188">
        <f>O670*H670</f>
        <v>0</v>
      </c>
      <c r="Q670" s="188">
        <v>0.00203</v>
      </c>
      <c r="R670" s="188">
        <f>Q670*H670</f>
        <v>0.00609</v>
      </c>
      <c r="S670" s="188">
        <v>0</v>
      </c>
      <c r="T670" s="189">
        <f>S670*H670</f>
        <v>0</v>
      </c>
      <c r="U670" s="34"/>
      <c r="V670" s="34"/>
      <c r="W670" s="34"/>
      <c r="X670" s="34"/>
      <c r="Y670" s="34"/>
      <c r="Z670" s="34"/>
      <c r="AA670" s="34"/>
      <c r="AB670" s="34"/>
      <c r="AC670" s="34"/>
      <c r="AD670" s="34"/>
      <c r="AE670" s="34"/>
      <c r="AR670" s="190" t="s">
        <v>188</v>
      </c>
      <c r="AT670" s="190" t="s">
        <v>183</v>
      </c>
      <c r="AU670" s="190" t="s">
        <v>81</v>
      </c>
      <c r="AY670" s="17" t="s">
        <v>181</v>
      </c>
      <c r="BE670" s="191">
        <f>IF(N670="základní",J670,0)</f>
        <v>0</v>
      </c>
      <c r="BF670" s="191">
        <f>IF(N670="snížená",J670,0)</f>
        <v>0</v>
      </c>
      <c r="BG670" s="191">
        <f>IF(N670="zákl. přenesená",J670,0)</f>
        <v>0</v>
      </c>
      <c r="BH670" s="191">
        <f>IF(N670="sníž. přenesená",J670,0)</f>
        <v>0</v>
      </c>
      <c r="BI670" s="191">
        <f>IF(N670="nulová",J670,0)</f>
        <v>0</v>
      </c>
      <c r="BJ670" s="17" t="s">
        <v>79</v>
      </c>
      <c r="BK670" s="191">
        <f>ROUND(I670*H670,2)</f>
        <v>0</v>
      </c>
      <c r="BL670" s="17" t="s">
        <v>189</v>
      </c>
      <c r="BM670" s="190" t="s">
        <v>1206</v>
      </c>
    </row>
    <row r="671" spans="2:51" s="13" customFormat="1" ht="12">
      <c r="B671" s="192"/>
      <c r="C671" s="193"/>
      <c r="D671" s="194" t="s">
        <v>191</v>
      </c>
      <c r="E671" s="195" t="s">
        <v>19</v>
      </c>
      <c r="F671" s="196" t="s">
        <v>1152</v>
      </c>
      <c r="G671" s="193"/>
      <c r="H671" s="195" t="s">
        <v>19</v>
      </c>
      <c r="I671" s="193"/>
      <c r="J671" s="193"/>
      <c r="K671" s="193"/>
      <c r="L671" s="198"/>
      <c r="M671" s="199"/>
      <c r="N671" s="200"/>
      <c r="O671" s="200"/>
      <c r="P671" s="200"/>
      <c r="Q671" s="200"/>
      <c r="R671" s="200"/>
      <c r="S671" s="200"/>
      <c r="T671" s="201"/>
      <c r="AT671" s="202" t="s">
        <v>191</v>
      </c>
      <c r="AU671" s="202" t="s">
        <v>81</v>
      </c>
      <c r="AV671" s="13" t="s">
        <v>79</v>
      </c>
      <c r="AW671" s="13" t="s">
        <v>32</v>
      </c>
      <c r="AX671" s="13" t="s">
        <v>71</v>
      </c>
      <c r="AY671" s="202" t="s">
        <v>181</v>
      </c>
    </row>
    <row r="672" spans="2:51" s="14" customFormat="1" ht="12">
      <c r="B672" s="203"/>
      <c r="C672" s="204"/>
      <c r="D672" s="194" t="s">
        <v>191</v>
      </c>
      <c r="E672" s="205" t="s">
        <v>19</v>
      </c>
      <c r="F672" s="206" t="s">
        <v>1153</v>
      </c>
      <c r="G672" s="204"/>
      <c r="H672" s="207">
        <v>3</v>
      </c>
      <c r="I672" s="204"/>
      <c r="J672" s="204"/>
      <c r="K672" s="204"/>
      <c r="L672" s="209"/>
      <c r="M672" s="210"/>
      <c r="N672" s="211"/>
      <c r="O672" s="211"/>
      <c r="P672" s="211"/>
      <c r="Q672" s="211"/>
      <c r="R672" s="211"/>
      <c r="S672" s="211"/>
      <c r="T672" s="212"/>
      <c r="AT672" s="213" t="s">
        <v>191</v>
      </c>
      <c r="AU672" s="213" t="s">
        <v>81</v>
      </c>
      <c r="AV672" s="14" t="s">
        <v>81</v>
      </c>
      <c r="AW672" s="14" t="s">
        <v>32</v>
      </c>
      <c r="AX672" s="14" t="s">
        <v>71</v>
      </c>
      <c r="AY672" s="213" t="s">
        <v>181</v>
      </c>
    </row>
    <row r="673" spans="2:51" s="15" customFormat="1" ht="12">
      <c r="B673" s="214"/>
      <c r="C673" s="215"/>
      <c r="D673" s="194" t="s">
        <v>191</v>
      </c>
      <c r="E673" s="216" t="s">
        <v>19</v>
      </c>
      <c r="F673" s="217" t="s">
        <v>196</v>
      </c>
      <c r="G673" s="215"/>
      <c r="H673" s="218">
        <v>3</v>
      </c>
      <c r="I673" s="215"/>
      <c r="J673" s="215"/>
      <c r="K673" s="215"/>
      <c r="L673" s="220"/>
      <c r="M673" s="221"/>
      <c r="N673" s="222"/>
      <c r="O673" s="222"/>
      <c r="P673" s="222"/>
      <c r="Q673" s="222"/>
      <c r="R673" s="222"/>
      <c r="S673" s="222"/>
      <c r="T673" s="223"/>
      <c r="AT673" s="224" t="s">
        <v>191</v>
      </c>
      <c r="AU673" s="224" t="s">
        <v>81</v>
      </c>
      <c r="AV673" s="15" t="s">
        <v>189</v>
      </c>
      <c r="AW673" s="15" t="s">
        <v>32</v>
      </c>
      <c r="AX673" s="15" t="s">
        <v>79</v>
      </c>
      <c r="AY673" s="224" t="s">
        <v>181</v>
      </c>
    </row>
    <row r="674" spans="2:51" s="13" customFormat="1" ht="12">
      <c r="B674" s="192"/>
      <c r="C674" s="193"/>
      <c r="D674" s="194" t="s">
        <v>191</v>
      </c>
      <c r="E674" s="195" t="s">
        <v>19</v>
      </c>
      <c r="F674" s="196" t="s">
        <v>254</v>
      </c>
      <c r="G674" s="193"/>
      <c r="H674" s="195" t="s">
        <v>19</v>
      </c>
      <c r="I674" s="193"/>
      <c r="J674" s="193"/>
      <c r="K674" s="193"/>
      <c r="L674" s="198"/>
      <c r="M674" s="199"/>
      <c r="N674" s="200"/>
      <c r="O674" s="200"/>
      <c r="P674" s="200"/>
      <c r="Q674" s="200"/>
      <c r="R674" s="200"/>
      <c r="S674" s="200"/>
      <c r="T674" s="201"/>
      <c r="AT674" s="202" t="s">
        <v>191</v>
      </c>
      <c r="AU674" s="202" t="s">
        <v>81</v>
      </c>
      <c r="AV674" s="13" t="s">
        <v>79</v>
      </c>
      <c r="AW674" s="13" t="s">
        <v>32</v>
      </c>
      <c r="AX674" s="13" t="s">
        <v>71</v>
      </c>
      <c r="AY674" s="202" t="s">
        <v>181</v>
      </c>
    </row>
    <row r="675" spans="1:65" s="2" customFormat="1" ht="16.5" customHeight="1">
      <c r="A675" s="34"/>
      <c r="B675" s="35"/>
      <c r="C675" s="178" t="s">
        <v>1207</v>
      </c>
      <c r="D675" s="178" t="s">
        <v>183</v>
      </c>
      <c r="E675" s="179" t="s">
        <v>1208</v>
      </c>
      <c r="F675" s="180" t="s">
        <v>1209</v>
      </c>
      <c r="G675" s="181" t="s">
        <v>223</v>
      </c>
      <c r="H675" s="182">
        <v>12</v>
      </c>
      <c r="I675" s="241"/>
      <c r="J675" s="184">
        <f>ROUND(I675*H675,2)</f>
        <v>0</v>
      </c>
      <c r="K675" s="180" t="s">
        <v>187</v>
      </c>
      <c r="L675" s="185"/>
      <c r="M675" s="186" t="s">
        <v>19</v>
      </c>
      <c r="N675" s="187" t="s">
        <v>42</v>
      </c>
      <c r="O675" s="64"/>
      <c r="P675" s="188">
        <f>O675*H675</f>
        <v>0</v>
      </c>
      <c r="Q675" s="188">
        <v>0.00206</v>
      </c>
      <c r="R675" s="188">
        <f>Q675*H675</f>
        <v>0.024720000000000002</v>
      </c>
      <c r="S675" s="188">
        <v>0</v>
      </c>
      <c r="T675" s="189">
        <f>S675*H675</f>
        <v>0</v>
      </c>
      <c r="U675" s="34"/>
      <c r="V675" s="34"/>
      <c r="W675" s="34"/>
      <c r="X675" s="34"/>
      <c r="Y675" s="34"/>
      <c r="Z675" s="34"/>
      <c r="AA675" s="34"/>
      <c r="AB675" s="34"/>
      <c r="AC675" s="34"/>
      <c r="AD675" s="34"/>
      <c r="AE675" s="34"/>
      <c r="AR675" s="190" t="s">
        <v>188</v>
      </c>
      <c r="AT675" s="190" t="s">
        <v>183</v>
      </c>
      <c r="AU675" s="190" t="s">
        <v>81</v>
      </c>
      <c r="AY675" s="17" t="s">
        <v>181</v>
      </c>
      <c r="BE675" s="191">
        <f>IF(N675="základní",J675,0)</f>
        <v>0</v>
      </c>
      <c r="BF675" s="191">
        <f>IF(N675="snížená",J675,0)</f>
        <v>0</v>
      </c>
      <c r="BG675" s="191">
        <f>IF(N675="zákl. přenesená",J675,0)</f>
        <v>0</v>
      </c>
      <c r="BH675" s="191">
        <f>IF(N675="sníž. přenesená",J675,0)</f>
        <v>0</v>
      </c>
      <c r="BI675" s="191">
        <f>IF(N675="nulová",J675,0)</f>
        <v>0</v>
      </c>
      <c r="BJ675" s="17" t="s">
        <v>79</v>
      </c>
      <c r="BK675" s="191">
        <f>ROUND(I675*H675,2)</f>
        <v>0</v>
      </c>
      <c r="BL675" s="17" t="s">
        <v>189</v>
      </c>
      <c r="BM675" s="190" t="s">
        <v>1210</v>
      </c>
    </row>
    <row r="676" spans="2:51" s="13" customFormat="1" ht="12">
      <c r="B676" s="192"/>
      <c r="C676" s="193"/>
      <c r="D676" s="194" t="s">
        <v>191</v>
      </c>
      <c r="E676" s="195" t="s">
        <v>19</v>
      </c>
      <c r="F676" s="196" t="s">
        <v>1139</v>
      </c>
      <c r="G676" s="193"/>
      <c r="H676" s="195" t="s">
        <v>19</v>
      </c>
      <c r="I676" s="193"/>
      <c r="J676" s="193"/>
      <c r="K676" s="193"/>
      <c r="L676" s="198"/>
      <c r="M676" s="199"/>
      <c r="N676" s="200"/>
      <c r="O676" s="200"/>
      <c r="P676" s="200"/>
      <c r="Q676" s="200"/>
      <c r="R676" s="200"/>
      <c r="S676" s="200"/>
      <c r="T676" s="201"/>
      <c r="AT676" s="202" t="s">
        <v>191</v>
      </c>
      <c r="AU676" s="202" t="s">
        <v>81</v>
      </c>
      <c r="AV676" s="13" t="s">
        <v>79</v>
      </c>
      <c r="AW676" s="13" t="s">
        <v>32</v>
      </c>
      <c r="AX676" s="13" t="s">
        <v>71</v>
      </c>
      <c r="AY676" s="202" t="s">
        <v>181</v>
      </c>
    </row>
    <row r="677" spans="2:51" s="14" customFormat="1" ht="12">
      <c r="B677" s="203"/>
      <c r="C677" s="204"/>
      <c r="D677" s="194" t="s">
        <v>191</v>
      </c>
      <c r="E677" s="205" t="s">
        <v>19</v>
      </c>
      <c r="F677" s="206" t="s">
        <v>1140</v>
      </c>
      <c r="G677" s="204"/>
      <c r="H677" s="207">
        <v>12</v>
      </c>
      <c r="I677" s="204"/>
      <c r="J677" s="204"/>
      <c r="K677" s="204"/>
      <c r="L677" s="209"/>
      <c r="M677" s="210"/>
      <c r="N677" s="211"/>
      <c r="O677" s="211"/>
      <c r="P677" s="211"/>
      <c r="Q677" s="211"/>
      <c r="R677" s="211"/>
      <c r="S677" s="211"/>
      <c r="T677" s="212"/>
      <c r="AT677" s="213" t="s">
        <v>191</v>
      </c>
      <c r="AU677" s="213" t="s">
        <v>81</v>
      </c>
      <c r="AV677" s="14" t="s">
        <v>81</v>
      </c>
      <c r="AW677" s="14" t="s">
        <v>32</v>
      </c>
      <c r="AX677" s="14" t="s">
        <v>71</v>
      </c>
      <c r="AY677" s="213" t="s">
        <v>181</v>
      </c>
    </row>
    <row r="678" spans="2:51" s="15" customFormat="1" ht="12">
      <c r="B678" s="214"/>
      <c r="C678" s="215"/>
      <c r="D678" s="194" t="s">
        <v>191</v>
      </c>
      <c r="E678" s="216" t="s">
        <v>19</v>
      </c>
      <c r="F678" s="217" t="s">
        <v>196</v>
      </c>
      <c r="G678" s="215"/>
      <c r="H678" s="218">
        <v>12</v>
      </c>
      <c r="I678" s="215"/>
      <c r="J678" s="215"/>
      <c r="K678" s="215"/>
      <c r="L678" s="220"/>
      <c r="M678" s="221"/>
      <c r="N678" s="222"/>
      <c r="O678" s="222"/>
      <c r="P678" s="222"/>
      <c r="Q678" s="222"/>
      <c r="R678" s="222"/>
      <c r="S678" s="222"/>
      <c r="T678" s="223"/>
      <c r="AT678" s="224" t="s">
        <v>191</v>
      </c>
      <c r="AU678" s="224" t="s">
        <v>81</v>
      </c>
      <c r="AV678" s="15" t="s">
        <v>189</v>
      </c>
      <c r="AW678" s="15" t="s">
        <v>32</v>
      </c>
      <c r="AX678" s="15" t="s">
        <v>79</v>
      </c>
      <c r="AY678" s="224" t="s">
        <v>181</v>
      </c>
    </row>
    <row r="679" spans="2:51" s="13" customFormat="1" ht="12">
      <c r="B679" s="192"/>
      <c r="C679" s="193"/>
      <c r="D679" s="194" t="s">
        <v>191</v>
      </c>
      <c r="E679" s="195" t="s">
        <v>19</v>
      </c>
      <c r="F679" s="196" t="s">
        <v>254</v>
      </c>
      <c r="G679" s="193"/>
      <c r="H679" s="195" t="s">
        <v>19</v>
      </c>
      <c r="I679" s="193"/>
      <c r="J679" s="193"/>
      <c r="K679" s="193"/>
      <c r="L679" s="198"/>
      <c r="M679" s="199"/>
      <c r="N679" s="200"/>
      <c r="O679" s="200"/>
      <c r="P679" s="200"/>
      <c r="Q679" s="200"/>
      <c r="R679" s="200"/>
      <c r="S679" s="200"/>
      <c r="T679" s="201"/>
      <c r="AT679" s="202" t="s">
        <v>191</v>
      </c>
      <c r="AU679" s="202" t="s">
        <v>81</v>
      </c>
      <c r="AV679" s="13" t="s">
        <v>79</v>
      </c>
      <c r="AW679" s="13" t="s">
        <v>32</v>
      </c>
      <c r="AX679" s="13" t="s">
        <v>71</v>
      </c>
      <c r="AY679" s="202" t="s">
        <v>181</v>
      </c>
    </row>
    <row r="680" spans="1:65" s="2" customFormat="1" ht="16.5" customHeight="1">
      <c r="A680" s="34"/>
      <c r="B680" s="35"/>
      <c r="C680" s="178" t="s">
        <v>1211</v>
      </c>
      <c r="D680" s="178" t="s">
        <v>183</v>
      </c>
      <c r="E680" s="179" t="s">
        <v>1212</v>
      </c>
      <c r="F680" s="180" t="s">
        <v>1213</v>
      </c>
      <c r="G680" s="181" t="s">
        <v>223</v>
      </c>
      <c r="H680" s="182">
        <v>3</v>
      </c>
      <c r="I680" s="241"/>
      <c r="J680" s="184">
        <f>ROUND(I680*H680,2)</f>
        <v>0</v>
      </c>
      <c r="K680" s="180" t="s">
        <v>187</v>
      </c>
      <c r="L680" s="185"/>
      <c r="M680" s="186" t="s">
        <v>19</v>
      </c>
      <c r="N680" s="187" t="s">
        <v>42</v>
      </c>
      <c r="O680" s="64"/>
      <c r="P680" s="188">
        <f>O680*H680</f>
        <v>0</v>
      </c>
      <c r="Q680" s="188">
        <v>0.00209</v>
      </c>
      <c r="R680" s="188">
        <f>Q680*H680</f>
        <v>0.0062699999999999995</v>
      </c>
      <c r="S680" s="188">
        <v>0</v>
      </c>
      <c r="T680" s="189">
        <f>S680*H680</f>
        <v>0</v>
      </c>
      <c r="U680" s="34"/>
      <c r="V680" s="34"/>
      <c r="W680" s="34"/>
      <c r="X680" s="34"/>
      <c r="Y680" s="34"/>
      <c r="Z680" s="34"/>
      <c r="AA680" s="34"/>
      <c r="AB680" s="34"/>
      <c r="AC680" s="34"/>
      <c r="AD680" s="34"/>
      <c r="AE680" s="34"/>
      <c r="AR680" s="190" t="s">
        <v>188</v>
      </c>
      <c r="AT680" s="190" t="s">
        <v>183</v>
      </c>
      <c r="AU680" s="190" t="s">
        <v>81</v>
      </c>
      <c r="AY680" s="17" t="s">
        <v>181</v>
      </c>
      <c r="BE680" s="191">
        <f>IF(N680="základní",J680,0)</f>
        <v>0</v>
      </c>
      <c r="BF680" s="191">
        <f>IF(N680="snížená",J680,0)</f>
        <v>0</v>
      </c>
      <c r="BG680" s="191">
        <f>IF(N680="zákl. přenesená",J680,0)</f>
        <v>0</v>
      </c>
      <c r="BH680" s="191">
        <f>IF(N680="sníž. přenesená",J680,0)</f>
        <v>0</v>
      </c>
      <c r="BI680" s="191">
        <f>IF(N680="nulová",J680,0)</f>
        <v>0</v>
      </c>
      <c r="BJ680" s="17" t="s">
        <v>79</v>
      </c>
      <c r="BK680" s="191">
        <f>ROUND(I680*H680,2)</f>
        <v>0</v>
      </c>
      <c r="BL680" s="17" t="s">
        <v>189</v>
      </c>
      <c r="BM680" s="190" t="s">
        <v>1214</v>
      </c>
    </row>
    <row r="681" spans="2:51" s="13" customFormat="1" ht="12">
      <c r="B681" s="192"/>
      <c r="C681" s="193"/>
      <c r="D681" s="194" t="s">
        <v>191</v>
      </c>
      <c r="E681" s="195" t="s">
        <v>19</v>
      </c>
      <c r="F681" s="196" t="s">
        <v>1152</v>
      </c>
      <c r="G681" s="193"/>
      <c r="H681" s="195" t="s">
        <v>19</v>
      </c>
      <c r="I681" s="193"/>
      <c r="J681" s="193"/>
      <c r="K681" s="193"/>
      <c r="L681" s="198"/>
      <c r="M681" s="199"/>
      <c r="N681" s="200"/>
      <c r="O681" s="200"/>
      <c r="P681" s="200"/>
      <c r="Q681" s="200"/>
      <c r="R681" s="200"/>
      <c r="S681" s="200"/>
      <c r="T681" s="201"/>
      <c r="AT681" s="202" t="s">
        <v>191</v>
      </c>
      <c r="AU681" s="202" t="s">
        <v>81</v>
      </c>
      <c r="AV681" s="13" t="s">
        <v>79</v>
      </c>
      <c r="AW681" s="13" t="s">
        <v>32</v>
      </c>
      <c r="AX681" s="13" t="s">
        <v>71</v>
      </c>
      <c r="AY681" s="202" t="s">
        <v>181</v>
      </c>
    </row>
    <row r="682" spans="2:51" s="14" customFormat="1" ht="12">
      <c r="B682" s="203"/>
      <c r="C682" s="204"/>
      <c r="D682" s="194" t="s">
        <v>191</v>
      </c>
      <c r="E682" s="205" t="s">
        <v>19</v>
      </c>
      <c r="F682" s="206" t="s">
        <v>1153</v>
      </c>
      <c r="G682" s="204"/>
      <c r="H682" s="207">
        <v>3</v>
      </c>
      <c r="I682" s="204"/>
      <c r="J682" s="204"/>
      <c r="K682" s="204"/>
      <c r="L682" s="209"/>
      <c r="M682" s="210"/>
      <c r="N682" s="211"/>
      <c r="O682" s="211"/>
      <c r="P682" s="211"/>
      <c r="Q682" s="211"/>
      <c r="R682" s="211"/>
      <c r="S682" s="211"/>
      <c r="T682" s="212"/>
      <c r="AT682" s="213" t="s">
        <v>191</v>
      </c>
      <c r="AU682" s="213" t="s">
        <v>81</v>
      </c>
      <c r="AV682" s="14" t="s">
        <v>81</v>
      </c>
      <c r="AW682" s="14" t="s">
        <v>32</v>
      </c>
      <c r="AX682" s="14" t="s">
        <v>71</v>
      </c>
      <c r="AY682" s="213" t="s">
        <v>181</v>
      </c>
    </row>
    <row r="683" spans="2:51" s="15" customFormat="1" ht="12">
      <c r="B683" s="214"/>
      <c r="C683" s="215"/>
      <c r="D683" s="194" t="s">
        <v>191</v>
      </c>
      <c r="E683" s="216" t="s">
        <v>19</v>
      </c>
      <c r="F683" s="217" t="s">
        <v>196</v>
      </c>
      <c r="G683" s="215"/>
      <c r="H683" s="218">
        <v>3</v>
      </c>
      <c r="I683" s="215"/>
      <c r="J683" s="215"/>
      <c r="K683" s="215"/>
      <c r="L683" s="220"/>
      <c r="M683" s="221"/>
      <c r="N683" s="222"/>
      <c r="O683" s="222"/>
      <c r="P683" s="222"/>
      <c r="Q683" s="222"/>
      <c r="R683" s="222"/>
      <c r="S683" s="222"/>
      <c r="T683" s="223"/>
      <c r="AT683" s="224" t="s">
        <v>191</v>
      </c>
      <c r="AU683" s="224" t="s">
        <v>81</v>
      </c>
      <c r="AV683" s="15" t="s">
        <v>189</v>
      </c>
      <c r="AW683" s="15" t="s">
        <v>32</v>
      </c>
      <c r="AX683" s="15" t="s">
        <v>79</v>
      </c>
      <c r="AY683" s="224" t="s">
        <v>181</v>
      </c>
    </row>
    <row r="684" spans="2:51" s="13" customFormat="1" ht="12">
      <c r="B684" s="192"/>
      <c r="C684" s="193"/>
      <c r="D684" s="194" t="s">
        <v>191</v>
      </c>
      <c r="E684" s="195" t="s">
        <v>19</v>
      </c>
      <c r="F684" s="196" t="s">
        <v>254</v>
      </c>
      <c r="G684" s="193"/>
      <c r="H684" s="195" t="s">
        <v>19</v>
      </c>
      <c r="I684" s="193"/>
      <c r="J684" s="193"/>
      <c r="K684" s="193"/>
      <c r="L684" s="198"/>
      <c r="M684" s="199"/>
      <c r="N684" s="200"/>
      <c r="O684" s="200"/>
      <c r="P684" s="200"/>
      <c r="Q684" s="200"/>
      <c r="R684" s="200"/>
      <c r="S684" s="200"/>
      <c r="T684" s="201"/>
      <c r="AT684" s="202" t="s">
        <v>191</v>
      </c>
      <c r="AU684" s="202" t="s">
        <v>81</v>
      </c>
      <c r="AV684" s="13" t="s">
        <v>79</v>
      </c>
      <c r="AW684" s="13" t="s">
        <v>32</v>
      </c>
      <c r="AX684" s="13" t="s">
        <v>71</v>
      </c>
      <c r="AY684" s="202" t="s">
        <v>181</v>
      </c>
    </row>
    <row r="685" spans="1:65" s="2" customFormat="1" ht="16.5" customHeight="1">
      <c r="A685" s="34"/>
      <c r="B685" s="35"/>
      <c r="C685" s="178" t="s">
        <v>1215</v>
      </c>
      <c r="D685" s="178" t="s">
        <v>183</v>
      </c>
      <c r="E685" s="179" t="s">
        <v>1216</v>
      </c>
      <c r="F685" s="180" t="s">
        <v>1217</v>
      </c>
      <c r="G685" s="181" t="s">
        <v>223</v>
      </c>
      <c r="H685" s="182">
        <v>1</v>
      </c>
      <c r="I685" s="241"/>
      <c r="J685" s="184">
        <f>ROUND(I685*H685,2)</f>
        <v>0</v>
      </c>
      <c r="K685" s="180" t="s">
        <v>187</v>
      </c>
      <c r="L685" s="185"/>
      <c r="M685" s="186" t="s">
        <v>19</v>
      </c>
      <c r="N685" s="187" t="s">
        <v>42</v>
      </c>
      <c r="O685" s="64"/>
      <c r="P685" s="188">
        <f>O685*H685</f>
        <v>0</v>
      </c>
      <c r="Q685" s="188">
        <v>0.00212</v>
      </c>
      <c r="R685" s="188">
        <f>Q685*H685</f>
        <v>0.00212</v>
      </c>
      <c r="S685" s="188">
        <v>0</v>
      </c>
      <c r="T685" s="189">
        <f>S685*H685</f>
        <v>0</v>
      </c>
      <c r="U685" s="34"/>
      <c r="V685" s="34"/>
      <c r="W685" s="34"/>
      <c r="X685" s="34"/>
      <c r="Y685" s="34"/>
      <c r="Z685" s="34"/>
      <c r="AA685" s="34"/>
      <c r="AB685" s="34"/>
      <c r="AC685" s="34"/>
      <c r="AD685" s="34"/>
      <c r="AE685" s="34"/>
      <c r="AR685" s="190" t="s">
        <v>188</v>
      </c>
      <c r="AT685" s="190" t="s">
        <v>183</v>
      </c>
      <c r="AU685" s="190" t="s">
        <v>81</v>
      </c>
      <c r="AY685" s="17" t="s">
        <v>181</v>
      </c>
      <c r="BE685" s="191">
        <f>IF(N685="základní",J685,0)</f>
        <v>0</v>
      </c>
      <c r="BF685" s="191">
        <f>IF(N685="snížená",J685,0)</f>
        <v>0</v>
      </c>
      <c r="BG685" s="191">
        <f>IF(N685="zákl. přenesená",J685,0)</f>
        <v>0</v>
      </c>
      <c r="BH685" s="191">
        <f>IF(N685="sníž. přenesená",J685,0)</f>
        <v>0</v>
      </c>
      <c r="BI685" s="191">
        <f>IF(N685="nulová",J685,0)</f>
        <v>0</v>
      </c>
      <c r="BJ685" s="17" t="s">
        <v>79</v>
      </c>
      <c r="BK685" s="191">
        <f>ROUND(I685*H685,2)</f>
        <v>0</v>
      </c>
      <c r="BL685" s="17" t="s">
        <v>189</v>
      </c>
      <c r="BM685" s="190" t="s">
        <v>1218</v>
      </c>
    </row>
    <row r="686" spans="2:51" s="13" customFormat="1" ht="12">
      <c r="B686" s="192"/>
      <c r="C686" s="193"/>
      <c r="D686" s="194" t="s">
        <v>191</v>
      </c>
      <c r="E686" s="195" t="s">
        <v>19</v>
      </c>
      <c r="F686" s="196" t="s">
        <v>1130</v>
      </c>
      <c r="G686" s="193"/>
      <c r="H686" s="195" t="s">
        <v>19</v>
      </c>
      <c r="I686" s="193"/>
      <c r="J686" s="193"/>
      <c r="K686" s="193"/>
      <c r="L686" s="198"/>
      <c r="M686" s="199"/>
      <c r="N686" s="200"/>
      <c r="O686" s="200"/>
      <c r="P686" s="200"/>
      <c r="Q686" s="200"/>
      <c r="R686" s="200"/>
      <c r="S686" s="200"/>
      <c r="T686" s="201"/>
      <c r="AT686" s="202" t="s">
        <v>191</v>
      </c>
      <c r="AU686" s="202" t="s">
        <v>81</v>
      </c>
      <c r="AV686" s="13" t="s">
        <v>79</v>
      </c>
      <c r="AW686" s="13" t="s">
        <v>32</v>
      </c>
      <c r="AX686" s="13" t="s">
        <v>71</v>
      </c>
      <c r="AY686" s="202" t="s">
        <v>181</v>
      </c>
    </row>
    <row r="687" spans="2:51" s="14" customFormat="1" ht="12">
      <c r="B687" s="203"/>
      <c r="C687" s="204"/>
      <c r="D687" s="194" t="s">
        <v>191</v>
      </c>
      <c r="E687" s="205" t="s">
        <v>19</v>
      </c>
      <c r="F687" s="206" t="s">
        <v>79</v>
      </c>
      <c r="G687" s="204"/>
      <c r="H687" s="207">
        <v>1</v>
      </c>
      <c r="I687" s="204"/>
      <c r="J687" s="204"/>
      <c r="K687" s="204"/>
      <c r="L687" s="209"/>
      <c r="M687" s="210"/>
      <c r="N687" s="211"/>
      <c r="O687" s="211"/>
      <c r="P687" s="211"/>
      <c r="Q687" s="211"/>
      <c r="R687" s="211"/>
      <c r="S687" s="211"/>
      <c r="T687" s="212"/>
      <c r="AT687" s="213" t="s">
        <v>191</v>
      </c>
      <c r="AU687" s="213" t="s">
        <v>81</v>
      </c>
      <c r="AV687" s="14" t="s">
        <v>81</v>
      </c>
      <c r="AW687" s="14" t="s">
        <v>32</v>
      </c>
      <c r="AX687" s="14" t="s">
        <v>71</v>
      </c>
      <c r="AY687" s="213" t="s">
        <v>181</v>
      </c>
    </row>
    <row r="688" spans="2:51" s="15" customFormat="1" ht="12">
      <c r="B688" s="214"/>
      <c r="C688" s="215"/>
      <c r="D688" s="194" t="s">
        <v>191</v>
      </c>
      <c r="E688" s="216" t="s">
        <v>19</v>
      </c>
      <c r="F688" s="217" t="s">
        <v>196</v>
      </c>
      <c r="G688" s="215"/>
      <c r="H688" s="218">
        <v>1</v>
      </c>
      <c r="I688" s="215"/>
      <c r="J688" s="215"/>
      <c r="K688" s="215"/>
      <c r="L688" s="220"/>
      <c r="M688" s="221"/>
      <c r="N688" s="222"/>
      <c r="O688" s="222"/>
      <c r="P688" s="222"/>
      <c r="Q688" s="222"/>
      <c r="R688" s="222"/>
      <c r="S688" s="222"/>
      <c r="T688" s="223"/>
      <c r="AT688" s="224" t="s">
        <v>191</v>
      </c>
      <c r="AU688" s="224" t="s">
        <v>81</v>
      </c>
      <c r="AV688" s="15" t="s">
        <v>189</v>
      </c>
      <c r="AW688" s="15" t="s">
        <v>32</v>
      </c>
      <c r="AX688" s="15" t="s">
        <v>79</v>
      </c>
      <c r="AY688" s="224" t="s">
        <v>181</v>
      </c>
    </row>
    <row r="689" spans="2:51" s="13" customFormat="1" ht="12">
      <c r="B689" s="192"/>
      <c r="C689" s="193"/>
      <c r="D689" s="194" t="s">
        <v>191</v>
      </c>
      <c r="E689" s="195" t="s">
        <v>19</v>
      </c>
      <c r="F689" s="196" t="s">
        <v>254</v>
      </c>
      <c r="G689" s="193"/>
      <c r="H689" s="195" t="s">
        <v>19</v>
      </c>
      <c r="I689" s="193"/>
      <c r="J689" s="193"/>
      <c r="K689" s="193"/>
      <c r="L689" s="198"/>
      <c r="M689" s="199"/>
      <c r="N689" s="200"/>
      <c r="O689" s="200"/>
      <c r="P689" s="200"/>
      <c r="Q689" s="200"/>
      <c r="R689" s="200"/>
      <c r="S689" s="200"/>
      <c r="T689" s="201"/>
      <c r="AT689" s="202" t="s">
        <v>191</v>
      </c>
      <c r="AU689" s="202" t="s">
        <v>81</v>
      </c>
      <c r="AV689" s="13" t="s">
        <v>79</v>
      </c>
      <c r="AW689" s="13" t="s">
        <v>32</v>
      </c>
      <c r="AX689" s="13" t="s">
        <v>71</v>
      </c>
      <c r="AY689" s="202" t="s">
        <v>181</v>
      </c>
    </row>
    <row r="690" spans="1:65" s="2" customFormat="1" ht="16.5" customHeight="1">
      <c r="A690" s="34"/>
      <c r="B690" s="35"/>
      <c r="C690" s="178" t="s">
        <v>1219</v>
      </c>
      <c r="D690" s="178" t="s">
        <v>183</v>
      </c>
      <c r="E690" s="179" t="s">
        <v>1220</v>
      </c>
      <c r="F690" s="180" t="s">
        <v>1221</v>
      </c>
      <c r="G690" s="181" t="s">
        <v>223</v>
      </c>
      <c r="H690" s="182">
        <v>5015</v>
      </c>
      <c r="I690" s="241"/>
      <c r="J690" s="184">
        <f>ROUND(I690*H690,2)</f>
        <v>0</v>
      </c>
      <c r="K690" s="180" t="s">
        <v>187</v>
      </c>
      <c r="L690" s="185"/>
      <c r="M690" s="186" t="s">
        <v>19</v>
      </c>
      <c r="N690" s="187" t="s">
        <v>42</v>
      </c>
      <c r="O690" s="64"/>
      <c r="P690" s="188">
        <f>O690*H690</f>
        <v>0</v>
      </c>
      <c r="Q690" s="188">
        <v>9E-05</v>
      </c>
      <c r="R690" s="188">
        <f>Q690*H690</f>
        <v>0.45135000000000003</v>
      </c>
      <c r="S690" s="188">
        <v>0</v>
      </c>
      <c r="T690" s="189">
        <f>S690*H690</f>
        <v>0</v>
      </c>
      <c r="U690" s="34"/>
      <c r="V690" s="34"/>
      <c r="W690" s="34"/>
      <c r="X690" s="34"/>
      <c r="Y690" s="34"/>
      <c r="Z690" s="34"/>
      <c r="AA690" s="34"/>
      <c r="AB690" s="34"/>
      <c r="AC690" s="34"/>
      <c r="AD690" s="34"/>
      <c r="AE690" s="34"/>
      <c r="AR690" s="190" t="s">
        <v>188</v>
      </c>
      <c r="AT690" s="190" t="s">
        <v>183</v>
      </c>
      <c r="AU690" s="190" t="s">
        <v>81</v>
      </c>
      <c r="AY690" s="17" t="s">
        <v>181</v>
      </c>
      <c r="BE690" s="191">
        <f>IF(N690="základní",J690,0)</f>
        <v>0</v>
      </c>
      <c r="BF690" s="191">
        <f>IF(N690="snížená",J690,0)</f>
        <v>0</v>
      </c>
      <c r="BG690" s="191">
        <f>IF(N690="zákl. přenesená",J690,0)</f>
        <v>0</v>
      </c>
      <c r="BH690" s="191">
        <f>IF(N690="sníž. přenesená",J690,0)</f>
        <v>0</v>
      </c>
      <c r="BI690" s="191">
        <f>IF(N690="nulová",J690,0)</f>
        <v>0</v>
      </c>
      <c r="BJ690" s="17" t="s">
        <v>79</v>
      </c>
      <c r="BK690" s="191">
        <f>ROUND(I690*H690,2)</f>
        <v>0</v>
      </c>
      <c r="BL690" s="17" t="s">
        <v>189</v>
      </c>
      <c r="BM690" s="190" t="s">
        <v>1222</v>
      </c>
    </row>
    <row r="691" spans="2:51" s="13" customFormat="1" ht="12">
      <c r="B691" s="192"/>
      <c r="C691" s="193"/>
      <c r="D691" s="194" t="s">
        <v>191</v>
      </c>
      <c r="E691" s="195" t="s">
        <v>19</v>
      </c>
      <c r="F691" s="196" t="s">
        <v>999</v>
      </c>
      <c r="G691" s="193"/>
      <c r="H691" s="195" t="s">
        <v>19</v>
      </c>
      <c r="I691" s="193"/>
      <c r="J691" s="193"/>
      <c r="K691" s="193"/>
      <c r="L691" s="198"/>
      <c r="M691" s="199"/>
      <c r="N691" s="200"/>
      <c r="O691" s="200"/>
      <c r="P691" s="200"/>
      <c r="Q691" s="200"/>
      <c r="R691" s="200"/>
      <c r="S691" s="200"/>
      <c r="T691" s="201"/>
      <c r="AT691" s="202" t="s">
        <v>191</v>
      </c>
      <c r="AU691" s="202" t="s">
        <v>81</v>
      </c>
      <c r="AV691" s="13" t="s">
        <v>79</v>
      </c>
      <c r="AW691" s="13" t="s">
        <v>32</v>
      </c>
      <c r="AX691" s="13" t="s">
        <v>71</v>
      </c>
      <c r="AY691" s="202" t="s">
        <v>181</v>
      </c>
    </row>
    <row r="692" spans="2:51" s="14" customFormat="1" ht="12">
      <c r="B692" s="203"/>
      <c r="C692" s="204"/>
      <c r="D692" s="194" t="s">
        <v>191</v>
      </c>
      <c r="E692" s="205" t="s">
        <v>19</v>
      </c>
      <c r="F692" s="206" t="s">
        <v>1223</v>
      </c>
      <c r="G692" s="204"/>
      <c r="H692" s="207">
        <v>16</v>
      </c>
      <c r="I692" s="204"/>
      <c r="J692" s="204"/>
      <c r="K692" s="204"/>
      <c r="L692" s="209"/>
      <c r="M692" s="210"/>
      <c r="N692" s="211"/>
      <c r="O692" s="211"/>
      <c r="P692" s="211"/>
      <c r="Q692" s="211"/>
      <c r="R692" s="211"/>
      <c r="S692" s="211"/>
      <c r="T692" s="212"/>
      <c r="AT692" s="213" t="s">
        <v>191</v>
      </c>
      <c r="AU692" s="213" t="s">
        <v>81</v>
      </c>
      <c r="AV692" s="14" t="s">
        <v>81</v>
      </c>
      <c r="AW692" s="14" t="s">
        <v>32</v>
      </c>
      <c r="AX692" s="14" t="s">
        <v>71</v>
      </c>
      <c r="AY692" s="213" t="s">
        <v>181</v>
      </c>
    </row>
    <row r="693" spans="2:51" s="13" customFormat="1" ht="12">
      <c r="B693" s="192"/>
      <c r="C693" s="193"/>
      <c r="D693" s="194" t="s">
        <v>191</v>
      </c>
      <c r="E693" s="195" t="s">
        <v>19</v>
      </c>
      <c r="F693" s="196" t="s">
        <v>1094</v>
      </c>
      <c r="G693" s="193"/>
      <c r="H693" s="195" t="s">
        <v>19</v>
      </c>
      <c r="I693" s="193"/>
      <c r="J693" s="193"/>
      <c r="K693" s="193"/>
      <c r="L693" s="198"/>
      <c r="M693" s="199"/>
      <c r="N693" s="200"/>
      <c r="O693" s="200"/>
      <c r="P693" s="200"/>
      <c r="Q693" s="200"/>
      <c r="R693" s="200"/>
      <c r="S693" s="200"/>
      <c r="T693" s="201"/>
      <c r="AT693" s="202" t="s">
        <v>191</v>
      </c>
      <c r="AU693" s="202" t="s">
        <v>81</v>
      </c>
      <c r="AV693" s="13" t="s">
        <v>79</v>
      </c>
      <c r="AW693" s="13" t="s">
        <v>32</v>
      </c>
      <c r="AX693" s="13" t="s">
        <v>71</v>
      </c>
      <c r="AY693" s="202" t="s">
        <v>181</v>
      </c>
    </row>
    <row r="694" spans="2:51" s="14" customFormat="1" ht="12">
      <c r="B694" s="203"/>
      <c r="C694" s="204"/>
      <c r="D694" s="194" t="s">
        <v>191</v>
      </c>
      <c r="E694" s="205" t="s">
        <v>19</v>
      </c>
      <c r="F694" s="206" t="s">
        <v>1223</v>
      </c>
      <c r="G694" s="204"/>
      <c r="H694" s="207">
        <v>16</v>
      </c>
      <c r="I694" s="204"/>
      <c r="J694" s="204"/>
      <c r="K694" s="204"/>
      <c r="L694" s="209"/>
      <c r="M694" s="210"/>
      <c r="N694" s="211"/>
      <c r="O694" s="211"/>
      <c r="P694" s="211"/>
      <c r="Q694" s="211"/>
      <c r="R694" s="211"/>
      <c r="S694" s="211"/>
      <c r="T694" s="212"/>
      <c r="AT694" s="213" t="s">
        <v>191</v>
      </c>
      <c r="AU694" s="213" t="s">
        <v>81</v>
      </c>
      <c r="AV694" s="14" t="s">
        <v>81</v>
      </c>
      <c r="AW694" s="14" t="s">
        <v>32</v>
      </c>
      <c r="AX694" s="14" t="s">
        <v>71</v>
      </c>
      <c r="AY694" s="213" t="s">
        <v>181</v>
      </c>
    </row>
    <row r="695" spans="2:51" s="13" customFormat="1" ht="12">
      <c r="B695" s="192"/>
      <c r="C695" s="193"/>
      <c r="D695" s="194" t="s">
        <v>191</v>
      </c>
      <c r="E695" s="195" t="s">
        <v>19</v>
      </c>
      <c r="F695" s="196" t="s">
        <v>1078</v>
      </c>
      <c r="G695" s="193"/>
      <c r="H695" s="195" t="s">
        <v>19</v>
      </c>
      <c r="I695" s="193"/>
      <c r="J695" s="193"/>
      <c r="K695" s="193"/>
      <c r="L695" s="198"/>
      <c r="M695" s="199"/>
      <c r="N695" s="200"/>
      <c r="O695" s="200"/>
      <c r="P695" s="200"/>
      <c r="Q695" s="200"/>
      <c r="R695" s="200"/>
      <c r="S695" s="200"/>
      <c r="T695" s="201"/>
      <c r="AT695" s="202" t="s">
        <v>191</v>
      </c>
      <c r="AU695" s="202" t="s">
        <v>81</v>
      </c>
      <c r="AV695" s="13" t="s">
        <v>79</v>
      </c>
      <c r="AW695" s="13" t="s">
        <v>32</v>
      </c>
      <c r="AX695" s="13" t="s">
        <v>71</v>
      </c>
      <c r="AY695" s="202" t="s">
        <v>181</v>
      </c>
    </row>
    <row r="696" spans="2:51" s="14" customFormat="1" ht="12">
      <c r="B696" s="203"/>
      <c r="C696" s="204"/>
      <c r="D696" s="194" t="s">
        <v>191</v>
      </c>
      <c r="E696" s="205" t="s">
        <v>19</v>
      </c>
      <c r="F696" s="206" t="s">
        <v>1224</v>
      </c>
      <c r="G696" s="204"/>
      <c r="H696" s="207">
        <v>116</v>
      </c>
      <c r="I696" s="204"/>
      <c r="J696" s="204"/>
      <c r="K696" s="204"/>
      <c r="L696" s="209"/>
      <c r="M696" s="210"/>
      <c r="N696" s="211"/>
      <c r="O696" s="211"/>
      <c r="P696" s="211"/>
      <c r="Q696" s="211"/>
      <c r="R696" s="211"/>
      <c r="S696" s="211"/>
      <c r="T696" s="212"/>
      <c r="AT696" s="213" t="s">
        <v>191</v>
      </c>
      <c r="AU696" s="213" t="s">
        <v>81</v>
      </c>
      <c r="AV696" s="14" t="s">
        <v>81</v>
      </c>
      <c r="AW696" s="14" t="s">
        <v>32</v>
      </c>
      <c r="AX696" s="14" t="s">
        <v>71</v>
      </c>
      <c r="AY696" s="213" t="s">
        <v>181</v>
      </c>
    </row>
    <row r="697" spans="2:51" s="13" customFormat="1" ht="12">
      <c r="B697" s="192"/>
      <c r="C697" s="193"/>
      <c r="D697" s="194" t="s">
        <v>191</v>
      </c>
      <c r="E697" s="195" t="s">
        <v>19</v>
      </c>
      <c r="F697" s="196" t="s">
        <v>1079</v>
      </c>
      <c r="G697" s="193"/>
      <c r="H697" s="195" t="s">
        <v>19</v>
      </c>
      <c r="I697" s="193"/>
      <c r="J697" s="193"/>
      <c r="K697" s="193"/>
      <c r="L697" s="198"/>
      <c r="M697" s="199"/>
      <c r="N697" s="200"/>
      <c r="O697" s="200"/>
      <c r="P697" s="200"/>
      <c r="Q697" s="200"/>
      <c r="R697" s="200"/>
      <c r="S697" s="200"/>
      <c r="T697" s="201"/>
      <c r="AT697" s="202" t="s">
        <v>191</v>
      </c>
      <c r="AU697" s="202" t="s">
        <v>81</v>
      </c>
      <c r="AV697" s="13" t="s">
        <v>79</v>
      </c>
      <c r="AW697" s="13" t="s">
        <v>32</v>
      </c>
      <c r="AX697" s="13" t="s">
        <v>71</v>
      </c>
      <c r="AY697" s="202" t="s">
        <v>181</v>
      </c>
    </row>
    <row r="698" spans="2:51" s="14" customFormat="1" ht="12">
      <c r="B698" s="203"/>
      <c r="C698" s="204"/>
      <c r="D698" s="194" t="s">
        <v>191</v>
      </c>
      <c r="E698" s="205" t="s">
        <v>19</v>
      </c>
      <c r="F698" s="206" t="s">
        <v>1224</v>
      </c>
      <c r="G698" s="204"/>
      <c r="H698" s="207">
        <v>116</v>
      </c>
      <c r="I698" s="204"/>
      <c r="J698" s="204"/>
      <c r="K698" s="204"/>
      <c r="L698" s="209"/>
      <c r="M698" s="210"/>
      <c r="N698" s="211"/>
      <c r="O698" s="211"/>
      <c r="P698" s="211"/>
      <c r="Q698" s="211"/>
      <c r="R698" s="211"/>
      <c r="S698" s="211"/>
      <c r="T698" s="212"/>
      <c r="AT698" s="213" t="s">
        <v>191</v>
      </c>
      <c r="AU698" s="213" t="s">
        <v>81</v>
      </c>
      <c r="AV698" s="14" t="s">
        <v>81</v>
      </c>
      <c r="AW698" s="14" t="s">
        <v>32</v>
      </c>
      <c r="AX698" s="14" t="s">
        <v>71</v>
      </c>
      <c r="AY698" s="213" t="s">
        <v>181</v>
      </c>
    </row>
    <row r="699" spans="2:51" s="13" customFormat="1" ht="12">
      <c r="B699" s="192"/>
      <c r="C699" s="193"/>
      <c r="D699" s="194" t="s">
        <v>191</v>
      </c>
      <c r="E699" s="195" t="s">
        <v>19</v>
      </c>
      <c r="F699" s="196" t="s">
        <v>1225</v>
      </c>
      <c r="G699" s="193"/>
      <c r="H699" s="195" t="s">
        <v>19</v>
      </c>
      <c r="I699" s="193"/>
      <c r="J699" s="193"/>
      <c r="K699" s="193"/>
      <c r="L699" s="198"/>
      <c r="M699" s="199"/>
      <c r="N699" s="200"/>
      <c r="O699" s="200"/>
      <c r="P699" s="200"/>
      <c r="Q699" s="200"/>
      <c r="R699" s="200"/>
      <c r="S699" s="200"/>
      <c r="T699" s="201"/>
      <c r="AT699" s="202" t="s">
        <v>191</v>
      </c>
      <c r="AU699" s="202" t="s">
        <v>81</v>
      </c>
      <c r="AV699" s="13" t="s">
        <v>79</v>
      </c>
      <c r="AW699" s="13" t="s">
        <v>32</v>
      </c>
      <c r="AX699" s="13" t="s">
        <v>71</v>
      </c>
      <c r="AY699" s="202" t="s">
        <v>181</v>
      </c>
    </row>
    <row r="700" spans="2:51" s="14" customFormat="1" ht="12">
      <c r="B700" s="203"/>
      <c r="C700" s="204"/>
      <c r="D700" s="194" t="s">
        <v>191</v>
      </c>
      <c r="E700" s="205" t="s">
        <v>19</v>
      </c>
      <c r="F700" s="206" t="s">
        <v>1226</v>
      </c>
      <c r="G700" s="204"/>
      <c r="H700" s="207">
        <v>1225</v>
      </c>
      <c r="I700" s="204"/>
      <c r="J700" s="204"/>
      <c r="K700" s="204"/>
      <c r="L700" s="209"/>
      <c r="M700" s="210"/>
      <c r="N700" s="211"/>
      <c r="O700" s="211"/>
      <c r="P700" s="211"/>
      <c r="Q700" s="211"/>
      <c r="R700" s="211"/>
      <c r="S700" s="211"/>
      <c r="T700" s="212"/>
      <c r="AT700" s="213" t="s">
        <v>191</v>
      </c>
      <c r="AU700" s="213" t="s">
        <v>81</v>
      </c>
      <c r="AV700" s="14" t="s">
        <v>81</v>
      </c>
      <c r="AW700" s="14" t="s">
        <v>32</v>
      </c>
      <c r="AX700" s="14" t="s">
        <v>71</v>
      </c>
      <c r="AY700" s="213" t="s">
        <v>181</v>
      </c>
    </row>
    <row r="701" spans="2:51" s="13" customFormat="1" ht="12">
      <c r="B701" s="192"/>
      <c r="C701" s="193"/>
      <c r="D701" s="194" t="s">
        <v>191</v>
      </c>
      <c r="E701" s="195" t="s">
        <v>19</v>
      </c>
      <c r="F701" s="196" t="s">
        <v>1227</v>
      </c>
      <c r="G701" s="193"/>
      <c r="H701" s="195" t="s">
        <v>19</v>
      </c>
      <c r="I701" s="193"/>
      <c r="J701" s="193"/>
      <c r="K701" s="193"/>
      <c r="L701" s="198"/>
      <c r="M701" s="199"/>
      <c r="N701" s="200"/>
      <c r="O701" s="200"/>
      <c r="P701" s="200"/>
      <c r="Q701" s="200"/>
      <c r="R701" s="200"/>
      <c r="S701" s="200"/>
      <c r="T701" s="201"/>
      <c r="AT701" s="202" t="s">
        <v>191</v>
      </c>
      <c r="AU701" s="202" t="s">
        <v>81</v>
      </c>
      <c r="AV701" s="13" t="s">
        <v>79</v>
      </c>
      <c r="AW701" s="13" t="s">
        <v>32</v>
      </c>
      <c r="AX701" s="13" t="s">
        <v>71</v>
      </c>
      <c r="AY701" s="202" t="s">
        <v>181</v>
      </c>
    </row>
    <row r="702" spans="2:51" s="14" customFormat="1" ht="12">
      <c r="B702" s="203"/>
      <c r="C702" s="204"/>
      <c r="D702" s="194" t="s">
        <v>191</v>
      </c>
      <c r="E702" s="205" t="s">
        <v>19</v>
      </c>
      <c r="F702" s="206" t="s">
        <v>1228</v>
      </c>
      <c r="G702" s="204"/>
      <c r="H702" s="207">
        <v>1241</v>
      </c>
      <c r="I702" s="204"/>
      <c r="J702" s="204"/>
      <c r="K702" s="204"/>
      <c r="L702" s="209"/>
      <c r="M702" s="210"/>
      <c r="N702" s="211"/>
      <c r="O702" s="211"/>
      <c r="P702" s="211"/>
      <c r="Q702" s="211"/>
      <c r="R702" s="211"/>
      <c r="S702" s="211"/>
      <c r="T702" s="212"/>
      <c r="AT702" s="213" t="s">
        <v>191</v>
      </c>
      <c r="AU702" s="213" t="s">
        <v>81</v>
      </c>
      <c r="AV702" s="14" t="s">
        <v>81</v>
      </c>
      <c r="AW702" s="14" t="s">
        <v>32</v>
      </c>
      <c r="AX702" s="14" t="s">
        <v>71</v>
      </c>
      <c r="AY702" s="213" t="s">
        <v>181</v>
      </c>
    </row>
    <row r="703" spans="2:51" s="13" customFormat="1" ht="12">
      <c r="B703" s="192"/>
      <c r="C703" s="193"/>
      <c r="D703" s="194" t="s">
        <v>191</v>
      </c>
      <c r="E703" s="195" t="s">
        <v>19</v>
      </c>
      <c r="F703" s="196" t="s">
        <v>1229</v>
      </c>
      <c r="G703" s="193"/>
      <c r="H703" s="195" t="s">
        <v>19</v>
      </c>
      <c r="I703" s="193"/>
      <c r="J703" s="193"/>
      <c r="K703" s="193"/>
      <c r="L703" s="198"/>
      <c r="M703" s="199"/>
      <c r="N703" s="200"/>
      <c r="O703" s="200"/>
      <c r="P703" s="200"/>
      <c r="Q703" s="200"/>
      <c r="R703" s="200"/>
      <c r="S703" s="200"/>
      <c r="T703" s="201"/>
      <c r="AT703" s="202" t="s">
        <v>191</v>
      </c>
      <c r="AU703" s="202" t="s">
        <v>81</v>
      </c>
      <c r="AV703" s="13" t="s">
        <v>79</v>
      </c>
      <c r="AW703" s="13" t="s">
        <v>32</v>
      </c>
      <c r="AX703" s="13" t="s">
        <v>71</v>
      </c>
      <c r="AY703" s="202" t="s">
        <v>181</v>
      </c>
    </row>
    <row r="704" spans="2:51" s="14" customFormat="1" ht="12">
      <c r="B704" s="203"/>
      <c r="C704" s="204"/>
      <c r="D704" s="194" t="s">
        <v>191</v>
      </c>
      <c r="E704" s="205" t="s">
        <v>19</v>
      </c>
      <c r="F704" s="206" t="s">
        <v>1228</v>
      </c>
      <c r="G704" s="204"/>
      <c r="H704" s="207">
        <v>1241</v>
      </c>
      <c r="I704" s="204"/>
      <c r="J704" s="204"/>
      <c r="K704" s="204"/>
      <c r="L704" s="209"/>
      <c r="M704" s="210"/>
      <c r="N704" s="211"/>
      <c r="O704" s="211"/>
      <c r="P704" s="211"/>
      <c r="Q704" s="211"/>
      <c r="R704" s="211"/>
      <c r="S704" s="211"/>
      <c r="T704" s="212"/>
      <c r="AT704" s="213" t="s">
        <v>191</v>
      </c>
      <c r="AU704" s="213" t="s">
        <v>81</v>
      </c>
      <c r="AV704" s="14" t="s">
        <v>81</v>
      </c>
      <c r="AW704" s="14" t="s">
        <v>32</v>
      </c>
      <c r="AX704" s="14" t="s">
        <v>71</v>
      </c>
      <c r="AY704" s="213" t="s">
        <v>181</v>
      </c>
    </row>
    <row r="705" spans="2:51" s="13" customFormat="1" ht="12">
      <c r="B705" s="192"/>
      <c r="C705" s="193"/>
      <c r="D705" s="194" t="s">
        <v>191</v>
      </c>
      <c r="E705" s="195" t="s">
        <v>19</v>
      </c>
      <c r="F705" s="196" t="s">
        <v>1130</v>
      </c>
      <c r="G705" s="193"/>
      <c r="H705" s="195" t="s">
        <v>19</v>
      </c>
      <c r="I705" s="193"/>
      <c r="J705" s="193"/>
      <c r="K705" s="193"/>
      <c r="L705" s="198"/>
      <c r="M705" s="199"/>
      <c r="N705" s="200"/>
      <c r="O705" s="200"/>
      <c r="P705" s="200"/>
      <c r="Q705" s="200"/>
      <c r="R705" s="200"/>
      <c r="S705" s="200"/>
      <c r="T705" s="201"/>
      <c r="AT705" s="202" t="s">
        <v>191</v>
      </c>
      <c r="AU705" s="202" t="s">
        <v>81</v>
      </c>
      <c r="AV705" s="13" t="s">
        <v>79</v>
      </c>
      <c r="AW705" s="13" t="s">
        <v>32</v>
      </c>
      <c r="AX705" s="13" t="s">
        <v>71</v>
      </c>
      <c r="AY705" s="202" t="s">
        <v>181</v>
      </c>
    </row>
    <row r="706" spans="2:51" s="14" customFormat="1" ht="12">
      <c r="B706" s="203"/>
      <c r="C706" s="204"/>
      <c r="D706" s="194" t="s">
        <v>191</v>
      </c>
      <c r="E706" s="205" t="s">
        <v>19</v>
      </c>
      <c r="F706" s="206" t="s">
        <v>1230</v>
      </c>
      <c r="G706" s="204"/>
      <c r="H706" s="207">
        <v>892</v>
      </c>
      <c r="I706" s="204"/>
      <c r="J706" s="204"/>
      <c r="K706" s="204"/>
      <c r="L706" s="209"/>
      <c r="M706" s="210"/>
      <c r="N706" s="211"/>
      <c r="O706" s="211"/>
      <c r="P706" s="211"/>
      <c r="Q706" s="211"/>
      <c r="R706" s="211"/>
      <c r="S706" s="211"/>
      <c r="T706" s="212"/>
      <c r="AT706" s="213" t="s">
        <v>191</v>
      </c>
      <c r="AU706" s="213" t="s">
        <v>81</v>
      </c>
      <c r="AV706" s="14" t="s">
        <v>81</v>
      </c>
      <c r="AW706" s="14" t="s">
        <v>32</v>
      </c>
      <c r="AX706" s="14" t="s">
        <v>71</v>
      </c>
      <c r="AY706" s="213" t="s">
        <v>181</v>
      </c>
    </row>
    <row r="707" spans="2:51" s="13" customFormat="1" ht="12">
      <c r="B707" s="192"/>
      <c r="C707" s="193"/>
      <c r="D707" s="194" t="s">
        <v>191</v>
      </c>
      <c r="E707" s="195" t="s">
        <v>19</v>
      </c>
      <c r="F707" s="196" t="s">
        <v>1080</v>
      </c>
      <c r="G707" s="193"/>
      <c r="H707" s="195" t="s">
        <v>19</v>
      </c>
      <c r="I707" s="193"/>
      <c r="J707" s="193"/>
      <c r="K707" s="193"/>
      <c r="L707" s="198"/>
      <c r="M707" s="199"/>
      <c r="N707" s="200"/>
      <c r="O707" s="200"/>
      <c r="P707" s="200"/>
      <c r="Q707" s="200"/>
      <c r="R707" s="200"/>
      <c r="S707" s="200"/>
      <c r="T707" s="201"/>
      <c r="AT707" s="202" t="s">
        <v>191</v>
      </c>
      <c r="AU707" s="202" t="s">
        <v>81</v>
      </c>
      <c r="AV707" s="13" t="s">
        <v>79</v>
      </c>
      <c r="AW707" s="13" t="s">
        <v>32</v>
      </c>
      <c r="AX707" s="13" t="s">
        <v>71</v>
      </c>
      <c r="AY707" s="202" t="s">
        <v>181</v>
      </c>
    </row>
    <row r="708" spans="2:51" s="14" customFormat="1" ht="12">
      <c r="B708" s="203"/>
      <c r="C708" s="204"/>
      <c r="D708" s="194" t="s">
        <v>191</v>
      </c>
      <c r="E708" s="205" t="s">
        <v>19</v>
      </c>
      <c r="F708" s="206" t="s">
        <v>1231</v>
      </c>
      <c r="G708" s="204"/>
      <c r="H708" s="207">
        <v>152</v>
      </c>
      <c r="I708" s="204"/>
      <c r="J708" s="204"/>
      <c r="K708" s="204"/>
      <c r="L708" s="209"/>
      <c r="M708" s="210"/>
      <c r="N708" s="211"/>
      <c r="O708" s="211"/>
      <c r="P708" s="211"/>
      <c r="Q708" s="211"/>
      <c r="R708" s="211"/>
      <c r="S708" s="211"/>
      <c r="T708" s="212"/>
      <c r="AT708" s="213" t="s">
        <v>191</v>
      </c>
      <c r="AU708" s="213" t="s">
        <v>81</v>
      </c>
      <c r="AV708" s="14" t="s">
        <v>81</v>
      </c>
      <c r="AW708" s="14" t="s">
        <v>32</v>
      </c>
      <c r="AX708" s="14" t="s">
        <v>71</v>
      </c>
      <c r="AY708" s="213" t="s">
        <v>181</v>
      </c>
    </row>
    <row r="709" spans="2:51" s="15" customFormat="1" ht="12">
      <c r="B709" s="214"/>
      <c r="C709" s="215"/>
      <c r="D709" s="194" t="s">
        <v>191</v>
      </c>
      <c r="E709" s="216" t="s">
        <v>19</v>
      </c>
      <c r="F709" s="217" t="s">
        <v>196</v>
      </c>
      <c r="G709" s="215"/>
      <c r="H709" s="218">
        <v>5015</v>
      </c>
      <c r="I709" s="215"/>
      <c r="J709" s="215"/>
      <c r="K709" s="215"/>
      <c r="L709" s="220"/>
      <c r="M709" s="221"/>
      <c r="N709" s="222"/>
      <c r="O709" s="222"/>
      <c r="P709" s="222"/>
      <c r="Q709" s="222"/>
      <c r="R709" s="222"/>
      <c r="S709" s="222"/>
      <c r="T709" s="223"/>
      <c r="AT709" s="224" t="s">
        <v>191</v>
      </c>
      <c r="AU709" s="224" t="s">
        <v>81</v>
      </c>
      <c r="AV709" s="15" t="s">
        <v>189</v>
      </c>
      <c r="AW709" s="15" t="s">
        <v>32</v>
      </c>
      <c r="AX709" s="15" t="s">
        <v>79</v>
      </c>
      <c r="AY709" s="224" t="s">
        <v>181</v>
      </c>
    </row>
    <row r="710" spans="2:51" s="13" customFormat="1" ht="12">
      <c r="B710" s="192"/>
      <c r="C710" s="193"/>
      <c r="D710" s="194" t="s">
        <v>191</v>
      </c>
      <c r="E710" s="195" t="s">
        <v>19</v>
      </c>
      <c r="F710" s="196" t="s">
        <v>254</v>
      </c>
      <c r="G710" s="193"/>
      <c r="H710" s="195" t="s">
        <v>19</v>
      </c>
      <c r="I710" s="193"/>
      <c r="J710" s="193"/>
      <c r="K710" s="193"/>
      <c r="L710" s="198"/>
      <c r="M710" s="199"/>
      <c r="N710" s="200"/>
      <c r="O710" s="200"/>
      <c r="P710" s="200"/>
      <c r="Q710" s="200"/>
      <c r="R710" s="200"/>
      <c r="S710" s="200"/>
      <c r="T710" s="201"/>
      <c r="AT710" s="202" t="s">
        <v>191</v>
      </c>
      <c r="AU710" s="202" t="s">
        <v>81</v>
      </c>
      <c r="AV710" s="13" t="s">
        <v>79</v>
      </c>
      <c r="AW710" s="13" t="s">
        <v>32</v>
      </c>
      <c r="AX710" s="13" t="s">
        <v>71</v>
      </c>
      <c r="AY710" s="202" t="s">
        <v>181</v>
      </c>
    </row>
    <row r="711" spans="1:65" s="2" customFormat="1" ht="16.5" customHeight="1">
      <c r="A711" s="34"/>
      <c r="B711" s="35"/>
      <c r="C711" s="178" t="s">
        <v>1232</v>
      </c>
      <c r="D711" s="178" t="s">
        <v>183</v>
      </c>
      <c r="E711" s="179" t="s">
        <v>1233</v>
      </c>
      <c r="F711" s="180" t="s">
        <v>1234</v>
      </c>
      <c r="G711" s="181" t="s">
        <v>223</v>
      </c>
      <c r="H711" s="182">
        <v>3015</v>
      </c>
      <c r="I711" s="241"/>
      <c r="J711" s="184">
        <f>ROUND(I711*H711,2)</f>
        <v>0</v>
      </c>
      <c r="K711" s="180" t="s">
        <v>187</v>
      </c>
      <c r="L711" s="185"/>
      <c r="M711" s="186" t="s">
        <v>19</v>
      </c>
      <c r="N711" s="187" t="s">
        <v>42</v>
      </c>
      <c r="O711" s="64"/>
      <c r="P711" s="188">
        <f>O711*H711</f>
        <v>0</v>
      </c>
      <c r="Q711" s="188">
        <v>0.00052</v>
      </c>
      <c r="R711" s="188">
        <f>Q711*H711</f>
        <v>1.5677999999999999</v>
      </c>
      <c r="S711" s="188">
        <v>0</v>
      </c>
      <c r="T711" s="189">
        <f>S711*H711</f>
        <v>0</v>
      </c>
      <c r="U711" s="34"/>
      <c r="V711" s="34"/>
      <c r="W711" s="34"/>
      <c r="X711" s="34"/>
      <c r="Y711" s="34"/>
      <c r="Z711" s="34"/>
      <c r="AA711" s="34"/>
      <c r="AB711" s="34"/>
      <c r="AC711" s="34"/>
      <c r="AD711" s="34"/>
      <c r="AE711" s="34"/>
      <c r="AR711" s="190" t="s">
        <v>188</v>
      </c>
      <c r="AT711" s="190" t="s">
        <v>183</v>
      </c>
      <c r="AU711" s="190" t="s">
        <v>81</v>
      </c>
      <c r="AY711" s="17" t="s">
        <v>181</v>
      </c>
      <c r="BE711" s="191">
        <f>IF(N711="základní",J711,0)</f>
        <v>0</v>
      </c>
      <c r="BF711" s="191">
        <f>IF(N711="snížená",J711,0)</f>
        <v>0</v>
      </c>
      <c r="BG711" s="191">
        <f>IF(N711="zákl. přenesená",J711,0)</f>
        <v>0</v>
      </c>
      <c r="BH711" s="191">
        <f>IF(N711="sníž. přenesená",J711,0)</f>
        <v>0</v>
      </c>
      <c r="BI711" s="191">
        <f>IF(N711="nulová",J711,0)</f>
        <v>0</v>
      </c>
      <c r="BJ711" s="17" t="s">
        <v>79</v>
      </c>
      <c r="BK711" s="191">
        <f>ROUND(I711*H711,2)</f>
        <v>0</v>
      </c>
      <c r="BL711" s="17" t="s">
        <v>189</v>
      </c>
      <c r="BM711" s="190" t="s">
        <v>1235</v>
      </c>
    </row>
    <row r="712" spans="2:51" s="13" customFormat="1" ht="12">
      <c r="B712" s="192"/>
      <c r="C712" s="193"/>
      <c r="D712" s="194" t="s">
        <v>191</v>
      </c>
      <c r="E712" s="195" t="s">
        <v>19</v>
      </c>
      <c r="F712" s="196" t="s">
        <v>999</v>
      </c>
      <c r="G712" s="193"/>
      <c r="H712" s="195" t="s">
        <v>19</v>
      </c>
      <c r="I712" s="193"/>
      <c r="J712" s="193"/>
      <c r="K712" s="193"/>
      <c r="L712" s="198"/>
      <c r="M712" s="199"/>
      <c r="N712" s="200"/>
      <c r="O712" s="200"/>
      <c r="P712" s="200"/>
      <c r="Q712" s="200"/>
      <c r="R712" s="200"/>
      <c r="S712" s="200"/>
      <c r="T712" s="201"/>
      <c r="AT712" s="202" t="s">
        <v>191</v>
      </c>
      <c r="AU712" s="202" t="s">
        <v>81</v>
      </c>
      <c r="AV712" s="13" t="s">
        <v>79</v>
      </c>
      <c r="AW712" s="13" t="s">
        <v>32</v>
      </c>
      <c r="AX712" s="13" t="s">
        <v>71</v>
      </c>
      <c r="AY712" s="202" t="s">
        <v>181</v>
      </c>
    </row>
    <row r="713" spans="2:51" s="14" customFormat="1" ht="12">
      <c r="B713" s="203"/>
      <c r="C713" s="204"/>
      <c r="D713" s="194" t="s">
        <v>191</v>
      </c>
      <c r="E713" s="205" t="s">
        <v>19</v>
      </c>
      <c r="F713" s="206" t="s">
        <v>1223</v>
      </c>
      <c r="G713" s="204"/>
      <c r="H713" s="207">
        <v>16</v>
      </c>
      <c r="I713" s="204"/>
      <c r="J713" s="204"/>
      <c r="K713" s="204"/>
      <c r="L713" s="209"/>
      <c r="M713" s="210"/>
      <c r="N713" s="211"/>
      <c r="O713" s="211"/>
      <c r="P713" s="211"/>
      <c r="Q713" s="211"/>
      <c r="R713" s="211"/>
      <c r="S713" s="211"/>
      <c r="T713" s="212"/>
      <c r="AT713" s="213" t="s">
        <v>191</v>
      </c>
      <c r="AU713" s="213" t="s">
        <v>81</v>
      </c>
      <c r="AV713" s="14" t="s">
        <v>81</v>
      </c>
      <c r="AW713" s="14" t="s">
        <v>32</v>
      </c>
      <c r="AX713" s="14" t="s">
        <v>71</v>
      </c>
      <c r="AY713" s="213" t="s">
        <v>181</v>
      </c>
    </row>
    <row r="714" spans="2:51" s="13" customFormat="1" ht="12">
      <c r="B714" s="192"/>
      <c r="C714" s="193"/>
      <c r="D714" s="194" t="s">
        <v>191</v>
      </c>
      <c r="E714" s="195" t="s">
        <v>19</v>
      </c>
      <c r="F714" s="196" t="s">
        <v>1094</v>
      </c>
      <c r="G714" s="193"/>
      <c r="H714" s="195" t="s">
        <v>19</v>
      </c>
      <c r="I714" s="193"/>
      <c r="J714" s="193"/>
      <c r="K714" s="193"/>
      <c r="L714" s="198"/>
      <c r="M714" s="199"/>
      <c r="N714" s="200"/>
      <c r="O714" s="200"/>
      <c r="P714" s="200"/>
      <c r="Q714" s="200"/>
      <c r="R714" s="200"/>
      <c r="S714" s="200"/>
      <c r="T714" s="201"/>
      <c r="AT714" s="202" t="s">
        <v>191</v>
      </c>
      <c r="AU714" s="202" t="s">
        <v>81</v>
      </c>
      <c r="AV714" s="13" t="s">
        <v>79</v>
      </c>
      <c r="AW714" s="13" t="s">
        <v>32</v>
      </c>
      <c r="AX714" s="13" t="s">
        <v>71</v>
      </c>
      <c r="AY714" s="202" t="s">
        <v>181</v>
      </c>
    </row>
    <row r="715" spans="2:51" s="14" customFormat="1" ht="12">
      <c r="B715" s="203"/>
      <c r="C715" s="204"/>
      <c r="D715" s="194" t="s">
        <v>191</v>
      </c>
      <c r="E715" s="205" t="s">
        <v>19</v>
      </c>
      <c r="F715" s="206" t="s">
        <v>1223</v>
      </c>
      <c r="G715" s="204"/>
      <c r="H715" s="207">
        <v>16</v>
      </c>
      <c r="I715" s="204"/>
      <c r="J715" s="204"/>
      <c r="K715" s="204"/>
      <c r="L715" s="209"/>
      <c r="M715" s="210"/>
      <c r="N715" s="211"/>
      <c r="O715" s="211"/>
      <c r="P715" s="211"/>
      <c r="Q715" s="211"/>
      <c r="R715" s="211"/>
      <c r="S715" s="211"/>
      <c r="T715" s="212"/>
      <c r="AT715" s="213" t="s">
        <v>191</v>
      </c>
      <c r="AU715" s="213" t="s">
        <v>81</v>
      </c>
      <c r="AV715" s="14" t="s">
        <v>81</v>
      </c>
      <c r="AW715" s="14" t="s">
        <v>32</v>
      </c>
      <c r="AX715" s="14" t="s">
        <v>71</v>
      </c>
      <c r="AY715" s="213" t="s">
        <v>181</v>
      </c>
    </row>
    <row r="716" spans="2:51" s="13" customFormat="1" ht="12">
      <c r="B716" s="192"/>
      <c r="C716" s="193"/>
      <c r="D716" s="194" t="s">
        <v>191</v>
      </c>
      <c r="E716" s="195" t="s">
        <v>19</v>
      </c>
      <c r="F716" s="196" t="s">
        <v>1078</v>
      </c>
      <c r="G716" s="193"/>
      <c r="H716" s="195" t="s">
        <v>19</v>
      </c>
      <c r="I716" s="193"/>
      <c r="J716" s="193"/>
      <c r="K716" s="193"/>
      <c r="L716" s="198"/>
      <c r="M716" s="199"/>
      <c r="N716" s="200"/>
      <c r="O716" s="200"/>
      <c r="P716" s="200"/>
      <c r="Q716" s="200"/>
      <c r="R716" s="200"/>
      <c r="S716" s="200"/>
      <c r="T716" s="201"/>
      <c r="AT716" s="202" t="s">
        <v>191</v>
      </c>
      <c r="AU716" s="202" t="s">
        <v>81</v>
      </c>
      <c r="AV716" s="13" t="s">
        <v>79</v>
      </c>
      <c r="AW716" s="13" t="s">
        <v>32</v>
      </c>
      <c r="AX716" s="13" t="s">
        <v>71</v>
      </c>
      <c r="AY716" s="202" t="s">
        <v>181</v>
      </c>
    </row>
    <row r="717" spans="2:51" s="14" customFormat="1" ht="12">
      <c r="B717" s="203"/>
      <c r="C717" s="204"/>
      <c r="D717" s="194" t="s">
        <v>191</v>
      </c>
      <c r="E717" s="205" t="s">
        <v>19</v>
      </c>
      <c r="F717" s="206" t="s">
        <v>320</v>
      </c>
      <c r="G717" s="204"/>
      <c r="H717" s="207">
        <v>20</v>
      </c>
      <c r="I717" s="204"/>
      <c r="J717" s="204"/>
      <c r="K717" s="204"/>
      <c r="L717" s="209"/>
      <c r="M717" s="210"/>
      <c r="N717" s="211"/>
      <c r="O717" s="211"/>
      <c r="P717" s="211"/>
      <c r="Q717" s="211"/>
      <c r="R717" s="211"/>
      <c r="S717" s="211"/>
      <c r="T717" s="212"/>
      <c r="AT717" s="213" t="s">
        <v>191</v>
      </c>
      <c r="AU717" s="213" t="s">
        <v>81</v>
      </c>
      <c r="AV717" s="14" t="s">
        <v>81</v>
      </c>
      <c r="AW717" s="14" t="s">
        <v>32</v>
      </c>
      <c r="AX717" s="14" t="s">
        <v>71</v>
      </c>
      <c r="AY717" s="213" t="s">
        <v>181</v>
      </c>
    </row>
    <row r="718" spans="2:51" s="13" customFormat="1" ht="12">
      <c r="B718" s="192"/>
      <c r="C718" s="193"/>
      <c r="D718" s="194" t="s">
        <v>191</v>
      </c>
      <c r="E718" s="195" t="s">
        <v>19</v>
      </c>
      <c r="F718" s="196" t="s">
        <v>1079</v>
      </c>
      <c r="G718" s="193"/>
      <c r="H718" s="195" t="s">
        <v>19</v>
      </c>
      <c r="I718" s="193"/>
      <c r="J718" s="193"/>
      <c r="K718" s="193"/>
      <c r="L718" s="198"/>
      <c r="M718" s="199"/>
      <c r="N718" s="200"/>
      <c r="O718" s="200"/>
      <c r="P718" s="200"/>
      <c r="Q718" s="200"/>
      <c r="R718" s="200"/>
      <c r="S718" s="200"/>
      <c r="T718" s="201"/>
      <c r="AT718" s="202" t="s">
        <v>191</v>
      </c>
      <c r="AU718" s="202" t="s">
        <v>81</v>
      </c>
      <c r="AV718" s="13" t="s">
        <v>79</v>
      </c>
      <c r="AW718" s="13" t="s">
        <v>32</v>
      </c>
      <c r="AX718" s="13" t="s">
        <v>71</v>
      </c>
      <c r="AY718" s="202" t="s">
        <v>181</v>
      </c>
    </row>
    <row r="719" spans="2:51" s="14" customFormat="1" ht="12">
      <c r="B719" s="203"/>
      <c r="C719" s="204"/>
      <c r="D719" s="194" t="s">
        <v>191</v>
      </c>
      <c r="E719" s="205" t="s">
        <v>19</v>
      </c>
      <c r="F719" s="206" t="s">
        <v>1224</v>
      </c>
      <c r="G719" s="204"/>
      <c r="H719" s="207">
        <v>116</v>
      </c>
      <c r="I719" s="204"/>
      <c r="J719" s="204"/>
      <c r="K719" s="204"/>
      <c r="L719" s="209"/>
      <c r="M719" s="210"/>
      <c r="N719" s="211"/>
      <c r="O719" s="211"/>
      <c r="P719" s="211"/>
      <c r="Q719" s="211"/>
      <c r="R719" s="211"/>
      <c r="S719" s="211"/>
      <c r="T719" s="212"/>
      <c r="AT719" s="213" t="s">
        <v>191</v>
      </c>
      <c r="AU719" s="213" t="s">
        <v>81</v>
      </c>
      <c r="AV719" s="14" t="s">
        <v>81</v>
      </c>
      <c r="AW719" s="14" t="s">
        <v>32</v>
      </c>
      <c r="AX719" s="14" t="s">
        <v>71</v>
      </c>
      <c r="AY719" s="213" t="s">
        <v>181</v>
      </c>
    </row>
    <row r="720" spans="2:51" s="13" customFormat="1" ht="12">
      <c r="B720" s="192"/>
      <c r="C720" s="193"/>
      <c r="D720" s="194" t="s">
        <v>191</v>
      </c>
      <c r="E720" s="195" t="s">
        <v>19</v>
      </c>
      <c r="F720" s="196" t="s">
        <v>1225</v>
      </c>
      <c r="G720" s="193"/>
      <c r="H720" s="195" t="s">
        <v>19</v>
      </c>
      <c r="I720" s="193"/>
      <c r="J720" s="193"/>
      <c r="K720" s="193"/>
      <c r="L720" s="198"/>
      <c r="M720" s="199"/>
      <c r="N720" s="200"/>
      <c r="O720" s="200"/>
      <c r="P720" s="200"/>
      <c r="Q720" s="200"/>
      <c r="R720" s="200"/>
      <c r="S720" s="200"/>
      <c r="T720" s="201"/>
      <c r="AT720" s="202" t="s">
        <v>191</v>
      </c>
      <c r="AU720" s="202" t="s">
        <v>81</v>
      </c>
      <c r="AV720" s="13" t="s">
        <v>79</v>
      </c>
      <c r="AW720" s="13" t="s">
        <v>32</v>
      </c>
      <c r="AX720" s="13" t="s">
        <v>71</v>
      </c>
      <c r="AY720" s="202" t="s">
        <v>181</v>
      </c>
    </row>
    <row r="721" spans="2:51" s="14" customFormat="1" ht="12">
      <c r="B721" s="203"/>
      <c r="C721" s="204"/>
      <c r="D721" s="194" t="s">
        <v>191</v>
      </c>
      <c r="E721" s="205" t="s">
        <v>19</v>
      </c>
      <c r="F721" s="206" t="s">
        <v>1236</v>
      </c>
      <c r="G721" s="204"/>
      <c r="H721" s="207">
        <v>757</v>
      </c>
      <c r="I721" s="204"/>
      <c r="J721" s="204"/>
      <c r="K721" s="204"/>
      <c r="L721" s="209"/>
      <c r="M721" s="210"/>
      <c r="N721" s="211"/>
      <c r="O721" s="211"/>
      <c r="P721" s="211"/>
      <c r="Q721" s="211"/>
      <c r="R721" s="211"/>
      <c r="S721" s="211"/>
      <c r="T721" s="212"/>
      <c r="AT721" s="213" t="s">
        <v>191</v>
      </c>
      <c r="AU721" s="213" t="s">
        <v>81</v>
      </c>
      <c r="AV721" s="14" t="s">
        <v>81</v>
      </c>
      <c r="AW721" s="14" t="s">
        <v>32</v>
      </c>
      <c r="AX721" s="14" t="s">
        <v>71</v>
      </c>
      <c r="AY721" s="213" t="s">
        <v>181</v>
      </c>
    </row>
    <row r="722" spans="2:51" s="13" customFormat="1" ht="12">
      <c r="B722" s="192"/>
      <c r="C722" s="193"/>
      <c r="D722" s="194" t="s">
        <v>191</v>
      </c>
      <c r="E722" s="195" t="s">
        <v>19</v>
      </c>
      <c r="F722" s="196" t="s">
        <v>1227</v>
      </c>
      <c r="G722" s="193"/>
      <c r="H722" s="195" t="s">
        <v>19</v>
      </c>
      <c r="I722" s="193"/>
      <c r="J722" s="193"/>
      <c r="K722" s="193"/>
      <c r="L722" s="198"/>
      <c r="M722" s="199"/>
      <c r="N722" s="200"/>
      <c r="O722" s="200"/>
      <c r="P722" s="200"/>
      <c r="Q722" s="200"/>
      <c r="R722" s="200"/>
      <c r="S722" s="200"/>
      <c r="T722" s="201"/>
      <c r="AT722" s="202" t="s">
        <v>191</v>
      </c>
      <c r="AU722" s="202" t="s">
        <v>81</v>
      </c>
      <c r="AV722" s="13" t="s">
        <v>79</v>
      </c>
      <c r="AW722" s="13" t="s">
        <v>32</v>
      </c>
      <c r="AX722" s="13" t="s">
        <v>71</v>
      </c>
      <c r="AY722" s="202" t="s">
        <v>181</v>
      </c>
    </row>
    <row r="723" spans="2:51" s="14" customFormat="1" ht="12">
      <c r="B723" s="203"/>
      <c r="C723" s="204"/>
      <c r="D723" s="194" t="s">
        <v>191</v>
      </c>
      <c r="E723" s="205" t="s">
        <v>19</v>
      </c>
      <c r="F723" s="206" t="s">
        <v>1237</v>
      </c>
      <c r="G723" s="204"/>
      <c r="H723" s="207">
        <v>773</v>
      </c>
      <c r="I723" s="204"/>
      <c r="J723" s="204"/>
      <c r="K723" s="204"/>
      <c r="L723" s="209"/>
      <c r="M723" s="210"/>
      <c r="N723" s="211"/>
      <c r="O723" s="211"/>
      <c r="P723" s="211"/>
      <c r="Q723" s="211"/>
      <c r="R723" s="211"/>
      <c r="S723" s="211"/>
      <c r="T723" s="212"/>
      <c r="AT723" s="213" t="s">
        <v>191</v>
      </c>
      <c r="AU723" s="213" t="s">
        <v>81</v>
      </c>
      <c r="AV723" s="14" t="s">
        <v>81</v>
      </c>
      <c r="AW723" s="14" t="s">
        <v>32</v>
      </c>
      <c r="AX723" s="14" t="s">
        <v>71</v>
      </c>
      <c r="AY723" s="213" t="s">
        <v>181</v>
      </c>
    </row>
    <row r="724" spans="2:51" s="13" customFormat="1" ht="12">
      <c r="B724" s="192"/>
      <c r="C724" s="193"/>
      <c r="D724" s="194" t="s">
        <v>191</v>
      </c>
      <c r="E724" s="195" t="s">
        <v>19</v>
      </c>
      <c r="F724" s="196" t="s">
        <v>1229</v>
      </c>
      <c r="G724" s="193"/>
      <c r="H724" s="195" t="s">
        <v>19</v>
      </c>
      <c r="I724" s="193"/>
      <c r="J724" s="193"/>
      <c r="K724" s="193"/>
      <c r="L724" s="198"/>
      <c r="M724" s="199"/>
      <c r="N724" s="200"/>
      <c r="O724" s="200"/>
      <c r="P724" s="200"/>
      <c r="Q724" s="200"/>
      <c r="R724" s="200"/>
      <c r="S724" s="200"/>
      <c r="T724" s="201"/>
      <c r="AT724" s="202" t="s">
        <v>191</v>
      </c>
      <c r="AU724" s="202" t="s">
        <v>81</v>
      </c>
      <c r="AV724" s="13" t="s">
        <v>79</v>
      </c>
      <c r="AW724" s="13" t="s">
        <v>32</v>
      </c>
      <c r="AX724" s="13" t="s">
        <v>71</v>
      </c>
      <c r="AY724" s="202" t="s">
        <v>181</v>
      </c>
    </row>
    <row r="725" spans="2:51" s="14" customFormat="1" ht="12">
      <c r="B725" s="203"/>
      <c r="C725" s="204"/>
      <c r="D725" s="194" t="s">
        <v>191</v>
      </c>
      <c r="E725" s="205" t="s">
        <v>19</v>
      </c>
      <c r="F725" s="206" t="s">
        <v>1237</v>
      </c>
      <c r="G725" s="204"/>
      <c r="H725" s="207">
        <v>773</v>
      </c>
      <c r="I725" s="204"/>
      <c r="J725" s="204"/>
      <c r="K725" s="204"/>
      <c r="L725" s="209"/>
      <c r="M725" s="210"/>
      <c r="N725" s="211"/>
      <c r="O725" s="211"/>
      <c r="P725" s="211"/>
      <c r="Q725" s="211"/>
      <c r="R725" s="211"/>
      <c r="S725" s="211"/>
      <c r="T725" s="212"/>
      <c r="AT725" s="213" t="s">
        <v>191</v>
      </c>
      <c r="AU725" s="213" t="s">
        <v>81</v>
      </c>
      <c r="AV725" s="14" t="s">
        <v>81</v>
      </c>
      <c r="AW725" s="14" t="s">
        <v>32</v>
      </c>
      <c r="AX725" s="14" t="s">
        <v>71</v>
      </c>
      <c r="AY725" s="213" t="s">
        <v>181</v>
      </c>
    </row>
    <row r="726" spans="2:51" s="13" customFormat="1" ht="12">
      <c r="B726" s="192"/>
      <c r="C726" s="193"/>
      <c r="D726" s="194" t="s">
        <v>191</v>
      </c>
      <c r="E726" s="195" t="s">
        <v>19</v>
      </c>
      <c r="F726" s="196" t="s">
        <v>1130</v>
      </c>
      <c r="G726" s="193"/>
      <c r="H726" s="195" t="s">
        <v>19</v>
      </c>
      <c r="I726" s="193"/>
      <c r="J726" s="193"/>
      <c r="K726" s="193"/>
      <c r="L726" s="198"/>
      <c r="M726" s="199"/>
      <c r="N726" s="200"/>
      <c r="O726" s="200"/>
      <c r="P726" s="200"/>
      <c r="Q726" s="200"/>
      <c r="R726" s="200"/>
      <c r="S726" s="200"/>
      <c r="T726" s="201"/>
      <c r="AT726" s="202" t="s">
        <v>191</v>
      </c>
      <c r="AU726" s="202" t="s">
        <v>81</v>
      </c>
      <c r="AV726" s="13" t="s">
        <v>79</v>
      </c>
      <c r="AW726" s="13" t="s">
        <v>32</v>
      </c>
      <c r="AX726" s="13" t="s">
        <v>71</v>
      </c>
      <c r="AY726" s="202" t="s">
        <v>181</v>
      </c>
    </row>
    <row r="727" spans="2:51" s="14" customFormat="1" ht="12">
      <c r="B727" s="203"/>
      <c r="C727" s="204"/>
      <c r="D727" s="194" t="s">
        <v>191</v>
      </c>
      <c r="E727" s="205" t="s">
        <v>19</v>
      </c>
      <c r="F727" s="206" t="s">
        <v>1238</v>
      </c>
      <c r="G727" s="204"/>
      <c r="H727" s="207">
        <v>544</v>
      </c>
      <c r="I727" s="204"/>
      <c r="J727" s="204"/>
      <c r="K727" s="204"/>
      <c r="L727" s="209"/>
      <c r="M727" s="210"/>
      <c r="N727" s="211"/>
      <c r="O727" s="211"/>
      <c r="P727" s="211"/>
      <c r="Q727" s="211"/>
      <c r="R727" s="211"/>
      <c r="S727" s="211"/>
      <c r="T727" s="212"/>
      <c r="AT727" s="213" t="s">
        <v>191</v>
      </c>
      <c r="AU727" s="213" t="s">
        <v>81</v>
      </c>
      <c r="AV727" s="14" t="s">
        <v>81</v>
      </c>
      <c r="AW727" s="14" t="s">
        <v>32</v>
      </c>
      <c r="AX727" s="14" t="s">
        <v>71</v>
      </c>
      <c r="AY727" s="213" t="s">
        <v>181</v>
      </c>
    </row>
    <row r="728" spans="2:51" s="15" customFormat="1" ht="12">
      <c r="B728" s="214"/>
      <c r="C728" s="215"/>
      <c r="D728" s="194" t="s">
        <v>191</v>
      </c>
      <c r="E728" s="216" t="s">
        <v>19</v>
      </c>
      <c r="F728" s="217" t="s">
        <v>196</v>
      </c>
      <c r="G728" s="215"/>
      <c r="H728" s="218">
        <v>3015</v>
      </c>
      <c r="I728" s="215"/>
      <c r="J728" s="215"/>
      <c r="K728" s="215"/>
      <c r="L728" s="220"/>
      <c r="M728" s="221"/>
      <c r="N728" s="222"/>
      <c r="O728" s="222"/>
      <c r="P728" s="222"/>
      <c r="Q728" s="222"/>
      <c r="R728" s="222"/>
      <c r="S728" s="222"/>
      <c r="T728" s="223"/>
      <c r="AT728" s="224" t="s">
        <v>191</v>
      </c>
      <c r="AU728" s="224" t="s">
        <v>81</v>
      </c>
      <c r="AV728" s="15" t="s">
        <v>189</v>
      </c>
      <c r="AW728" s="15" t="s">
        <v>32</v>
      </c>
      <c r="AX728" s="15" t="s">
        <v>79</v>
      </c>
      <c r="AY728" s="224" t="s">
        <v>181</v>
      </c>
    </row>
    <row r="729" spans="2:51" s="13" customFormat="1" ht="12">
      <c r="B729" s="192"/>
      <c r="C729" s="193"/>
      <c r="D729" s="194" t="s">
        <v>191</v>
      </c>
      <c r="E729" s="195" t="s">
        <v>19</v>
      </c>
      <c r="F729" s="196" t="s">
        <v>254</v>
      </c>
      <c r="G729" s="193"/>
      <c r="H729" s="195" t="s">
        <v>19</v>
      </c>
      <c r="I729" s="193"/>
      <c r="J729" s="193"/>
      <c r="K729" s="193"/>
      <c r="L729" s="198"/>
      <c r="M729" s="199"/>
      <c r="N729" s="200"/>
      <c r="O729" s="200"/>
      <c r="P729" s="200"/>
      <c r="Q729" s="200"/>
      <c r="R729" s="200"/>
      <c r="S729" s="200"/>
      <c r="T729" s="201"/>
      <c r="AT729" s="202" t="s">
        <v>191</v>
      </c>
      <c r="AU729" s="202" t="s">
        <v>81</v>
      </c>
      <c r="AV729" s="13" t="s">
        <v>79</v>
      </c>
      <c r="AW729" s="13" t="s">
        <v>32</v>
      </c>
      <c r="AX729" s="13" t="s">
        <v>71</v>
      </c>
      <c r="AY729" s="202" t="s">
        <v>181</v>
      </c>
    </row>
    <row r="730" spans="1:65" s="2" customFormat="1" ht="16.5" customHeight="1">
      <c r="A730" s="34"/>
      <c r="B730" s="35"/>
      <c r="C730" s="178" t="s">
        <v>1239</v>
      </c>
      <c r="D730" s="178" t="s">
        <v>183</v>
      </c>
      <c r="E730" s="179" t="s">
        <v>1240</v>
      </c>
      <c r="F730" s="180" t="s">
        <v>1241</v>
      </c>
      <c r="G730" s="181" t="s">
        <v>223</v>
      </c>
      <c r="H730" s="182">
        <v>2000</v>
      </c>
      <c r="I730" s="241"/>
      <c r="J730" s="184">
        <f>ROUND(I730*H730,2)</f>
        <v>0</v>
      </c>
      <c r="K730" s="180" t="s">
        <v>187</v>
      </c>
      <c r="L730" s="185"/>
      <c r="M730" s="186" t="s">
        <v>19</v>
      </c>
      <c r="N730" s="187" t="s">
        <v>42</v>
      </c>
      <c r="O730" s="64"/>
      <c r="P730" s="188">
        <f>O730*H730</f>
        <v>0</v>
      </c>
      <c r="Q730" s="188">
        <v>0.00057</v>
      </c>
      <c r="R730" s="188">
        <f>Q730*H730</f>
        <v>1.14</v>
      </c>
      <c r="S730" s="188">
        <v>0</v>
      </c>
      <c r="T730" s="189">
        <f>S730*H730</f>
        <v>0</v>
      </c>
      <c r="U730" s="34"/>
      <c r="V730" s="34"/>
      <c r="W730" s="34"/>
      <c r="X730" s="34"/>
      <c r="Y730" s="34"/>
      <c r="Z730" s="34"/>
      <c r="AA730" s="34"/>
      <c r="AB730" s="34"/>
      <c r="AC730" s="34"/>
      <c r="AD730" s="34"/>
      <c r="AE730" s="34"/>
      <c r="AR730" s="190" t="s">
        <v>188</v>
      </c>
      <c r="AT730" s="190" t="s">
        <v>183</v>
      </c>
      <c r="AU730" s="190" t="s">
        <v>81</v>
      </c>
      <c r="AY730" s="17" t="s">
        <v>181</v>
      </c>
      <c r="BE730" s="191">
        <f>IF(N730="základní",J730,0)</f>
        <v>0</v>
      </c>
      <c r="BF730" s="191">
        <f>IF(N730="snížená",J730,0)</f>
        <v>0</v>
      </c>
      <c r="BG730" s="191">
        <f>IF(N730="zákl. přenesená",J730,0)</f>
        <v>0</v>
      </c>
      <c r="BH730" s="191">
        <f>IF(N730="sníž. přenesená",J730,0)</f>
        <v>0</v>
      </c>
      <c r="BI730" s="191">
        <f>IF(N730="nulová",J730,0)</f>
        <v>0</v>
      </c>
      <c r="BJ730" s="17" t="s">
        <v>79</v>
      </c>
      <c r="BK730" s="191">
        <f>ROUND(I730*H730,2)</f>
        <v>0</v>
      </c>
      <c r="BL730" s="17" t="s">
        <v>189</v>
      </c>
      <c r="BM730" s="190" t="s">
        <v>1242</v>
      </c>
    </row>
    <row r="731" spans="2:51" s="13" customFormat="1" ht="12">
      <c r="B731" s="192"/>
      <c r="C731" s="193"/>
      <c r="D731" s="194" t="s">
        <v>191</v>
      </c>
      <c r="E731" s="195" t="s">
        <v>19</v>
      </c>
      <c r="F731" s="196" t="s">
        <v>1078</v>
      </c>
      <c r="G731" s="193"/>
      <c r="H731" s="195" t="s">
        <v>19</v>
      </c>
      <c r="I731" s="193"/>
      <c r="J731" s="193"/>
      <c r="K731" s="193"/>
      <c r="L731" s="198"/>
      <c r="M731" s="199"/>
      <c r="N731" s="200"/>
      <c r="O731" s="200"/>
      <c r="P731" s="200"/>
      <c r="Q731" s="200"/>
      <c r="R731" s="200"/>
      <c r="S731" s="200"/>
      <c r="T731" s="201"/>
      <c r="AT731" s="202" t="s">
        <v>191</v>
      </c>
      <c r="AU731" s="202" t="s">
        <v>81</v>
      </c>
      <c r="AV731" s="13" t="s">
        <v>79</v>
      </c>
      <c r="AW731" s="13" t="s">
        <v>32</v>
      </c>
      <c r="AX731" s="13" t="s">
        <v>71</v>
      </c>
      <c r="AY731" s="202" t="s">
        <v>181</v>
      </c>
    </row>
    <row r="732" spans="2:51" s="14" customFormat="1" ht="12">
      <c r="B732" s="203"/>
      <c r="C732" s="204"/>
      <c r="D732" s="194" t="s">
        <v>191</v>
      </c>
      <c r="E732" s="205" t="s">
        <v>19</v>
      </c>
      <c r="F732" s="206" t="s">
        <v>1243</v>
      </c>
      <c r="G732" s="204"/>
      <c r="H732" s="207">
        <v>96</v>
      </c>
      <c r="I732" s="204"/>
      <c r="J732" s="204"/>
      <c r="K732" s="204"/>
      <c r="L732" s="209"/>
      <c r="M732" s="210"/>
      <c r="N732" s="211"/>
      <c r="O732" s="211"/>
      <c r="P732" s="211"/>
      <c r="Q732" s="211"/>
      <c r="R732" s="211"/>
      <c r="S732" s="211"/>
      <c r="T732" s="212"/>
      <c r="AT732" s="213" t="s">
        <v>191</v>
      </c>
      <c r="AU732" s="213" t="s">
        <v>81</v>
      </c>
      <c r="AV732" s="14" t="s">
        <v>81</v>
      </c>
      <c r="AW732" s="14" t="s">
        <v>32</v>
      </c>
      <c r="AX732" s="14" t="s">
        <v>71</v>
      </c>
      <c r="AY732" s="213" t="s">
        <v>181</v>
      </c>
    </row>
    <row r="733" spans="2:51" s="13" customFormat="1" ht="12">
      <c r="B733" s="192"/>
      <c r="C733" s="193"/>
      <c r="D733" s="194" t="s">
        <v>191</v>
      </c>
      <c r="E733" s="195" t="s">
        <v>19</v>
      </c>
      <c r="F733" s="196" t="s">
        <v>1225</v>
      </c>
      <c r="G733" s="193"/>
      <c r="H733" s="195" t="s">
        <v>19</v>
      </c>
      <c r="I733" s="193"/>
      <c r="J733" s="193"/>
      <c r="K733" s="193"/>
      <c r="L733" s="198"/>
      <c r="M733" s="199"/>
      <c r="N733" s="200"/>
      <c r="O733" s="200"/>
      <c r="P733" s="200"/>
      <c r="Q733" s="200"/>
      <c r="R733" s="200"/>
      <c r="S733" s="200"/>
      <c r="T733" s="201"/>
      <c r="AT733" s="202" t="s">
        <v>191</v>
      </c>
      <c r="AU733" s="202" t="s">
        <v>81</v>
      </c>
      <c r="AV733" s="13" t="s">
        <v>79</v>
      </c>
      <c r="AW733" s="13" t="s">
        <v>32</v>
      </c>
      <c r="AX733" s="13" t="s">
        <v>71</v>
      </c>
      <c r="AY733" s="202" t="s">
        <v>181</v>
      </c>
    </row>
    <row r="734" spans="2:51" s="14" customFormat="1" ht="12">
      <c r="B734" s="203"/>
      <c r="C734" s="204"/>
      <c r="D734" s="194" t="s">
        <v>191</v>
      </c>
      <c r="E734" s="205" t="s">
        <v>19</v>
      </c>
      <c r="F734" s="206" t="s">
        <v>1244</v>
      </c>
      <c r="G734" s="204"/>
      <c r="H734" s="207">
        <v>468</v>
      </c>
      <c r="I734" s="204"/>
      <c r="J734" s="204"/>
      <c r="K734" s="204"/>
      <c r="L734" s="209"/>
      <c r="M734" s="210"/>
      <c r="N734" s="211"/>
      <c r="O734" s="211"/>
      <c r="P734" s="211"/>
      <c r="Q734" s="211"/>
      <c r="R734" s="211"/>
      <c r="S734" s="211"/>
      <c r="T734" s="212"/>
      <c r="AT734" s="213" t="s">
        <v>191</v>
      </c>
      <c r="AU734" s="213" t="s">
        <v>81</v>
      </c>
      <c r="AV734" s="14" t="s">
        <v>81</v>
      </c>
      <c r="AW734" s="14" t="s">
        <v>32</v>
      </c>
      <c r="AX734" s="14" t="s">
        <v>71</v>
      </c>
      <c r="AY734" s="213" t="s">
        <v>181</v>
      </c>
    </row>
    <row r="735" spans="2:51" s="13" customFormat="1" ht="12">
      <c r="B735" s="192"/>
      <c r="C735" s="193"/>
      <c r="D735" s="194" t="s">
        <v>191</v>
      </c>
      <c r="E735" s="195" t="s">
        <v>19</v>
      </c>
      <c r="F735" s="196" t="s">
        <v>1227</v>
      </c>
      <c r="G735" s="193"/>
      <c r="H735" s="195" t="s">
        <v>19</v>
      </c>
      <c r="I735" s="193"/>
      <c r="J735" s="193"/>
      <c r="K735" s="193"/>
      <c r="L735" s="198"/>
      <c r="M735" s="199"/>
      <c r="N735" s="200"/>
      <c r="O735" s="200"/>
      <c r="P735" s="200"/>
      <c r="Q735" s="200"/>
      <c r="R735" s="200"/>
      <c r="S735" s="200"/>
      <c r="T735" s="201"/>
      <c r="AT735" s="202" t="s">
        <v>191</v>
      </c>
      <c r="AU735" s="202" t="s">
        <v>81</v>
      </c>
      <c r="AV735" s="13" t="s">
        <v>79</v>
      </c>
      <c r="AW735" s="13" t="s">
        <v>32</v>
      </c>
      <c r="AX735" s="13" t="s">
        <v>71</v>
      </c>
      <c r="AY735" s="202" t="s">
        <v>181</v>
      </c>
    </row>
    <row r="736" spans="2:51" s="14" customFormat="1" ht="12">
      <c r="B736" s="203"/>
      <c r="C736" s="204"/>
      <c r="D736" s="194" t="s">
        <v>191</v>
      </c>
      <c r="E736" s="205" t="s">
        <v>19</v>
      </c>
      <c r="F736" s="206" t="s">
        <v>1244</v>
      </c>
      <c r="G736" s="204"/>
      <c r="H736" s="207">
        <v>468</v>
      </c>
      <c r="I736" s="204"/>
      <c r="J736" s="204"/>
      <c r="K736" s="204"/>
      <c r="L736" s="209"/>
      <c r="M736" s="210"/>
      <c r="N736" s="211"/>
      <c r="O736" s="211"/>
      <c r="P736" s="211"/>
      <c r="Q736" s="211"/>
      <c r="R736" s="211"/>
      <c r="S736" s="211"/>
      <c r="T736" s="212"/>
      <c r="AT736" s="213" t="s">
        <v>191</v>
      </c>
      <c r="AU736" s="213" t="s">
        <v>81</v>
      </c>
      <c r="AV736" s="14" t="s">
        <v>81</v>
      </c>
      <c r="AW736" s="14" t="s">
        <v>32</v>
      </c>
      <c r="AX736" s="14" t="s">
        <v>71</v>
      </c>
      <c r="AY736" s="213" t="s">
        <v>181</v>
      </c>
    </row>
    <row r="737" spans="2:51" s="13" customFormat="1" ht="12">
      <c r="B737" s="192"/>
      <c r="C737" s="193"/>
      <c r="D737" s="194" t="s">
        <v>191</v>
      </c>
      <c r="E737" s="195" t="s">
        <v>19</v>
      </c>
      <c r="F737" s="196" t="s">
        <v>1229</v>
      </c>
      <c r="G737" s="193"/>
      <c r="H737" s="195" t="s">
        <v>19</v>
      </c>
      <c r="I737" s="193"/>
      <c r="J737" s="193"/>
      <c r="K737" s="193"/>
      <c r="L737" s="198"/>
      <c r="M737" s="199"/>
      <c r="N737" s="200"/>
      <c r="O737" s="200"/>
      <c r="P737" s="200"/>
      <c r="Q737" s="200"/>
      <c r="R737" s="200"/>
      <c r="S737" s="200"/>
      <c r="T737" s="201"/>
      <c r="AT737" s="202" t="s">
        <v>191</v>
      </c>
      <c r="AU737" s="202" t="s">
        <v>81</v>
      </c>
      <c r="AV737" s="13" t="s">
        <v>79</v>
      </c>
      <c r="AW737" s="13" t="s">
        <v>32</v>
      </c>
      <c r="AX737" s="13" t="s">
        <v>71</v>
      </c>
      <c r="AY737" s="202" t="s">
        <v>181</v>
      </c>
    </row>
    <row r="738" spans="2:51" s="14" customFormat="1" ht="12">
      <c r="B738" s="203"/>
      <c r="C738" s="204"/>
      <c r="D738" s="194" t="s">
        <v>191</v>
      </c>
      <c r="E738" s="205" t="s">
        <v>19</v>
      </c>
      <c r="F738" s="206" t="s">
        <v>1244</v>
      </c>
      <c r="G738" s="204"/>
      <c r="H738" s="207">
        <v>468</v>
      </c>
      <c r="I738" s="204"/>
      <c r="J738" s="204"/>
      <c r="K738" s="204"/>
      <c r="L738" s="209"/>
      <c r="M738" s="210"/>
      <c r="N738" s="211"/>
      <c r="O738" s="211"/>
      <c r="P738" s="211"/>
      <c r="Q738" s="211"/>
      <c r="R738" s="211"/>
      <c r="S738" s="211"/>
      <c r="T738" s="212"/>
      <c r="AT738" s="213" t="s">
        <v>191</v>
      </c>
      <c r="AU738" s="213" t="s">
        <v>81</v>
      </c>
      <c r="AV738" s="14" t="s">
        <v>81</v>
      </c>
      <c r="AW738" s="14" t="s">
        <v>32</v>
      </c>
      <c r="AX738" s="14" t="s">
        <v>71</v>
      </c>
      <c r="AY738" s="213" t="s">
        <v>181</v>
      </c>
    </row>
    <row r="739" spans="2:51" s="13" customFormat="1" ht="12">
      <c r="B739" s="192"/>
      <c r="C739" s="193"/>
      <c r="D739" s="194" t="s">
        <v>191</v>
      </c>
      <c r="E739" s="195" t="s">
        <v>19</v>
      </c>
      <c r="F739" s="196" t="s">
        <v>1130</v>
      </c>
      <c r="G739" s="193"/>
      <c r="H739" s="195" t="s">
        <v>19</v>
      </c>
      <c r="I739" s="193"/>
      <c r="J739" s="193"/>
      <c r="K739" s="193"/>
      <c r="L739" s="198"/>
      <c r="M739" s="199"/>
      <c r="N739" s="200"/>
      <c r="O739" s="200"/>
      <c r="P739" s="200"/>
      <c r="Q739" s="200"/>
      <c r="R739" s="200"/>
      <c r="S739" s="200"/>
      <c r="T739" s="201"/>
      <c r="AT739" s="202" t="s">
        <v>191</v>
      </c>
      <c r="AU739" s="202" t="s">
        <v>81</v>
      </c>
      <c r="AV739" s="13" t="s">
        <v>79</v>
      </c>
      <c r="AW739" s="13" t="s">
        <v>32</v>
      </c>
      <c r="AX739" s="13" t="s">
        <v>71</v>
      </c>
      <c r="AY739" s="202" t="s">
        <v>181</v>
      </c>
    </row>
    <row r="740" spans="2:51" s="14" customFormat="1" ht="12">
      <c r="B740" s="203"/>
      <c r="C740" s="204"/>
      <c r="D740" s="194" t="s">
        <v>191</v>
      </c>
      <c r="E740" s="205" t="s">
        <v>19</v>
      </c>
      <c r="F740" s="206" t="s">
        <v>1245</v>
      </c>
      <c r="G740" s="204"/>
      <c r="H740" s="207">
        <v>348</v>
      </c>
      <c r="I740" s="204"/>
      <c r="J740" s="204"/>
      <c r="K740" s="204"/>
      <c r="L740" s="209"/>
      <c r="M740" s="210"/>
      <c r="N740" s="211"/>
      <c r="O740" s="211"/>
      <c r="P740" s="211"/>
      <c r="Q740" s="211"/>
      <c r="R740" s="211"/>
      <c r="S740" s="211"/>
      <c r="T740" s="212"/>
      <c r="AT740" s="213" t="s">
        <v>191</v>
      </c>
      <c r="AU740" s="213" t="s">
        <v>81</v>
      </c>
      <c r="AV740" s="14" t="s">
        <v>81</v>
      </c>
      <c r="AW740" s="14" t="s">
        <v>32</v>
      </c>
      <c r="AX740" s="14" t="s">
        <v>71</v>
      </c>
      <c r="AY740" s="213" t="s">
        <v>181</v>
      </c>
    </row>
    <row r="741" spans="2:51" s="13" customFormat="1" ht="12">
      <c r="B741" s="192"/>
      <c r="C741" s="193"/>
      <c r="D741" s="194" t="s">
        <v>191</v>
      </c>
      <c r="E741" s="195" t="s">
        <v>19</v>
      </c>
      <c r="F741" s="196" t="s">
        <v>1080</v>
      </c>
      <c r="G741" s="193"/>
      <c r="H741" s="195" t="s">
        <v>19</v>
      </c>
      <c r="I741" s="193"/>
      <c r="J741" s="193"/>
      <c r="K741" s="193"/>
      <c r="L741" s="198"/>
      <c r="M741" s="199"/>
      <c r="N741" s="200"/>
      <c r="O741" s="200"/>
      <c r="P741" s="200"/>
      <c r="Q741" s="200"/>
      <c r="R741" s="200"/>
      <c r="S741" s="200"/>
      <c r="T741" s="201"/>
      <c r="AT741" s="202" t="s">
        <v>191</v>
      </c>
      <c r="AU741" s="202" t="s">
        <v>81</v>
      </c>
      <c r="AV741" s="13" t="s">
        <v>79</v>
      </c>
      <c r="AW741" s="13" t="s">
        <v>32</v>
      </c>
      <c r="AX741" s="13" t="s">
        <v>71</v>
      </c>
      <c r="AY741" s="202" t="s">
        <v>181</v>
      </c>
    </row>
    <row r="742" spans="2:51" s="14" customFormat="1" ht="12">
      <c r="B742" s="203"/>
      <c r="C742" s="204"/>
      <c r="D742" s="194" t="s">
        <v>191</v>
      </c>
      <c r="E742" s="205" t="s">
        <v>19</v>
      </c>
      <c r="F742" s="206" t="s">
        <v>1231</v>
      </c>
      <c r="G742" s="204"/>
      <c r="H742" s="207">
        <v>152</v>
      </c>
      <c r="I742" s="204"/>
      <c r="J742" s="204"/>
      <c r="K742" s="204"/>
      <c r="L742" s="209"/>
      <c r="M742" s="210"/>
      <c r="N742" s="211"/>
      <c r="O742" s="211"/>
      <c r="P742" s="211"/>
      <c r="Q742" s="211"/>
      <c r="R742" s="211"/>
      <c r="S742" s="211"/>
      <c r="T742" s="212"/>
      <c r="AT742" s="213" t="s">
        <v>191</v>
      </c>
      <c r="AU742" s="213" t="s">
        <v>81</v>
      </c>
      <c r="AV742" s="14" t="s">
        <v>81</v>
      </c>
      <c r="AW742" s="14" t="s">
        <v>32</v>
      </c>
      <c r="AX742" s="14" t="s">
        <v>71</v>
      </c>
      <c r="AY742" s="213" t="s">
        <v>181</v>
      </c>
    </row>
    <row r="743" spans="2:51" s="15" customFormat="1" ht="12">
      <c r="B743" s="214"/>
      <c r="C743" s="215"/>
      <c r="D743" s="194" t="s">
        <v>191</v>
      </c>
      <c r="E743" s="216" t="s">
        <v>19</v>
      </c>
      <c r="F743" s="217" t="s">
        <v>196</v>
      </c>
      <c r="G743" s="215"/>
      <c r="H743" s="218">
        <v>2000</v>
      </c>
      <c r="I743" s="215"/>
      <c r="J743" s="215"/>
      <c r="K743" s="215"/>
      <c r="L743" s="220"/>
      <c r="M743" s="221"/>
      <c r="N743" s="222"/>
      <c r="O743" s="222"/>
      <c r="P743" s="222"/>
      <c r="Q743" s="222"/>
      <c r="R743" s="222"/>
      <c r="S743" s="222"/>
      <c r="T743" s="223"/>
      <c r="AT743" s="224" t="s">
        <v>191</v>
      </c>
      <c r="AU743" s="224" t="s">
        <v>81</v>
      </c>
      <c r="AV743" s="15" t="s">
        <v>189</v>
      </c>
      <c r="AW743" s="15" t="s">
        <v>32</v>
      </c>
      <c r="AX743" s="15" t="s">
        <v>79</v>
      </c>
      <c r="AY743" s="224" t="s">
        <v>181</v>
      </c>
    </row>
    <row r="744" spans="2:51" s="13" customFormat="1" ht="12">
      <c r="B744" s="192"/>
      <c r="C744" s="193"/>
      <c r="D744" s="194" t="s">
        <v>191</v>
      </c>
      <c r="E744" s="195" t="s">
        <v>19</v>
      </c>
      <c r="F744" s="196" t="s">
        <v>254</v>
      </c>
      <c r="G744" s="193"/>
      <c r="H744" s="195" t="s">
        <v>19</v>
      </c>
      <c r="I744" s="193"/>
      <c r="J744" s="193"/>
      <c r="K744" s="193"/>
      <c r="L744" s="198"/>
      <c r="M744" s="199"/>
      <c r="N744" s="200"/>
      <c r="O744" s="200"/>
      <c r="P744" s="200"/>
      <c r="Q744" s="200"/>
      <c r="R744" s="200"/>
      <c r="S744" s="200"/>
      <c r="T744" s="201"/>
      <c r="AT744" s="202" t="s">
        <v>191</v>
      </c>
      <c r="AU744" s="202" t="s">
        <v>81</v>
      </c>
      <c r="AV744" s="13" t="s">
        <v>79</v>
      </c>
      <c r="AW744" s="13" t="s">
        <v>32</v>
      </c>
      <c r="AX744" s="13" t="s">
        <v>71</v>
      </c>
      <c r="AY744" s="202" t="s">
        <v>181</v>
      </c>
    </row>
    <row r="745" spans="1:65" s="2" customFormat="1" ht="24.15" customHeight="1">
      <c r="A745" s="34"/>
      <c r="B745" s="35"/>
      <c r="C745" s="178" t="s">
        <v>1246</v>
      </c>
      <c r="D745" s="178" t="s">
        <v>183</v>
      </c>
      <c r="E745" s="179" t="s">
        <v>1247</v>
      </c>
      <c r="F745" s="180" t="s">
        <v>1248</v>
      </c>
      <c r="G745" s="181" t="s">
        <v>223</v>
      </c>
      <c r="H745" s="182">
        <v>2</v>
      </c>
      <c r="I745" s="241"/>
      <c r="J745" s="184">
        <f>ROUND(I745*H745,2)</f>
        <v>0</v>
      </c>
      <c r="K745" s="180" t="s">
        <v>187</v>
      </c>
      <c r="L745" s="185"/>
      <c r="M745" s="186" t="s">
        <v>19</v>
      </c>
      <c r="N745" s="187" t="s">
        <v>42</v>
      </c>
      <c r="O745" s="64"/>
      <c r="P745" s="188">
        <f>O745*H745</f>
        <v>0</v>
      </c>
      <c r="Q745" s="188">
        <v>1.1845</v>
      </c>
      <c r="R745" s="188">
        <f>Q745*H745</f>
        <v>2.369</v>
      </c>
      <c r="S745" s="188">
        <v>0</v>
      </c>
      <c r="T745" s="189">
        <f>S745*H745</f>
        <v>0</v>
      </c>
      <c r="U745" s="34"/>
      <c r="V745" s="34"/>
      <c r="W745" s="34"/>
      <c r="X745" s="34"/>
      <c r="Y745" s="34"/>
      <c r="Z745" s="34"/>
      <c r="AA745" s="34"/>
      <c r="AB745" s="34"/>
      <c r="AC745" s="34"/>
      <c r="AD745" s="34"/>
      <c r="AE745" s="34"/>
      <c r="AR745" s="190" t="s">
        <v>188</v>
      </c>
      <c r="AT745" s="190" t="s">
        <v>183</v>
      </c>
      <c r="AU745" s="190" t="s">
        <v>81</v>
      </c>
      <c r="AY745" s="17" t="s">
        <v>181</v>
      </c>
      <c r="BE745" s="191">
        <f>IF(N745="základní",J745,0)</f>
        <v>0</v>
      </c>
      <c r="BF745" s="191">
        <f>IF(N745="snížená",J745,0)</f>
        <v>0</v>
      </c>
      <c r="BG745" s="191">
        <f>IF(N745="zákl. přenesená",J745,0)</f>
        <v>0</v>
      </c>
      <c r="BH745" s="191">
        <f>IF(N745="sníž. přenesená",J745,0)</f>
        <v>0</v>
      </c>
      <c r="BI745" s="191">
        <f>IF(N745="nulová",J745,0)</f>
        <v>0</v>
      </c>
      <c r="BJ745" s="17" t="s">
        <v>79</v>
      </c>
      <c r="BK745" s="191">
        <f>ROUND(I745*H745,2)</f>
        <v>0</v>
      </c>
      <c r="BL745" s="17" t="s">
        <v>189</v>
      </c>
      <c r="BM745" s="190" t="s">
        <v>1249</v>
      </c>
    </row>
    <row r="746" spans="2:51" s="13" customFormat="1" ht="12">
      <c r="B746" s="192"/>
      <c r="C746" s="193"/>
      <c r="D746" s="194" t="s">
        <v>191</v>
      </c>
      <c r="E746" s="195" t="s">
        <v>19</v>
      </c>
      <c r="F746" s="196" t="s">
        <v>1250</v>
      </c>
      <c r="G746" s="193"/>
      <c r="H746" s="195" t="s">
        <v>19</v>
      </c>
      <c r="I746" s="193"/>
      <c r="J746" s="193"/>
      <c r="K746" s="193"/>
      <c r="L746" s="198"/>
      <c r="M746" s="199"/>
      <c r="N746" s="200"/>
      <c r="O746" s="200"/>
      <c r="P746" s="200"/>
      <c r="Q746" s="200"/>
      <c r="R746" s="200"/>
      <c r="S746" s="200"/>
      <c r="T746" s="201"/>
      <c r="AT746" s="202" t="s">
        <v>191</v>
      </c>
      <c r="AU746" s="202" t="s">
        <v>81</v>
      </c>
      <c r="AV746" s="13" t="s">
        <v>79</v>
      </c>
      <c r="AW746" s="13" t="s">
        <v>32</v>
      </c>
      <c r="AX746" s="13" t="s">
        <v>71</v>
      </c>
      <c r="AY746" s="202" t="s">
        <v>181</v>
      </c>
    </row>
    <row r="747" spans="2:51" s="14" customFormat="1" ht="12">
      <c r="B747" s="203"/>
      <c r="C747" s="204"/>
      <c r="D747" s="194" t="s">
        <v>191</v>
      </c>
      <c r="E747" s="205" t="s">
        <v>19</v>
      </c>
      <c r="F747" s="206" t="s">
        <v>79</v>
      </c>
      <c r="G747" s="204"/>
      <c r="H747" s="207">
        <v>1</v>
      </c>
      <c r="I747" s="204"/>
      <c r="J747" s="204"/>
      <c r="K747" s="204"/>
      <c r="L747" s="209"/>
      <c r="M747" s="210"/>
      <c r="N747" s="211"/>
      <c r="O747" s="211"/>
      <c r="P747" s="211"/>
      <c r="Q747" s="211"/>
      <c r="R747" s="211"/>
      <c r="S747" s="211"/>
      <c r="T747" s="212"/>
      <c r="AT747" s="213" t="s">
        <v>191</v>
      </c>
      <c r="AU747" s="213" t="s">
        <v>81</v>
      </c>
      <c r="AV747" s="14" t="s">
        <v>81</v>
      </c>
      <c r="AW747" s="14" t="s">
        <v>32</v>
      </c>
      <c r="AX747" s="14" t="s">
        <v>71</v>
      </c>
      <c r="AY747" s="213" t="s">
        <v>181</v>
      </c>
    </row>
    <row r="748" spans="2:51" s="13" customFormat="1" ht="12">
      <c r="B748" s="192"/>
      <c r="C748" s="193"/>
      <c r="D748" s="194" t="s">
        <v>191</v>
      </c>
      <c r="E748" s="195" t="s">
        <v>19</v>
      </c>
      <c r="F748" s="196" t="s">
        <v>1227</v>
      </c>
      <c r="G748" s="193"/>
      <c r="H748" s="195" t="s">
        <v>19</v>
      </c>
      <c r="I748" s="193"/>
      <c r="J748" s="193"/>
      <c r="K748" s="193"/>
      <c r="L748" s="198"/>
      <c r="M748" s="199"/>
      <c r="N748" s="200"/>
      <c r="O748" s="200"/>
      <c r="P748" s="200"/>
      <c r="Q748" s="200"/>
      <c r="R748" s="200"/>
      <c r="S748" s="200"/>
      <c r="T748" s="201"/>
      <c r="AT748" s="202" t="s">
        <v>191</v>
      </c>
      <c r="AU748" s="202" t="s">
        <v>81</v>
      </c>
      <c r="AV748" s="13" t="s">
        <v>79</v>
      </c>
      <c r="AW748" s="13" t="s">
        <v>32</v>
      </c>
      <c r="AX748" s="13" t="s">
        <v>71</v>
      </c>
      <c r="AY748" s="202" t="s">
        <v>181</v>
      </c>
    </row>
    <row r="749" spans="2:51" s="14" customFormat="1" ht="12">
      <c r="B749" s="203"/>
      <c r="C749" s="204"/>
      <c r="D749" s="194" t="s">
        <v>191</v>
      </c>
      <c r="E749" s="205" t="s">
        <v>19</v>
      </c>
      <c r="F749" s="206" t="s">
        <v>79</v>
      </c>
      <c r="G749" s="204"/>
      <c r="H749" s="207">
        <v>1</v>
      </c>
      <c r="I749" s="204"/>
      <c r="J749" s="204"/>
      <c r="K749" s="204"/>
      <c r="L749" s="209"/>
      <c r="M749" s="210"/>
      <c r="N749" s="211"/>
      <c r="O749" s="211"/>
      <c r="P749" s="211"/>
      <c r="Q749" s="211"/>
      <c r="R749" s="211"/>
      <c r="S749" s="211"/>
      <c r="T749" s="212"/>
      <c r="AT749" s="213" t="s">
        <v>191</v>
      </c>
      <c r="AU749" s="213" t="s">
        <v>81</v>
      </c>
      <c r="AV749" s="14" t="s">
        <v>81</v>
      </c>
      <c r="AW749" s="14" t="s">
        <v>32</v>
      </c>
      <c r="AX749" s="14" t="s">
        <v>71</v>
      </c>
      <c r="AY749" s="213" t="s">
        <v>181</v>
      </c>
    </row>
    <row r="750" spans="2:51" s="15" customFormat="1" ht="12">
      <c r="B750" s="214"/>
      <c r="C750" s="215"/>
      <c r="D750" s="194" t="s">
        <v>191</v>
      </c>
      <c r="E750" s="216" t="s">
        <v>19</v>
      </c>
      <c r="F750" s="217" t="s">
        <v>196</v>
      </c>
      <c r="G750" s="215"/>
      <c r="H750" s="218">
        <v>2</v>
      </c>
      <c r="I750" s="215"/>
      <c r="J750" s="215"/>
      <c r="K750" s="215"/>
      <c r="L750" s="220"/>
      <c r="M750" s="221"/>
      <c r="N750" s="222"/>
      <c r="O750" s="222"/>
      <c r="P750" s="222"/>
      <c r="Q750" s="222"/>
      <c r="R750" s="222"/>
      <c r="S750" s="222"/>
      <c r="T750" s="223"/>
      <c r="AT750" s="224" t="s">
        <v>191</v>
      </c>
      <c r="AU750" s="224" t="s">
        <v>81</v>
      </c>
      <c r="AV750" s="15" t="s">
        <v>189</v>
      </c>
      <c r="AW750" s="15" t="s">
        <v>32</v>
      </c>
      <c r="AX750" s="15" t="s">
        <v>79</v>
      </c>
      <c r="AY750" s="224" t="s">
        <v>181</v>
      </c>
    </row>
    <row r="751" spans="2:51" s="13" customFormat="1" ht="12">
      <c r="B751" s="192"/>
      <c r="C751" s="193"/>
      <c r="D751" s="194" t="s">
        <v>191</v>
      </c>
      <c r="E751" s="195" t="s">
        <v>19</v>
      </c>
      <c r="F751" s="196" t="s">
        <v>254</v>
      </c>
      <c r="G751" s="193"/>
      <c r="H751" s="195" t="s">
        <v>19</v>
      </c>
      <c r="I751" s="193"/>
      <c r="J751" s="193"/>
      <c r="K751" s="193"/>
      <c r="L751" s="198"/>
      <c r="M751" s="199"/>
      <c r="N751" s="200"/>
      <c r="O751" s="200"/>
      <c r="P751" s="200"/>
      <c r="Q751" s="200"/>
      <c r="R751" s="200"/>
      <c r="S751" s="200"/>
      <c r="T751" s="201"/>
      <c r="AT751" s="202" t="s">
        <v>191</v>
      </c>
      <c r="AU751" s="202" t="s">
        <v>81</v>
      </c>
      <c r="AV751" s="13" t="s">
        <v>79</v>
      </c>
      <c r="AW751" s="13" t="s">
        <v>32</v>
      </c>
      <c r="AX751" s="13" t="s">
        <v>71</v>
      </c>
      <c r="AY751" s="202" t="s">
        <v>181</v>
      </c>
    </row>
    <row r="752" spans="1:65" s="2" customFormat="1" ht="24.15" customHeight="1">
      <c r="A752" s="34"/>
      <c r="B752" s="35"/>
      <c r="C752" s="178" t="s">
        <v>1251</v>
      </c>
      <c r="D752" s="178" t="s">
        <v>183</v>
      </c>
      <c r="E752" s="179" t="s">
        <v>1252</v>
      </c>
      <c r="F752" s="180" t="s">
        <v>1253</v>
      </c>
      <c r="G752" s="181" t="s">
        <v>223</v>
      </c>
      <c r="H752" s="182">
        <v>2</v>
      </c>
      <c r="I752" s="241"/>
      <c r="J752" s="184">
        <f>ROUND(I752*H752,2)</f>
        <v>0</v>
      </c>
      <c r="K752" s="180" t="s">
        <v>187</v>
      </c>
      <c r="L752" s="185"/>
      <c r="M752" s="186" t="s">
        <v>19</v>
      </c>
      <c r="N752" s="187" t="s">
        <v>42</v>
      </c>
      <c r="O752" s="64"/>
      <c r="P752" s="188">
        <f>O752*H752</f>
        <v>0</v>
      </c>
      <c r="Q752" s="188">
        <v>1.299</v>
      </c>
      <c r="R752" s="188">
        <f>Q752*H752</f>
        <v>2.598</v>
      </c>
      <c r="S752" s="188">
        <v>0</v>
      </c>
      <c r="T752" s="189">
        <f>S752*H752</f>
        <v>0</v>
      </c>
      <c r="U752" s="34"/>
      <c r="V752" s="34"/>
      <c r="W752" s="34"/>
      <c r="X752" s="34"/>
      <c r="Y752" s="34"/>
      <c r="Z752" s="34"/>
      <c r="AA752" s="34"/>
      <c r="AB752" s="34"/>
      <c r="AC752" s="34"/>
      <c r="AD752" s="34"/>
      <c r="AE752" s="34"/>
      <c r="AR752" s="190" t="s">
        <v>188</v>
      </c>
      <c r="AT752" s="190" t="s">
        <v>183</v>
      </c>
      <c r="AU752" s="190" t="s">
        <v>81</v>
      </c>
      <c r="AY752" s="17" t="s">
        <v>181</v>
      </c>
      <c r="BE752" s="191">
        <f>IF(N752="základní",J752,0)</f>
        <v>0</v>
      </c>
      <c r="BF752" s="191">
        <f>IF(N752="snížená",J752,0)</f>
        <v>0</v>
      </c>
      <c r="BG752" s="191">
        <f>IF(N752="zákl. přenesená",J752,0)</f>
        <v>0</v>
      </c>
      <c r="BH752" s="191">
        <f>IF(N752="sníž. přenesená",J752,0)</f>
        <v>0</v>
      </c>
      <c r="BI752" s="191">
        <f>IF(N752="nulová",J752,0)</f>
        <v>0</v>
      </c>
      <c r="BJ752" s="17" t="s">
        <v>79</v>
      </c>
      <c r="BK752" s="191">
        <f>ROUND(I752*H752,2)</f>
        <v>0</v>
      </c>
      <c r="BL752" s="17" t="s">
        <v>189</v>
      </c>
      <c r="BM752" s="190" t="s">
        <v>1254</v>
      </c>
    </row>
    <row r="753" spans="2:51" s="13" customFormat="1" ht="12">
      <c r="B753" s="192"/>
      <c r="C753" s="193"/>
      <c r="D753" s="194" t="s">
        <v>191</v>
      </c>
      <c r="E753" s="195" t="s">
        <v>19</v>
      </c>
      <c r="F753" s="196" t="s">
        <v>1250</v>
      </c>
      <c r="G753" s="193"/>
      <c r="H753" s="195" t="s">
        <v>19</v>
      </c>
      <c r="I753" s="193"/>
      <c r="J753" s="193"/>
      <c r="K753" s="193"/>
      <c r="L753" s="198"/>
      <c r="M753" s="199"/>
      <c r="N753" s="200"/>
      <c r="O753" s="200"/>
      <c r="P753" s="200"/>
      <c r="Q753" s="200"/>
      <c r="R753" s="200"/>
      <c r="S753" s="200"/>
      <c r="T753" s="201"/>
      <c r="AT753" s="202" t="s">
        <v>191</v>
      </c>
      <c r="AU753" s="202" t="s">
        <v>81</v>
      </c>
      <c r="AV753" s="13" t="s">
        <v>79</v>
      </c>
      <c r="AW753" s="13" t="s">
        <v>32</v>
      </c>
      <c r="AX753" s="13" t="s">
        <v>71</v>
      </c>
      <c r="AY753" s="202" t="s">
        <v>181</v>
      </c>
    </row>
    <row r="754" spans="2:51" s="14" customFormat="1" ht="12">
      <c r="B754" s="203"/>
      <c r="C754" s="204"/>
      <c r="D754" s="194" t="s">
        <v>191</v>
      </c>
      <c r="E754" s="205" t="s">
        <v>19</v>
      </c>
      <c r="F754" s="206" t="s">
        <v>79</v>
      </c>
      <c r="G754" s="204"/>
      <c r="H754" s="207">
        <v>1</v>
      </c>
      <c r="I754" s="204"/>
      <c r="J754" s="204"/>
      <c r="K754" s="204"/>
      <c r="L754" s="209"/>
      <c r="M754" s="210"/>
      <c r="N754" s="211"/>
      <c r="O754" s="211"/>
      <c r="P754" s="211"/>
      <c r="Q754" s="211"/>
      <c r="R754" s="211"/>
      <c r="S754" s="211"/>
      <c r="T754" s="212"/>
      <c r="AT754" s="213" t="s">
        <v>191</v>
      </c>
      <c r="AU754" s="213" t="s">
        <v>81</v>
      </c>
      <c r="AV754" s="14" t="s">
        <v>81</v>
      </c>
      <c r="AW754" s="14" t="s">
        <v>32</v>
      </c>
      <c r="AX754" s="14" t="s">
        <v>71</v>
      </c>
      <c r="AY754" s="213" t="s">
        <v>181</v>
      </c>
    </row>
    <row r="755" spans="2:51" s="13" customFormat="1" ht="12">
      <c r="B755" s="192"/>
      <c r="C755" s="193"/>
      <c r="D755" s="194" t="s">
        <v>191</v>
      </c>
      <c r="E755" s="195" t="s">
        <v>19</v>
      </c>
      <c r="F755" s="196" t="s">
        <v>1255</v>
      </c>
      <c r="G755" s="193"/>
      <c r="H755" s="195" t="s">
        <v>19</v>
      </c>
      <c r="I755" s="193"/>
      <c r="J755" s="193"/>
      <c r="K755" s="193"/>
      <c r="L755" s="198"/>
      <c r="M755" s="199"/>
      <c r="N755" s="200"/>
      <c r="O755" s="200"/>
      <c r="P755" s="200"/>
      <c r="Q755" s="200"/>
      <c r="R755" s="200"/>
      <c r="S755" s="200"/>
      <c r="T755" s="201"/>
      <c r="AT755" s="202" t="s">
        <v>191</v>
      </c>
      <c r="AU755" s="202" t="s">
        <v>81</v>
      </c>
      <c r="AV755" s="13" t="s">
        <v>79</v>
      </c>
      <c r="AW755" s="13" t="s">
        <v>32</v>
      </c>
      <c r="AX755" s="13" t="s">
        <v>71</v>
      </c>
      <c r="AY755" s="202" t="s">
        <v>181</v>
      </c>
    </row>
    <row r="756" spans="2:51" s="14" customFormat="1" ht="12">
      <c r="B756" s="203"/>
      <c r="C756" s="204"/>
      <c r="D756" s="194" t="s">
        <v>191</v>
      </c>
      <c r="E756" s="205" t="s">
        <v>19</v>
      </c>
      <c r="F756" s="206" t="s">
        <v>79</v>
      </c>
      <c r="G756" s="204"/>
      <c r="H756" s="207">
        <v>1</v>
      </c>
      <c r="I756" s="204"/>
      <c r="J756" s="204"/>
      <c r="K756" s="204"/>
      <c r="L756" s="209"/>
      <c r="M756" s="210"/>
      <c r="N756" s="211"/>
      <c r="O756" s="211"/>
      <c r="P756" s="211"/>
      <c r="Q756" s="211"/>
      <c r="R756" s="211"/>
      <c r="S756" s="211"/>
      <c r="T756" s="212"/>
      <c r="AT756" s="213" t="s">
        <v>191</v>
      </c>
      <c r="AU756" s="213" t="s">
        <v>81</v>
      </c>
      <c r="AV756" s="14" t="s">
        <v>81</v>
      </c>
      <c r="AW756" s="14" t="s">
        <v>32</v>
      </c>
      <c r="AX756" s="14" t="s">
        <v>71</v>
      </c>
      <c r="AY756" s="213" t="s">
        <v>181</v>
      </c>
    </row>
    <row r="757" spans="2:51" s="15" customFormat="1" ht="12">
      <c r="B757" s="214"/>
      <c r="C757" s="215"/>
      <c r="D757" s="194" t="s">
        <v>191</v>
      </c>
      <c r="E757" s="216" t="s">
        <v>19</v>
      </c>
      <c r="F757" s="217" t="s">
        <v>196</v>
      </c>
      <c r="G757" s="215"/>
      <c r="H757" s="218">
        <v>2</v>
      </c>
      <c r="I757" s="215"/>
      <c r="J757" s="215"/>
      <c r="K757" s="215"/>
      <c r="L757" s="220"/>
      <c r="M757" s="221"/>
      <c r="N757" s="222"/>
      <c r="O757" s="222"/>
      <c r="P757" s="222"/>
      <c r="Q757" s="222"/>
      <c r="R757" s="222"/>
      <c r="S757" s="222"/>
      <c r="T757" s="223"/>
      <c r="AT757" s="224" t="s">
        <v>191</v>
      </c>
      <c r="AU757" s="224" t="s">
        <v>81</v>
      </c>
      <c r="AV757" s="15" t="s">
        <v>189</v>
      </c>
      <c r="AW757" s="15" t="s">
        <v>32</v>
      </c>
      <c r="AX757" s="15" t="s">
        <v>79</v>
      </c>
      <c r="AY757" s="224" t="s">
        <v>181</v>
      </c>
    </row>
    <row r="758" spans="2:51" s="13" customFormat="1" ht="12">
      <c r="B758" s="192"/>
      <c r="C758" s="193"/>
      <c r="D758" s="194" t="s">
        <v>191</v>
      </c>
      <c r="E758" s="195" t="s">
        <v>19</v>
      </c>
      <c r="F758" s="196" t="s">
        <v>254</v>
      </c>
      <c r="G758" s="193"/>
      <c r="H758" s="195" t="s">
        <v>19</v>
      </c>
      <c r="I758" s="193"/>
      <c r="J758" s="193"/>
      <c r="K758" s="193"/>
      <c r="L758" s="198"/>
      <c r="M758" s="199"/>
      <c r="N758" s="200"/>
      <c r="O758" s="200"/>
      <c r="P758" s="200"/>
      <c r="Q758" s="200"/>
      <c r="R758" s="200"/>
      <c r="S758" s="200"/>
      <c r="T758" s="201"/>
      <c r="AT758" s="202" t="s">
        <v>191</v>
      </c>
      <c r="AU758" s="202" t="s">
        <v>81</v>
      </c>
      <c r="AV758" s="13" t="s">
        <v>79</v>
      </c>
      <c r="AW758" s="13" t="s">
        <v>32</v>
      </c>
      <c r="AX758" s="13" t="s">
        <v>71</v>
      </c>
      <c r="AY758" s="202" t="s">
        <v>181</v>
      </c>
    </row>
    <row r="759" spans="1:65" s="2" customFormat="1" ht="24.15" customHeight="1">
      <c r="A759" s="34"/>
      <c r="B759" s="35"/>
      <c r="C759" s="178" t="s">
        <v>1256</v>
      </c>
      <c r="D759" s="178" t="s">
        <v>183</v>
      </c>
      <c r="E759" s="179" t="s">
        <v>1257</v>
      </c>
      <c r="F759" s="180" t="s">
        <v>1258</v>
      </c>
      <c r="G759" s="181" t="s">
        <v>223</v>
      </c>
      <c r="H759" s="182">
        <v>3</v>
      </c>
      <c r="I759" s="241"/>
      <c r="J759" s="184">
        <f>ROUND(I759*H759,2)</f>
        <v>0</v>
      </c>
      <c r="K759" s="180" t="s">
        <v>187</v>
      </c>
      <c r="L759" s="185"/>
      <c r="M759" s="186" t="s">
        <v>19</v>
      </c>
      <c r="N759" s="187" t="s">
        <v>42</v>
      </c>
      <c r="O759" s="64"/>
      <c r="P759" s="188">
        <f>O759*H759</f>
        <v>0</v>
      </c>
      <c r="Q759" s="188">
        <v>1.299</v>
      </c>
      <c r="R759" s="188">
        <f>Q759*H759</f>
        <v>3.897</v>
      </c>
      <c r="S759" s="188">
        <v>0</v>
      </c>
      <c r="T759" s="189">
        <f>S759*H759</f>
        <v>0</v>
      </c>
      <c r="U759" s="34"/>
      <c r="V759" s="34"/>
      <c r="W759" s="34"/>
      <c r="X759" s="34"/>
      <c r="Y759" s="34"/>
      <c r="Z759" s="34"/>
      <c r="AA759" s="34"/>
      <c r="AB759" s="34"/>
      <c r="AC759" s="34"/>
      <c r="AD759" s="34"/>
      <c r="AE759" s="34"/>
      <c r="AR759" s="190" t="s">
        <v>188</v>
      </c>
      <c r="AT759" s="190" t="s">
        <v>183</v>
      </c>
      <c r="AU759" s="190" t="s">
        <v>81</v>
      </c>
      <c r="AY759" s="17" t="s">
        <v>181</v>
      </c>
      <c r="BE759" s="191">
        <f>IF(N759="základní",J759,0)</f>
        <v>0</v>
      </c>
      <c r="BF759" s="191">
        <f>IF(N759="snížená",J759,0)</f>
        <v>0</v>
      </c>
      <c r="BG759" s="191">
        <f>IF(N759="zákl. přenesená",J759,0)</f>
        <v>0</v>
      </c>
      <c r="BH759" s="191">
        <f>IF(N759="sníž. přenesená",J759,0)</f>
        <v>0</v>
      </c>
      <c r="BI759" s="191">
        <f>IF(N759="nulová",J759,0)</f>
        <v>0</v>
      </c>
      <c r="BJ759" s="17" t="s">
        <v>79</v>
      </c>
      <c r="BK759" s="191">
        <f>ROUND(I759*H759,2)</f>
        <v>0</v>
      </c>
      <c r="BL759" s="17" t="s">
        <v>189</v>
      </c>
      <c r="BM759" s="190" t="s">
        <v>1259</v>
      </c>
    </row>
    <row r="760" spans="2:51" s="13" customFormat="1" ht="12">
      <c r="B760" s="192"/>
      <c r="C760" s="193"/>
      <c r="D760" s="194" t="s">
        <v>191</v>
      </c>
      <c r="E760" s="195" t="s">
        <v>19</v>
      </c>
      <c r="F760" s="196" t="s">
        <v>1250</v>
      </c>
      <c r="G760" s="193"/>
      <c r="H760" s="195" t="s">
        <v>19</v>
      </c>
      <c r="I760" s="193"/>
      <c r="J760" s="193"/>
      <c r="K760" s="193"/>
      <c r="L760" s="198"/>
      <c r="M760" s="199"/>
      <c r="N760" s="200"/>
      <c r="O760" s="200"/>
      <c r="P760" s="200"/>
      <c r="Q760" s="200"/>
      <c r="R760" s="200"/>
      <c r="S760" s="200"/>
      <c r="T760" s="201"/>
      <c r="AT760" s="202" t="s">
        <v>191</v>
      </c>
      <c r="AU760" s="202" t="s">
        <v>81</v>
      </c>
      <c r="AV760" s="13" t="s">
        <v>79</v>
      </c>
      <c r="AW760" s="13" t="s">
        <v>32</v>
      </c>
      <c r="AX760" s="13" t="s">
        <v>71</v>
      </c>
      <c r="AY760" s="202" t="s">
        <v>181</v>
      </c>
    </row>
    <row r="761" spans="2:51" s="14" customFormat="1" ht="12">
      <c r="B761" s="203"/>
      <c r="C761" s="204"/>
      <c r="D761" s="194" t="s">
        <v>191</v>
      </c>
      <c r="E761" s="205" t="s">
        <v>19</v>
      </c>
      <c r="F761" s="206" t="s">
        <v>79</v>
      </c>
      <c r="G761" s="204"/>
      <c r="H761" s="207">
        <v>1</v>
      </c>
      <c r="I761" s="204"/>
      <c r="J761" s="204"/>
      <c r="K761" s="204"/>
      <c r="L761" s="209"/>
      <c r="M761" s="210"/>
      <c r="N761" s="211"/>
      <c r="O761" s="211"/>
      <c r="P761" s="211"/>
      <c r="Q761" s="211"/>
      <c r="R761" s="211"/>
      <c r="S761" s="211"/>
      <c r="T761" s="212"/>
      <c r="AT761" s="213" t="s">
        <v>191</v>
      </c>
      <c r="AU761" s="213" t="s">
        <v>81</v>
      </c>
      <c r="AV761" s="14" t="s">
        <v>81</v>
      </c>
      <c r="AW761" s="14" t="s">
        <v>32</v>
      </c>
      <c r="AX761" s="14" t="s">
        <v>71</v>
      </c>
      <c r="AY761" s="213" t="s">
        <v>181</v>
      </c>
    </row>
    <row r="762" spans="2:51" s="13" customFormat="1" ht="12">
      <c r="B762" s="192"/>
      <c r="C762" s="193"/>
      <c r="D762" s="194" t="s">
        <v>191</v>
      </c>
      <c r="E762" s="195" t="s">
        <v>19</v>
      </c>
      <c r="F762" s="196" t="s">
        <v>1227</v>
      </c>
      <c r="G762" s="193"/>
      <c r="H762" s="195" t="s">
        <v>19</v>
      </c>
      <c r="I762" s="193"/>
      <c r="J762" s="193"/>
      <c r="K762" s="193"/>
      <c r="L762" s="198"/>
      <c r="M762" s="199"/>
      <c r="N762" s="200"/>
      <c r="O762" s="200"/>
      <c r="P762" s="200"/>
      <c r="Q762" s="200"/>
      <c r="R762" s="200"/>
      <c r="S762" s="200"/>
      <c r="T762" s="201"/>
      <c r="AT762" s="202" t="s">
        <v>191</v>
      </c>
      <c r="AU762" s="202" t="s">
        <v>81</v>
      </c>
      <c r="AV762" s="13" t="s">
        <v>79</v>
      </c>
      <c r="AW762" s="13" t="s">
        <v>32</v>
      </c>
      <c r="AX762" s="13" t="s">
        <v>71</v>
      </c>
      <c r="AY762" s="202" t="s">
        <v>181</v>
      </c>
    </row>
    <row r="763" spans="2:51" s="14" customFormat="1" ht="12">
      <c r="B763" s="203"/>
      <c r="C763" s="204"/>
      <c r="D763" s="194" t="s">
        <v>191</v>
      </c>
      <c r="E763" s="205" t="s">
        <v>19</v>
      </c>
      <c r="F763" s="206" t="s">
        <v>79</v>
      </c>
      <c r="G763" s="204"/>
      <c r="H763" s="207">
        <v>1</v>
      </c>
      <c r="I763" s="204"/>
      <c r="J763" s="204"/>
      <c r="K763" s="204"/>
      <c r="L763" s="209"/>
      <c r="M763" s="210"/>
      <c r="N763" s="211"/>
      <c r="O763" s="211"/>
      <c r="P763" s="211"/>
      <c r="Q763" s="211"/>
      <c r="R763" s="211"/>
      <c r="S763" s="211"/>
      <c r="T763" s="212"/>
      <c r="AT763" s="213" t="s">
        <v>191</v>
      </c>
      <c r="AU763" s="213" t="s">
        <v>81</v>
      </c>
      <c r="AV763" s="14" t="s">
        <v>81</v>
      </c>
      <c r="AW763" s="14" t="s">
        <v>32</v>
      </c>
      <c r="AX763" s="14" t="s">
        <v>71</v>
      </c>
      <c r="AY763" s="213" t="s">
        <v>181</v>
      </c>
    </row>
    <row r="764" spans="2:51" s="13" customFormat="1" ht="12">
      <c r="B764" s="192"/>
      <c r="C764" s="193"/>
      <c r="D764" s="194" t="s">
        <v>191</v>
      </c>
      <c r="E764" s="195" t="s">
        <v>19</v>
      </c>
      <c r="F764" s="196" t="s">
        <v>1260</v>
      </c>
      <c r="G764" s="193"/>
      <c r="H764" s="195" t="s">
        <v>19</v>
      </c>
      <c r="I764" s="193"/>
      <c r="J764" s="193"/>
      <c r="K764" s="193"/>
      <c r="L764" s="198"/>
      <c r="M764" s="199"/>
      <c r="N764" s="200"/>
      <c r="O764" s="200"/>
      <c r="P764" s="200"/>
      <c r="Q764" s="200"/>
      <c r="R764" s="200"/>
      <c r="S764" s="200"/>
      <c r="T764" s="201"/>
      <c r="AT764" s="202" t="s">
        <v>191</v>
      </c>
      <c r="AU764" s="202" t="s">
        <v>81</v>
      </c>
      <c r="AV764" s="13" t="s">
        <v>79</v>
      </c>
      <c r="AW764" s="13" t="s">
        <v>32</v>
      </c>
      <c r="AX764" s="13" t="s">
        <v>71</v>
      </c>
      <c r="AY764" s="202" t="s">
        <v>181</v>
      </c>
    </row>
    <row r="765" spans="2:51" s="14" customFormat="1" ht="12">
      <c r="B765" s="203"/>
      <c r="C765" s="204"/>
      <c r="D765" s="194" t="s">
        <v>191</v>
      </c>
      <c r="E765" s="205" t="s">
        <v>19</v>
      </c>
      <c r="F765" s="206" t="s">
        <v>79</v>
      </c>
      <c r="G765" s="204"/>
      <c r="H765" s="207">
        <v>1</v>
      </c>
      <c r="I765" s="204"/>
      <c r="J765" s="204"/>
      <c r="K765" s="204"/>
      <c r="L765" s="209"/>
      <c r="M765" s="210"/>
      <c r="N765" s="211"/>
      <c r="O765" s="211"/>
      <c r="P765" s="211"/>
      <c r="Q765" s="211"/>
      <c r="R765" s="211"/>
      <c r="S765" s="211"/>
      <c r="T765" s="212"/>
      <c r="AT765" s="213" t="s">
        <v>191</v>
      </c>
      <c r="AU765" s="213" t="s">
        <v>81</v>
      </c>
      <c r="AV765" s="14" t="s">
        <v>81</v>
      </c>
      <c r="AW765" s="14" t="s">
        <v>32</v>
      </c>
      <c r="AX765" s="14" t="s">
        <v>71</v>
      </c>
      <c r="AY765" s="213" t="s">
        <v>181</v>
      </c>
    </row>
    <row r="766" spans="2:51" s="15" customFormat="1" ht="12">
      <c r="B766" s="214"/>
      <c r="C766" s="215"/>
      <c r="D766" s="194" t="s">
        <v>191</v>
      </c>
      <c r="E766" s="216" t="s">
        <v>19</v>
      </c>
      <c r="F766" s="217" t="s">
        <v>196</v>
      </c>
      <c r="G766" s="215"/>
      <c r="H766" s="218">
        <v>3</v>
      </c>
      <c r="I766" s="215"/>
      <c r="J766" s="215"/>
      <c r="K766" s="215"/>
      <c r="L766" s="220"/>
      <c r="M766" s="221"/>
      <c r="N766" s="222"/>
      <c r="O766" s="222"/>
      <c r="P766" s="222"/>
      <c r="Q766" s="222"/>
      <c r="R766" s="222"/>
      <c r="S766" s="222"/>
      <c r="T766" s="223"/>
      <c r="AT766" s="224" t="s">
        <v>191</v>
      </c>
      <c r="AU766" s="224" t="s">
        <v>81</v>
      </c>
      <c r="AV766" s="15" t="s">
        <v>189</v>
      </c>
      <c r="AW766" s="15" t="s">
        <v>32</v>
      </c>
      <c r="AX766" s="15" t="s">
        <v>79</v>
      </c>
      <c r="AY766" s="224" t="s">
        <v>181</v>
      </c>
    </row>
    <row r="767" spans="2:51" s="13" customFormat="1" ht="12">
      <c r="B767" s="192"/>
      <c r="C767" s="193"/>
      <c r="D767" s="194" t="s">
        <v>191</v>
      </c>
      <c r="E767" s="195" t="s">
        <v>19</v>
      </c>
      <c r="F767" s="196" t="s">
        <v>254</v>
      </c>
      <c r="G767" s="193"/>
      <c r="H767" s="195" t="s">
        <v>19</v>
      </c>
      <c r="I767" s="193"/>
      <c r="J767" s="193"/>
      <c r="K767" s="193"/>
      <c r="L767" s="198"/>
      <c r="M767" s="199"/>
      <c r="N767" s="200"/>
      <c r="O767" s="200"/>
      <c r="P767" s="200"/>
      <c r="Q767" s="200"/>
      <c r="R767" s="200"/>
      <c r="S767" s="200"/>
      <c r="T767" s="201"/>
      <c r="AT767" s="202" t="s">
        <v>191</v>
      </c>
      <c r="AU767" s="202" t="s">
        <v>81</v>
      </c>
      <c r="AV767" s="13" t="s">
        <v>79</v>
      </c>
      <c r="AW767" s="13" t="s">
        <v>32</v>
      </c>
      <c r="AX767" s="13" t="s">
        <v>71</v>
      </c>
      <c r="AY767" s="202" t="s">
        <v>181</v>
      </c>
    </row>
    <row r="768" spans="1:65" s="2" customFormat="1" ht="24.15" customHeight="1">
      <c r="A768" s="34"/>
      <c r="B768" s="35"/>
      <c r="C768" s="178" t="s">
        <v>1261</v>
      </c>
      <c r="D768" s="178" t="s">
        <v>183</v>
      </c>
      <c r="E768" s="179" t="s">
        <v>1262</v>
      </c>
      <c r="F768" s="180" t="s">
        <v>1263</v>
      </c>
      <c r="G768" s="181" t="s">
        <v>223</v>
      </c>
      <c r="H768" s="182">
        <v>1</v>
      </c>
      <c r="I768" s="241"/>
      <c r="J768" s="184">
        <f>ROUND(I768*H768,2)</f>
        <v>0</v>
      </c>
      <c r="K768" s="180" t="s">
        <v>187</v>
      </c>
      <c r="L768" s="185"/>
      <c r="M768" s="186" t="s">
        <v>19</v>
      </c>
      <c r="N768" s="187" t="s">
        <v>42</v>
      </c>
      <c r="O768" s="64"/>
      <c r="P768" s="188">
        <f>O768*H768</f>
        <v>0</v>
      </c>
      <c r="Q768" s="188">
        <v>1.299</v>
      </c>
      <c r="R768" s="188">
        <f>Q768*H768</f>
        <v>1.299</v>
      </c>
      <c r="S768" s="188">
        <v>0</v>
      </c>
      <c r="T768" s="189">
        <f>S768*H768</f>
        <v>0</v>
      </c>
      <c r="U768" s="34"/>
      <c r="V768" s="34"/>
      <c r="W768" s="34"/>
      <c r="X768" s="34"/>
      <c r="Y768" s="34"/>
      <c r="Z768" s="34"/>
      <c r="AA768" s="34"/>
      <c r="AB768" s="34"/>
      <c r="AC768" s="34"/>
      <c r="AD768" s="34"/>
      <c r="AE768" s="34"/>
      <c r="AR768" s="190" t="s">
        <v>188</v>
      </c>
      <c r="AT768" s="190" t="s">
        <v>183</v>
      </c>
      <c r="AU768" s="190" t="s">
        <v>81</v>
      </c>
      <c r="AY768" s="17" t="s">
        <v>181</v>
      </c>
      <c r="BE768" s="191">
        <f>IF(N768="základní",J768,0)</f>
        <v>0</v>
      </c>
      <c r="BF768" s="191">
        <f>IF(N768="snížená",J768,0)</f>
        <v>0</v>
      </c>
      <c r="BG768" s="191">
        <f>IF(N768="zákl. přenesená",J768,0)</f>
        <v>0</v>
      </c>
      <c r="BH768" s="191">
        <f>IF(N768="sníž. přenesená",J768,0)</f>
        <v>0</v>
      </c>
      <c r="BI768" s="191">
        <f>IF(N768="nulová",J768,0)</f>
        <v>0</v>
      </c>
      <c r="BJ768" s="17" t="s">
        <v>79</v>
      </c>
      <c r="BK768" s="191">
        <f>ROUND(I768*H768,2)</f>
        <v>0</v>
      </c>
      <c r="BL768" s="17" t="s">
        <v>189</v>
      </c>
      <c r="BM768" s="190" t="s">
        <v>1264</v>
      </c>
    </row>
    <row r="769" spans="2:51" s="13" customFormat="1" ht="12">
      <c r="B769" s="192"/>
      <c r="C769" s="193"/>
      <c r="D769" s="194" t="s">
        <v>191</v>
      </c>
      <c r="E769" s="195" t="s">
        <v>19</v>
      </c>
      <c r="F769" s="196" t="s">
        <v>1265</v>
      </c>
      <c r="G769" s="193"/>
      <c r="H769" s="195" t="s">
        <v>19</v>
      </c>
      <c r="I769" s="193"/>
      <c r="J769" s="193"/>
      <c r="K769" s="193"/>
      <c r="L769" s="198"/>
      <c r="M769" s="199"/>
      <c r="N769" s="200"/>
      <c r="O769" s="200"/>
      <c r="P769" s="200"/>
      <c r="Q769" s="200"/>
      <c r="R769" s="200"/>
      <c r="S769" s="200"/>
      <c r="T769" s="201"/>
      <c r="AT769" s="202" t="s">
        <v>191</v>
      </c>
      <c r="AU769" s="202" t="s">
        <v>81</v>
      </c>
      <c r="AV769" s="13" t="s">
        <v>79</v>
      </c>
      <c r="AW769" s="13" t="s">
        <v>32</v>
      </c>
      <c r="AX769" s="13" t="s">
        <v>71</v>
      </c>
      <c r="AY769" s="202" t="s">
        <v>181</v>
      </c>
    </row>
    <row r="770" spans="2:51" s="14" customFormat="1" ht="12">
      <c r="B770" s="203"/>
      <c r="C770" s="204"/>
      <c r="D770" s="194" t="s">
        <v>191</v>
      </c>
      <c r="E770" s="205" t="s">
        <v>19</v>
      </c>
      <c r="F770" s="206" t="s">
        <v>79</v>
      </c>
      <c r="G770" s="204"/>
      <c r="H770" s="207">
        <v>1</v>
      </c>
      <c r="I770" s="204"/>
      <c r="J770" s="204"/>
      <c r="K770" s="204"/>
      <c r="L770" s="209"/>
      <c r="M770" s="210"/>
      <c r="N770" s="211"/>
      <c r="O770" s="211"/>
      <c r="P770" s="211"/>
      <c r="Q770" s="211"/>
      <c r="R770" s="211"/>
      <c r="S770" s="211"/>
      <c r="T770" s="212"/>
      <c r="AT770" s="213" t="s">
        <v>191</v>
      </c>
      <c r="AU770" s="213" t="s">
        <v>81</v>
      </c>
      <c r="AV770" s="14" t="s">
        <v>81</v>
      </c>
      <c r="AW770" s="14" t="s">
        <v>32</v>
      </c>
      <c r="AX770" s="14" t="s">
        <v>71</v>
      </c>
      <c r="AY770" s="213" t="s">
        <v>181</v>
      </c>
    </row>
    <row r="771" spans="2:51" s="15" customFormat="1" ht="12">
      <c r="B771" s="214"/>
      <c r="C771" s="215"/>
      <c r="D771" s="194" t="s">
        <v>191</v>
      </c>
      <c r="E771" s="216" t="s">
        <v>19</v>
      </c>
      <c r="F771" s="217" t="s">
        <v>196</v>
      </c>
      <c r="G771" s="215"/>
      <c r="H771" s="218">
        <v>1</v>
      </c>
      <c r="I771" s="215"/>
      <c r="J771" s="215"/>
      <c r="K771" s="215"/>
      <c r="L771" s="220"/>
      <c r="M771" s="221"/>
      <c r="N771" s="222"/>
      <c r="O771" s="222"/>
      <c r="P771" s="222"/>
      <c r="Q771" s="222"/>
      <c r="R771" s="222"/>
      <c r="S771" s="222"/>
      <c r="T771" s="223"/>
      <c r="AT771" s="224" t="s">
        <v>191</v>
      </c>
      <c r="AU771" s="224" t="s">
        <v>81</v>
      </c>
      <c r="AV771" s="15" t="s">
        <v>189</v>
      </c>
      <c r="AW771" s="15" t="s">
        <v>32</v>
      </c>
      <c r="AX771" s="15" t="s">
        <v>79</v>
      </c>
      <c r="AY771" s="224" t="s">
        <v>181</v>
      </c>
    </row>
    <row r="772" spans="2:51" s="13" customFormat="1" ht="12">
      <c r="B772" s="192"/>
      <c r="C772" s="193"/>
      <c r="D772" s="194" t="s">
        <v>191</v>
      </c>
      <c r="E772" s="195" t="s">
        <v>19</v>
      </c>
      <c r="F772" s="196" t="s">
        <v>254</v>
      </c>
      <c r="G772" s="193"/>
      <c r="H772" s="195" t="s">
        <v>19</v>
      </c>
      <c r="I772" s="193"/>
      <c r="J772" s="193"/>
      <c r="K772" s="193"/>
      <c r="L772" s="198"/>
      <c r="M772" s="199"/>
      <c r="N772" s="200"/>
      <c r="O772" s="200"/>
      <c r="P772" s="200"/>
      <c r="Q772" s="200"/>
      <c r="R772" s="200"/>
      <c r="S772" s="200"/>
      <c r="T772" s="201"/>
      <c r="AT772" s="202" t="s">
        <v>191</v>
      </c>
      <c r="AU772" s="202" t="s">
        <v>81</v>
      </c>
      <c r="AV772" s="13" t="s">
        <v>79</v>
      </c>
      <c r="AW772" s="13" t="s">
        <v>32</v>
      </c>
      <c r="AX772" s="13" t="s">
        <v>71</v>
      </c>
      <c r="AY772" s="202" t="s">
        <v>181</v>
      </c>
    </row>
    <row r="773" spans="1:65" s="2" customFormat="1" ht="24.15" customHeight="1">
      <c r="A773" s="34"/>
      <c r="B773" s="35"/>
      <c r="C773" s="178" t="s">
        <v>1266</v>
      </c>
      <c r="D773" s="178" t="s">
        <v>183</v>
      </c>
      <c r="E773" s="179" t="s">
        <v>1267</v>
      </c>
      <c r="F773" s="180" t="s">
        <v>1268</v>
      </c>
      <c r="G773" s="181" t="s">
        <v>223</v>
      </c>
      <c r="H773" s="182">
        <v>1</v>
      </c>
      <c r="I773" s="241"/>
      <c r="J773" s="184">
        <f>ROUND(I773*H773,2)</f>
        <v>0</v>
      </c>
      <c r="K773" s="180" t="s">
        <v>187</v>
      </c>
      <c r="L773" s="185"/>
      <c r="M773" s="186" t="s">
        <v>19</v>
      </c>
      <c r="N773" s="187" t="s">
        <v>42</v>
      </c>
      <c r="O773" s="64"/>
      <c r="P773" s="188">
        <f>O773*H773</f>
        <v>0</v>
      </c>
      <c r="Q773" s="188">
        <v>1.299</v>
      </c>
      <c r="R773" s="188">
        <f>Q773*H773</f>
        <v>1.299</v>
      </c>
      <c r="S773" s="188">
        <v>0</v>
      </c>
      <c r="T773" s="189">
        <f>S773*H773</f>
        <v>0</v>
      </c>
      <c r="U773" s="34"/>
      <c r="V773" s="34"/>
      <c r="W773" s="34"/>
      <c r="X773" s="34"/>
      <c r="Y773" s="34"/>
      <c r="Z773" s="34"/>
      <c r="AA773" s="34"/>
      <c r="AB773" s="34"/>
      <c r="AC773" s="34"/>
      <c r="AD773" s="34"/>
      <c r="AE773" s="34"/>
      <c r="AR773" s="190" t="s">
        <v>188</v>
      </c>
      <c r="AT773" s="190" t="s">
        <v>183</v>
      </c>
      <c r="AU773" s="190" t="s">
        <v>81</v>
      </c>
      <c r="AY773" s="17" t="s">
        <v>181</v>
      </c>
      <c r="BE773" s="191">
        <f>IF(N773="základní",J773,0)</f>
        <v>0</v>
      </c>
      <c r="BF773" s="191">
        <f>IF(N773="snížená",J773,0)</f>
        <v>0</v>
      </c>
      <c r="BG773" s="191">
        <f>IF(N773="zákl. přenesená",J773,0)</f>
        <v>0</v>
      </c>
      <c r="BH773" s="191">
        <f>IF(N773="sníž. přenesená",J773,0)</f>
        <v>0</v>
      </c>
      <c r="BI773" s="191">
        <f>IF(N773="nulová",J773,0)</f>
        <v>0</v>
      </c>
      <c r="BJ773" s="17" t="s">
        <v>79</v>
      </c>
      <c r="BK773" s="191">
        <f>ROUND(I773*H773,2)</f>
        <v>0</v>
      </c>
      <c r="BL773" s="17" t="s">
        <v>189</v>
      </c>
      <c r="BM773" s="190" t="s">
        <v>1269</v>
      </c>
    </row>
    <row r="774" spans="2:51" s="13" customFormat="1" ht="12">
      <c r="B774" s="192"/>
      <c r="C774" s="193"/>
      <c r="D774" s="194" t="s">
        <v>191</v>
      </c>
      <c r="E774" s="195" t="s">
        <v>19</v>
      </c>
      <c r="F774" s="196" t="s">
        <v>1270</v>
      </c>
      <c r="G774" s="193"/>
      <c r="H774" s="195" t="s">
        <v>19</v>
      </c>
      <c r="I774" s="193"/>
      <c r="J774" s="193"/>
      <c r="K774" s="193"/>
      <c r="L774" s="198"/>
      <c r="M774" s="199"/>
      <c r="N774" s="200"/>
      <c r="O774" s="200"/>
      <c r="P774" s="200"/>
      <c r="Q774" s="200"/>
      <c r="R774" s="200"/>
      <c r="S774" s="200"/>
      <c r="T774" s="201"/>
      <c r="AT774" s="202" t="s">
        <v>191</v>
      </c>
      <c r="AU774" s="202" t="s">
        <v>81</v>
      </c>
      <c r="AV774" s="13" t="s">
        <v>79</v>
      </c>
      <c r="AW774" s="13" t="s">
        <v>32</v>
      </c>
      <c r="AX774" s="13" t="s">
        <v>71</v>
      </c>
      <c r="AY774" s="202" t="s">
        <v>181</v>
      </c>
    </row>
    <row r="775" spans="2:51" s="14" customFormat="1" ht="12">
      <c r="B775" s="203"/>
      <c r="C775" s="204"/>
      <c r="D775" s="194" t="s">
        <v>191</v>
      </c>
      <c r="E775" s="205" t="s">
        <v>19</v>
      </c>
      <c r="F775" s="206" t="s">
        <v>79</v>
      </c>
      <c r="G775" s="204"/>
      <c r="H775" s="207">
        <v>1</v>
      </c>
      <c r="I775" s="204"/>
      <c r="J775" s="204"/>
      <c r="K775" s="204"/>
      <c r="L775" s="209"/>
      <c r="M775" s="210"/>
      <c r="N775" s="211"/>
      <c r="O775" s="211"/>
      <c r="P775" s="211"/>
      <c r="Q775" s="211"/>
      <c r="R775" s="211"/>
      <c r="S775" s="211"/>
      <c r="T775" s="212"/>
      <c r="AT775" s="213" t="s">
        <v>191</v>
      </c>
      <c r="AU775" s="213" t="s">
        <v>81</v>
      </c>
      <c r="AV775" s="14" t="s">
        <v>81</v>
      </c>
      <c r="AW775" s="14" t="s">
        <v>32</v>
      </c>
      <c r="AX775" s="14" t="s">
        <v>71</v>
      </c>
      <c r="AY775" s="213" t="s">
        <v>181</v>
      </c>
    </row>
    <row r="776" spans="2:51" s="15" customFormat="1" ht="12">
      <c r="B776" s="214"/>
      <c r="C776" s="215"/>
      <c r="D776" s="194" t="s">
        <v>191</v>
      </c>
      <c r="E776" s="216" t="s">
        <v>19</v>
      </c>
      <c r="F776" s="217" t="s">
        <v>196</v>
      </c>
      <c r="G776" s="215"/>
      <c r="H776" s="218">
        <v>1</v>
      </c>
      <c r="I776" s="215"/>
      <c r="J776" s="215"/>
      <c r="K776" s="215"/>
      <c r="L776" s="220"/>
      <c r="M776" s="221"/>
      <c r="N776" s="222"/>
      <c r="O776" s="222"/>
      <c r="P776" s="222"/>
      <c r="Q776" s="222"/>
      <c r="R776" s="222"/>
      <c r="S776" s="222"/>
      <c r="T776" s="223"/>
      <c r="AT776" s="224" t="s">
        <v>191</v>
      </c>
      <c r="AU776" s="224" t="s">
        <v>81</v>
      </c>
      <c r="AV776" s="15" t="s">
        <v>189</v>
      </c>
      <c r="AW776" s="15" t="s">
        <v>32</v>
      </c>
      <c r="AX776" s="15" t="s">
        <v>79</v>
      </c>
      <c r="AY776" s="224" t="s">
        <v>181</v>
      </c>
    </row>
    <row r="777" spans="2:51" s="13" customFormat="1" ht="12">
      <c r="B777" s="192"/>
      <c r="C777" s="193"/>
      <c r="D777" s="194" t="s">
        <v>191</v>
      </c>
      <c r="E777" s="195" t="s">
        <v>19</v>
      </c>
      <c r="F777" s="196" t="s">
        <v>254</v>
      </c>
      <c r="G777" s="193"/>
      <c r="H777" s="195" t="s">
        <v>19</v>
      </c>
      <c r="I777" s="193"/>
      <c r="J777" s="193"/>
      <c r="K777" s="193"/>
      <c r="L777" s="198"/>
      <c r="M777" s="199"/>
      <c r="N777" s="200"/>
      <c r="O777" s="200"/>
      <c r="P777" s="200"/>
      <c r="Q777" s="200"/>
      <c r="R777" s="200"/>
      <c r="S777" s="200"/>
      <c r="T777" s="201"/>
      <c r="AT777" s="202" t="s">
        <v>191</v>
      </c>
      <c r="AU777" s="202" t="s">
        <v>81</v>
      </c>
      <c r="AV777" s="13" t="s">
        <v>79</v>
      </c>
      <c r="AW777" s="13" t="s">
        <v>32</v>
      </c>
      <c r="AX777" s="13" t="s">
        <v>71</v>
      </c>
      <c r="AY777" s="202" t="s">
        <v>181</v>
      </c>
    </row>
    <row r="778" spans="1:65" s="2" customFormat="1" ht="24.15" customHeight="1">
      <c r="A778" s="34"/>
      <c r="B778" s="35"/>
      <c r="C778" s="178" t="s">
        <v>1271</v>
      </c>
      <c r="D778" s="178" t="s">
        <v>183</v>
      </c>
      <c r="E778" s="179" t="s">
        <v>1272</v>
      </c>
      <c r="F778" s="180" t="s">
        <v>1273</v>
      </c>
      <c r="G778" s="181" t="s">
        <v>223</v>
      </c>
      <c r="H778" s="182">
        <v>3</v>
      </c>
      <c r="I778" s="241"/>
      <c r="J778" s="184">
        <f>ROUND(I778*H778,2)</f>
        <v>0</v>
      </c>
      <c r="K778" s="180" t="s">
        <v>187</v>
      </c>
      <c r="L778" s="185"/>
      <c r="M778" s="186" t="s">
        <v>19</v>
      </c>
      <c r="N778" s="187" t="s">
        <v>42</v>
      </c>
      <c r="O778" s="64"/>
      <c r="P778" s="188">
        <f>O778*H778</f>
        <v>0</v>
      </c>
      <c r="Q778" s="188">
        <v>1.1845</v>
      </c>
      <c r="R778" s="188">
        <f>Q778*H778</f>
        <v>3.5535000000000005</v>
      </c>
      <c r="S778" s="188">
        <v>0</v>
      </c>
      <c r="T778" s="189">
        <f>S778*H778</f>
        <v>0</v>
      </c>
      <c r="U778" s="34"/>
      <c r="V778" s="34"/>
      <c r="W778" s="34"/>
      <c r="X778" s="34"/>
      <c r="Y778" s="34"/>
      <c r="Z778" s="34"/>
      <c r="AA778" s="34"/>
      <c r="AB778" s="34"/>
      <c r="AC778" s="34"/>
      <c r="AD778" s="34"/>
      <c r="AE778" s="34"/>
      <c r="AR778" s="190" t="s">
        <v>188</v>
      </c>
      <c r="AT778" s="190" t="s">
        <v>183</v>
      </c>
      <c r="AU778" s="190" t="s">
        <v>81</v>
      </c>
      <c r="AY778" s="17" t="s">
        <v>181</v>
      </c>
      <c r="BE778" s="191">
        <f>IF(N778="základní",J778,0)</f>
        <v>0</v>
      </c>
      <c r="BF778" s="191">
        <f>IF(N778="snížená",J778,0)</f>
        <v>0</v>
      </c>
      <c r="BG778" s="191">
        <f>IF(N778="zákl. přenesená",J778,0)</f>
        <v>0</v>
      </c>
      <c r="BH778" s="191">
        <f>IF(N778="sníž. přenesená",J778,0)</f>
        <v>0</v>
      </c>
      <c r="BI778" s="191">
        <f>IF(N778="nulová",J778,0)</f>
        <v>0</v>
      </c>
      <c r="BJ778" s="17" t="s">
        <v>79</v>
      </c>
      <c r="BK778" s="191">
        <f>ROUND(I778*H778,2)</f>
        <v>0</v>
      </c>
      <c r="BL778" s="17" t="s">
        <v>189</v>
      </c>
      <c r="BM778" s="190" t="s">
        <v>1274</v>
      </c>
    </row>
    <row r="779" spans="2:51" s="13" customFormat="1" ht="12">
      <c r="B779" s="192"/>
      <c r="C779" s="193"/>
      <c r="D779" s="194" t="s">
        <v>191</v>
      </c>
      <c r="E779" s="195" t="s">
        <v>19</v>
      </c>
      <c r="F779" s="196" t="s">
        <v>1250</v>
      </c>
      <c r="G779" s="193"/>
      <c r="H779" s="195" t="s">
        <v>19</v>
      </c>
      <c r="I779" s="193"/>
      <c r="J779" s="193"/>
      <c r="K779" s="193"/>
      <c r="L779" s="198"/>
      <c r="M779" s="199"/>
      <c r="N779" s="200"/>
      <c r="O779" s="200"/>
      <c r="P779" s="200"/>
      <c r="Q779" s="200"/>
      <c r="R779" s="200"/>
      <c r="S779" s="200"/>
      <c r="T779" s="201"/>
      <c r="AT779" s="202" t="s">
        <v>191</v>
      </c>
      <c r="AU779" s="202" t="s">
        <v>81</v>
      </c>
      <c r="AV779" s="13" t="s">
        <v>79</v>
      </c>
      <c r="AW779" s="13" t="s">
        <v>32</v>
      </c>
      <c r="AX779" s="13" t="s">
        <v>71</v>
      </c>
      <c r="AY779" s="202" t="s">
        <v>181</v>
      </c>
    </row>
    <row r="780" spans="2:51" s="14" customFormat="1" ht="12">
      <c r="B780" s="203"/>
      <c r="C780" s="204"/>
      <c r="D780" s="194" t="s">
        <v>191</v>
      </c>
      <c r="E780" s="205" t="s">
        <v>19</v>
      </c>
      <c r="F780" s="206" t="s">
        <v>79</v>
      </c>
      <c r="G780" s="204"/>
      <c r="H780" s="207">
        <v>1</v>
      </c>
      <c r="I780" s="204"/>
      <c r="J780" s="204"/>
      <c r="K780" s="204"/>
      <c r="L780" s="209"/>
      <c r="M780" s="210"/>
      <c r="N780" s="211"/>
      <c r="O780" s="211"/>
      <c r="P780" s="211"/>
      <c r="Q780" s="211"/>
      <c r="R780" s="211"/>
      <c r="S780" s="211"/>
      <c r="T780" s="212"/>
      <c r="AT780" s="213" t="s">
        <v>191</v>
      </c>
      <c r="AU780" s="213" t="s">
        <v>81</v>
      </c>
      <c r="AV780" s="14" t="s">
        <v>81</v>
      </c>
      <c r="AW780" s="14" t="s">
        <v>32</v>
      </c>
      <c r="AX780" s="14" t="s">
        <v>71</v>
      </c>
      <c r="AY780" s="213" t="s">
        <v>181</v>
      </c>
    </row>
    <row r="781" spans="2:51" s="13" customFormat="1" ht="12">
      <c r="B781" s="192"/>
      <c r="C781" s="193"/>
      <c r="D781" s="194" t="s">
        <v>191</v>
      </c>
      <c r="E781" s="195" t="s">
        <v>19</v>
      </c>
      <c r="F781" s="196" t="s">
        <v>1255</v>
      </c>
      <c r="G781" s="193"/>
      <c r="H781" s="195" t="s">
        <v>19</v>
      </c>
      <c r="I781" s="193"/>
      <c r="J781" s="193"/>
      <c r="K781" s="193"/>
      <c r="L781" s="198"/>
      <c r="M781" s="199"/>
      <c r="N781" s="200"/>
      <c r="O781" s="200"/>
      <c r="P781" s="200"/>
      <c r="Q781" s="200"/>
      <c r="R781" s="200"/>
      <c r="S781" s="200"/>
      <c r="T781" s="201"/>
      <c r="AT781" s="202" t="s">
        <v>191</v>
      </c>
      <c r="AU781" s="202" t="s">
        <v>81</v>
      </c>
      <c r="AV781" s="13" t="s">
        <v>79</v>
      </c>
      <c r="AW781" s="13" t="s">
        <v>32</v>
      </c>
      <c r="AX781" s="13" t="s">
        <v>71</v>
      </c>
      <c r="AY781" s="202" t="s">
        <v>181</v>
      </c>
    </row>
    <row r="782" spans="2:51" s="14" customFormat="1" ht="12">
      <c r="B782" s="203"/>
      <c r="C782" s="204"/>
      <c r="D782" s="194" t="s">
        <v>191</v>
      </c>
      <c r="E782" s="205" t="s">
        <v>19</v>
      </c>
      <c r="F782" s="206" t="s">
        <v>79</v>
      </c>
      <c r="G782" s="204"/>
      <c r="H782" s="207">
        <v>1</v>
      </c>
      <c r="I782" s="204"/>
      <c r="J782" s="204"/>
      <c r="K782" s="204"/>
      <c r="L782" s="209"/>
      <c r="M782" s="210"/>
      <c r="N782" s="211"/>
      <c r="O782" s="211"/>
      <c r="P782" s="211"/>
      <c r="Q782" s="211"/>
      <c r="R782" s="211"/>
      <c r="S782" s="211"/>
      <c r="T782" s="212"/>
      <c r="AT782" s="213" t="s">
        <v>191</v>
      </c>
      <c r="AU782" s="213" t="s">
        <v>81</v>
      </c>
      <c r="AV782" s="14" t="s">
        <v>81</v>
      </c>
      <c r="AW782" s="14" t="s">
        <v>32</v>
      </c>
      <c r="AX782" s="14" t="s">
        <v>71</v>
      </c>
      <c r="AY782" s="213" t="s">
        <v>181</v>
      </c>
    </row>
    <row r="783" spans="2:51" s="13" customFormat="1" ht="12">
      <c r="B783" s="192"/>
      <c r="C783" s="193"/>
      <c r="D783" s="194" t="s">
        <v>191</v>
      </c>
      <c r="E783" s="195" t="s">
        <v>19</v>
      </c>
      <c r="F783" s="196" t="s">
        <v>1229</v>
      </c>
      <c r="G783" s="193"/>
      <c r="H783" s="195" t="s">
        <v>19</v>
      </c>
      <c r="I783" s="193"/>
      <c r="J783" s="193"/>
      <c r="K783" s="193"/>
      <c r="L783" s="198"/>
      <c r="M783" s="199"/>
      <c r="N783" s="200"/>
      <c r="O783" s="200"/>
      <c r="P783" s="200"/>
      <c r="Q783" s="200"/>
      <c r="R783" s="200"/>
      <c r="S783" s="200"/>
      <c r="T783" s="201"/>
      <c r="AT783" s="202" t="s">
        <v>191</v>
      </c>
      <c r="AU783" s="202" t="s">
        <v>81</v>
      </c>
      <c r="AV783" s="13" t="s">
        <v>79</v>
      </c>
      <c r="AW783" s="13" t="s">
        <v>32</v>
      </c>
      <c r="AX783" s="13" t="s">
        <v>71</v>
      </c>
      <c r="AY783" s="202" t="s">
        <v>181</v>
      </c>
    </row>
    <row r="784" spans="2:51" s="14" customFormat="1" ht="12">
      <c r="B784" s="203"/>
      <c r="C784" s="204"/>
      <c r="D784" s="194" t="s">
        <v>191</v>
      </c>
      <c r="E784" s="205" t="s">
        <v>19</v>
      </c>
      <c r="F784" s="206" t="s">
        <v>79</v>
      </c>
      <c r="G784" s="204"/>
      <c r="H784" s="207">
        <v>1</v>
      </c>
      <c r="I784" s="204"/>
      <c r="J784" s="204"/>
      <c r="K784" s="204"/>
      <c r="L784" s="209"/>
      <c r="M784" s="210"/>
      <c r="N784" s="211"/>
      <c r="O784" s="211"/>
      <c r="P784" s="211"/>
      <c r="Q784" s="211"/>
      <c r="R784" s="211"/>
      <c r="S784" s="211"/>
      <c r="T784" s="212"/>
      <c r="AT784" s="213" t="s">
        <v>191</v>
      </c>
      <c r="AU784" s="213" t="s">
        <v>81</v>
      </c>
      <c r="AV784" s="14" t="s">
        <v>81</v>
      </c>
      <c r="AW784" s="14" t="s">
        <v>32</v>
      </c>
      <c r="AX784" s="14" t="s">
        <v>71</v>
      </c>
      <c r="AY784" s="213" t="s">
        <v>181</v>
      </c>
    </row>
    <row r="785" spans="2:51" s="15" customFormat="1" ht="12">
      <c r="B785" s="214"/>
      <c r="C785" s="215"/>
      <c r="D785" s="194" t="s">
        <v>191</v>
      </c>
      <c r="E785" s="216" t="s">
        <v>19</v>
      </c>
      <c r="F785" s="217" t="s">
        <v>196</v>
      </c>
      <c r="G785" s="215"/>
      <c r="H785" s="218">
        <v>3</v>
      </c>
      <c r="I785" s="215"/>
      <c r="J785" s="215"/>
      <c r="K785" s="215"/>
      <c r="L785" s="220"/>
      <c r="M785" s="221"/>
      <c r="N785" s="222"/>
      <c r="O785" s="222"/>
      <c r="P785" s="222"/>
      <c r="Q785" s="222"/>
      <c r="R785" s="222"/>
      <c r="S785" s="222"/>
      <c r="T785" s="223"/>
      <c r="AT785" s="224" t="s">
        <v>191</v>
      </c>
      <c r="AU785" s="224" t="s">
        <v>81</v>
      </c>
      <c r="AV785" s="15" t="s">
        <v>189</v>
      </c>
      <c r="AW785" s="15" t="s">
        <v>32</v>
      </c>
      <c r="AX785" s="15" t="s">
        <v>79</v>
      </c>
      <c r="AY785" s="224" t="s">
        <v>181</v>
      </c>
    </row>
    <row r="786" spans="2:51" s="13" customFormat="1" ht="12">
      <c r="B786" s="192"/>
      <c r="C786" s="193"/>
      <c r="D786" s="194" t="s">
        <v>191</v>
      </c>
      <c r="E786" s="195" t="s">
        <v>19</v>
      </c>
      <c r="F786" s="196" t="s">
        <v>254</v>
      </c>
      <c r="G786" s="193"/>
      <c r="H786" s="195" t="s">
        <v>19</v>
      </c>
      <c r="I786" s="193"/>
      <c r="J786" s="193"/>
      <c r="K786" s="193"/>
      <c r="L786" s="198"/>
      <c r="M786" s="199"/>
      <c r="N786" s="200"/>
      <c r="O786" s="200"/>
      <c r="P786" s="200"/>
      <c r="Q786" s="200"/>
      <c r="R786" s="200"/>
      <c r="S786" s="200"/>
      <c r="T786" s="201"/>
      <c r="AT786" s="202" t="s">
        <v>191</v>
      </c>
      <c r="AU786" s="202" t="s">
        <v>81</v>
      </c>
      <c r="AV786" s="13" t="s">
        <v>79</v>
      </c>
      <c r="AW786" s="13" t="s">
        <v>32</v>
      </c>
      <c r="AX786" s="13" t="s">
        <v>71</v>
      </c>
      <c r="AY786" s="202" t="s">
        <v>181</v>
      </c>
    </row>
    <row r="787" spans="1:65" s="2" customFormat="1" ht="24.15" customHeight="1">
      <c r="A787" s="34"/>
      <c r="B787" s="35"/>
      <c r="C787" s="178" t="s">
        <v>1275</v>
      </c>
      <c r="D787" s="178" t="s">
        <v>183</v>
      </c>
      <c r="E787" s="179" t="s">
        <v>1276</v>
      </c>
      <c r="F787" s="180" t="s">
        <v>1277</v>
      </c>
      <c r="G787" s="181" t="s">
        <v>223</v>
      </c>
      <c r="H787" s="182">
        <v>1</v>
      </c>
      <c r="I787" s="241"/>
      <c r="J787" s="184">
        <f>ROUND(I787*H787,2)</f>
        <v>0</v>
      </c>
      <c r="K787" s="180" t="s">
        <v>187</v>
      </c>
      <c r="L787" s="185"/>
      <c r="M787" s="186" t="s">
        <v>19</v>
      </c>
      <c r="N787" s="187" t="s">
        <v>42</v>
      </c>
      <c r="O787" s="64"/>
      <c r="P787" s="188">
        <f>O787*H787</f>
        <v>0</v>
      </c>
      <c r="Q787" s="188">
        <v>1.1845</v>
      </c>
      <c r="R787" s="188">
        <f>Q787*H787</f>
        <v>1.1845</v>
      </c>
      <c r="S787" s="188">
        <v>0</v>
      </c>
      <c r="T787" s="189">
        <f>S787*H787</f>
        <v>0</v>
      </c>
      <c r="U787" s="34"/>
      <c r="V787" s="34"/>
      <c r="W787" s="34"/>
      <c r="X787" s="34"/>
      <c r="Y787" s="34"/>
      <c r="Z787" s="34"/>
      <c r="AA787" s="34"/>
      <c r="AB787" s="34"/>
      <c r="AC787" s="34"/>
      <c r="AD787" s="34"/>
      <c r="AE787" s="34"/>
      <c r="AR787" s="190" t="s">
        <v>188</v>
      </c>
      <c r="AT787" s="190" t="s">
        <v>183</v>
      </c>
      <c r="AU787" s="190" t="s">
        <v>81</v>
      </c>
      <c r="AY787" s="17" t="s">
        <v>181</v>
      </c>
      <c r="BE787" s="191">
        <f>IF(N787="základní",J787,0)</f>
        <v>0</v>
      </c>
      <c r="BF787" s="191">
        <f>IF(N787="snížená",J787,0)</f>
        <v>0</v>
      </c>
      <c r="BG787" s="191">
        <f>IF(N787="zákl. přenesená",J787,0)</f>
        <v>0</v>
      </c>
      <c r="BH787" s="191">
        <f>IF(N787="sníž. přenesená",J787,0)</f>
        <v>0</v>
      </c>
      <c r="BI787" s="191">
        <f>IF(N787="nulová",J787,0)</f>
        <v>0</v>
      </c>
      <c r="BJ787" s="17" t="s">
        <v>79</v>
      </c>
      <c r="BK787" s="191">
        <f>ROUND(I787*H787,2)</f>
        <v>0</v>
      </c>
      <c r="BL787" s="17" t="s">
        <v>189</v>
      </c>
      <c r="BM787" s="190" t="s">
        <v>1278</v>
      </c>
    </row>
    <row r="788" spans="2:51" s="13" customFormat="1" ht="12">
      <c r="B788" s="192"/>
      <c r="C788" s="193"/>
      <c r="D788" s="194" t="s">
        <v>191</v>
      </c>
      <c r="E788" s="195" t="s">
        <v>19</v>
      </c>
      <c r="F788" s="196" t="s">
        <v>1265</v>
      </c>
      <c r="G788" s="193"/>
      <c r="H788" s="195" t="s">
        <v>19</v>
      </c>
      <c r="I788" s="193"/>
      <c r="J788" s="193"/>
      <c r="K788" s="193"/>
      <c r="L788" s="198"/>
      <c r="M788" s="199"/>
      <c r="N788" s="200"/>
      <c r="O788" s="200"/>
      <c r="P788" s="200"/>
      <c r="Q788" s="200"/>
      <c r="R788" s="200"/>
      <c r="S788" s="200"/>
      <c r="T788" s="201"/>
      <c r="AT788" s="202" t="s">
        <v>191</v>
      </c>
      <c r="AU788" s="202" t="s">
        <v>81</v>
      </c>
      <c r="AV788" s="13" t="s">
        <v>79</v>
      </c>
      <c r="AW788" s="13" t="s">
        <v>32</v>
      </c>
      <c r="AX788" s="13" t="s">
        <v>71</v>
      </c>
      <c r="AY788" s="202" t="s">
        <v>181</v>
      </c>
    </row>
    <row r="789" spans="2:51" s="14" customFormat="1" ht="12">
      <c r="B789" s="203"/>
      <c r="C789" s="204"/>
      <c r="D789" s="194" t="s">
        <v>191</v>
      </c>
      <c r="E789" s="205" t="s">
        <v>19</v>
      </c>
      <c r="F789" s="206" t="s">
        <v>79</v>
      </c>
      <c r="G789" s="204"/>
      <c r="H789" s="207">
        <v>1</v>
      </c>
      <c r="I789" s="204"/>
      <c r="J789" s="204"/>
      <c r="K789" s="204"/>
      <c r="L789" s="209"/>
      <c r="M789" s="210"/>
      <c r="N789" s="211"/>
      <c r="O789" s="211"/>
      <c r="P789" s="211"/>
      <c r="Q789" s="211"/>
      <c r="R789" s="211"/>
      <c r="S789" s="211"/>
      <c r="T789" s="212"/>
      <c r="AT789" s="213" t="s">
        <v>191</v>
      </c>
      <c r="AU789" s="213" t="s">
        <v>81</v>
      </c>
      <c r="AV789" s="14" t="s">
        <v>81</v>
      </c>
      <c r="AW789" s="14" t="s">
        <v>32</v>
      </c>
      <c r="AX789" s="14" t="s">
        <v>71</v>
      </c>
      <c r="AY789" s="213" t="s">
        <v>181</v>
      </c>
    </row>
    <row r="790" spans="2:51" s="15" customFormat="1" ht="12">
      <c r="B790" s="214"/>
      <c r="C790" s="215"/>
      <c r="D790" s="194" t="s">
        <v>191</v>
      </c>
      <c r="E790" s="216" t="s">
        <v>19</v>
      </c>
      <c r="F790" s="217" t="s">
        <v>196</v>
      </c>
      <c r="G790" s="215"/>
      <c r="H790" s="218">
        <v>1</v>
      </c>
      <c r="I790" s="215"/>
      <c r="J790" s="215"/>
      <c r="K790" s="215"/>
      <c r="L790" s="220"/>
      <c r="M790" s="221"/>
      <c r="N790" s="222"/>
      <c r="O790" s="222"/>
      <c r="P790" s="222"/>
      <c r="Q790" s="222"/>
      <c r="R790" s="222"/>
      <c r="S790" s="222"/>
      <c r="T790" s="223"/>
      <c r="AT790" s="224" t="s">
        <v>191</v>
      </c>
      <c r="AU790" s="224" t="s">
        <v>81</v>
      </c>
      <c r="AV790" s="15" t="s">
        <v>189</v>
      </c>
      <c r="AW790" s="15" t="s">
        <v>32</v>
      </c>
      <c r="AX790" s="15" t="s">
        <v>79</v>
      </c>
      <c r="AY790" s="224" t="s">
        <v>181</v>
      </c>
    </row>
    <row r="791" spans="2:51" s="13" customFormat="1" ht="12">
      <c r="B791" s="192"/>
      <c r="C791" s="193"/>
      <c r="D791" s="194" t="s">
        <v>191</v>
      </c>
      <c r="E791" s="195" t="s">
        <v>19</v>
      </c>
      <c r="F791" s="196" t="s">
        <v>254</v>
      </c>
      <c r="G791" s="193"/>
      <c r="H791" s="195" t="s">
        <v>19</v>
      </c>
      <c r="I791" s="193"/>
      <c r="J791" s="193"/>
      <c r="K791" s="193"/>
      <c r="L791" s="198"/>
      <c r="M791" s="199"/>
      <c r="N791" s="200"/>
      <c r="O791" s="200"/>
      <c r="P791" s="200"/>
      <c r="Q791" s="200"/>
      <c r="R791" s="200"/>
      <c r="S791" s="200"/>
      <c r="T791" s="201"/>
      <c r="AT791" s="202" t="s">
        <v>191</v>
      </c>
      <c r="AU791" s="202" t="s">
        <v>81</v>
      </c>
      <c r="AV791" s="13" t="s">
        <v>79</v>
      </c>
      <c r="AW791" s="13" t="s">
        <v>32</v>
      </c>
      <c r="AX791" s="13" t="s">
        <v>71</v>
      </c>
      <c r="AY791" s="202" t="s">
        <v>181</v>
      </c>
    </row>
    <row r="792" spans="1:65" s="2" customFormat="1" ht="24.15" customHeight="1">
      <c r="A792" s="34"/>
      <c r="B792" s="35"/>
      <c r="C792" s="178" t="s">
        <v>1279</v>
      </c>
      <c r="D792" s="178" t="s">
        <v>183</v>
      </c>
      <c r="E792" s="179" t="s">
        <v>1280</v>
      </c>
      <c r="F792" s="180" t="s">
        <v>1281</v>
      </c>
      <c r="G792" s="181" t="s">
        <v>223</v>
      </c>
      <c r="H792" s="182">
        <v>2</v>
      </c>
      <c r="I792" s="241"/>
      <c r="J792" s="184">
        <f>ROUND(I792*H792,2)</f>
        <v>0</v>
      </c>
      <c r="K792" s="180" t="s">
        <v>187</v>
      </c>
      <c r="L792" s="185"/>
      <c r="M792" s="186" t="s">
        <v>19</v>
      </c>
      <c r="N792" s="187" t="s">
        <v>42</v>
      </c>
      <c r="O792" s="64"/>
      <c r="P792" s="188">
        <f>O792*H792</f>
        <v>0</v>
      </c>
      <c r="Q792" s="188">
        <v>0.9045</v>
      </c>
      <c r="R792" s="188">
        <f>Q792*H792</f>
        <v>1.809</v>
      </c>
      <c r="S792" s="188">
        <v>0</v>
      </c>
      <c r="T792" s="189">
        <f>S792*H792</f>
        <v>0</v>
      </c>
      <c r="U792" s="34"/>
      <c r="V792" s="34"/>
      <c r="W792" s="34"/>
      <c r="X792" s="34"/>
      <c r="Y792" s="34"/>
      <c r="Z792" s="34"/>
      <c r="AA792" s="34"/>
      <c r="AB792" s="34"/>
      <c r="AC792" s="34"/>
      <c r="AD792" s="34"/>
      <c r="AE792" s="34"/>
      <c r="AR792" s="190" t="s">
        <v>188</v>
      </c>
      <c r="AT792" s="190" t="s">
        <v>183</v>
      </c>
      <c r="AU792" s="190" t="s">
        <v>81</v>
      </c>
      <c r="AY792" s="17" t="s">
        <v>181</v>
      </c>
      <c r="BE792" s="191">
        <f>IF(N792="základní",J792,0)</f>
        <v>0</v>
      </c>
      <c r="BF792" s="191">
        <f>IF(N792="snížená",J792,0)</f>
        <v>0</v>
      </c>
      <c r="BG792" s="191">
        <f>IF(N792="zákl. přenesená",J792,0)</f>
        <v>0</v>
      </c>
      <c r="BH792" s="191">
        <f>IF(N792="sníž. přenesená",J792,0)</f>
        <v>0</v>
      </c>
      <c r="BI792" s="191">
        <f>IF(N792="nulová",J792,0)</f>
        <v>0</v>
      </c>
      <c r="BJ792" s="17" t="s">
        <v>79</v>
      </c>
      <c r="BK792" s="191">
        <f>ROUND(I792*H792,2)</f>
        <v>0</v>
      </c>
      <c r="BL792" s="17" t="s">
        <v>189</v>
      </c>
      <c r="BM792" s="190" t="s">
        <v>1282</v>
      </c>
    </row>
    <row r="793" spans="2:51" s="13" customFormat="1" ht="12">
      <c r="B793" s="192"/>
      <c r="C793" s="193"/>
      <c r="D793" s="194" t="s">
        <v>191</v>
      </c>
      <c r="E793" s="195" t="s">
        <v>19</v>
      </c>
      <c r="F793" s="196" t="s">
        <v>1283</v>
      </c>
      <c r="G793" s="193"/>
      <c r="H793" s="195" t="s">
        <v>19</v>
      </c>
      <c r="I793" s="193"/>
      <c r="J793" s="193"/>
      <c r="K793" s="193"/>
      <c r="L793" s="198"/>
      <c r="M793" s="199"/>
      <c r="N793" s="200"/>
      <c r="O793" s="200"/>
      <c r="P793" s="200"/>
      <c r="Q793" s="200"/>
      <c r="R793" s="200"/>
      <c r="S793" s="200"/>
      <c r="T793" s="201"/>
      <c r="AT793" s="202" t="s">
        <v>191</v>
      </c>
      <c r="AU793" s="202" t="s">
        <v>81</v>
      </c>
      <c r="AV793" s="13" t="s">
        <v>79</v>
      </c>
      <c r="AW793" s="13" t="s">
        <v>32</v>
      </c>
      <c r="AX793" s="13" t="s">
        <v>71</v>
      </c>
      <c r="AY793" s="202" t="s">
        <v>181</v>
      </c>
    </row>
    <row r="794" spans="2:51" s="14" customFormat="1" ht="12">
      <c r="B794" s="203"/>
      <c r="C794" s="204"/>
      <c r="D794" s="194" t="s">
        <v>191</v>
      </c>
      <c r="E794" s="205" t="s">
        <v>19</v>
      </c>
      <c r="F794" s="206" t="s">
        <v>79</v>
      </c>
      <c r="G794" s="204"/>
      <c r="H794" s="207">
        <v>1</v>
      </c>
      <c r="I794" s="204"/>
      <c r="J794" s="204"/>
      <c r="K794" s="204"/>
      <c r="L794" s="209"/>
      <c r="M794" s="210"/>
      <c r="N794" s="211"/>
      <c r="O794" s="211"/>
      <c r="P794" s="211"/>
      <c r="Q794" s="211"/>
      <c r="R794" s="211"/>
      <c r="S794" s="211"/>
      <c r="T794" s="212"/>
      <c r="AT794" s="213" t="s">
        <v>191</v>
      </c>
      <c r="AU794" s="213" t="s">
        <v>81</v>
      </c>
      <c r="AV794" s="14" t="s">
        <v>81</v>
      </c>
      <c r="AW794" s="14" t="s">
        <v>32</v>
      </c>
      <c r="AX794" s="14" t="s">
        <v>71</v>
      </c>
      <c r="AY794" s="213" t="s">
        <v>181</v>
      </c>
    </row>
    <row r="795" spans="2:51" s="13" customFormat="1" ht="12">
      <c r="B795" s="192"/>
      <c r="C795" s="193"/>
      <c r="D795" s="194" t="s">
        <v>191</v>
      </c>
      <c r="E795" s="195" t="s">
        <v>19</v>
      </c>
      <c r="F795" s="196" t="s">
        <v>1284</v>
      </c>
      <c r="G795" s="193"/>
      <c r="H795" s="195" t="s">
        <v>19</v>
      </c>
      <c r="I795" s="193"/>
      <c r="J795" s="193"/>
      <c r="K795" s="193"/>
      <c r="L795" s="198"/>
      <c r="M795" s="199"/>
      <c r="N795" s="200"/>
      <c r="O795" s="200"/>
      <c r="P795" s="200"/>
      <c r="Q795" s="200"/>
      <c r="R795" s="200"/>
      <c r="S795" s="200"/>
      <c r="T795" s="201"/>
      <c r="AT795" s="202" t="s">
        <v>191</v>
      </c>
      <c r="AU795" s="202" t="s">
        <v>81</v>
      </c>
      <c r="AV795" s="13" t="s">
        <v>79</v>
      </c>
      <c r="AW795" s="13" t="s">
        <v>32</v>
      </c>
      <c r="AX795" s="13" t="s">
        <v>71</v>
      </c>
      <c r="AY795" s="202" t="s">
        <v>181</v>
      </c>
    </row>
    <row r="796" spans="2:51" s="14" customFormat="1" ht="12">
      <c r="B796" s="203"/>
      <c r="C796" s="204"/>
      <c r="D796" s="194" t="s">
        <v>191</v>
      </c>
      <c r="E796" s="205" t="s">
        <v>19</v>
      </c>
      <c r="F796" s="206" t="s">
        <v>79</v>
      </c>
      <c r="G796" s="204"/>
      <c r="H796" s="207">
        <v>1</v>
      </c>
      <c r="I796" s="204"/>
      <c r="J796" s="204"/>
      <c r="K796" s="204"/>
      <c r="L796" s="209"/>
      <c r="M796" s="210"/>
      <c r="N796" s="211"/>
      <c r="O796" s="211"/>
      <c r="P796" s="211"/>
      <c r="Q796" s="211"/>
      <c r="R796" s="211"/>
      <c r="S796" s="211"/>
      <c r="T796" s="212"/>
      <c r="AT796" s="213" t="s">
        <v>191</v>
      </c>
      <c r="AU796" s="213" t="s">
        <v>81</v>
      </c>
      <c r="AV796" s="14" t="s">
        <v>81</v>
      </c>
      <c r="AW796" s="14" t="s">
        <v>32</v>
      </c>
      <c r="AX796" s="14" t="s">
        <v>71</v>
      </c>
      <c r="AY796" s="213" t="s">
        <v>181</v>
      </c>
    </row>
    <row r="797" spans="2:51" s="15" customFormat="1" ht="12">
      <c r="B797" s="214"/>
      <c r="C797" s="215"/>
      <c r="D797" s="194" t="s">
        <v>191</v>
      </c>
      <c r="E797" s="216" t="s">
        <v>19</v>
      </c>
      <c r="F797" s="217" t="s">
        <v>196</v>
      </c>
      <c r="G797" s="215"/>
      <c r="H797" s="218">
        <v>2</v>
      </c>
      <c r="I797" s="215"/>
      <c r="J797" s="215"/>
      <c r="K797" s="215"/>
      <c r="L797" s="220"/>
      <c r="M797" s="221"/>
      <c r="N797" s="222"/>
      <c r="O797" s="222"/>
      <c r="P797" s="222"/>
      <c r="Q797" s="222"/>
      <c r="R797" s="222"/>
      <c r="S797" s="222"/>
      <c r="T797" s="223"/>
      <c r="AT797" s="224" t="s">
        <v>191</v>
      </c>
      <c r="AU797" s="224" t="s">
        <v>81</v>
      </c>
      <c r="AV797" s="15" t="s">
        <v>189</v>
      </c>
      <c r="AW797" s="15" t="s">
        <v>32</v>
      </c>
      <c r="AX797" s="15" t="s">
        <v>79</v>
      </c>
      <c r="AY797" s="224" t="s">
        <v>181</v>
      </c>
    </row>
    <row r="798" spans="2:51" s="13" customFormat="1" ht="12">
      <c r="B798" s="192"/>
      <c r="C798" s="193"/>
      <c r="D798" s="194" t="s">
        <v>191</v>
      </c>
      <c r="E798" s="195" t="s">
        <v>19</v>
      </c>
      <c r="F798" s="196" t="s">
        <v>254</v>
      </c>
      <c r="G798" s="193"/>
      <c r="H798" s="195" t="s">
        <v>19</v>
      </c>
      <c r="I798" s="193"/>
      <c r="J798" s="193"/>
      <c r="K798" s="193"/>
      <c r="L798" s="198"/>
      <c r="M798" s="199"/>
      <c r="N798" s="200"/>
      <c r="O798" s="200"/>
      <c r="P798" s="200"/>
      <c r="Q798" s="200"/>
      <c r="R798" s="200"/>
      <c r="S798" s="200"/>
      <c r="T798" s="201"/>
      <c r="AT798" s="202" t="s">
        <v>191</v>
      </c>
      <c r="AU798" s="202" t="s">
        <v>81</v>
      </c>
      <c r="AV798" s="13" t="s">
        <v>79</v>
      </c>
      <c r="AW798" s="13" t="s">
        <v>32</v>
      </c>
      <c r="AX798" s="13" t="s">
        <v>71</v>
      </c>
      <c r="AY798" s="202" t="s">
        <v>181</v>
      </c>
    </row>
    <row r="799" spans="1:65" s="2" customFormat="1" ht="24.15" customHeight="1">
      <c r="A799" s="34"/>
      <c r="B799" s="35"/>
      <c r="C799" s="178" t="s">
        <v>1285</v>
      </c>
      <c r="D799" s="178" t="s">
        <v>183</v>
      </c>
      <c r="E799" s="179" t="s">
        <v>1286</v>
      </c>
      <c r="F799" s="180" t="s">
        <v>1287</v>
      </c>
      <c r="G799" s="181" t="s">
        <v>223</v>
      </c>
      <c r="H799" s="182">
        <v>1</v>
      </c>
      <c r="I799" s="241"/>
      <c r="J799" s="184">
        <f>ROUND(I799*H799,2)</f>
        <v>0</v>
      </c>
      <c r="K799" s="180" t="s">
        <v>187</v>
      </c>
      <c r="L799" s="185"/>
      <c r="M799" s="186" t="s">
        <v>19</v>
      </c>
      <c r="N799" s="187" t="s">
        <v>42</v>
      </c>
      <c r="O799" s="64"/>
      <c r="P799" s="188">
        <f>O799*H799</f>
        <v>0</v>
      </c>
      <c r="Q799" s="188">
        <v>1.1845</v>
      </c>
      <c r="R799" s="188">
        <f>Q799*H799</f>
        <v>1.1845</v>
      </c>
      <c r="S799" s="188">
        <v>0</v>
      </c>
      <c r="T799" s="189">
        <f>S799*H799</f>
        <v>0</v>
      </c>
      <c r="U799" s="34"/>
      <c r="V799" s="34"/>
      <c r="W799" s="34"/>
      <c r="X799" s="34"/>
      <c r="Y799" s="34"/>
      <c r="Z799" s="34"/>
      <c r="AA799" s="34"/>
      <c r="AB799" s="34"/>
      <c r="AC799" s="34"/>
      <c r="AD799" s="34"/>
      <c r="AE799" s="34"/>
      <c r="AR799" s="190" t="s">
        <v>188</v>
      </c>
      <c r="AT799" s="190" t="s">
        <v>183</v>
      </c>
      <c r="AU799" s="190" t="s">
        <v>81</v>
      </c>
      <c r="AY799" s="17" t="s">
        <v>181</v>
      </c>
      <c r="BE799" s="191">
        <f>IF(N799="základní",J799,0)</f>
        <v>0</v>
      </c>
      <c r="BF799" s="191">
        <f>IF(N799="snížená",J799,0)</f>
        <v>0</v>
      </c>
      <c r="BG799" s="191">
        <f>IF(N799="zákl. přenesená",J799,0)</f>
        <v>0</v>
      </c>
      <c r="BH799" s="191">
        <f>IF(N799="sníž. přenesená",J799,0)</f>
        <v>0</v>
      </c>
      <c r="BI799" s="191">
        <f>IF(N799="nulová",J799,0)</f>
        <v>0</v>
      </c>
      <c r="BJ799" s="17" t="s">
        <v>79</v>
      </c>
      <c r="BK799" s="191">
        <f>ROUND(I799*H799,2)</f>
        <v>0</v>
      </c>
      <c r="BL799" s="17" t="s">
        <v>189</v>
      </c>
      <c r="BM799" s="190" t="s">
        <v>1288</v>
      </c>
    </row>
    <row r="800" spans="2:51" s="13" customFormat="1" ht="12">
      <c r="B800" s="192"/>
      <c r="C800" s="193"/>
      <c r="D800" s="194" t="s">
        <v>191</v>
      </c>
      <c r="E800" s="195" t="s">
        <v>19</v>
      </c>
      <c r="F800" s="196" t="s">
        <v>1270</v>
      </c>
      <c r="G800" s="193"/>
      <c r="H800" s="195" t="s">
        <v>19</v>
      </c>
      <c r="I800" s="193"/>
      <c r="J800" s="193"/>
      <c r="K800" s="193"/>
      <c r="L800" s="198"/>
      <c r="M800" s="199"/>
      <c r="N800" s="200"/>
      <c r="O800" s="200"/>
      <c r="P800" s="200"/>
      <c r="Q800" s="200"/>
      <c r="R800" s="200"/>
      <c r="S800" s="200"/>
      <c r="T800" s="201"/>
      <c r="AT800" s="202" t="s">
        <v>191</v>
      </c>
      <c r="AU800" s="202" t="s">
        <v>81</v>
      </c>
      <c r="AV800" s="13" t="s">
        <v>79</v>
      </c>
      <c r="AW800" s="13" t="s">
        <v>32</v>
      </c>
      <c r="AX800" s="13" t="s">
        <v>71</v>
      </c>
      <c r="AY800" s="202" t="s">
        <v>181</v>
      </c>
    </row>
    <row r="801" spans="2:51" s="14" customFormat="1" ht="12">
      <c r="B801" s="203"/>
      <c r="C801" s="204"/>
      <c r="D801" s="194" t="s">
        <v>191</v>
      </c>
      <c r="E801" s="205" t="s">
        <v>19</v>
      </c>
      <c r="F801" s="206" t="s">
        <v>79</v>
      </c>
      <c r="G801" s="204"/>
      <c r="H801" s="207">
        <v>1</v>
      </c>
      <c r="I801" s="204"/>
      <c r="J801" s="204"/>
      <c r="K801" s="204"/>
      <c r="L801" s="209"/>
      <c r="M801" s="210"/>
      <c r="N801" s="211"/>
      <c r="O801" s="211"/>
      <c r="P801" s="211"/>
      <c r="Q801" s="211"/>
      <c r="R801" s="211"/>
      <c r="S801" s="211"/>
      <c r="T801" s="212"/>
      <c r="AT801" s="213" t="s">
        <v>191</v>
      </c>
      <c r="AU801" s="213" t="s">
        <v>81</v>
      </c>
      <c r="AV801" s="14" t="s">
        <v>81</v>
      </c>
      <c r="AW801" s="14" t="s">
        <v>32</v>
      </c>
      <c r="AX801" s="14" t="s">
        <v>71</v>
      </c>
      <c r="AY801" s="213" t="s">
        <v>181</v>
      </c>
    </row>
    <row r="802" spans="2:51" s="15" customFormat="1" ht="12">
      <c r="B802" s="214"/>
      <c r="C802" s="215"/>
      <c r="D802" s="194" t="s">
        <v>191</v>
      </c>
      <c r="E802" s="216" t="s">
        <v>19</v>
      </c>
      <c r="F802" s="217" t="s">
        <v>196</v>
      </c>
      <c r="G802" s="215"/>
      <c r="H802" s="218">
        <v>1</v>
      </c>
      <c r="I802" s="215"/>
      <c r="J802" s="215"/>
      <c r="K802" s="215"/>
      <c r="L802" s="220"/>
      <c r="M802" s="221"/>
      <c r="N802" s="222"/>
      <c r="O802" s="222"/>
      <c r="P802" s="222"/>
      <c r="Q802" s="222"/>
      <c r="R802" s="222"/>
      <c r="S802" s="222"/>
      <c r="T802" s="223"/>
      <c r="AT802" s="224" t="s">
        <v>191</v>
      </c>
      <c r="AU802" s="224" t="s">
        <v>81</v>
      </c>
      <c r="AV802" s="15" t="s">
        <v>189</v>
      </c>
      <c r="AW802" s="15" t="s">
        <v>32</v>
      </c>
      <c r="AX802" s="15" t="s">
        <v>79</v>
      </c>
      <c r="AY802" s="224" t="s">
        <v>181</v>
      </c>
    </row>
    <row r="803" spans="2:51" s="13" customFormat="1" ht="12">
      <c r="B803" s="192"/>
      <c r="C803" s="193"/>
      <c r="D803" s="194" t="s">
        <v>191</v>
      </c>
      <c r="E803" s="195" t="s">
        <v>19</v>
      </c>
      <c r="F803" s="196" t="s">
        <v>254</v>
      </c>
      <c r="G803" s="193"/>
      <c r="H803" s="195" t="s">
        <v>19</v>
      </c>
      <c r="I803" s="193"/>
      <c r="J803" s="193"/>
      <c r="K803" s="193"/>
      <c r="L803" s="198"/>
      <c r="M803" s="199"/>
      <c r="N803" s="200"/>
      <c r="O803" s="200"/>
      <c r="P803" s="200"/>
      <c r="Q803" s="200"/>
      <c r="R803" s="200"/>
      <c r="S803" s="200"/>
      <c r="T803" s="201"/>
      <c r="AT803" s="202" t="s">
        <v>191</v>
      </c>
      <c r="AU803" s="202" t="s">
        <v>81</v>
      </c>
      <c r="AV803" s="13" t="s">
        <v>79</v>
      </c>
      <c r="AW803" s="13" t="s">
        <v>32</v>
      </c>
      <c r="AX803" s="13" t="s">
        <v>71</v>
      </c>
      <c r="AY803" s="202" t="s">
        <v>181</v>
      </c>
    </row>
    <row r="804" spans="1:65" s="2" customFormat="1" ht="21.75" customHeight="1">
      <c r="A804" s="34"/>
      <c r="B804" s="35"/>
      <c r="C804" s="178" t="s">
        <v>1289</v>
      </c>
      <c r="D804" s="178" t="s">
        <v>183</v>
      </c>
      <c r="E804" s="179" t="s">
        <v>341</v>
      </c>
      <c r="F804" s="180" t="s">
        <v>342</v>
      </c>
      <c r="G804" s="181" t="s">
        <v>223</v>
      </c>
      <c r="H804" s="182">
        <v>2</v>
      </c>
      <c r="I804" s="241"/>
      <c r="J804" s="184">
        <f>ROUND(I804*H804,2)</f>
        <v>0</v>
      </c>
      <c r="K804" s="180" t="s">
        <v>187</v>
      </c>
      <c r="L804" s="185"/>
      <c r="M804" s="186" t="s">
        <v>19</v>
      </c>
      <c r="N804" s="187" t="s">
        <v>42</v>
      </c>
      <c r="O804" s="64"/>
      <c r="P804" s="188">
        <f>O804*H804</f>
        <v>0</v>
      </c>
      <c r="Q804" s="188">
        <v>7.2036</v>
      </c>
      <c r="R804" s="188">
        <f>Q804*H804</f>
        <v>14.4072</v>
      </c>
      <c r="S804" s="188">
        <v>0</v>
      </c>
      <c r="T804" s="189">
        <f>S804*H804</f>
        <v>0</v>
      </c>
      <c r="U804" s="34"/>
      <c r="V804" s="34"/>
      <c r="W804" s="34"/>
      <c r="X804" s="34"/>
      <c r="Y804" s="34"/>
      <c r="Z804" s="34"/>
      <c r="AA804" s="34"/>
      <c r="AB804" s="34"/>
      <c r="AC804" s="34"/>
      <c r="AD804" s="34"/>
      <c r="AE804" s="34"/>
      <c r="AR804" s="190" t="s">
        <v>188</v>
      </c>
      <c r="AT804" s="190" t="s">
        <v>183</v>
      </c>
      <c r="AU804" s="190" t="s">
        <v>81</v>
      </c>
      <c r="AY804" s="17" t="s">
        <v>181</v>
      </c>
      <c r="BE804" s="191">
        <f>IF(N804="základní",J804,0)</f>
        <v>0</v>
      </c>
      <c r="BF804" s="191">
        <f>IF(N804="snížená",J804,0)</f>
        <v>0</v>
      </c>
      <c r="BG804" s="191">
        <f>IF(N804="zákl. přenesená",J804,0)</f>
        <v>0</v>
      </c>
      <c r="BH804" s="191">
        <f>IF(N804="sníž. přenesená",J804,0)</f>
        <v>0</v>
      </c>
      <c r="BI804" s="191">
        <f>IF(N804="nulová",J804,0)</f>
        <v>0</v>
      </c>
      <c r="BJ804" s="17" t="s">
        <v>79</v>
      </c>
      <c r="BK804" s="191">
        <f>ROUND(I804*H804,2)</f>
        <v>0</v>
      </c>
      <c r="BL804" s="17" t="s">
        <v>189</v>
      </c>
      <c r="BM804" s="190" t="s">
        <v>1290</v>
      </c>
    </row>
    <row r="805" spans="2:51" s="14" customFormat="1" ht="12">
      <c r="B805" s="203"/>
      <c r="C805" s="204"/>
      <c r="D805" s="194" t="s">
        <v>191</v>
      </c>
      <c r="E805" s="205" t="s">
        <v>19</v>
      </c>
      <c r="F805" s="206" t="s">
        <v>81</v>
      </c>
      <c r="G805" s="204"/>
      <c r="H805" s="207">
        <v>2</v>
      </c>
      <c r="I805" s="204"/>
      <c r="J805" s="204"/>
      <c r="K805" s="204"/>
      <c r="L805" s="209"/>
      <c r="M805" s="210"/>
      <c r="N805" s="211"/>
      <c r="O805" s="211"/>
      <c r="P805" s="211"/>
      <c r="Q805" s="211"/>
      <c r="R805" s="211"/>
      <c r="S805" s="211"/>
      <c r="T805" s="212"/>
      <c r="AT805" s="213" t="s">
        <v>191</v>
      </c>
      <c r="AU805" s="213" t="s">
        <v>81</v>
      </c>
      <c r="AV805" s="14" t="s">
        <v>81</v>
      </c>
      <c r="AW805" s="14" t="s">
        <v>32</v>
      </c>
      <c r="AX805" s="14" t="s">
        <v>71</v>
      </c>
      <c r="AY805" s="213" t="s">
        <v>181</v>
      </c>
    </row>
    <row r="806" spans="2:51" s="15" customFormat="1" ht="12">
      <c r="B806" s="214"/>
      <c r="C806" s="215"/>
      <c r="D806" s="194" t="s">
        <v>191</v>
      </c>
      <c r="E806" s="216" t="s">
        <v>19</v>
      </c>
      <c r="F806" s="217" t="s">
        <v>196</v>
      </c>
      <c r="G806" s="215"/>
      <c r="H806" s="218">
        <v>2</v>
      </c>
      <c r="I806" s="215"/>
      <c r="J806" s="215"/>
      <c r="K806" s="215"/>
      <c r="L806" s="220"/>
      <c r="M806" s="221"/>
      <c r="N806" s="222"/>
      <c r="O806" s="222"/>
      <c r="P806" s="222"/>
      <c r="Q806" s="222"/>
      <c r="R806" s="222"/>
      <c r="S806" s="222"/>
      <c r="T806" s="223"/>
      <c r="AT806" s="224" t="s">
        <v>191</v>
      </c>
      <c r="AU806" s="224" t="s">
        <v>81</v>
      </c>
      <c r="AV806" s="15" t="s">
        <v>189</v>
      </c>
      <c r="AW806" s="15" t="s">
        <v>32</v>
      </c>
      <c r="AX806" s="15" t="s">
        <v>79</v>
      </c>
      <c r="AY806" s="224" t="s">
        <v>181</v>
      </c>
    </row>
    <row r="807" spans="2:51" s="13" customFormat="1" ht="12">
      <c r="B807" s="192"/>
      <c r="C807" s="193"/>
      <c r="D807" s="194" t="s">
        <v>191</v>
      </c>
      <c r="E807" s="195" t="s">
        <v>19</v>
      </c>
      <c r="F807" s="196" t="s">
        <v>254</v>
      </c>
      <c r="G807" s="193"/>
      <c r="H807" s="195" t="s">
        <v>19</v>
      </c>
      <c r="I807" s="193"/>
      <c r="J807" s="193"/>
      <c r="K807" s="193"/>
      <c r="L807" s="198"/>
      <c r="M807" s="199"/>
      <c r="N807" s="200"/>
      <c r="O807" s="200"/>
      <c r="P807" s="200"/>
      <c r="Q807" s="200"/>
      <c r="R807" s="200"/>
      <c r="S807" s="200"/>
      <c r="T807" s="201"/>
      <c r="AT807" s="202" t="s">
        <v>191</v>
      </c>
      <c r="AU807" s="202" t="s">
        <v>81</v>
      </c>
      <c r="AV807" s="13" t="s">
        <v>79</v>
      </c>
      <c r="AW807" s="13" t="s">
        <v>32</v>
      </c>
      <c r="AX807" s="13" t="s">
        <v>71</v>
      </c>
      <c r="AY807" s="202" t="s">
        <v>181</v>
      </c>
    </row>
    <row r="808" spans="2:63" s="12" customFormat="1" ht="22.8" customHeight="1">
      <c r="B808" s="162"/>
      <c r="C808" s="163"/>
      <c r="D808" s="164" t="s">
        <v>70</v>
      </c>
      <c r="E808" s="176" t="s">
        <v>81</v>
      </c>
      <c r="F808" s="176" t="s">
        <v>182</v>
      </c>
      <c r="G808" s="163"/>
      <c r="H808" s="163"/>
      <c r="I808" s="166"/>
      <c r="J808" s="177">
        <f>BK808</f>
        <v>0</v>
      </c>
      <c r="K808" s="163"/>
      <c r="L808" s="168"/>
      <c r="M808" s="169"/>
      <c r="N808" s="170"/>
      <c r="O808" s="170"/>
      <c r="P808" s="171">
        <f>SUM(P809:P844)</f>
        <v>0</v>
      </c>
      <c r="Q808" s="170"/>
      <c r="R808" s="171">
        <f>SUM(R809:R844)</f>
        <v>4169.439</v>
      </c>
      <c r="S808" s="170"/>
      <c r="T808" s="172">
        <f>SUM(T809:T844)</f>
        <v>0</v>
      </c>
      <c r="AR808" s="173" t="s">
        <v>79</v>
      </c>
      <c r="AT808" s="174" t="s">
        <v>70</v>
      </c>
      <c r="AU808" s="174" t="s">
        <v>79</v>
      </c>
      <c r="AY808" s="173" t="s">
        <v>181</v>
      </c>
      <c r="BK808" s="175">
        <f>SUM(BK809:BK844)</f>
        <v>0</v>
      </c>
    </row>
    <row r="809" spans="1:65" s="2" customFormat="1" ht="16.5" customHeight="1">
      <c r="A809" s="34"/>
      <c r="B809" s="35"/>
      <c r="C809" s="178" t="s">
        <v>1291</v>
      </c>
      <c r="D809" s="178" t="s">
        <v>183</v>
      </c>
      <c r="E809" s="179" t="s">
        <v>1292</v>
      </c>
      <c r="F809" s="180" t="s">
        <v>1293</v>
      </c>
      <c r="G809" s="181" t="s">
        <v>1294</v>
      </c>
      <c r="H809" s="182">
        <v>115</v>
      </c>
      <c r="I809" s="183"/>
      <c r="J809" s="184">
        <f>ROUND(I809*H809,2)</f>
        <v>0</v>
      </c>
      <c r="K809" s="180" t="s">
        <v>187</v>
      </c>
      <c r="L809" s="185"/>
      <c r="M809" s="186" t="s">
        <v>19</v>
      </c>
      <c r="N809" s="187" t="s">
        <v>42</v>
      </c>
      <c r="O809" s="64"/>
      <c r="P809" s="188">
        <f>O809*H809</f>
        <v>0</v>
      </c>
      <c r="Q809" s="188">
        <v>0.001</v>
      </c>
      <c r="R809" s="188">
        <f>Q809*H809</f>
        <v>0.115</v>
      </c>
      <c r="S809" s="188">
        <v>0</v>
      </c>
      <c r="T809" s="189">
        <f>S809*H809</f>
        <v>0</v>
      </c>
      <c r="U809" s="34"/>
      <c r="V809" s="34"/>
      <c r="W809" s="34"/>
      <c r="X809" s="34"/>
      <c r="Y809" s="34"/>
      <c r="Z809" s="34"/>
      <c r="AA809" s="34"/>
      <c r="AB809" s="34"/>
      <c r="AC809" s="34"/>
      <c r="AD809" s="34"/>
      <c r="AE809" s="34"/>
      <c r="AR809" s="190" t="s">
        <v>188</v>
      </c>
      <c r="AT809" s="190" t="s">
        <v>183</v>
      </c>
      <c r="AU809" s="190" t="s">
        <v>81</v>
      </c>
      <c r="AY809" s="17" t="s">
        <v>181</v>
      </c>
      <c r="BE809" s="191">
        <f>IF(N809="základní",J809,0)</f>
        <v>0</v>
      </c>
      <c r="BF809" s="191">
        <f>IF(N809="snížená",J809,0)</f>
        <v>0</v>
      </c>
      <c r="BG809" s="191">
        <f>IF(N809="zákl. přenesená",J809,0)</f>
        <v>0</v>
      </c>
      <c r="BH809" s="191">
        <f>IF(N809="sníž. přenesená",J809,0)</f>
        <v>0</v>
      </c>
      <c r="BI809" s="191">
        <f>IF(N809="nulová",J809,0)</f>
        <v>0</v>
      </c>
      <c r="BJ809" s="17" t="s">
        <v>79</v>
      </c>
      <c r="BK809" s="191">
        <f>ROUND(I809*H809,2)</f>
        <v>0</v>
      </c>
      <c r="BL809" s="17" t="s">
        <v>189</v>
      </c>
      <c r="BM809" s="190" t="s">
        <v>1295</v>
      </c>
    </row>
    <row r="810" spans="2:51" s="13" customFormat="1" ht="12">
      <c r="B810" s="192"/>
      <c r="C810" s="193"/>
      <c r="D810" s="194" t="s">
        <v>191</v>
      </c>
      <c r="E810" s="195" t="s">
        <v>19</v>
      </c>
      <c r="F810" s="196" t="s">
        <v>1078</v>
      </c>
      <c r="G810" s="193"/>
      <c r="H810" s="195" t="s">
        <v>19</v>
      </c>
      <c r="I810" s="197"/>
      <c r="J810" s="193"/>
      <c r="K810" s="193"/>
      <c r="L810" s="198"/>
      <c r="M810" s="199"/>
      <c r="N810" s="200"/>
      <c r="O810" s="200"/>
      <c r="P810" s="200"/>
      <c r="Q810" s="200"/>
      <c r="R810" s="200"/>
      <c r="S810" s="200"/>
      <c r="T810" s="201"/>
      <c r="AT810" s="202" t="s">
        <v>191</v>
      </c>
      <c r="AU810" s="202" t="s">
        <v>81</v>
      </c>
      <c r="AV810" s="13" t="s">
        <v>79</v>
      </c>
      <c r="AW810" s="13" t="s">
        <v>32</v>
      </c>
      <c r="AX810" s="13" t="s">
        <v>71</v>
      </c>
      <c r="AY810" s="202" t="s">
        <v>181</v>
      </c>
    </row>
    <row r="811" spans="2:51" s="14" customFormat="1" ht="12">
      <c r="B811" s="203"/>
      <c r="C811" s="204"/>
      <c r="D811" s="194" t="s">
        <v>191</v>
      </c>
      <c r="E811" s="205" t="s">
        <v>19</v>
      </c>
      <c r="F811" s="206" t="s">
        <v>225</v>
      </c>
      <c r="G811" s="204"/>
      <c r="H811" s="207">
        <v>6</v>
      </c>
      <c r="I811" s="208"/>
      <c r="J811" s="204"/>
      <c r="K811" s="204"/>
      <c r="L811" s="209"/>
      <c r="M811" s="210"/>
      <c r="N811" s="211"/>
      <c r="O811" s="211"/>
      <c r="P811" s="211"/>
      <c r="Q811" s="211"/>
      <c r="R811" s="211"/>
      <c r="S811" s="211"/>
      <c r="T811" s="212"/>
      <c r="AT811" s="213" t="s">
        <v>191</v>
      </c>
      <c r="AU811" s="213" t="s">
        <v>81</v>
      </c>
      <c r="AV811" s="14" t="s">
        <v>81</v>
      </c>
      <c r="AW811" s="14" t="s">
        <v>32</v>
      </c>
      <c r="AX811" s="14" t="s">
        <v>71</v>
      </c>
      <c r="AY811" s="213" t="s">
        <v>181</v>
      </c>
    </row>
    <row r="812" spans="2:51" s="13" customFormat="1" ht="12">
      <c r="B812" s="192"/>
      <c r="C812" s="193"/>
      <c r="D812" s="194" t="s">
        <v>191</v>
      </c>
      <c r="E812" s="195" t="s">
        <v>19</v>
      </c>
      <c r="F812" s="196" t="s">
        <v>1079</v>
      </c>
      <c r="G812" s="193"/>
      <c r="H812" s="195" t="s">
        <v>19</v>
      </c>
      <c r="I812" s="197"/>
      <c r="J812" s="193"/>
      <c r="K812" s="193"/>
      <c r="L812" s="198"/>
      <c r="M812" s="199"/>
      <c r="N812" s="200"/>
      <c r="O812" s="200"/>
      <c r="P812" s="200"/>
      <c r="Q812" s="200"/>
      <c r="R812" s="200"/>
      <c r="S812" s="200"/>
      <c r="T812" s="201"/>
      <c r="AT812" s="202" t="s">
        <v>191</v>
      </c>
      <c r="AU812" s="202" t="s">
        <v>81</v>
      </c>
      <c r="AV812" s="13" t="s">
        <v>79</v>
      </c>
      <c r="AW812" s="13" t="s">
        <v>32</v>
      </c>
      <c r="AX812" s="13" t="s">
        <v>71</v>
      </c>
      <c r="AY812" s="202" t="s">
        <v>181</v>
      </c>
    </row>
    <row r="813" spans="2:51" s="14" customFormat="1" ht="12">
      <c r="B813" s="203"/>
      <c r="C813" s="204"/>
      <c r="D813" s="194" t="s">
        <v>191</v>
      </c>
      <c r="E813" s="205" t="s">
        <v>19</v>
      </c>
      <c r="F813" s="206" t="s">
        <v>225</v>
      </c>
      <c r="G813" s="204"/>
      <c r="H813" s="207">
        <v>6</v>
      </c>
      <c r="I813" s="208"/>
      <c r="J813" s="204"/>
      <c r="K813" s="204"/>
      <c r="L813" s="209"/>
      <c r="M813" s="210"/>
      <c r="N813" s="211"/>
      <c r="O813" s="211"/>
      <c r="P813" s="211"/>
      <c r="Q813" s="211"/>
      <c r="R813" s="211"/>
      <c r="S813" s="211"/>
      <c r="T813" s="212"/>
      <c r="AT813" s="213" t="s">
        <v>191</v>
      </c>
      <c r="AU813" s="213" t="s">
        <v>81</v>
      </c>
      <c r="AV813" s="14" t="s">
        <v>81</v>
      </c>
      <c r="AW813" s="14" t="s">
        <v>32</v>
      </c>
      <c r="AX813" s="14" t="s">
        <v>71</v>
      </c>
      <c r="AY813" s="213" t="s">
        <v>181</v>
      </c>
    </row>
    <row r="814" spans="2:51" s="13" customFormat="1" ht="12">
      <c r="B814" s="192"/>
      <c r="C814" s="193"/>
      <c r="D814" s="194" t="s">
        <v>191</v>
      </c>
      <c r="E814" s="195" t="s">
        <v>19</v>
      </c>
      <c r="F814" s="196" t="s">
        <v>1225</v>
      </c>
      <c r="G814" s="193"/>
      <c r="H814" s="195" t="s">
        <v>19</v>
      </c>
      <c r="I814" s="197"/>
      <c r="J814" s="193"/>
      <c r="K814" s="193"/>
      <c r="L814" s="198"/>
      <c r="M814" s="199"/>
      <c r="N814" s="200"/>
      <c r="O814" s="200"/>
      <c r="P814" s="200"/>
      <c r="Q814" s="200"/>
      <c r="R814" s="200"/>
      <c r="S814" s="200"/>
      <c r="T814" s="201"/>
      <c r="AT814" s="202" t="s">
        <v>191</v>
      </c>
      <c r="AU814" s="202" t="s">
        <v>81</v>
      </c>
      <c r="AV814" s="13" t="s">
        <v>79</v>
      </c>
      <c r="AW814" s="13" t="s">
        <v>32</v>
      </c>
      <c r="AX814" s="13" t="s">
        <v>71</v>
      </c>
      <c r="AY814" s="202" t="s">
        <v>181</v>
      </c>
    </row>
    <row r="815" spans="2:51" s="14" customFormat="1" ht="12">
      <c r="B815" s="203"/>
      <c r="C815" s="204"/>
      <c r="D815" s="194" t="s">
        <v>191</v>
      </c>
      <c r="E815" s="205" t="s">
        <v>19</v>
      </c>
      <c r="F815" s="206" t="s">
        <v>440</v>
      </c>
      <c r="G815" s="204"/>
      <c r="H815" s="207">
        <v>25</v>
      </c>
      <c r="I815" s="208"/>
      <c r="J815" s="204"/>
      <c r="K815" s="204"/>
      <c r="L815" s="209"/>
      <c r="M815" s="210"/>
      <c r="N815" s="211"/>
      <c r="O815" s="211"/>
      <c r="P815" s="211"/>
      <c r="Q815" s="211"/>
      <c r="R815" s="211"/>
      <c r="S815" s="211"/>
      <c r="T815" s="212"/>
      <c r="AT815" s="213" t="s">
        <v>191</v>
      </c>
      <c r="AU815" s="213" t="s">
        <v>81</v>
      </c>
      <c r="AV815" s="14" t="s">
        <v>81</v>
      </c>
      <c r="AW815" s="14" t="s">
        <v>32</v>
      </c>
      <c r="AX815" s="14" t="s">
        <v>71</v>
      </c>
      <c r="AY815" s="213" t="s">
        <v>181</v>
      </c>
    </row>
    <row r="816" spans="2:51" s="13" customFormat="1" ht="12">
      <c r="B816" s="192"/>
      <c r="C816" s="193"/>
      <c r="D816" s="194" t="s">
        <v>191</v>
      </c>
      <c r="E816" s="195" t="s">
        <v>19</v>
      </c>
      <c r="F816" s="196" t="s">
        <v>1227</v>
      </c>
      <c r="G816" s="193"/>
      <c r="H816" s="195" t="s">
        <v>19</v>
      </c>
      <c r="I816" s="197"/>
      <c r="J816" s="193"/>
      <c r="K816" s="193"/>
      <c r="L816" s="198"/>
      <c r="M816" s="199"/>
      <c r="N816" s="200"/>
      <c r="O816" s="200"/>
      <c r="P816" s="200"/>
      <c r="Q816" s="200"/>
      <c r="R816" s="200"/>
      <c r="S816" s="200"/>
      <c r="T816" s="201"/>
      <c r="AT816" s="202" t="s">
        <v>191</v>
      </c>
      <c r="AU816" s="202" t="s">
        <v>81</v>
      </c>
      <c r="AV816" s="13" t="s">
        <v>79</v>
      </c>
      <c r="AW816" s="13" t="s">
        <v>32</v>
      </c>
      <c r="AX816" s="13" t="s">
        <v>71</v>
      </c>
      <c r="AY816" s="202" t="s">
        <v>181</v>
      </c>
    </row>
    <row r="817" spans="2:51" s="14" customFormat="1" ht="12">
      <c r="B817" s="203"/>
      <c r="C817" s="204"/>
      <c r="D817" s="194" t="s">
        <v>191</v>
      </c>
      <c r="E817" s="205" t="s">
        <v>19</v>
      </c>
      <c r="F817" s="206" t="s">
        <v>440</v>
      </c>
      <c r="G817" s="204"/>
      <c r="H817" s="207">
        <v>25</v>
      </c>
      <c r="I817" s="208"/>
      <c r="J817" s="204"/>
      <c r="K817" s="204"/>
      <c r="L817" s="209"/>
      <c r="M817" s="210"/>
      <c r="N817" s="211"/>
      <c r="O817" s="211"/>
      <c r="P817" s="211"/>
      <c r="Q817" s="211"/>
      <c r="R817" s="211"/>
      <c r="S817" s="211"/>
      <c r="T817" s="212"/>
      <c r="AT817" s="213" t="s">
        <v>191</v>
      </c>
      <c r="AU817" s="213" t="s">
        <v>81</v>
      </c>
      <c r="AV817" s="14" t="s">
        <v>81</v>
      </c>
      <c r="AW817" s="14" t="s">
        <v>32</v>
      </c>
      <c r="AX817" s="14" t="s">
        <v>71</v>
      </c>
      <c r="AY817" s="213" t="s">
        <v>181</v>
      </c>
    </row>
    <row r="818" spans="2:51" s="13" customFormat="1" ht="12">
      <c r="B818" s="192"/>
      <c r="C818" s="193"/>
      <c r="D818" s="194" t="s">
        <v>191</v>
      </c>
      <c r="E818" s="195" t="s">
        <v>19</v>
      </c>
      <c r="F818" s="196" t="s">
        <v>1229</v>
      </c>
      <c r="G818" s="193"/>
      <c r="H818" s="195" t="s">
        <v>19</v>
      </c>
      <c r="I818" s="197"/>
      <c r="J818" s="193"/>
      <c r="K818" s="193"/>
      <c r="L818" s="198"/>
      <c r="M818" s="199"/>
      <c r="N818" s="200"/>
      <c r="O818" s="200"/>
      <c r="P818" s="200"/>
      <c r="Q818" s="200"/>
      <c r="R818" s="200"/>
      <c r="S818" s="200"/>
      <c r="T818" s="201"/>
      <c r="AT818" s="202" t="s">
        <v>191</v>
      </c>
      <c r="AU818" s="202" t="s">
        <v>81</v>
      </c>
      <c r="AV818" s="13" t="s">
        <v>79</v>
      </c>
      <c r="AW818" s="13" t="s">
        <v>32</v>
      </c>
      <c r="AX818" s="13" t="s">
        <v>71</v>
      </c>
      <c r="AY818" s="202" t="s">
        <v>181</v>
      </c>
    </row>
    <row r="819" spans="2:51" s="14" customFormat="1" ht="12">
      <c r="B819" s="203"/>
      <c r="C819" s="204"/>
      <c r="D819" s="194" t="s">
        <v>191</v>
      </c>
      <c r="E819" s="205" t="s">
        <v>19</v>
      </c>
      <c r="F819" s="206" t="s">
        <v>440</v>
      </c>
      <c r="G819" s="204"/>
      <c r="H819" s="207">
        <v>25</v>
      </c>
      <c r="I819" s="208"/>
      <c r="J819" s="204"/>
      <c r="K819" s="204"/>
      <c r="L819" s="209"/>
      <c r="M819" s="210"/>
      <c r="N819" s="211"/>
      <c r="O819" s="211"/>
      <c r="P819" s="211"/>
      <c r="Q819" s="211"/>
      <c r="R819" s="211"/>
      <c r="S819" s="211"/>
      <c r="T819" s="212"/>
      <c r="AT819" s="213" t="s">
        <v>191</v>
      </c>
      <c r="AU819" s="213" t="s">
        <v>81</v>
      </c>
      <c r="AV819" s="14" t="s">
        <v>81</v>
      </c>
      <c r="AW819" s="14" t="s">
        <v>32</v>
      </c>
      <c r="AX819" s="14" t="s">
        <v>71</v>
      </c>
      <c r="AY819" s="213" t="s">
        <v>181</v>
      </c>
    </row>
    <row r="820" spans="2:51" s="13" customFormat="1" ht="12">
      <c r="B820" s="192"/>
      <c r="C820" s="193"/>
      <c r="D820" s="194" t="s">
        <v>191</v>
      </c>
      <c r="E820" s="195" t="s">
        <v>19</v>
      </c>
      <c r="F820" s="196" t="s">
        <v>1130</v>
      </c>
      <c r="G820" s="193"/>
      <c r="H820" s="195" t="s">
        <v>19</v>
      </c>
      <c r="I820" s="197"/>
      <c r="J820" s="193"/>
      <c r="K820" s="193"/>
      <c r="L820" s="198"/>
      <c r="M820" s="199"/>
      <c r="N820" s="200"/>
      <c r="O820" s="200"/>
      <c r="P820" s="200"/>
      <c r="Q820" s="200"/>
      <c r="R820" s="200"/>
      <c r="S820" s="200"/>
      <c r="T820" s="201"/>
      <c r="AT820" s="202" t="s">
        <v>191</v>
      </c>
      <c r="AU820" s="202" t="s">
        <v>81</v>
      </c>
      <c r="AV820" s="13" t="s">
        <v>79</v>
      </c>
      <c r="AW820" s="13" t="s">
        <v>32</v>
      </c>
      <c r="AX820" s="13" t="s">
        <v>71</v>
      </c>
      <c r="AY820" s="202" t="s">
        <v>181</v>
      </c>
    </row>
    <row r="821" spans="2:51" s="14" customFormat="1" ht="12">
      <c r="B821" s="203"/>
      <c r="C821" s="204"/>
      <c r="D821" s="194" t="s">
        <v>191</v>
      </c>
      <c r="E821" s="205" t="s">
        <v>19</v>
      </c>
      <c r="F821" s="206" t="s">
        <v>312</v>
      </c>
      <c r="G821" s="204"/>
      <c r="H821" s="207">
        <v>17</v>
      </c>
      <c r="I821" s="208"/>
      <c r="J821" s="204"/>
      <c r="K821" s="204"/>
      <c r="L821" s="209"/>
      <c r="M821" s="210"/>
      <c r="N821" s="211"/>
      <c r="O821" s="211"/>
      <c r="P821" s="211"/>
      <c r="Q821" s="211"/>
      <c r="R821" s="211"/>
      <c r="S821" s="211"/>
      <c r="T821" s="212"/>
      <c r="AT821" s="213" t="s">
        <v>191</v>
      </c>
      <c r="AU821" s="213" t="s">
        <v>81</v>
      </c>
      <c r="AV821" s="14" t="s">
        <v>81</v>
      </c>
      <c r="AW821" s="14" t="s">
        <v>32</v>
      </c>
      <c r="AX821" s="14" t="s">
        <v>71</v>
      </c>
      <c r="AY821" s="213" t="s">
        <v>181</v>
      </c>
    </row>
    <row r="822" spans="2:51" s="13" customFormat="1" ht="12">
      <c r="B822" s="192"/>
      <c r="C822" s="193"/>
      <c r="D822" s="194" t="s">
        <v>191</v>
      </c>
      <c r="E822" s="195" t="s">
        <v>19</v>
      </c>
      <c r="F822" s="196" t="s">
        <v>1080</v>
      </c>
      <c r="G822" s="193"/>
      <c r="H822" s="195" t="s">
        <v>19</v>
      </c>
      <c r="I822" s="197"/>
      <c r="J822" s="193"/>
      <c r="K822" s="193"/>
      <c r="L822" s="198"/>
      <c r="M822" s="199"/>
      <c r="N822" s="200"/>
      <c r="O822" s="200"/>
      <c r="P822" s="200"/>
      <c r="Q822" s="200"/>
      <c r="R822" s="200"/>
      <c r="S822" s="200"/>
      <c r="T822" s="201"/>
      <c r="AT822" s="202" t="s">
        <v>191</v>
      </c>
      <c r="AU822" s="202" t="s">
        <v>81</v>
      </c>
      <c r="AV822" s="13" t="s">
        <v>79</v>
      </c>
      <c r="AW822" s="13" t="s">
        <v>32</v>
      </c>
      <c r="AX822" s="13" t="s">
        <v>71</v>
      </c>
      <c r="AY822" s="202" t="s">
        <v>181</v>
      </c>
    </row>
    <row r="823" spans="2:51" s="14" customFormat="1" ht="12">
      <c r="B823" s="203"/>
      <c r="C823" s="204"/>
      <c r="D823" s="194" t="s">
        <v>191</v>
      </c>
      <c r="E823" s="205" t="s">
        <v>19</v>
      </c>
      <c r="F823" s="206" t="s">
        <v>289</v>
      </c>
      <c r="G823" s="204"/>
      <c r="H823" s="207">
        <v>11</v>
      </c>
      <c r="I823" s="208"/>
      <c r="J823" s="204"/>
      <c r="K823" s="204"/>
      <c r="L823" s="209"/>
      <c r="M823" s="210"/>
      <c r="N823" s="211"/>
      <c r="O823" s="211"/>
      <c r="P823" s="211"/>
      <c r="Q823" s="211"/>
      <c r="R823" s="211"/>
      <c r="S823" s="211"/>
      <c r="T823" s="212"/>
      <c r="AT823" s="213" t="s">
        <v>191</v>
      </c>
      <c r="AU823" s="213" t="s">
        <v>81</v>
      </c>
      <c r="AV823" s="14" t="s">
        <v>81</v>
      </c>
      <c r="AW823" s="14" t="s">
        <v>32</v>
      </c>
      <c r="AX823" s="14" t="s">
        <v>71</v>
      </c>
      <c r="AY823" s="213" t="s">
        <v>181</v>
      </c>
    </row>
    <row r="824" spans="2:51" s="15" customFormat="1" ht="12">
      <c r="B824" s="214"/>
      <c r="C824" s="215"/>
      <c r="D824" s="194" t="s">
        <v>191</v>
      </c>
      <c r="E824" s="216" t="s">
        <v>19</v>
      </c>
      <c r="F824" s="217" t="s">
        <v>196</v>
      </c>
      <c r="G824" s="215"/>
      <c r="H824" s="218">
        <v>115</v>
      </c>
      <c r="I824" s="219"/>
      <c r="J824" s="215"/>
      <c r="K824" s="215"/>
      <c r="L824" s="220"/>
      <c r="M824" s="221"/>
      <c r="N824" s="222"/>
      <c r="O824" s="222"/>
      <c r="P824" s="222"/>
      <c r="Q824" s="222"/>
      <c r="R824" s="222"/>
      <c r="S824" s="222"/>
      <c r="T824" s="223"/>
      <c r="AT824" s="224" t="s">
        <v>191</v>
      </c>
      <c r="AU824" s="224" t="s">
        <v>81</v>
      </c>
      <c r="AV824" s="15" t="s">
        <v>189</v>
      </c>
      <c r="AW824" s="15" t="s">
        <v>32</v>
      </c>
      <c r="AX824" s="15" t="s">
        <v>79</v>
      </c>
      <c r="AY824" s="224" t="s">
        <v>181</v>
      </c>
    </row>
    <row r="825" spans="1:65" s="2" customFormat="1" ht="16.5" customHeight="1">
      <c r="A825" s="34"/>
      <c r="B825" s="35"/>
      <c r="C825" s="178" t="s">
        <v>1296</v>
      </c>
      <c r="D825" s="178" t="s">
        <v>183</v>
      </c>
      <c r="E825" s="179" t="s">
        <v>184</v>
      </c>
      <c r="F825" s="180" t="s">
        <v>185</v>
      </c>
      <c r="G825" s="181" t="s">
        <v>186</v>
      </c>
      <c r="H825" s="182">
        <v>4168.904</v>
      </c>
      <c r="I825" s="183"/>
      <c r="J825" s="184">
        <f>ROUND(I825*H825,2)</f>
        <v>0</v>
      </c>
      <c r="K825" s="180" t="s">
        <v>187</v>
      </c>
      <c r="L825" s="185"/>
      <c r="M825" s="186" t="s">
        <v>19</v>
      </c>
      <c r="N825" s="187" t="s">
        <v>42</v>
      </c>
      <c r="O825" s="64"/>
      <c r="P825" s="188">
        <f>O825*H825</f>
        <v>0</v>
      </c>
      <c r="Q825" s="188">
        <v>1</v>
      </c>
      <c r="R825" s="188">
        <f>Q825*H825</f>
        <v>4168.904</v>
      </c>
      <c r="S825" s="188">
        <v>0</v>
      </c>
      <c r="T825" s="189">
        <f>S825*H825</f>
        <v>0</v>
      </c>
      <c r="U825" s="34"/>
      <c r="V825" s="34"/>
      <c r="W825" s="34"/>
      <c r="X825" s="34"/>
      <c r="Y825" s="34"/>
      <c r="Z825" s="34"/>
      <c r="AA825" s="34"/>
      <c r="AB825" s="34"/>
      <c r="AC825" s="34"/>
      <c r="AD825" s="34"/>
      <c r="AE825" s="34"/>
      <c r="AR825" s="190" t="s">
        <v>188</v>
      </c>
      <c r="AT825" s="190" t="s">
        <v>183</v>
      </c>
      <c r="AU825" s="190" t="s">
        <v>81</v>
      </c>
      <c r="AY825" s="17" t="s">
        <v>181</v>
      </c>
      <c r="BE825" s="191">
        <f>IF(N825="základní",J825,0)</f>
        <v>0</v>
      </c>
      <c r="BF825" s="191">
        <f>IF(N825="snížená",J825,0)</f>
        <v>0</v>
      </c>
      <c r="BG825" s="191">
        <f>IF(N825="zákl. přenesená",J825,0)</f>
        <v>0</v>
      </c>
      <c r="BH825" s="191">
        <f>IF(N825="sníž. přenesená",J825,0)</f>
        <v>0</v>
      </c>
      <c r="BI825" s="191">
        <f>IF(N825="nulová",J825,0)</f>
        <v>0</v>
      </c>
      <c r="BJ825" s="17" t="s">
        <v>79</v>
      </c>
      <c r="BK825" s="191">
        <f>ROUND(I825*H825,2)</f>
        <v>0</v>
      </c>
      <c r="BL825" s="17" t="s">
        <v>189</v>
      </c>
      <c r="BM825" s="190" t="s">
        <v>1297</v>
      </c>
    </row>
    <row r="826" spans="2:51" s="13" customFormat="1" ht="12">
      <c r="B826" s="192"/>
      <c r="C826" s="193"/>
      <c r="D826" s="194" t="s">
        <v>191</v>
      </c>
      <c r="E826" s="195" t="s">
        <v>19</v>
      </c>
      <c r="F826" s="196" t="s">
        <v>256</v>
      </c>
      <c r="G826" s="193"/>
      <c r="H826" s="195" t="s">
        <v>19</v>
      </c>
      <c r="I826" s="197"/>
      <c r="J826" s="193"/>
      <c r="K826" s="193"/>
      <c r="L826" s="198"/>
      <c r="M826" s="199"/>
      <c r="N826" s="200"/>
      <c r="O826" s="200"/>
      <c r="P826" s="200"/>
      <c r="Q826" s="200"/>
      <c r="R826" s="200"/>
      <c r="S826" s="200"/>
      <c r="T826" s="201"/>
      <c r="AT826" s="202" t="s">
        <v>191</v>
      </c>
      <c r="AU826" s="202" t="s">
        <v>81</v>
      </c>
      <c r="AV826" s="13" t="s">
        <v>79</v>
      </c>
      <c r="AW826" s="13" t="s">
        <v>32</v>
      </c>
      <c r="AX826" s="13" t="s">
        <v>71</v>
      </c>
      <c r="AY826" s="202" t="s">
        <v>181</v>
      </c>
    </row>
    <row r="827" spans="2:51" s="14" customFormat="1" ht="12">
      <c r="B827" s="203"/>
      <c r="C827" s="204"/>
      <c r="D827" s="194" t="s">
        <v>191</v>
      </c>
      <c r="E827" s="205" t="s">
        <v>19</v>
      </c>
      <c r="F827" s="206" t="s">
        <v>1298</v>
      </c>
      <c r="G827" s="204"/>
      <c r="H827" s="207">
        <v>3038.49</v>
      </c>
      <c r="I827" s="208"/>
      <c r="J827" s="204"/>
      <c r="K827" s="204"/>
      <c r="L827" s="209"/>
      <c r="M827" s="210"/>
      <c r="N827" s="211"/>
      <c r="O827" s="211"/>
      <c r="P827" s="211"/>
      <c r="Q827" s="211"/>
      <c r="R827" s="211"/>
      <c r="S827" s="211"/>
      <c r="T827" s="212"/>
      <c r="AT827" s="213" t="s">
        <v>191</v>
      </c>
      <c r="AU827" s="213" t="s">
        <v>81</v>
      </c>
      <c r="AV827" s="14" t="s">
        <v>81</v>
      </c>
      <c r="AW827" s="14" t="s">
        <v>32</v>
      </c>
      <c r="AX827" s="14" t="s">
        <v>71</v>
      </c>
      <c r="AY827" s="213" t="s">
        <v>181</v>
      </c>
    </row>
    <row r="828" spans="2:51" s="13" customFormat="1" ht="30.6">
      <c r="B828" s="192"/>
      <c r="C828" s="193"/>
      <c r="D828" s="194" t="s">
        <v>191</v>
      </c>
      <c r="E828" s="195" t="s">
        <v>19</v>
      </c>
      <c r="F828" s="196" t="s">
        <v>1299</v>
      </c>
      <c r="G828" s="193"/>
      <c r="H828" s="195" t="s">
        <v>19</v>
      </c>
      <c r="I828" s="197"/>
      <c r="J828" s="193"/>
      <c r="K828" s="193"/>
      <c r="L828" s="198"/>
      <c r="M828" s="199"/>
      <c r="N828" s="200"/>
      <c r="O828" s="200"/>
      <c r="P828" s="200"/>
      <c r="Q828" s="200"/>
      <c r="R828" s="200"/>
      <c r="S828" s="200"/>
      <c r="T828" s="201"/>
      <c r="AT828" s="202" t="s">
        <v>191</v>
      </c>
      <c r="AU828" s="202" t="s">
        <v>81</v>
      </c>
      <c r="AV828" s="13" t="s">
        <v>79</v>
      </c>
      <c r="AW828" s="13" t="s">
        <v>32</v>
      </c>
      <c r="AX828" s="13" t="s">
        <v>71</v>
      </c>
      <c r="AY828" s="202" t="s">
        <v>181</v>
      </c>
    </row>
    <row r="829" spans="2:51" s="14" customFormat="1" ht="30.6">
      <c r="B829" s="203"/>
      <c r="C829" s="204"/>
      <c r="D829" s="194" t="s">
        <v>191</v>
      </c>
      <c r="E829" s="205" t="s">
        <v>19</v>
      </c>
      <c r="F829" s="206" t="s">
        <v>1300</v>
      </c>
      <c r="G829" s="204"/>
      <c r="H829" s="207">
        <v>533.095</v>
      </c>
      <c r="I829" s="208"/>
      <c r="J829" s="204"/>
      <c r="K829" s="204"/>
      <c r="L829" s="209"/>
      <c r="M829" s="210"/>
      <c r="N829" s="211"/>
      <c r="O829" s="211"/>
      <c r="P829" s="211"/>
      <c r="Q829" s="211"/>
      <c r="R829" s="211"/>
      <c r="S829" s="211"/>
      <c r="T829" s="212"/>
      <c r="AT829" s="213" t="s">
        <v>191</v>
      </c>
      <c r="AU829" s="213" t="s">
        <v>81</v>
      </c>
      <c r="AV829" s="14" t="s">
        <v>81</v>
      </c>
      <c r="AW829" s="14" t="s">
        <v>32</v>
      </c>
      <c r="AX829" s="14" t="s">
        <v>71</v>
      </c>
      <c r="AY829" s="213" t="s">
        <v>181</v>
      </c>
    </row>
    <row r="830" spans="2:51" s="13" customFormat="1" ht="12">
      <c r="B830" s="192"/>
      <c r="C830" s="193"/>
      <c r="D830" s="194" t="s">
        <v>191</v>
      </c>
      <c r="E830" s="195" t="s">
        <v>19</v>
      </c>
      <c r="F830" s="196" t="s">
        <v>1301</v>
      </c>
      <c r="G830" s="193"/>
      <c r="H830" s="195" t="s">
        <v>19</v>
      </c>
      <c r="I830" s="197"/>
      <c r="J830" s="193"/>
      <c r="K830" s="193"/>
      <c r="L830" s="198"/>
      <c r="M830" s="199"/>
      <c r="N830" s="200"/>
      <c r="O830" s="200"/>
      <c r="P830" s="200"/>
      <c r="Q830" s="200"/>
      <c r="R830" s="200"/>
      <c r="S830" s="200"/>
      <c r="T830" s="201"/>
      <c r="AT830" s="202" t="s">
        <v>191</v>
      </c>
      <c r="AU830" s="202" t="s">
        <v>81</v>
      </c>
      <c r="AV830" s="13" t="s">
        <v>79</v>
      </c>
      <c r="AW830" s="13" t="s">
        <v>32</v>
      </c>
      <c r="AX830" s="13" t="s">
        <v>71</v>
      </c>
      <c r="AY830" s="202" t="s">
        <v>181</v>
      </c>
    </row>
    <row r="831" spans="2:51" s="14" customFormat="1" ht="20.4">
      <c r="B831" s="203"/>
      <c r="C831" s="204"/>
      <c r="D831" s="194" t="s">
        <v>191</v>
      </c>
      <c r="E831" s="205" t="s">
        <v>19</v>
      </c>
      <c r="F831" s="206" t="s">
        <v>1302</v>
      </c>
      <c r="G831" s="204"/>
      <c r="H831" s="207">
        <v>185.839</v>
      </c>
      <c r="I831" s="208"/>
      <c r="J831" s="204"/>
      <c r="K831" s="204"/>
      <c r="L831" s="209"/>
      <c r="M831" s="210"/>
      <c r="N831" s="211"/>
      <c r="O831" s="211"/>
      <c r="P831" s="211"/>
      <c r="Q831" s="211"/>
      <c r="R831" s="211"/>
      <c r="S831" s="211"/>
      <c r="T831" s="212"/>
      <c r="AT831" s="213" t="s">
        <v>191</v>
      </c>
      <c r="AU831" s="213" t="s">
        <v>81</v>
      </c>
      <c r="AV831" s="14" t="s">
        <v>81</v>
      </c>
      <c r="AW831" s="14" t="s">
        <v>32</v>
      </c>
      <c r="AX831" s="14" t="s">
        <v>71</v>
      </c>
      <c r="AY831" s="213" t="s">
        <v>181</v>
      </c>
    </row>
    <row r="832" spans="2:51" s="13" customFormat="1" ht="12">
      <c r="B832" s="192"/>
      <c r="C832" s="193"/>
      <c r="D832" s="194" t="s">
        <v>191</v>
      </c>
      <c r="E832" s="195" t="s">
        <v>19</v>
      </c>
      <c r="F832" s="196" t="s">
        <v>1303</v>
      </c>
      <c r="G832" s="193"/>
      <c r="H832" s="195" t="s">
        <v>19</v>
      </c>
      <c r="I832" s="197"/>
      <c r="J832" s="193"/>
      <c r="K832" s="193"/>
      <c r="L832" s="198"/>
      <c r="M832" s="199"/>
      <c r="N832" s="200"/>
      <c r="O832" s="200"/>
      <c r="P832" s="200"/>
      <c r="Q832" s="200"/>
      <c r="R832" s="200"/>
      <c r="S832" s="200"/>
      <c r="T832" s="201"/>
      <c r="AT832" s="202" t="s">
        <v>191</v>
      </c>
      <c r="AU832" s="202" t="s">
        <v>81</v>
      </c>
      <c r="AV832" s="13" t="s">
        <v>79</v>
      </c>
      <c r="AW832" s="13" t="s">
        <v>32</v>
      </c>
      <c r="AX832" s="13" t="s">
        <v>71</v>
      </c>
      <c r="AY832" s="202" t="s">
        <v>181</v>
      </c>
    </row>
    <row r="833" spans="2:51" s="14" customFormat="1" ht="12">
      <c r="B833" s="203"/>
      <c r="C833" s="204"/>
      <c r="D833" s="194" t="s">
        <v>191</v>
      </c>
      <c r="E833" s="205" t="s">
        <v>19</v>
      </c>
      <c r="F833" s="206" t="s">
        <v>1304</v>
      </c>
      <c r="G833" s="204"/>
      <c r="H833" s="207">
        <v>262.08</v>
      </c>
      <c r="I833" s="208"/>
      <c r="J833" s="204"/>
      <c r="K833" s="204"/>
      <c r="L833" s="209"/>
      <c r="M833" s="210"/>
      <c r="N833" s="211"/>
      <c r="O833" s="211"/>
      <c r="P833" s="211"/>
      <c r="Q833" s="211"/>
      <c r="R833" s="211"/>
      <c r="S833" s="211"/>
      <c r="T833" s="212"/>
      <c r="AT833" s="213" t="s">
        <v>191</v>
      </c>
      <c r="AU833" s="213" t="s">
        <v>81</v>
      </c>
      <c r="AV833" s="14" t="s">
        <v>81</v>
      </c>
      <c r="AW833" s="14" t="s">
        <v>32</v>
      </c>
      <c r="AX833" s="14" t="s">
        <v>71</v>
      </c>
      <c r="AY833" s="213" t="s">
        <v>181</v>
      </c>
    </row>
    <row r="834" spans="2:51" s="13" customFormat="1" ht="12">
      <c r="B834" s="192"/>
      <c r="C834" s="193"/>
      <c r="D834" s="194" t="s">
        <v>191</v>
      </c>
      <c r="E834" s="195" t="s">
        <v>19</v>
      </c>
      <c r="F834" s="196" t="s">
        <v>1305</v>
      </c>
      <c r="G834" s="193"/>
      <c r="H834" s="195" t="s">
        <v>19</v>
      </c>
      <c r="I834" s="197"/>
      <c r="J834" s="193"/>
      <c r="K834" s="193"/>
      <c r="L834" s="198"/>
      <c r="M834" s="199"/>
      <c r="N834" s="200"/>
      <c r="O834" s="200"/>
      <c r="P834" s="200"/>
      <c r="Q834" s="200"/>
      <c r="R834" s="200"/>
      <c r="S834" s="200"/>
      <c r="T834" s="201"/>
      <c r="AT834" s="202" t="s">
        <v>191</v>
      </c>
      <c r="AU834" s="202" t="s">
        <v>81</v>
      </c>
      <c r="AV834" s="13" t="s">
        <v>79</v>
      </c>
      <c r="AW834" s="13" t="s">
        <v>32</v>
      </c>
      <c r="AX834" s="13" t="s">
        <v>71</v>
      </c>
      <c r="AY834" s="202" t="s">
        <v>181</v>
      </c>
    </row>
    <row r="835" spans="2:51" s="14" customFormat="1" ht="12">
      <c r="B835" s="203"/>
      <c r="C835" s="204"/>
      <c r="D835" s="194" t="s">
        <v>191</v>
      </c>
      <c r="E835" s="205" t="s">
        <v>19</v>
      </c>
      <c r="F835" s="206" t="s">
        <v>1306</v>
      </c>
      <c r="G835" s="204"/>
      <c r="H835" s="207">
        <v>149.4</v>
      </c>
      <c r="I835" s="208"/>
      <c r="J835" s="204"/>
      <c r="K835" s="204"/>
      <c r="L835" s="209"/>
      <c r="M835" s="210"/>
      <c r="N835" s="211"/>
      <c r="O835" s="211"/>
      <c r="P835" s="211"/>
      <c r="Q835" s="211"/>
      <c r="R835" s="211"/>
      <c r="S835" s="211"/>
      <c r="T835" s="212"/>
      <c r="AT835" s="213" t="s">
        <v>191</v>
      </c>
      <c r="AU835" s="213" t="s">
        <v>81</v>
      </c>
      <c r="AV835" s="14" t="s">
        <v>81</v>
      </c>
      <c r="AW835" s="14" t="s">
        <v>32</v>
      </c>
      <c r="AX835" s="14" t="s">
        <v>71</v>
      </c>
      <c r="AY835" s="213" t="s">
        <v>181</v>
      </c>
    </row>
    <row r="836" spans="2:51" s="15" customFormat="1" ht="12">
      <c r="B836" s="214"/>
      <c r="C836" s="215"/>
      <c r="D836" s="194" t="s">
        <v>191</v>
      </c>
      <c r="E836" s="216" t="s">
        <v>19</v>
      </c>
      <c r="F836" s="217" t="s">
        <v>196</v>
      </c>
      <c r="G836" s="215"/>
      <c r="H836" s="218">
        <v>4168.904</v>
      </c>
      <c r="I836" s="219"/>
      <c r="J836" s="215"/>
      <c r="K836" s="215"/>
      <c r="L836" s="220"/>
      <c r="M836" s="221"/>
      <c r="N836" s="222"/>
      <c r="O836" s="222"/>
      <c r="P836" s="222"/>
      <c r="Q836" s="222"/>
      <c r="R836" s="222"/>
      <c r="S836" s="222"/>
      <c r="T836" s="223"/>
      <c r="AT836" s="224" t="s">
        <v>191</v>
      </c>
      <c r="AU836" s="224" t="s">
        <v>81</v>
      </c>
      <c r="AV836" s="15" t="s">
        <v>189</v>
      </c>
      <c r="AW836" s="15" t="s">
        <v>32</v>
      </c>
      <c r="AX836" s="15" t="s">
        <v>79</v>
      </c>
      <c r="AY836" s="224" t="s">
        <v>181</v>
      </c>
    </row>
    <row r="837" spans="1:65" s="2" customFormat="1" ht="16.5" customHeight="1">
      <c r="A837" s="34"/>
      <c r="B837" s="35"/>
      <c r="C837" s="178" t="s">
        <v>1307</v>
      </c>
      <c r="D837" s="178" t="s">
        <v>183</v>
      </c>
      <c r="E837" s="179" t="s">
        <v>1308</v>
      </c>
      <c r="F837" s="180" t="s">
        <v>1309</v>
      </c>
      <c r="G837" s="181" t="s">
        <v>223</v>
      </c>
      <c r="H837" s="182">
        <v>12</v>
      </c>
      <c r="I837" s="183"/>
      <c r="J837" s="184">
        <f>ROUND(I837*H837,2)</f>
        <v>0</v>
      </c>
      <c r="K837" s="180" t="s">
        <v>19</v>
      </c>
      <c r="L837" s="185"/>
      <c r="M837" s="186" t="s">
        <v>19</v>
      </c>
      <c r="N837" s="187" t="s">
        <v>42</v>
      </c>
      <c r="O837" s="64"/>
      <c r="P837" s="188">
        <f>O837*H837</f>
        <v>0</v>
      </c>
      <c r="Q837" s="188">
        <v>0.035</v>
      </c>
      <c r="R837" s="188">
        <f>Q837*H837</f>
        <v>0.42000000000000004</v>
      </c>
      <c r="S837" s="188">
        <v>0</v>
      </c>
      <c r="T837" s="189">
        <f>S837*H837</f>
        <v>0</v>
      </c>
      <c r="U837" s="34"/>
      <c r="V837" s="34"/>
      <c r="W837" s="34"/>
      <c r="X837" s="34"/>
      <c r="Y837" s="34"/>
      <c r="Z837" s="34"/>
      <c r="AA837" s="34"/>
      <c r="AB837" s="34"/>
      <c r="AC837" s="34"/>
      <c r="AD837" s="34"/>
      <c r="AE837" s="34"/>
      <c r="AR837" s="190" t="s">
        <v>188</v>
      </c>
      <c r="AT837" s="190" t="s">
        <v>183</v>
      </c>
      <c r="AU837" s="190" t="s">
        <v>81</v>
      </c>
      <c r="AY837" s="17" t="s">
        <v>181</v>
      </c>
      <c r="BE837" s="191">
        <f>IF(N837="základní",J837,0)</f>
        <v>0</v>
      </c>
      <c r="BF837" s="191">
        <f>IF(N837="snížená",J837,0)</f>
        <v>0</v>
      </c>
      <c r="BG837" s="191">
        <f>IF(N837="zákl. přenesená",J837,0)</f>
        <v>0</v>
      </c>
      <c r="BH837" s="191">
        <f>IF(N837="sníž. přenesená",J837,0)</f>
        <v>0</v>
      </c>
      <c r="BI837" s="191">
        <f>IF(N837="nulová",J837,0)</f>
        <v>0</v>
      </c>
      <c r="BJ837" s="17" t="s">
        <v>79</v>
      </c>
      <c r="BK837" s="191">
        <f>ROUND(I837*H837,2)</f>
        <v>0</v>
      </c>
      <c r="BL837" s="17" t="s">
        <v>189</v>
      </c>
      <c r="BM837" s="190" t="s">
        <v>1310</v>
      </c>
    </row>
    <row r="838" spans="1:47" s="2" customFormat="1" ht="19.2">
      <c r="A838" s="34"/>
      <c r="B838" s="35"/>
      <c r="C838" s="36"/>
      <c r="D838" s="194" t="s">
        <v>204</v>
      </c>
      <c r="E838" s="36"/>
      <c r="F838" s="234" t="s">
        <v>1311</v>
      </c>
      <c r="G838" s="36"/>
      <c r="H838" s="36"/>
      <c r="I838" s="235"/>
      <c r="J838" s="36"/>
      <c r="K838" s="36"/>
      <c r="L838" s="39"/>
      <c r="M838" s="236"/>
      <c r="N838" s="237"/>
      <c r="O838" s="64"/>
      <c r="P838" s="64"/>
      <c r="Q838" s="64"/>
      <c r="R838" s="64"/>
      <c r="S838" s="64"/>
      <c r="T838" s="65"/>
      <c r="U838" s="34"/>
      <c r="V838" s="34"/>
      <c r="W838" s="34"/>
      <c r="X838" s="34"/>
      <c r="Y838" s="34"/>
      <c r="Z838" s="34"/>
      <c r="AA838" s="34"/>
      <c r="AB838" s="34"/>
      <c r="AC838" s="34"/>
      <c r="AD838" s="34"/>
      <c r="AE838" s="34"/>
      <c r="AT838" s="17" t="s">
        <v>204</v>
      </c>
      <c r="AU838" s="17" t="s">
        <v>81</v>
      </c>
    </row>
    <row r="839" spans="2:51" s="13" customFormat="1" ht="12">
      <c r="B839" s="192"/>
      <c r="C839" s="193"/>
      <c r="D839" s="194" t="s">
        <v>191</v>
      </c>
      <c r="E839" s="195" t="s">
        <v>19</v>
      </c>
      <c r="F839" s="196" t="s">
        <v>1309</v>
      </c>
      <c r="G839" s="193"/>
      <c r="H839" s="195" t="s">
        <v>19</v>
      </c>
      <c r="I839" s="197"/>
      <c r="J839" s="193"/>
      <c r="K839" s="193"/>
      <c r="L839" s="198"/>
      <c r="M839" s="199"/>
      <c r="N839" s="200"/>
      <c r="O839" s="200"/>
      <c r="P839" s="200"/>
      <c r="Q839" s="200"/>
      <c r="R839" s="200"/>
      <c r="S839" s="200"/>
      <c r="T839" s="201"/>
      <c r="AT839" s="202" t="s">
        <v>191</v>
      </c>
      <c r="AU839" s="202" t="s">
        <v>81</v>
      </c>
      <c r="AV839" s="13" t="s">
        <v>79</v>
      </c>
      <c r="AW839" s="13" t="s">
        <v>32</v>
      </c>
      <c r="AX839" s="13" t="s">
        <v>71</v>
      </c>
      <c r="AY839" s="202" t="s">
        <v>181</v>
      </c>
    </row>
    <row r="840" spans="2:51" s="14" customFormat="1" ht="12">
      <c r="B840" s="203"/>
      <c r="C840" s="204"/>
      <c r="D840" s="194" t="s">
        <v>191</v>
      </c>
      <c r="E840" s="205" t="s">
        <v>19</v>
      </c>
      <c r="F840" s="206" t="s">
        <v>1312</v>
      </c>
      <c r="G840" s="204"/>
      <c r="H840" s="207">
        <v>4</v>
      </c>
      <c r="I840" s="208"/>
      <c r="J840" s="204"/>
      <c r="K840" s="204"/>
      <c r="L840" s="209"/>
      <c r="M840" s="210"/>
      <c r="N840" s="211"/>
      <c r="O840" s="211"/>
      <c r="P840" s="211"/>
      <c r="Q840" s="211"/>
      <c r="R840" s="211"/>
      <c r="S840" s="211"/>
      <c r="T840" s="212"/>
      <c r="AT840" s="213" t="s">
        <v>191</v>
      </c>
      <c r="AU840" s="213" t="s">
        <v>81</v>
      </c>
      <c r="AV840" s="14" t="s">
        <v>81</v>
      </c>
      <c r="AW840" s="14" t="s">
        <v>32</v>
      </c>
      <c r="AX840" s="14" t="s">
        <v>71</v>
      </c>
      <c r="AY840" s="213" t="s">
        <v>181</v>
      </c>
    </row>
    <row r="841" spans="2:51" s="14" customFormat="1" ht="12">
      <c r="B841" s="203"/>
      <c r="C841" s="204"/>
      <c r="D841" s="194" t="s">
        <v>191</v>
      </c>
      <c r="E841" s="205" t="s">
        <v>19</v>
      </c>
      <c r="F841" s="206" t="s">
        <v>1313</v>
      </c>
      <c r="G841" s="204"/>
      <c r="H841" s="207">
        <v>2</v>
      </c>
      <c r="I841" s="208"/>
      <c r="J841" s="204"/>
      <c r="K841" s="204"/>
      <c r="L841" s="209"/>
      <c r="M841" s="210"/>
      <c r="N841" s="211"/>
      <c r="O841" s="211"/>
      <c r="P841" s="211"/>
      <c r="Q841" s="211"/>
      <c r="R841" s="211"/>
      <c r="S841" s="211"/>
      <c r="T841" s="212"/>
      <c r="AT841" s="213" t="s">
        <v>191</v>
      </c>
      <c r="AU841" s="213" t="s">
        <v>81</v>
      </c>
      <c r="AV841" s="14" t="s">
        <v>81</v>
      </c>
      <c r="AW841" s="14" t="s">
        <v>32</v>
      </c>
      <c r="AX841" s="14" t="s">
        <v>71</v>
      </c>
      <c r="AY841" s="213" t="s">
        <v>181</v>
      </c>
    </row>
    <row r="842" spans="2:51" s="14" customFormat="1" ht="12">
      <c r="B842" s="203"/>
      <c r="C842" s="204"/>
      <c r="D842" s="194" t="s">
        <v>191</v>
      </c>
      <c r="E842" s="205" t="s">
        <v>19</v>
      </c>
      <c r="F842" s="206" t="s">
        <v>1314</v>
      </c>
      <c r="G842" s="204"/>
      <c r="H842" s="207">
        <v>2</v>
      </c>
      <c r="I842" s="208"/>
      <c r="J842" s="204"/>
      <c r="K842" s="204"/>
      <c r="L842" s="209"/>
      <c r="M842" s="210"/>
      <c r="N842" s="211"/>
      <c r="O842" s="211"/>
      <c r="P842" s="211"/>
      <c r="Q842" s="211"/>
      <c r="R842" s="211"/>
      <c r="S842" s="211"/>
      <c r="T842" s="212"/>
      <c r="AT842" s="213" t="s">
        <v>191</v>
      </c>
      <c r="AU842" s="213" t="s">
        <v>81</v>
      </c>
      <c r="AV842" s="14" t="s">
        <v>81</v>
      </c>
      <c r="AW842" s="14" t="s">
        <v>32</v>
      </c>
      <c r="AX842" s="14" t="s">
        <v>71</v>
      </c>
      <c r="AY842" s="213" t="s">
        <v>181</v>
      </c>
    </row>
    <row r="843" spans="2:51" s="14" customFormat="1" ht="12">
      <c r="B843" s="203"/>
      <c r="C843" s="204"/>
      <c r="D843" s="194" t="s">
        <v>191</v>
      </c>
      <c r="E843" s="205" t="s">
        <v>19</v>
      </c>
      <c r="F843" s="206" t="s">
        <v>1315</v>
      </c>
      <c r="G843" s="204"/>
      <c r="H843" s="207">
        <v>4</v>
      </c>
      <c r="I843" s="208"/>
      <c r="J843" s="204"/>
      <c r="K843" s="204"/>
      <c r="L843" s="209"/>
      <c r="M843" s="210"/>
      <c r="N843" s="211"/>
      <c r="O843" s="211"/>
      <c r="P843" s="211"/>
      <c r="Q843" s="211"/>
      <c r="R843" s="211"/>
      <c r="S843" s="211"/>
      <c r="T843" s="212"/>
      <c r="AT843" s="213" t="s">
        <v>191</v>
      </c>
      <c r="AU843" s="213" t="s">
        <v>81</v>
      </c>
      <c r="AV843" s="14" t="s">
        <v>81</v>
      </c>
      <c r="AW843" s="14" t="s">
        <v>32</v>
      </c>
      <c r="AX843" s="14" t="s">
        <v>71</v>
      </c>
      <c r="AY843" s="213" t="s">
        <v>181</v>
      </c>
    </row>
    <row r="844" spans="2:51" s="15" customFormat="1" ht="12">
      <c r="B844" s="214"/>
      <c r="C844" s="215"/>
      <c r="D844" s="194" t="s">
        <v>191</v>
      </c>
      <c r="E844" s="216" t="s">
        <v>19</v>
      </c>
      <c r="F844" s="217" t="s">
        <v>196</v>
      </c>
      <c r="G844" s="215"/>
      <c r="H844" s="218">
        <v>12</v>
      </c>
      <c r="I844" s="219"/>
      <c r="J844" s="215"/>
      <c r="K844" s="215"/>
      <c r="L844" s="220"/>
      <c r="M844" s="221"/>
      <c r="N844" s="222"/>
      <c r="O844" s="222"/>
      <c r="P844" s="222"/>
      <c r="Q844" s="222"/>
      <c r="R844" s="222"/>
      <c r="S844" s="222"/>
      <c r="T844" s="223"/>
      <c r="AT844" s="224" t="s">
        <v>191</v>
      </c>
      <c r="AU844" s="224" t="s">
        <v>81</v>
      </c>
      <c r="AV844" s="15" t="s">
        <v>189</v>
      </c>
      <c r="AW844" s="15" t="s">
        <v>32</v>
      </c>
      <c r="AX844" s="15" t="s">
        <v>79</v>
      </c>
      <c r="AY844" s="224" t="s">
        <v>181</v>
      </c>
    </row>
    <row r="845" spans="2:63" s="12" customFormat="1" ht="22.8" customHeight="1">
      <c r="B845" s="162"/>
      <c r="C845" s="163"/>
      <c r="D845" s="164" t="s">
        <v>70</v>
      </c>
      <c r="E845" s="176" t="s">
        <v>197</v>
      </c>
      <c r="F845" s="176" t="s">
        <v>198</v>
      </c>
      <c r="G845" s="163"/>
      <c r="H845" s="163"/>
      <c r="I845" s="166"/>
      <c r="J845" s="177">
        <f>BK845</f>
        <v>0</v>
      </c>
      <c r="K845" s="163"/>
      <c r="L845" s="168"/>
      <c r="M845" s="169"/>
      <c r="N845" s="170"/>
      <c r="O845" s="170"/>
      <c r="P845" s="171">
        <f>SUM(P846:P1437)</f>
        <v>0</v>
      </c>
      <c r="Q845" s="170"/>
      <c r="R845" s="171">
        <f>SUM(R846:R1437)</f>
        <v>0</v>
      </c>
      <c r="S845" s="170"/>
      <c r="T845" s="172">
        <f>SUM(T846:T1437)</f>
        <v>0</v>
      </c>
      <c r="AR845" s="173" t="s">
        <v>79</v>
      </c>
      <c r="AT845" s="174" t="s">
        <v>70</v>
      </c>
      <c r="AU845" s="174" t="s">
        <v>79</v>
      </c>
      <c r="AY845" s="173" t="s">
        <v>181</v>
      </c>
      <c r="BK845" s="175">
        <f>SUM(BK846:BK1437)</f>
        <v>0</v>
      </c>
    </row>
    <row r="846" spans="1:65" s="2" customFormat="1" ht="201" customHeight="1">
      <c r="A846" s="34"/>
      <c r="B846" s="35"/>
      <c r="C846" s="225" t="s">
        <v>1316</v>
      </c>
      <c r="D846" s="225" t="s">
        <v>199</v>
      </c>
      <c r="E846" s="226" t="s">
        <v>1317</v>
      </c>
      <c r="F846" s="227" t="s">
        <v>1318</v>
      </c>
      <c r="G846" s="228" t="s">
        <v>211</v>
      </c>
      <c r="H846" s="229">
        <v>83</v>
      </c>
      <c r="I846" s="230"/>
      <c r="J846" s="231">
        <f>ROUND(I846*H846,2)</f>
        <v>0</v>
      </c>
      <c r="K846" s="227" t="s">
        <v>187</v>
      </c>
      <c r="L846" s="39"/>
      <c r="M846" s="232" t="s">
        <v>19</v>
      </c>
      <c r="N846" s="233" t="s">
        <v>42</v>
      </c>
      <c r="O846" s="64"/>
      <c r="P846" s="188">
        <f>O846*H846</f>
        <v>0</v>
      </c>
      <c r="Q846" s="188">
        <v>0</v>
      </c>
      <c r="R846" s="188">
        <f>Q846*H846</f>
        <v>0</v>
      </c>
      <c r="S846" s="188">
        <v>0</v>
      </c>
      <c r="T846" s="189">
        <f>S846*H846</f>
        <v>0</v>
      </c>
      <c r="U846" s="34"/>
      <c r="V846" s="34"/>
      <c r="W846" s="34"/>
      <c r="X846" s="34"/>
      <c r="Y846" s="34"/>
      <c r="Z846" s="34"/>
      <c r="AA846" s="34"/>
      <c r="AB846" s="34"/>
      <c r="AC846" s="34"/>
      <c r="AD846" s="34"/>
      <c r="AE846" s="34"/>
      <c r="AR846" s="190" t="s">
        <v>189</v>
      </c>
      <c r="AT846" s="190" t="s">
        <v>199</v>
      </c>
      <c r="AU846" s="190" t="s">
        <v>81</v>
      </c>
      <c r="AY846" s="17" t="s">
        <v>181</v>
      </c>
      <c r="BE846" s="191">
        <f>IF(N846="základní",J846,0)</f>
        <v>0</v>
      </c>
      <c r="BF846" s="191">
        <f>IF(N846="snížená",J846,0)</f>
        <v>0</v>
      </c>
      <c r="BG846" s="191">
        <f>IF(N846="zákl. přenesená",J846,0)</f>
        <v>0</v>
      </c>
      <c r="BH846" s="191">
        <f>IF(N846="sníž. přenesená",J846,0)</f>
        <v>0</v>
      </c>
      <c r="BI846" s="191">
        <f>IF(N846="nulová",J846,0)</f>
        <v>0</v>
      </c>
      <c r="BJ846" s="17" t="s">
        <v>79</v>
      </c>
      <c r="BK846" s="191">
        <f>ROUND(I846*H846,2)</f>
        <v>0</v>
      </c>
      <c r="BL846" s="17" t="s">
        <v>189</v>
      </c>
      <c r="BM846" s="190" t="s">
        <v>1319</v>
      </c>
    </row>
    <row r="847" spans="2:51" s="13" customFormat="1" ht="12">
      <c r="B847" s="192"/>
      <c r="C847" s="193"/>
      <c r="D847" s="194" t="s">
        <v>191</v>
      </c>
      <c r="E847" s="195" t="s">
        <v>19</v>
      </c>
      <c r="F847" s="196" t="s">
        <v>1087</v>
      </c>
      <c r="G847" s="193"/>
      <c r="H847" s="195" t="s">
        <v>19</v>
      </c>
      <c r="I847" s="197"/>
      <c r="J847" s="193"/>
      <c r="K847" s="193"/>
      <c r="L847" s="198"/>
      <c r="M847" s="199"/>
      <c r="N847" s="200"/>
      <c r="O847" s="200"/>
      <c r="P847" s="200"/>
      <c r="Q847" s="200"/>
      <c r="R847" s="200"/>
      <c r="S847" s="200"/>
      <c r="T847" s="201"/>
      <c r="AT847" s="202" t="s">
        <v>191</v>
      </c>
      <c r="AU847" s="202" t="s">
        <v>81</v>
      </c>
      <c r="AV847" s="13" t="s">
        <v>79</v>
      </c>
      <c r="AW847" s="13" t="s">
        <v>32</v>
      </c>
      <c r="AX847" s="13" t="s">
        <v>71</v>
      </c>
      <c r="AY847" s="202" t="s">
        <v>181</v>
      </c>
    </row>
    <row r="848" spans="2:51" s="14" customFormat="1" ht="12">
      <c r="B848" s="203"/>
      <c r="C848" s="204"/>
      <c r="D848" s="194" t="s">
        <v>191</v>
      </c>
      <c r="E848" s="205" t="s">
        <v>19</v>
      </c>
      <c r="F848" s="206" t="s">
        <v>1320</v>
      </c>
      <c r="G848" s="204"/>
      <c r="H848" s="207">
        <v>27</v>
      </c>
      <c r="I848" s="208"/>
      <c r="J848" s="204"/>
      <c r="K848" s="204"/>
      <c r="L848" s="209"/>
      <c r="M848" s="210"/>
      <c r="N848" s="211"/>
      <c r="O848" s="211"/>
      <c r="P848" s="211"/>
      <c r="Q848" s="211"/>
      <c r="R848" s="211"/>
      <c r="S848" s="211"/>
      <c r="T848" s="212"/>
      <c r="AT848" s="213" t="s">
        <v>191</v>
      </c>
      <c r="AU848" s="213" t="s">
        <v>81</v>
      </c>
      <c r="AV848" s="14" t="s">
        <v>81</v>
      </c>
      <c r="AW848" s="14" t="s">
        <v>32</v>
      </c>
      <c r="AX848" s="14" t="s">
        <v>71</v>
      </c>
      <c r="AY848" s="213" t="s">
        <v>181</v>
      </c>
    </row>
    <row r="849" spans="2:51" s="13" customFormat="1" ht="12">
      <c r="B849" s="192"/>
      <c r="C849" s="193"/>
      <c r="D849" s="194" t="s">
        <v>191</v>
      </c>
      <c r="E849" s="195" t="s">
        <v>19</v>
      </c>
      <c r="F849" s="196" t="s">
        <v>1092</v>
      </c>
      <c r="G849" s="193"/>
      <c r="H849" s="195" t="s">
        <v>19</v>
      </c>
      <c r="I849" s="197"/>
      <c r="J849" s="193"/>
      <c r="K849" s="193"/>
      <c r="L849" s="198"/>
      <c r="M849" s="199"/>
      <c r="N849" s="200"/>
      <c r="O849" s="200"/>
      <c r="P849" s="200"/>
      <c r="Q849" s="200"/>
      <c r="R849" s="200"/>
      <c r="S849" s="200"/>
      <c r="T849" s="201"/>
      <c r="AT849" s="202" t="s">
        <v>191</v>
      </c>
      <c r="AU849" s="202" t="s">
        <v>81</v>
      </c>
      <c r="AV849" s="13" t="s">
        <v>79</v>
      </c>
      <c r="AW849" s="13" t="s">
        <v>32</v>
      </c>
      <c r="AX849" s="13" t="s">
        <v>71</v>
      </c>
      <c r="AY849" s="202" t="s">
        <v>181</v>
      </c>
    </row>
    <row r="850" spans="2:51" s="14" customFormat="1" ht="12">
      <c r="B850" s="203"/>
      <c r="C850" s="204"/>
      <c r="D850" s="194" t="s">
        <v>191</v>
      </c>
      <c r="E850" s="205" t="s">
        <v>19</v>
      </c>
      <c r="F850" s="206" t="s">
        <v>1321</v>
      </c>
      <c r="G850" s="204"/>
      <c r="H850" s="207">
        <v>21</v>
      </c>
      <c r="I850" s="208"/>
      <c r="J850" s="204"/>
      <c r="K850" s="204"/>
      <c r="L850" s="209"/>
      <c r="M850" s="210"/>
      <c r="N850" s="211"/>
      <c r="O850" s="211"/>
      <c r="P850" s="211"/>
      <c r="Q850" s="211"/>
      <c r="R850" s="211"/>
      <c r="S850" s="211"/>
      <c r="T850" s="212"/>
      <c r="AT850" s="213" t="s">
        <v>191</v>
      </c>
      <c r="AU850" s="213" t="s">
        <v>81</v>
      </c>
      <c r="AV850" s="14" t="s">
        <v>81</v>
      </c>
      <c r="AW850" s="14" t="s">
        <v>32</v>
      </c>
      <c r="AX850" s="14" t="s">
        <v>71</v>
      </c>
      <c r="AY850" s="213" t="s">
        <v>181</v>
      </c>
    </row>
    <row r="851" spans="2:51" s="13" customFormat="1" ht="12">
      <c r="B851" s="192"/>
      <c r="C851" s="193"/>
      <c r="D851" s="194" t="s">
        <v>191</v>
      </c>
      <c r="E851" s="195" t="s">
        <v>19</v>
      </c>
      <c r="F851" s="196" t="s">
        <v>1029</v>
      </c>
      <c r="G851" s="193"/>
      <c r="H851" s="195" t="s">
        <v>19</v>
      </c>
      <c r="I851" s="197"/>
      <c r="J851" s="193"/>
      <c r="K851" s="193"/>
      <c r="L851" s="198"/>
      <c r="M851" s="199"/>
      <c r="N851" s="200"/>
      <c r="O851" s="200"/>
      <c r="P851" s="200"/>
      <c r="Q851" s="200"/>
      <c r="R851" s="200"/>
      <c r="S851" s="200"/>
      <c r="T851" s="201"/>
      <c r="AT851" s="202" t="s">
        <v>191</v>
      </c>
      <c r="AU851" s="202" t="s">
        <v>81</v>
      </c>
      <c r="AV851" s="13" t="s">
        <v>79</v>
      </c>
      <c r="AW851" s="13" t="s">
        <v>32</v>
      </c>
      <c r="AX851" s="13" t="s">
        <v>71</v>
      </c>
      <c r="AY851" s="202" t="s">
        <v>181</v>
      </c>
    </row>
    <row r="852" spans="2:51" s="14" customFormat="1" ht="12">
      <c r="B852" s="203"/>
      <c r="C852" s="204"/>
      <c r="D852" s="194" t="s">
        <v>191</v>
      </c>
      <c r="E852" s="205" t="s">
        <v>19</v>
      </c>
      <c r="F852" s="206" t="s">
        <v>1322</v>
      </c>
      <c r="G852" s="204"/>
      <c r="H852" s="207">
        <v>35</v>
      </c>
      <c r="I852" s="208"/>
      <c r="J852" s="204"/>
      <c r="K852" s="204"/>
      <c r="L852" s="209"/>
      <c r="M852" s="210"/>
      <c r="N852" s="211"/>
      <c r="O852" s="211"/>
      <c r="P852" s="211"/>
      <c r="Q852" s="211"/>
      <c r="R852" s="211"/>
      <c r="S852" s="211"/>
      <c r="T852" s="212"/>
      <c r="AT852" s="213" t="s">
        <v>191</v>
      </c>
      <c r="AU852" s="213" t="s">
        <v>81</v>
      </c>
      <c r="AV852" s="14" t="s">
        <v>81</v>
      </c>
      <c r="AW852" s="14" t="s">
        <v>32</v>
      </c>
      <c r="AX852" s="14" t="s">
        <v>71</v>
      </c>
      <c r="AY852" s="213" t="s">
        <v>181</v>
      </c>
    </row>
    <row r="853" spans="2:51" s="15" customFormat="1" ht="12">
      <c r="B853" s="214"/>
      <c r="C853" s="215"/>
      <c r="D853" s="194" t="s">
        <v>191</v>
      </c>
      <c r="E853" s="216" t="s">
        <v>19</v>
      </c>
      <c r="F853" s="217" t="s">
        <v>196</v>
      </c>
      <c r="G853" s="215"/>
      <c r="H853" s="218">
        <v>83</v>
      </c>
      <c r="I853" s="219"/>
      <c r="J853" s="215"/>
      <c r="K853" s="215"/>
      <c r="L853" s="220"/>
      <c r="M853" s="221"/>
      <c r="N853" s="222"/>
      <c r="O853" s="222"/>
      <c r="P853" s="222"/>
      <c r="Q853" s="222"/>
      <c r="R853" s="222"/>
      <c r="S853" s="222"/>
      <c r="T853" s="223"/>
      <c r="AT853" s="224" t="s">
        <v>191</v>
      </c>
      <c r="AU853" s="224" t="s">
        <v>81</v>
      </c>
      <c r="AV853" s="15" t="s">
        <v>189</v>
      </c>
      <c r="AW853" s="15" t="s">
        <v>32</v>
      </c>
      <c r="AX853" s="15" t="s">
        <v>79</v>
      </c>
      <c r="AY853" s="224" t="s">
        <v>181</v>
      </c>
    </row>
    <row r="854" spans="1:65" s="2" customFormat="1" ht="156.75" customHeight="1">
      <c r="A854" s="34"/>
      <c r="B854" s="35"/>
      <c r="C854" s="225" t="s">
        <v>1323</v>
      </c>
      <c r="D854" s="225" t="s">
        <v>199</v>
      </c>
      <c r="E854" s="226" t="s">
        <v>1324</v>
      </c>
      <c r="F854" s="227" t="s">
        <v>1325</v>
      </c>
      <c r="G854" s="228" t="s">
        <v>223</v>
      </c>
      <c r="H854" s="229">
        <v>1</v>
      </c>
      <c r="I854" s="230"/>
      <c r="J854" s="231">
        <f>ROUND(I854*H854,2)</f>
        <v>0</v>
      </c>
      <c r="K854" s="227" t="s">
        <v>187</v>
      </c>
      <c r="L854" s="39"/>
      <c r="M854" s="232" t="s">
        <v>19</v>
      </c>
      <c r="N854" s="233" t="s">
        <v>42</v>
      </c>
      <c r="O854" s="64"/>
      <c r="P854" s="188">
        <f>O854*H854</f>
        <v>0</v>
      </c>
      <c r="Q854" s="188">
        <v>0</v>
      </c>
      <c r="R854" s="188">
        <f>Q854*H854</f>
        <v>0</v>
      </c>
      <c r="S854" s="188">
        <v>0</v>
      </c>
      <c r="T854" s="189">
        <f>S854*H854</f>
        <v>0</v>
      </c>
      <c r="U854" s="34"/>
      <c r="V854" s="34"/>
      <c r="W854" s="34"/>
      <c r="X854" s="34"/>
      <c r="Y854" s="34"/>
      <c r="Z854" s="34"/>
      <c r="AA854" s="34"/>
      <c r="AB854" s="34"/>
      <c r="AC854" s="34"/>
      <c r="AD854" s="34"/>
      <c r="AE854" s="34"/>
      <c r="AR854" s="190" t="s">
        <v>189</v>
      </c>
      <c r="AT854" s="190" t="s">
        <v>199</v>
      </c>
      <c r="AU854" s="190" t="s">
        <v>81</v>
      </c>
      <c r="AY854" s="17" t="s">
        <v>181</v>
      </c>
      <c r="BE854" s="191">
        <f>IF(N854="základní",J854,0)</f>
        <v>0</v>
      </c>
      <c r="BF854" s="191">
        <f>IF(N854="snížená",J854,0)</f>
        <v>0</v>
      </c>
      <c r="BG854" s="191">
        <f>IF(N854="zákl. přenesená",J854,0)</f>
        <v>0</v>
      </c>
      <c r="BH854" s="191">
        <f>IF(N854="sníž. přenesená",J854,0)</f>
        <v>0</v>
      </c>
      <c r="BI854" s="191">
        <f>IF(N854="nulová",J854,0)</f>
        <v>0</v>
      </c>
      <c r="BJ854" s="17" t="s">
        <v>79</v>
      </c>
      <c r="BK854" s="191">
        <f>ROUND(I854*H854,2)</f>
        <v>0</v>
      </c>
      <c r="BL854" s="17" t="s">
        <v>189</v>
      </c>
      <c r="BM854" s="190" t="s">
        <v>1326</v>
      </c>
    </row>
    <row r="855" spans="2:51" s="13" customFormat="1" ht="12">
      <c r="B855" s="192"/>
      <c r="C855" s="193"/>
      <c r="D855" s="194" t="s">
        <v>191</v>
      </c>
      <c r="E855" s="195" t="s">
        <v>19</v>
      </c>
      <c r="F855" s="196" t="s">
        <v>992</v>
      </c>
      <c r="G855" s="193"/>
      <c r="H855" s="195" t="s">
        <v>19</v>
      </c>
      <c r="I855" s="197"/>
      <c r="J855" s="193"/>
      <c r="K855" s="193"/>
      <c r="L855" s="198"/>
      <c r="M855" s="199"/>
      <c r="N855" s="200"/>
      <c r="O855" s="200"/>
      <c r="P855" s="200"/>
      <c r="Q855" s="200"/>
      <c r="R855" s="200"/>
      <c r="S855" s="200"/>
      <c r="T855" s="201"/>
      <c r="AT855" s="202" t="s">
        <v>191</v>
      </c>
      <c r="AU855" s="202" t="s">
        <v>81</v>
      </c>
      <c r="AV855" s="13" t="s">
        <v>79</v>
      </c>
      <c r="AW855" s="13" t="s">
        <v>32</v>
      </c>
      <c r="AX855" s="13" t="s">
        <v>71</v>
      </c>
      <c r="AY855" s="202" t="s">
        <v>181</v>
      </c>
    </row>
    <row r="856" spans="2:51" s="14" customFormat="1" ht="12">
      <c r="B856" s="203"/>
      <c r="C856" s="204"/>
      <c r="D856" s="194" t="s">
        <v>191</v>
      </c>
      <c r="E856" s="205" t="s">
        <v>19</v>
      </c>
      <c r="F856" s="206" t="s">
        <v>79</v>
      </c>
      <c r="G856" s="204"/>
      <c r="H856" s="207">
        <v>1</v>
      </c>
      <c r="I856" s="208"/>
      <c r="J856" s="204"/>
      <c r="K856" s="204"/>
      <c r="L856" s="209"/>
      <c r="M856" s="210"/>
      <c r="N856" s="211"/>
      <c r="O856" s="211"/>
      <c r="P856" s="211"/>
      <c r="Q856" s="211"/>
      <c r="R856" s="211"/>
      <c r="S856" s="211"/>
      <c r="T856" s="212"/>
      <c r="AT856" s="213" t="s">
        <v>191</v>
      </c>
      <c r="AU856" s="213" t="s">
        <v>81</v>
      </c>
      <c r="AV856" s="14" t="s">
        <v>81</v>
      </c>
      <c r="AW856" s="14" t="s">
        <v>32</v>
      </c>
      <c r="AX856" s="14" t="s">
        <v>71</v>
      </c>
      <c r="AY856" s="213" t="s">
        <v>181</v>
      </c>
    </row>
    <row r="857" spans="2:51" s="15" customFormat="1" ht="12">
      <c r="B857" s="214"/>
      <c r="C857" s="215"/>
      <c r="D857" s="194" t="s">
        <v>191</v>
      </c>
      <c r="E857" s="216" t="s">
        <v>19</v>
      </c>
      <c r="F857" s="217" t="s">
        <v>196</v>
      </c>
      <c r="G857" s="215"/>
      <c r="H857" s="218">
        <v>1</v>
      </c>
      <c r="I857" s="219"/>
      <c r="J857" s="215"/>
      <c r="K857" s="215"/>
      <c r="L857" s="220"/>
      <c r="M857" s="221"/>
      <c r="N857" s="222"/>
      <c r="O857" s="222"/>
      <c r="P857" s="222"/>
      <c r="Q857" s="222"/>
      <c r="R857" s="222"/>
      <c r="S857" s="222"/>
      <c r="T857" s="223"/>
      <c r="AT857" s="224" t="s">
        <v>191</v>
      </c>
      <c r="AU857" s="224" t="s">
        <v>81</v>
      </c>
      <c r="AV857" s="15" t="s">
        <v>189</v>
      </c>
      <c r="AW857" s="15" t="s">
        <v>32</v>
      </c>
      <c r="AX857" s="15" t="s">
        <v>79</v>
      </c>
      <c r="AY857" s="224" t="s">
        <v>181</v>
      </c>
    </row>
    <row r="858" spans="1:65" s="2" customFormat="1" ht="168" customHeight="1">
      <c r="A858" s="34"/>
      <c r="B858" s="35"/>
      <c r="C858" s="225" t="s">
        <v>1327</v>
      </c>
      <c r="D858" s="225" t="s">
        <v>199</v>
      </c>
      <c r="E858" s="226" t="s">
        <v>1328</v>
      </c>
      <c r="F858" s="227" t="s">
        <v>1329</v>
      </c>
      <c r="G858" s="228" t="s">
        <v>223</v>
      </c>
      <c r="H858" s="229">
        <v>2</v>
      </c>
      <c r="I858" s="230"/>
      <c r="J858" s="231">
        <f>ROUND(I858*H858,2)</f>
        <v>0</v>
      </c>
      <c r="K858" s="227" t="s">
        <v>187</v>
      </c>
      <c r="L858" s="39"/>
      <c r="M858" s="232" t="s">
        <v>19</v>
      </c>
      <c r="N858" s="233" t="s">
        <v>42</v>
      </c>
      <c r="O858" s="64"/>
      <c r="P858" s="188">
        <f>O858*H858</f>
        <v>0</v>
      </c>
      <c r="Q858" s="188">
        <v>0</v>
      </c>
      <c r="R858" s="188">
        <f>Q858*H858</f>
        <v>0</v>
      </c>
      <c r="S858" s="188">
        <v>0</v>
      </c>
      <c r="T858" s="189">
        <f>S858*H858</f>
        <v>0</v>
      </c>
      <c r="U858" s="34"/>
      <c r="V858" s="34"/>
      <c r="W858" s="34"/>
      <c r="X858" s="34"/>
      <c r="Y858" s="34"/>
      <c r="Z858" s="34"/>
      <c r="AA858" s="34"/>
      <c r="AB858" s="34"/>
      <c r="AC858" s="34"/>
      <c r="AD858" s="34"/>
      <c r="AE858" s="34"/>
      <c r="AR858" s="190" t="s">
        <v>189</v>
      </c>
      <c r="AT858" s="190" t="s">
        <v>199</v>
      </c>
      <c r="AU858" s="190" t="s">
        <v>81</v>
      </c>
      <c r="AY858" s="17" t="s">
        <v>181</v>
      </c>
      <c r="BE858" s="191">
        <f>IF(N858="základní",J858,0)</f>
        <v>0</v>
      </c>
      <c r="BF858" s="191">
        <f>IF(N858="snížená",J858,0)</f>
        <v>0</v>
      </c>
      <c r="BG858" s="191">
        <f>IF(N858="zákl. přenesená",J858,0)</f>
        <v>0</v>
      </c>
      <c r="BH858" s="191">
        <f>IF(N858="sníž. přenesená",J858,0)</f>
        <v>0</v>
      </c>
      <c r="BI858" s="191">
        <f>IF(N858="nulová",J858,0)</f>
        <v>0</v>
      </c>
      <c r="BJ858" s="17" t="s">
        <v>79</v>
      </c>
      <c r="BK858" s="191">
        <f>ROUND(I858*H858,2)</f>
        <v>0</v>
      </c>
      <c r="BL858" s="17" t="s">
        <v>189</v>
      </c>
      <c r="BM858" s="190" t="s">
        <v>1330</v>
      </c>
    </row>
    <row r="859" spans="2:51" s="13" customFormat="1" ht="12">
      <c r="B859" s="192"/>
      <c r="C859" s="193"/>
      <c r="D859" s="194" t="s">
        <v>191</v>
      </c>
      <c r="E859" s="195" t="s">
        <v>19</v>
      </c>
      <c r="F859" s="196" t="s">
        <v>999</v>
      </c>
      <c r="G859" s="193"/>
      <c r="H859" s="195" t="s">
        <v>19</v>
      </c>
      <c r="I859" s="197"/>
      <c r="J859" s="193"/>
      <c r="K859" s="193"/>
      <c r="L859" s="198"/>
      <c r="M859" s="199"/>
      <c r="N859" s="200"/>
      <c r="O859" s="200"/>
      <c r="P859" s="200"/>
      <c r="Q859" s="200"/>
      <c r="R859" s="200"/>
      <c r="S859" s="200"/>
      <c r="T859" s="201"/>
      <c r="AT859" s="202" t="s">
        <v>191</v>
      </c>
      <c r="AU859" s="202" t="s">
        <v>81</v>
      </c>
      <c r="AV859" s="13" t="s">
        <v>79</v>
      </c>
      <c r="AW859" s="13" t="s">
        <v>32</v>
      </c>
      <c r="AX859" s="13" t="s">
        <v>71</v>
      </c>
      <c r="AY859" s="202" t="s">
        <v>181</v>
      </c>
    </row>
    <row r="860" spans="2:51" s="14" customFormat="1" ht="12">
      <c r="B860" s="203"/>
      <c r="C860" s="204"/>
      <c r="D860" s="194" t="s">
        <v>191</v>
      </c>
      <c r="E860" s="205" t="s">
        <v>19</v>
      </c>
      <c r="F860" s="206" t="s">
        <v>81</v>
      </c>
      <c r="G860" s="204"/>
      <c r="H860" s="207">
        <v>2</v>
      </c>
      <c r="I860" s="208"/>
      <c r="J860" s="204"/>
      <c r="K860" s="204"/>
      <c r="L860" s="209"/>
      <c r="M860" s="210"/>
      <c r="N860" s="211"/>
      <c r="O860" s="211"/>
      <c r="P860" s="211"/>
      <c r="Q860" s="211"/>
      <c r="R860" s="211"/>
      <c r="S860" s="211"/>
      <c r="T860" s="212"/>
      <c r="AT860" s="213" t="s">
        <v>191</v>
      </c>
      <c r="AU860" s="213" t="s">
        <v>81</v>
      </c>
      <c r="AV860" s="14" t="s">
        <v>81</v>
      </c>
      <c r="AW860" s="14" t="s">
        <v>32</v>
      </c>
      <c r="AX860" s="14" t="s">
        <v>71</v>
      </c>
      <c r="AY860" s="213" t="s">
        <v>181</v>
      </c>
    </row>
    <row r="861" spans="2:51" s="15" customFormat="1" ht="12">
      <c r="B861" s="214"/>
      <c r="C861" s="215"/>
      <c r="D861" s="194" t="s">
        <v>191</v>
      </c>
      <c r="E861" s="216" t="s">
        <v>19</v>
      </c>
      <c r="F861" s="217" t="s">
        <v>196</v>
      </c>
      <c r="G861" s="215"/>
      <c r="H861" s="218">
        <v>2</v>
      </c>
      <c r="I861" s="219"/>
      <c r="J861" s="215"/>
      <c r="K861" s="215"/>
      <c r="L861" s="220"/>
      <c r="M861" s="221"/>
      <c r="N861" s="222"/>
      <c r="O861" s="222"/>
      <c r="P861" s="222"/>
      <c r="Q861" s="222"/>
      <c r="R861" s="222"/>
      <c r="S861" s="222"/>
      <c r="T861" s="223"/>
      <c r="AT861" s="224" t="s">
        <v>191</v>
      </c>
      <c r="AU861" s="224" t="s">
        <v>81</v>
      </c>
      <c r="AV861" s="15" t="s">
        <v>189</v>
      </c>
      <c r="AW861" s="15" t="s">
        <v>32</v>
      </c>
      <c r="AX861" s="15" t="s">
        <v>79</v>
      </c>
      <c r="AY861" s="224" t="s">
        <v>181</v>
      </c>
    </row>
    <row r="862" spans="1:65" s="2" customFormat="1" ht="168" customHeight="1">
      <c r="A862" s="34"/>
      <c r="B862" s="35"/>
      <c r="C862" s="225" t="s">
        <v>1331</v>
      </c>
      <c r="D862" s="225" t="s">
        <v>199</v>
      </c>
      <c r="E862" s="226" t="s">
        <v>1332</v>
      </c>
      <c r="F862" s="227" t="s">
        <v>1333</v>
      </c>
      <c r="G862" s="228" t="s">
        <v>223</v>
      </c>
      <c r="H862" s="229">
        <v>214</v>
      </c>
      <c r="I862" s="230"/>
      <c r="J862" s="231">
        <f>ROUND(I862*H862,2)</f>
        <v>0</v>
      </c>
      <c r="K862" s="227" t="s">
        <v>187</v>
      </c>
      <c r="L862" s="39"/>
      <c r="M862" s="232" t="s">
        <v>19</v>
      </c>
      <c r="N862" s="233" t="s">
        <v>42</v>
      </c>
      <c r="O862" s="64"/>
      <c r="P862" s="188">
        <f>O862*H862</f>
        <v>0</v>
      </c>
      <c r="Q862" s="188">
        <v>0</v>
      </c>
      <c r="R862" s="188">
        <f>Q862*H862</f>
        <v>0</v>
      </c>
      <c r="S862" s="188">
        <v>0</v>
      </c>
      <c r="T862" s="189">
        <f>S862*H862</f>
        <v>0</v>
      </c>
      <c r="U862" s="34"/>
      <c r="V862" s="34"/>
      <c r="W862" s="34"/>
      <c r="X862" s="34"/>
      <c r="Y862" s="34"/>
      <c r="Z862" s="34"/>
      <c r="AA862" s="34"/>
      <c r="AB862" s="34"/>
      <c r="AC862" s="34"/>
      <c r="AD862" s="34"/>
      <c r="AE862" s="34"/>
      <c r="AR862" s="190" t="s">
        <v>189</v>
      </c>
      <c r="AT862" s="190" t="s">
        <v>199</v>
      </c>
      <c r="AU862" s="190" t="s">
        <v>81</v>
      </c>
      <c r="AY862" s="17" t="s">
        <v>181</v>
      </c>
      <c r="BE862" s="191">
        <f>IF(N862="základní",J862,0)</f>
        <v>0</v>
      </c>
      <c r="BF862" s="191">
        <f>IF(N862="snížená",J862,0)</f>
        <v>0</v>
      </c>
      <c r="BG862" s="191">
        <f>IF(N862="zákl. přenesená",J862,0)</f>
        <v>0</v>
      </c>
      <c r="BH862" s="191">
        <f>IF(N862="sníž. přenesená",J862,0)</f>
        <v>0</v>
      </c>
      <c r="BI862" s="191">
        <f>IF(N862="nulová",J862,0)</f>
        <v>0</v>
      </c>
      <c r="BJ862" s="17" t="s">
        <v>79</v>
      </c>
      <c r="BK862" s="191">
        <f>ROUND(I862*H862,2)</f>
        <v>0</v>
      </c>
      <c r="BL862" s="17" t="s">
        <v>189</v>
      </c>
      <c r="BM862" s="190" t="s">
        <v>1334</v>
      </c>
    </row>
    <row r="863" spans="2:51" s="14" customFormat="1" ht="12">
      <c r="B863" s="203"/>
      <c r="C863" s="204"/>
      <c r="D863" s="194" t="s">
        <v>191</v>
      </c>
      <c r="E863" s="205" t="s">
        <v>19</v>
      </c>
      <c r="F863" s="206" t="s">
        <v>1335</v>
      </c>
      <c r="G863" s="204"/>
      <c r="H863" s="207">
        <v>214</v>
      </c>
      <c r="I863" s="208"/>
      <c r="J863" s="204"/>
      <c r="K863" s="204"/>
      <c r="L863" s="209"/>
      <c r="M863" s="210"/>
      <c r="N863" s="211"/>
      <c r="O863" s="211"/>
      <c r="P863" s="211"/>
      <c r="Q863" s="211"/>
      <c r="R863" s="211"/>
      <c r="S863" s="211"/>
      <c r="T863" s="212"/>
      <c r="AT863" s="213" t="s">
        <v>191</v>
      </c>
      <c r="AU863" s="213" t="s">
        <v>81</v>
      </c>
      <c r="AV863" s="14" t="s">
        <v>81</v>
      </c>
      <c r="AW863" s="14" t="s">
        <v>32</v>
      </c>
      <c r="AX863" s="14" t="s">
        <v>71</v>
      </c>
      <c r="AY863" s="213" t="s">
        <v>181</v>
      </c>
    </row>
    <row r="864" spans="2:51" s="15" customFormat="1" ht="12">
      <c r="B864" s="214"/>
      <c r="C864" s="215"/>
      <c r="D864" s="194" t="s">
        <v>191</v>
      </c>
      <c r="E864" s="216" t="s">
        <v>19</v>
      </c>
      <c r="F864" s="217" t="s">
        <v>196</v>
      </c>
      <c r="G864" s="215"/>
      <c r="H864" s="218">
        <v>214</v>
      </c>
      <c r="I864" s="219"/>
      <c r="J864" s="215"/>
      <c r="K864" s="215"/>
      <c r="L864" s="220"/>
      <c r="M864" s="221"/>
      <c r="N864" s="222"/>
      <c r="O864" s="222"/>
      <c r="P864" s="222"/>
      <c r="Q864" s="222"/>
      <c r="R864" s="222"/>
      <c r="S864" s="222"/>
      <c r="T864" s="223"/>
      <c r="AT864" s="224" t="s">
        <v>191</v>
      </c>
      <c r="AU864" s="224" t="s">
        <v>81</v>
      </c>
      <c r="AV864" s="15" t="s">
        <v>189</v>
      </c>
      <c r="AW864" s="15" t="s">
        <v>32</v>
      </c>
      <c r="AX864" s="15" t="s">
        <v>79</v>
      </c>
      <c r="AY864" s="224" t="s">
        <v>181</v>
      </c>
    </row>
    <row r="865" spans="1:65" s="2" customFormat="1" ht="180.75" customHeight="1">
      <c r="A865" s="34"/>
      <c r="B865" s="35"/>
      <c r="C865" s="225" t="s">
        <v>1336</v>
      </c>
      <c r="D865" s="225" t="s">
        <v>199</v>
      </c>
      <c r="E865" s="226" t="s">
        <v>1337</v>
      </c>
      <c r="F865" s="227" t="s">
        <v>1338</v>
      </c>
      <c r="G865" s="228" t="s">
        <v>223</v>
      </c>
      <c r="H865" s="229">
        <v>129</v>
      </c>
      <c r="I865" s="230"/>
      <c r="J865" s="231">
        <f>ROUND(I865*H865,2)</f>
        <v>0</v>
      </c>
      <c r="K865" s="227" t="s">
        <v>187</v>
      </c>
      <c r="L865" s="39"/>
      <c r="M865" s="232" t="s">
        <v>19</v>
      </c>
      <c r="N865" s="233" t="s">
        <v>42</v>
      </c>
      <c r="O865" s="64"/>
      <c r="P865" s="188">
        <f>O865*H865</f>
        <v>0</v>
      </c>
      <c r="Q865" s="188">
        <v>0</v>
      </c>
      <c r="R865" s="188">
        <f>Q865*H865</f>
        <v>0</v>
      </c>
      <c r="S865" s="188">
        <v>0</v>
      </c>
      <c r="T865" s="189">
        <f>S865*H865</f>
        <v>0</v>
      </c>
      <c r="U865" s="34"/>
      <c r="V865" s="34"/>
      <c r="W865" s="34"/>
      <c r="X865" s="34"/>
      <c r="Y865" s="34"/>
      <c r="Z865" s="34"/>
      <c r="AA865" s="34"/>
      <c r="AB865" s="34"/>
      <c r="AC865" s="34"/>
      <c r="AD865" s="34"/>
      <c r="AE865" s="34"/>
      <c r="AR865" s="190" t="s">
        <v>189</v>
      </c>
      <c r="AT865" s="190" t="s">
        <v>199</v>
      </c>
      <c r="AU865" s="190" t="s">
        <v>81</v>
      </c>
      <c r="AY865" s="17" t="s">
        <v>181</v>
      </c>
      <c r="BE865" s="191">
        <f>IF(N865="základní",J865,0)</f>
        <v>0</v>
      </c>
      <c r="BF865" s="191">
        <f>IF(N865="snížená",J865,0)</f>
        <v>0</v>
      </c>
      <c r="BG865" s="191">
        <f>IF(N865="zákl. přenesená",J865,0)</f>
        <v>0</v>
      </c>
      <c r="BH865" s="191">
        <f>IF(N865="sníž. přenesená",J865,0)</f>
        <v>0</v>
      </c>
      <c r="BI865" s="191">
        <f>IF(N865="nulová",J865,0)</f>
        <v>0</v>
      </c>
      <c r="BJ865" s="17" t="s">
        <v>79</v>
      </c>
      <c r="BK865" s="191">
        <f>ROUND(I865*H865,2)</f>
        <v>0</v>
      </c>
      <c r="BL865" s="17" t="s">
        <v>189</v>
      </c>
      <c r="BM865" s="190" t="s">
        <v>1339</v>
      </c>
    </row>
    <row r="866" spans="2:51" s="14" customFormat="1" ht="12">
      <c r="B866" s="203"/>
      <c r="C866" s="204"/>
      <c r="D866" s="194" t="s">
        <v>191</v>
      </c>
      <c r="E866" s="205" t="s">
        <v>19</v>
      </c>
      <c r="F866" s="206" t="s">
        <v>1340</v>
      </c>
      <c r="G866" s="204"/>
      <c r="H866" s="207">
        <v>129</v>
      </c>
      <c r="I866" s="208"/>
      <c r="J866" s="204"/>
      <c r="K866" s="204"/>
      <c r="L866" s="209"/>
      <c r="M866" s="210"/>
      <c r="N866" s="211"/>
      <c r="O866" s="211"/>
      <c r="P866" s="211"/>
      <c r="Q866" s="211"/>
      <c r="R866" s="211"/>
      <c r="S866" s="211"/>
      <c r="T866" s="212"/>
      <c r="AT866" s="213" t="s">
        <v>191</v>
      </c>
      <c r="AU866" s="213" t="s">
        <v>81</v>
      </c>
      <c r="AV866" s="14" t="s">
        <v>81</v>
      </c>
      <c r="AW866" s="14" t="s">
        <v>32</v>
      </c>
      <c r="AX866" s="14" t="s">
        <v>71</v>
      </c>
      <c r="AY866" s="213" t="s">
        <v>181</v>
      </c>
    </row>
    <row r="867" spans="2:51" s="15" customFormat="1" ht="12">
      <c r="B867" s="214"/>
      <c r="C867" s="215"/>
      <c r="D867" s="194" t="s">
        <v>191</v>
      </c>
      <c r="E867" s="216" t="s">
        <v>19</v>
      </c>
      <c r="F867" s="217" t="s">
        <v>196</v>
      </c>
      <c r="G867" s="215"/>
      <c r="H867" s="218">
        <v>129</v>
      </c>
      <c r="I867" s="219"/>
      <c r="J867" s="215"/>
      <c r="K867" s="215"/>
      <c r="L867" s="220"/>
      <c r="M867" s="221"/>
      <c r="N867" s="222"/>
      <c r="O867" s="222"/>
      <c r="P867" s="222"/>
      <c r="Q867" s="222"/>
      <c r="R867" s="222"/>
      <c r="S867" s="222"/>
      <c r="T867" s="223"/>
      <c r="AT867" s="224" t="s">
        <v>191</v>
      </c>
      <c r="AU867" s="224" t="s">
        <v>81</v>
      </c>
      <c r="AV867" s="15" t="s">
        <v>189</v>
      </c>
      <c r="AW867" s="15" t="s">
        <v>32</v>
      </c>
      <c r="AX867" s="15" t="s">
        <v>79</v>
      </c>
      <c r="AY867" s="224" t="s">
        <v>181</v>
      </c>
    </row>
    <row r="868" spans="1:65" s="2" customFormat="1" ht="180.75" customHeight="1">
      <c r="A868" s="34"/>
      <c r="B868" s="35"/>
      <c r="C868" s="225" t="s">
        <v>1071</v>
      </c>
      <c r="D868" s="225" t="s">
        <v>199</v>
      </c>
      <c r="E868" s="226" t="s">
        <v>1341</v>
      </c>
      <c r="F868" s="227" t="s">
        <v>1342</v>
      </c>
      <c r="G868" s="228" t="s">
        <v>223</v>
      </c>
      <c r="H868" s="229">
        <v>68</v>
      </c>
      <c r="I868" s="230"/>
      <c r="J868" s="231">
        <f>ROUND(I868*H868,2)</f>
        <v>0</v>
      </c>
      <c r="K868" s="227" t="s">
        <v>187</v>
      </c>
      <c r="L868" s="39"/>
      <c r="M868" s="232" t="s">
        <v>19</v>
      </c>
      <c r="N868" s="233" t="s">
        <v>42</v>
      </c>
      <c r="O868" s="64"/>
      <c r="P868" s="188">
        <f>O868*H868</f>
        <v>0</v>
      </c>
      <c r="Q868" s="188">
        <v>0</v>
      </c>
      <c r="R868" s="188">
        <f>Q868*H868</f>
        <v>0</v>
      </c>
      <c r="S868" s="188">
        <v>0</v>
      </c>
      <c r="T868" s="189">
        <f>S868*H868</f>
        <v>0</v>
      </c>
      <c r="U868" s="34"/>
      <c r="V868" s="34"/>
      <c r="W868" s="34"/>
      <c r="X868" s="34"/>
      <c r="Y868" s="34"/>
      <c r="Z868" s="34"/>
      <c r="AA868" s="34"/>
      <c r="AB868" s="34"/>
      <c r="AC868" s="34"/>
      <c r="AD868" s="34"/>
      <c r="AE868" s="34"/>
      <c r="AR868" s="190" t="s">
        <v>189</v>
      </c>
      <c r="AT868" s="190" t="s">
        <v>199</v>
      </c>
      <c r="AU868" s="190" t="s">
        <v>81</v>
      </c>
      <c r="AY868" s="17" t="s">
        <v>181</v>
      </c>
      <c r="BE868" s="191">
        <f>IF(N868="základní",J868,0)</f>
        <v>0</v>
      </c>
      <c r="BF868" s="191">
        <f>IF(N868="snížená",J868,0)</f>
        <v>0</v>
      </c>
      <c r="BG868" s="191">
        <f>IF(N868="zákl. přenesená",J868,0)</f>
        <v>0</v>
      </c>
      <c r="BH868" s="191">
        <f>IF(N868="sníž. přenesená",J868,0)</f>
        <v>0</v>
      </c>
      <c r="BI868" s="191">
        <f>IF(N868="nulová",J868,0)</f>
        <v>0</v>
      </c>
      <c r="BJ868" s="17" t="s">
        <v>79</v>
      </c>
      <c r="BK868" s="191">
        <f>ROUND(I868*H868,2)</f>
        <v>0</v>
      </c>
      <c r="BL868" s="17" t="s">
        <v>189</v>
      </c>
      <c r="BM868" s="190" t="s">
        <v>1343</v>
      </c>
    </row>
    <row r="869" spans="2:51" s="14" customFormat="1" ht="12">
      <c r="B869" s="203"/>
      <c r="C869" s="204"/>
      <c r="D869" s="194" t="s">
        <v>191</v>
      </c>
      <c r="E869" s="205" t="s">
        <v>19</v>
      </c>
      <c r="F869" s="206" t="s">
        <v>1275</v>
      </c>
      <c r="G869" s="204"/>
      <c r="H869" s="207">
        <v>68</v>
      </c>
      <c r="I869" s="208"/>
      <c r="J869" s="204"/>
      <c r="K869" s="204"/>
      <c r="L869" s="209"/>
      <c r="M869" s="210"/>
      <c r="N869" s="211"/>
      <c r="O869" s="211"/>
      <c r="P869" s="211"/>
      <c r="Q869" s="211"/>
      <c r="R869" s="211"/>
      <c r="S869" s="211"/>
      <c r="T869" s="212"/>
      <c r="AT869" s="213" t="s">
        <v>191</v>
      </c>
      <c r="AU869" s="213" t="s">
        <v>81</v>
      </c>
      <c r="AV869" s="14" t="s">
        <v>81</v>
      </c>
      <c r="AW869" s="14" t="s">
        <v>32</v>
      </c>
      <c r="AX869" s="14" t="s">
        <v>71</v>
      </c>
      <c r="AY869" s="213" t="s">
        <v>181</v>
      </c>
    </row>
    <row r="870" spans="2:51" s="15" customFormat="1" ht="12">
      <c r="B870" s="214"/>
      <c r="C870" s="215"/>
      <c r="D870" s="194" t="s">
        <v>191</v>
      </c>
      <c r="E870" s="216" t="s">
        <v>19</v>
      </c>
      <c r="F870" s="217" t="s">
        <v>196</v>
      </c>
      <c r="G870" s="215"/>
      <c r="H870" s="218">
        <v>68</v>
      </c>
      <c r="I870" s="219"/>
      <c r="J870" s="215"/>
      <c r="K870" s="215"/>
      <c r="L870" s="220"/>
      <c r="M870" s="221"/>
      <c r="N870" s="222"/>
      <c r="O870" s="222"/>
      <c r="P870" s="222"/>
      <c r="Q870" s="222"/>
      <c r="R870" s="222"/>
      <c r="S870" s="222"/>
      <c r="T870" s="223"/>
      <c r="AT870" s="224" t="s">
        <v>191</v>
      </c>
      <c r="AU870" s="224" t="s">
        <v>81</v>
      </c>
      <c r="AV870" s="15" t="s">
        <v>189</v>
      </c>
      <c r="AW870" s="15" t="s">
        <v>32</v>
      </c>
      <c r="AX870" s="15" t="s">
        <v>79</v>
      </c>
      <c r="AY870" s="224" t="s">
        <v>181</v>
      </c>
    </row>
    <row r="871" spans="1:65" s="2" customFormat="1" ht="168" customHeight="1">
      <c r="A871" s="34"/>
      <c r="B871" s="35"/>
      <c r="C871" s="225" t="s">
        <v>1344</v>
      </c>
      <c r="D871" s="225" t="s">
        <v>199</v>
      </c>
      <c r="E871" s="226" t="s">
        <v>1345</v>
      </c>
      <c r="F871" s="227" t="s">
        <v>1346</v>
      </c>
      <c r="G871" s="228" t="s">
        <v>223</v>
      </c>
      <c r="H871" s="229">
        <v>480</v>
      </c>
      <c r="I871" s="230"/>
      <c r="J871" s="231">
        <f>ROUND(I871*H871,2)</f>
        <v>0</v>
      </c>
      <c r="K871" s="227" t="s">
        <v>187</v>
      </c>
      <c r="L871" s="39"/>
      <c r="M871" s="232" t="s">
        <v>19</v>
      </c>
      <c r="N871" s="233" t="s">
        <v>42</v>
      </c>
      <c r="O871" s="64"/>
      <c r="P871" s="188">
        <f>O871*H871</f>
        <v>0</v>
      </c>
      <c r="Q871" s="188">
        <v>0</v>
      </c>
      <c r="R871" s="188">
        <f>Q871*H871</f>
        <v>0</v>
      </c>
      <c r="S871" s="188">
        <v>0</v>
      </c>
      <c r="T871" s="189">
        <f>S871*H871</f>
        <v>0</v>
      </c>
      <c r="U871" s="34"/>
      <c r="V871" s="34"/>
      <c r="W871" s="34"/>
      <c r="X871" s="34"/>
      <c r="Y871" s="34"/>
      <c r="Z871" s="34"/>
      <c r="AA871" s="34"/>
      <c r="AB871" s="34"/>
      <c r="AC871" s="34"/>
      <c r="AD871" s="34"/>
      <c r="AE871" s="34"/>
      <c r="AR871" s="190" t="s">
        <v>189</v>
      </c>
      <c r="AT871" s="190" t="s">
        <v>199</v>
      </c>
      <c r="AU871" s="190" t="s">
        <v>81</v>
      </c>
      <c r="AY871" s="17" t="s">
        <v>181</v>
      </c>
      <c r="BE871" s="191">
        <f>IF(N871="základní",J871,0)</f>
        <v>0</v>
      </c>
      <c r="BF871" s="191">
        <f>IF(N871="snížená",J871,0)</f>
        <v>0</v>
      </c>
      <c r="BG871" s="191">
        <f>IF(N871="zákl. přenesená",J871,0)</f>
        <v>0</v>
      </c>
      <c r="BH871" s="191">
        <f>IF(N871="sníž. přenesená",J871,0)</f>
        <v>0</v>
      </c>
      <c r="BI871" s="191">
        <f>IF(N871="nulová",J871,0)</f>
        <v>0</v>
      </c>
      <c r="BJ871" s="17" t="s">
        <v>79</v>
      </c>
      <c r="BK871" s="191">
        <f>ROUND(I871*H871,2)</f>
        <v>0</v>
      </c>
      <c r="BL871" s="17" t="s">
        <v>189</v>
      </c>
      <c r="BM871" s="190" t="s">
        <v>1347</v>
      </c>
    </row>
    <row r="872" spans="2:51" s="13" customFormat="1" ht="12">
      <c r="B872" s="192"/>
      <c r="C872" s="193"/>
      <c r="D872" s="194" t="s">
        <v>191</v>
      </c>
      <c r="E872" s="195" t="s">
        <v>19</v>
      </c>
      <c r="F872" s="196" t="s">
        <v>1348</v>
      </c>
      <c r="G872" s="193"/>
      <c r="H872" s="195" t="s">
        <v>19</v>
      </c>
      <c r="I872" s="197"/>
      <c r="J872" s="193"/>
      <c r="K872" s="193"/>
      <c r="L872" s="198"/>
      <c r="M872" s="199"/>
      <c r="N872" s="200"/>
      <c r="O872" s="200"/>
      <c r="P872" s="200"/>
      <c r="Q872" s="200"/>
      <c r="R872" s="200"/>
      <c r="S872" s="200"/>
      <c r="T872" s="201"/>
      <c r="AT872" s="202" t="s">
        <v>191</v>
      </c>
      <c r="AU872" s="202" t="s">
        <v>81</v>
      </c>
      <c r="AV872" s="13" t="s">
        <v>79</v>
      </c>
      <c r="AW872" s="13" t="s">
        <v>32</v>
      </c>
      <c r="AX872" s="13" t="s">
        <v>71</v>
      </c>
      <c r="AY872" s="202" t="s">
        <v>181</v>
      </c>
    </row>
    <row r="873" spans="2:51" s="14" customFormat="1" ht="12">
      <c r="B873" s="203"/>
      <c r="C873" s="204"/>
      <c r="D873" s="194" t="s">
        <v>191</v>
      </c>
      <c r="E873" s="205" t="s">
        <v>19</v>
      </c>
      <c r="F873" s="206" t="s">
        <v>1004</v>
      </c>
      <c r="G873" s="204"/>
      <c r="H873" s="207">
        <v>25</v>
      </c>
      <c r="I873" s="208"/>
      <c r="J873" s="204"/>
      <c r="K873" s="204"/>
      <c r="L873" s="209"/>
      <c r="M873" s="210"/>
      <c r="N873" s="211"/>
      <c r="O873" s="211"/>
      <c r="P873" s="211"/>
      <c r="Q873" s="211"/>
      <c r="R873" s="211"/>
      <c r="S873" s="211"/>
      <c r="T873" s="212"/>
      <c r="AT873" s="213" t="s">
        <v>191</v>
      </c>
      <c r="AU873" s="213" t="s">
        <v>81</v>
      </c>
      <c r="AV873" s="14" t="s">
        <v>81</v>
      </c>
      <c r="AW873" s="14" t="s">
        <v>32</v>
      </c>
      <c r="AX873" s="14" t="s">
        <v>71</v>
      </c>
      <c r="AY873" s="213" t="s">
        <v>181</v>
      </c>
    </row>
    <row r="874" spans="2:51" s="14" customFormat="1" ht="12">
      <c r="B874" s="203"/>
      <c r="C874" s="204"/>
      <c r="D874" s="194" t="s">
        <v>191</v>
      </c>
      <c r="E874" s="205" t="s">
        <v>19</v>
      </c>
      <c r="F874" s="206" t="s">
        <v>1005</v>
      </c>
      <c r="G874" s="204"/>
      <c r="H874" s="207">
        <v>9</v>
      </c>
      <c r="I874" s="208"/>
      <c r="J874" s="204"/>
      <c r="K874" s="204"/>
      <c r="L874" s="209"/>
      <c r="M874" s="210"/>
      <c r="N874" s="211"/>
      <c r="O874" s="211"/>
      <c r="P874" s="211"/>
      <c r="Q874" s="211"/>
      <c r="R874" s="211"/>
      <c r="S874" s="211"/>
      <c r="T874" s="212"/>
      <c r="AT874" s="213" t="s">
        <v>191</v>
      </c>
      <c r="AU874" s="213" t="s">
        <v>81</v>
      </c>
      <c r="AV874" s="14" t="s">
        <v>81</v>
      </c>
      <c r="AW874" s="14" t="s">
        <v>32</v>
      </c>
      <c r="AX874" s="14" t="s">
        <v>71</v>
      </c>
      <c r="AY874" s="213" t="s">
        <v>181</v>
      </c>
    </row>
    <row r="875" spans="2:51" s="13" customFormat="1" ht="12">
      <c r="B875" s="192"/>
      <c r="C875" s="193"/>
      <c r="D875" s="194" t="s">
        <v>191</v>
      </c>
      <c r="E875" s="195" t="s">
        <v>19</v>
      </c>
      <c r="F875" s="196" t="s">
        <v>1006</v>
      </c>
      <c r="G875" s="193"/>
      <c r="H875" s="195" t="s">
        <v>19</v>
      </c>
      <c r="I875" s="197"/>
      <c r="J875" s="193"/>
      <c r="K875" s="193"/>
      <c r="L875" s="198"/>
      <c r="M875" s="199"/>
      <c r="N875" s="200"/>
      <c r="O875" s="200"/>
      <c r="P875" s="200"/>
      <c r="Q875" s="200"/>
      <c r="R875" s="200"/>
      <c r="S875" s="200"/>
      <c r="T875" s="201"/>
      <c r="AT875" s="202" t="s">
        <v>191</v>
      </c>
      <c r="AU875" s="202" t="s">
        <v>81</v>
      </c>
      <c r="AV875" s="13" t="s">
        <v>79</v>
      </c>
      <c r="AW875" s="13" t="s">
        <v>32</v>
      </c>
      <c r="AX875" s="13" t="s">
        <v>71</v>
      </c>
      <c r="AY875" s="202" t="s">
        <v>181</v>
      </c>
    </row>
    <row r="876" spans="2:51" s="14" customFormat="1" ht="12">
      <c r="B876" s="203"/>
      <c r="C876" s="204"/>
      <c r="D876" s="194" t="s">
        <v>191</v>
      </c>
      <c r="E876" s="205" t="s">
        <v>19</v>
      </c>
      <c r="F876" s="206" t="s">
        <v>1007</v>
      </c>
      <c r="G876" s="204"/>
      <c r="H876" s="207">
        <v>54</v>
      </c>
      <c r="I876" s="208"/>
      <c r="J876" s="204"/>
      <c r="K876" s="204"/>
      <c r="L876" s="209"/>
      <c r="M876" s="210"/>
      <c r="N876" s="211"/>
      <c r="O876" s="211"/>
      <c r="P876" s="211"/>
      <c r="Q876" s="211"/>
      <c r="R876" s="211"/>
      <c r="S876" s="211"/>
      <c r="T876" s="212"/>
      <c r="AT876" s="213" t="s">
        <v>191</v>
      </c>
      <c r="AU876" s="213" t="s">
        <v>81</v>
      </c>
      <c r="AV876" s="14" t="s">
        <v>81</v>
      </c>
      <c r="AW876" s="14" t="s">
        <v>32</v>
      </c>
      <c r="AX876" s="14" t="s">
        <v>71</v>
      </c>
      <c r="AY876" s="213" t="s">
        <v>181</v>
      </c>
    </row>
    <row r="877" spans="2:51" s="13" customFormat="1" ht="12">
      <c r="B877" s="192"/>
      <c r="C877" s="193"/>
      <c r="D877" s="194" t="s">
        <v>191</v>
      </c>
      <c r="E877" s="195" t="s">
        <v>19</v>
      </c>
      <c r="F877" s="196" t="s">
        <v>1008</v>
      </c>
      <c r="G877" s="193"/>
      <c r="H877" s="195" t="s">
        <v>19</v>
      </c>
      <c r="I877" s="197"/>
      <c r="J877" s="193"/>
      <c r="K877" s="193"/>
      <c r="L877" s="198"/>
      <c r="M877" s="199"/>
      <c r="N877" s="200"/>
      <c r="O877" s="200"/>
      <c r="P877" s="200"/>
      <c r="Q877" s="200"/>
      <c r="R877" s="200"/>
      <c r="S877" s="200"/>
      <c r="T877" s="201"/>
      <c r="AT877" s="202" t="s">
        <v>191</v>
      </c>
      <c r="AU877" s="202" t="s">
        <v>81</v>
      </c>
      <c r="AV877" s="13" t="s">
        <v>79</v>
      </c>
      <c r="AW877" s="13" t="s">
        <v>32</v>
      </c>
      <c r="AX877" s="13" t="s">
        <v>71</v>
      </c>
      <c r="AY877" s="202" t="s">
        <v>181</v>
      </c>
    </row>
    <row r="878" spans="2:51" s="14" customFormat="1" ht="12">
      <c r="B878" s="203"/>
      <c r="C878" s="204"/>
      <c r="D878" s="194" t="s">
        <v>191</v>
      </c>
      <c r="E878" s="205" t="s">
        <v>19</v>
      </c>
      <c r="F878" s="206" t="s">
        <v>1009</v>
      </c>
      <c r="G878" s="204"/>
      <c r="H878" s="207">
        <v>38</v>
      </c>
      <c r="I878" s="208"/>
      <c r="J878" s="204"/>
      <c r="K878" s="204"/>
      <c r="L878" s="209"/>
      <c r="M878" s="210"/>
      <c r="N878" s="211"/>
      <c r="O878" s="211"/>
      <c r="P878" s="211"/>
      <c r="Q878" s="211"/>
      <c r="R878" s="211"/>
      <c r="S878" s="211"/>
      <c r="T878" s="212"/>
      <c r="AT878" s="213" t="s">
        <v>191</v>
      </c>
      <c r="AU878" s="213" t="s">
        <v>81</v>
      </c>
      <c r="AV878" s="14" t="s">
        <v>81</v>
      </c>
      <c r="AW878" s="14" t="s">
        <v>32</v>
      </c>
      <c r="AX878" s="14" t="s">
        <v>71</v>
      </c>
      <c r="AY878" s="213" t="s">
        <v>181</v>
      </c>
    </row>
    <row r="879" spans="2:51" s="13" customFormat="1" ht="12">
      <c r="B879" s="192"/>
      <c r="C879" s="193"/>
      <c r="D879" s="194" t="s">
        <v>191</v>
      </c>
      <c r="E879" s="195" t="s">
        <v>19</v>
      </c>
      <c r="F879" s="196" t="s">
        <v>1010</v>
      </c>
      <c r="G879" s="193"/>
      <c r="H879" s="195" t="s">
        <v>19</v>
      </c>
      <c r="I879" s="197"/>
      <c r="J879" s="193"/>
      <c r="K879" s="193"/>
      <c r="L879" s="198"/>
      <c r="M879" s="199"/>
      <c r="N879" s="200"/>
      <c r="O879" s="200"/>
      <c r="P879" s="200"/>
      <c r="Q879" s="200"/>
      <c r="R879" s="200"/>
      <c r="S879" s="200"/>
      <c r="T879" s="201"/>
      <c r="AT879" s="202" t="s">
        <v>191</v>
      </c>
      <c r="AU879" s="202" t="s">
        <v>81</v>
      </c>
      <c r="AV879" s="13" t="s">
        <v>79</v>
      </c>
      <c r="AW879" s="13" t="s">
        <v>32</v>
      </c>
      <c r="AX879" s="13" t="s">
        <v>71</v>
      </c>
      <c r="AY879" s="202" t="s">
        <v>181</v>
      </c>
    </row>
    <row r="880" spans="2:51" s="14" customFormat="1" ht="12">
      <c r="B880" s="203"/>
      <c r="C880" s="204"/>
      <c r="D880" s="194" t="s">
        <v>191</v>
      </c>
      <c r="E880" s="205" t="s">
        <v>19</v>
      </c>
      <c r="F880" s="206" t="s">
        <v>1011</v>
      </c>
      <c r="G880" s="204"/>
      <c r="H880" s="207">
        <v>30</v>
      </c>
      <c r="I880" s="208"/>
      <c r="J880" s="204"/>
      <c r="K880" s="204"/>
      <c r="L880" s="209"/>
      <c r="M880" s="210"/>
      <c r="N880" s="211"/>
      <c r="O880" s="211"/>
      <c r="P880" s="211"/>
      <c r="Q880" s="211"/>
      <c r="R880" s="211"/>
      <c r="S880" s="211"/>
      <c r="T880" s="212"/>
      <c r="AT880" s="213" t="s">
        <v>191</v>
      </c>
      <c r="AU880" s="213" t="s">
        <v>81</v>
      </c>
      <c r="AV880" s="14" t="s">
        <v>81</v>
      </c>
      <c r="AW880" s="14" t="s">
        <v>32</v>
      </c>
      <c r="AX880" s="14" t="s">
        <v>71</v>
      </c>
      <c r="AY880" s="213" t="s">
        <v>181</v>
      </c>
    </row>
    <row r="881" spans="2:51" s="13" customFormat="1" ht="12">
      <c r="B881" s="192"/>
      <c r="C881" s="193"/>
      <c r="D881" s="194" t="s">
        <v>191</v>
      </c>
      <c r="E881" s="195" t="s">
        <v>19</v>
      </c>
      <c r="F881" s="196" t="s">
        <v>1012</v>
      </c>
      <c r="G881" s="193"/>
      <c r="H881" s="195" t="s">
        <v>19</v>
      </c>
      <c r="I881" s="197"/>
      <c r="J881" s="193"/>
      <c r="K881" s="193"/>
      <c r="L881" s="198"/>
      <c r="M881" s="199"/>
      <c r="N881" s="200"/>
      <c r="O881" s="200"/>
      <c r="P881" s="200"/>
      <c r="Q881" s="200"/>
      <c r="R881" s="200"/>
      <c r="S881" s="200"/>
      <c r="T881" s="201"/>
      <c r="AT881" s="202" t="s">
        <v>191</v>
      </c>
      <c r="AU881" s="202" t="s">
        <v>81</v>
      </c>
      <c r="AV881" s="13" t="s">
        <v>79</v>
      </c>
      <c r="AW881" s="13" t="s">
        <v>32</v>
      </c>
      <c r="AX881" s="13" t="s">
        <v>71</v>
      </c>
      <c r="AY881" s="202" t="s">
        <v>181</v>
      </c>
    </row>
    <row r="882" spans="2:51" s="14" customFormat="1" ht="12">
      <c r="B882" s="203"/>
      <c r="C882" s="204"/>
      <c r="D882" s="194" t="s">
        <v>191</v>
      </c>
      <c r="E882" s="205" t="s">
        <v>19</v>
      </c>
      <c r="F882" s="206" t="s">
        <v>1013</v>
      </c>
      <c r="G882" s="204"/>
      <c r="H882" s="207">
        <v>21</v>
      </c>
      <c r="I882" s="208"/>
      <c r="J882" s="204"/>
      <c r="K882" s="204"/>
      <c r="L882" s="209"/>
      <c r="M882" s="210"/>
      <c r="N882" s="211"/>
      <c r="O882" s="211"/>
      <c r="P882" s="211"/>
      <c r="Q882" s="211"/>
      <c r="R882" s="211"/>
      <c r="S882" s="211"/>
      <c r="T882" s="212"/>
      <c r="AT882" s="213" t="s">
        <v>191</v>
      </c>
      <c r="AU882" s="213" t="s">
        <v>81</v>
      </c>
      <c r="AV882" s="14" t="s">
        <v>81</v>
      </c>
      <c r="AW882" s="14" t="s">
        <v>32</v>
      </c>
      <c r="AX882" s="14" t="s">
        <v>71</v>
      </c>
      <c r="AY882" s="213" t="s">
        <v>181</v>
      </c>
    </row>
    <row r="883" spans="2:51" s="13" customFormat="1" ht="12">
      <c r="B883" s="192"/>
      <c r="C883" s="193"/>
      <c r="D883" s="194" t="s">
        <v>191</v>
      </c>
      <c r="E883" s="195" t="s">
        <v>19</v>
      </c>
      <c r="F883" s="196" t="s">
        <v>1014</v>
      </c>
      <c r="G883" s="193"/>
      <c r="H883" s="195" t="s">
        <v>19</v>
      </c>
      <c r="I883" s="197"/>
      <c r="J883" s="193"/>
      <c r="K883" s="193"/>
      <c r="L883" s="198"/>
      <c r="M883" s="199"/>
      <c r="N883" s="200"/>
      <c r="O883" s="200"/>
      <c r="P883" s="200"/>
      <c r="Q883" s="200"/>
      <c r="R883" s="200"/>
      <c r="S883" s="200"/>
      <c r="T883" s="201"/>
      <c r="AT883" s="202" t="s">
        <v>191</v>
      </c>
      <c r="AU883" s="202" t="s">
        <v>81</v>
      </c>
      <c r="AV883" s="13" t="s">
        <v>79</v>
      </c>
      <c r="AW883" s="13" t="s">
        <v>32</v>
      </c>
      <c r="AX883" s="13" t="s">
        <v>71</v>
      </c>
      <c r="AY883" s="202" t="s">
        <v>181</v>
      </c>
    </row>
    <row r="884" spans="2:51" s="14" customFormat="1" ht="12">
      <c r="B884" s="203"/>
      <c r="C884" s="204"/>
      <c r="D884" s="194" t="s">
        <v>191</v>
      </c>
      <c r="E884" s="205" t="s">
        <v>19</v>
      </c>
      <c r="F884" s="206" t="s">
        <v>1015</v>
      </c>
      <c r="G884" s="204"/>
      <c r="H884" s="207">
        <v>36</v>
      </c>
      <c r="I884" s="208"/>
      <c r="J884" s="204"/>
      <c r="K884" s="204"/>
      <c r="L884" s="209"/>
      <c r="M884" s="210"/>
      <c r="N884" s="211"/>
      <c r="O884" s="211"/>
      <c r="P884" s="211"/>
      <c r="Q884" s="211"/>
      <c r="R884" s="211"/>
      <c r="S884" s="211"/>
      <c r="T884" s="212"/>
      <c r="AT884" s="213" t="s">
        <v>191</v>
      </c>
      <c r="AU884" s="213" t="s">
        <v>81</v>
      </c>
      <c r="AV884" s="14" t="s">
        <v>81</v>
      </c>
      <c r="AW884" s="14" t="s">
        <v>32</v>
      </c>
      <c r="AX884" s="14" t="s">
        <v>71</v>
      </c>
      <c r="AY884" s="213" t="s">
        <v>181</v>
      </c>
    </row>
    <row r="885" spans="2:51" s="13" customFormat="1" ht="12">
      <c r="B885" s="192"/>
      <c r="C885" s="193"/>
      <c r="D885" s="194" t="s">
        <v>191</v>
      </c>
      <c r="E885" s="195" t="s">
        <v>19</v>
      </c>
      <c r="F885" s="196" t="s">
        <v>1016</v>
      </c>
      <c r="G885" s="193"/>
      <c r="H885" s="195" t="s">
        <v>19</v>
      </c>
      <c r="I885" s="197"/>
      <c r="J885" s="193"/>
      <c r="K885" s="193"/>
      <c r="L885" s="198"/>
      <c r="M885" s="199"/>
      <c r="N885" s="200"/>
      <c r="O885" s="200"/>
      <c r="P885" s="200"/>
      <c r="Q885" s="200"/>
      <c r="R885" s="200"/>
      <c r="S885" s="200"/>
      <c r="T885" s="201"/>
      <c r="AT885" s="202" t="s">
        <v>191</v>
      </c>
      <c r="AU885" s="202" t="s">
        <v>81</v>
      </c>
      <c r="AV885" s="13" t="s">
        <v>79</v>
      </c>
      <c r="AW885" s="13" t="s">
        <v>32</v>
      </c>
      <c r="AX885" s="13" t="s">
        <v>71</v>
      </c>
      <c r="AY885" s="202" t="s">
        <v>181</v>
      </c>
    </row>
    <row r="886" spans="2:51" s="14" customFormat="1" ht="12">
      <c r="B886" s="203"/>
      <c r="C886" s="204"/>
      <c r="D886" s="194" t="s">
        <v>191</v>
      </c>
      <c r="E886" s="205" t="s">
        <v>19</v>
      </c>
      <c r="F886" s="206" t="s">
        <v>1009</v>
      </c>
      <c r="G886" s="204"/>
      <c r="H886" s="207">
        <v>38</v>
      </c>
      <c r="I886" s="208"/>
      <c r="J886" s="204"/>
      <c r="K886" s="204"/>
      <c r="L886" s="209"/>
      <c r="M886" s="210"/>
      <c r="N886" s="211"/>
      <c r="O886" s="211"/>
      <c r="P886" s="211"/>
      <c r="Q886" s="211"/>
      <c r="R886" s="211"/>
      <c r="S886" s="211"/>
      <c r="T886" s="212"/>
      <c r="AT886" s="213" t="s">
        <v>191</v>
      </c>
      <c r="AU886" s="213" t="s">
        <v>81</v>
      </c>
      <c r="AV886" s="14" t="s">
        <v>81</v>
      </c>
      <c r="AW886" s="14" t="s">
        <v>32</v>
      </c>
      <c r="AX886" s="14" t="s">
        <v>71</v>
      </c>
      <c r="AY886" s="213" t="s">
        <v>181</v>
      </c>
    </row>
    <row r="887" spans="2:51" s="13" customFormat="1" ht="12">
      <c r="B887" s="192"/>
      <c r="C887" s="193"/>
      <c r="D887" s="194" t="s">
        <v>191</v>
      </c>
      <c r="E887" s="195" t="s">
        <v>19</v>
      </c>
      <c r="F887" s="196" t="s">
        <v>1017</v>
      </c>
      <c r="G887" s="193"/>
      <c r="H887" s="195" t="s">
        <v>19</v>
      </c>
      <c r="I887" s="197"/>
      <c r="J887" s="193"/>
      <c r="K887" s="193"/>
      <c r="L887" s="198"/>
      <c r="M887" s="199"/>
      <c r="N887" s="200"/>
      <c r="O887" s="200"/>
      <c r="P887" s="200"/>
      <c r="Q887" s="200"/>
      <c r="R887" s="200"/>
      <c r="S887" s="200"/>
      <c r="T887" s="201"/>
      <c r="AT887" s="202" t="s">
        <v>191</v>
      </c>
      <c r="AU887" s="202" t="s">
        <v>81</v>
      </c>
      <c r="AV887" s="13" t="s">
        <v>79</v>
      </c>
      <c r="AW887" s="13" t="s">
        <v>32</v>
      </c>
      <c r="AX887" s="13" t="s">
        <v>71</v>
      </c>
      <c r="AY887" s="202" t="s">
        <v>181</v>
      </c>
    </row>
    <row r="888" spans="2:51" s="14" customFormat="1" ht="12">
      <c r="B888" s="203"/>
      <c r="C888" s="204"/>
      <c r="D888" s="194" t="s">
        <v>191</v>
      </c>
      <c r="E888" s="205" t="s">
        <v>19</v>
      </c>
      <c r="F888" s="206" t="s">
        <v>1018</v>
      </c>
      <c r="G888" s="204"/>
      <c r="H888" s="207">
        <v>80</v>
      </c>
      <c r="I888" s="208"/>
      <c r="J888" s="204"/>
      <c r="K888" s="204"/>
      <c r="L888" s="209"/>
      <c r="M888" s="210"/>
      <c r="N888" s="211"/>
      <c r="O888" s="211"/>
      <c r="P888" s="211"/>
      <c r="Q888" s="211"/>
      <c r="R888" s="211"/>
      <c r="S888" s="211"/>
      <c r="T888" s="212"/>
      <c r="AT888" s="213" t="s">
        <v>191</v>
      </c>
      <c r="AU888" s="213" t="s">
        <v>81</v>
      </c>
      <c r="AV888" s="14" t="s">
        <v>81</v>
      </c>
      <c r="AW888" s="14" t="s">
        <v>32</v>
      </c>
      <c r="AX888" s="14" t="s">
        <v>71</v>
      </c>
      <c r="AY888" s="213" t="s">
        <v>181</v>
      </c>
    </row>
    <row r="889" spans="2:51" s="13" customFormat="1" ht="12">
      <c r="B889" s="192"/>
      <c r="C889" s="193"/>
      <c r="D889" s="194" t="s">
        <v>191</v>
      </c>
      <c r="E889" s="195" t="s">
        <v>19</v>
      </c>
      <c r="F889" s="196" t="s">
        <v>1019</v>
      </c>
      <c r="G889" s="193"/>
      <c r="H889" s="195" t="s">
        <v>19</v>
      </c>
      <c r="I889" s="197"/>
      <c r="J889" s="193"/>
      <c r="K889" s="193"/>
      <c r="L889" s="198"/>
      <c r="M889" s="199"/>
      <c r="N889" s="200"/>
      <c r="O889" s="200"/>
      <c r="P889" s="200"/>
      <c r="Q889" s="200"/>
      <c r="R889" s="200"/>
      <c r="S889" s="200"/>
      <c r="T889" s="201"/>
      <c r="AT889" s="202" t="s">
        <v>191</v>
      </c>
      <c r="AU889" s="202" t="s">
        <v>81</v>
      </c>
      <c r="AV889" s="13" t="s">
        <v>79</v>
      </c>
      <c r="AW889" s="13" t="s">
        <v>32</v>
      </c>
      <c r="AX889" s="13" t="s">
        <v>71</v>
      </c>
      <c r="AY889" s="202" t="s">
        <v>181</v>
      </c>
    </row>
    <row r="890" spans="2:51" s="14" customFormat="1" ht="12">
      <c r="B890" s="203"/>
      <c r="C890" s="204"/>
      <c r="D890" s="194" t="s">
        <v>191</v>
      </c>
      <c r="E890" s="205" t="s">
        <v>19</v>
      </c>
      <c r="F890" s="206" t="s">
        <v>1020</v>
      </c>
      <c r="G890" s="204"/>
      <c r="H890" s="207">
        <v>37</v>
      </c>
      <c r="I890" s="208"/>
      <c r="J890" s="204"/>
      <c r="K890" s="204"/>
      <c r="L890" s="209"/>
      <c r="M890" s="210"/>
      <c r="N890" s="211"/>
      <c r="O890" s="211"/>
      <c r="P890" s="211"/>
      <c r="Q890" s="211"/>
      <c r="R890" s="211"/>
      <c r="S890" s="211"/>
      <c r="T890" s="212"/>
      <c r="AT890" s="213" t="s">
        <v>191</v>
      </c>
      <c r="AU890" s="213" t="s">
        <v>81</v>
      </c>
      <c r="AV890" s="14" t="s">
        <v>81</v>
      </c>
      <c r="AW890" s="14" t="s">
        <v>32</v>
      </c>
      <c r="AX890" s="14" t="s">
        <v>71</v>
      </c>
      <c r="AY890" s="213" t="s">
        <v>181</v>
      </c>
    </row>
    <row r="891" spans="2:51" s="13" customFormat="1" ht="12">
      <c r="B891" s="192"/>
      <c r="C891" s="193"/>
      <c r="D891" s="194" t="s">
        <v>191</v>
      </c>
      <c r="E891" s="195" t="s">
        <v>19</v>
      </c>
      <c r="F891" s="196" t="s">
        <v>1021</v>
      </c>
      <c r="G891" s="193"/>
      <c r="H891" s="195" t="s">
        <v>19</v>
      </c>
      <c r="I891" s="197"/>
      <c r="J891" s="193"/>
      <c r="K891" s="193"/>
      <c r="L891" s="198"/>
      <c r="M891" s="199"/>
      <c r="N891" s="200"/>
      <c r="O891" s="200"/>
      <c r="P891" s="200"/>
      <c r="Q891" s="200"/>
      <c r="R891" s="200"/>
      <c r="S891" s="200"/>
      <c r="T891" s="201"/>
      <c r="AT891" s="202" t="s">
        <v>191</v>
      </c>
      <c r="AU891" s="202" t="s">
        <v>81</v>
      </c>
      <c r="AV891" s="13" t="s">
        <v>79</v>
      </c>
      <c r="AW891" s="13" t="s">
        <v>32</v>
      </c>
      <c r="AX891" s="13" t="s">
        <v>71</v>
      </c>
      <c r="AY891" s="202" t="s">
        <v>181</v>
      </c>
    </row>
    <row r="892" spans="2:51" s="14" customFormat="1" ht="12">
      <c r="B892" s="203"/>
      <c r="C892" s="204"/>
      <c r="D892" s="194" t="s">
        <v>191</v>
      </c>
      <c r="E892" s="205" t="s">
        <v>19</v>
      </c>
      <c r="F892" s="206" t="s">
        <v>1022</v>
      </c>
      <c r="G892" s="204"/>
      <c r="H892" s="207">
        <v>14</v>
      </c>
      <c r="I892" s="208"/>
      <c r="J892" s="204"/>
      <c r="K892" s="204"/>
      <c r="L892" s="209"/>
      <c r="M892" s="210"/>
      <c r="N892" s="211"/>
      <c r="O892" s="211"/>
      <c r="P892" s="211"/>
      <c r="Q892" s="211"/>
      <c r="R892" s="211"/>
      <c r="S892" s="211"/>
      <c r="T892" s="212"/>
      <c r="AT892" s="213" t="s">
        <v>191</v>
      </c>
      <c r="AU892" s="213" t="s">
        <v>81</v>
      </c>
      <c r="AV892" s="14" t="s">
        <v>81</v>
      </c>
      <c r="AW892" s="14" t="s">
        <v>32</v>
      </c>
      <c r="AX892" s="14" t="s">
        <v>71</v>
      </c>
      <c r="AY892" s="213" t="s">
        <v>181</v>
      </c>
    </row>
    <row r="893" spans="2:51" s="13" customFormat="1" ht="12">
      <c r="B893" s="192"/>
      <c r="C893" s="193"/>
      <c r="D893" s="194" t="s">
        <v>191</v>
      </c>
      <c r="E893" s="195" t="s">
        <v>19</v>
      </c>
      <c r="F893" s="196" t="s">
        <v>1349</v>
      </c>
      <c r="G893" s="193"/>
      <c r="H893" s="195" t="s">
        <v>19</v>
      </c>
      <c r="I893" s="197"/>
      <c r="J893" s="193"/>
      <c r="K893" s="193"/>
      <c r="L893" s="198"/>
      <c r="M893" s="199"/>
      <c r="N893" s="200"/>
      <c r="O893" s="200"/>
      <c r="P893" s="200"/>
      <c r="Q893" s="200"/>
      <c r="R893" s="200"/>
      <c r="S893" s="200"/>
      <c r="T893" s="201"/>
      <c r="AT893" s="202" t="s">
        <v>191</v>
      </c>
      <c r="AU893" s="202" t="s">
        <v>81</v>
      </c>
      <c r="AV893" s="13" t="s">
        <v>79</v>
      </c>
      <c r="AW893" s="13" t="s">
        <v>32</v>
      </c>
      <c r="AX893" s="13" t="s">
        <v>71</v>
      </c>
      <c r="AY893" s="202" t="s">
        <v>181</v>
      </c>
    </row>
    <row r="894" spans="2:51" s="14" customFormat="1" ht="12">
      <c r="B894" s="203"/>
      <c r="C894" s="204"/>
      <c r="D894" s="194" t="s">
        <v>191</v>
      </c>
      <c r="E894" s="205" t="s">
        <v>19</v>
      </c>
      <c r="F894" s="206" t="s">
        <v>1350</v>
      </c>
      <c r="G894" s="204"/>
      <c r="H894" s="207">
        <v>2</v>
      </c>
      <c r="I894" s="208"/>
      <c r="J894" s="204"/>
      <c r="K894" s="204"/>
      <c r="L894" s="209"/>
      <c r="M894" s="210"/>
      <c r="N894" s="211"/>
      <c r="O894" s="211"/>
      <c r="P894" s="211"/>
      <c r="Q894" s="211"/>
      <c r="R894" s="211"/>
      <c r="S894" s="211"/>
      <c r="T894" s="212"/>
      <c r="AT894" s="213" t="s">
        <v>191</v>
      </c>
      <c r="AU894" s="213" t="s">
        <v>81</v>
      </c>
      <c r="AV894" s="14" t="s">
        <v>81</v>
      </c>
      <c r="AW894" s="14" t="s">
        <v>32</v>
      </c>
      <c r="AX894" s="14" t="s">
        <v>71</v>
      </c>
      <c r="AY894" s="213" t="s">
        <v>181</v>
      </c>
    </row>
    <row r="895" spans="2:51" s="13" customFormat="1" ht="12">
      <c r="B895" s="192"/>
      <c r="C895" s="193"/>
      <c r="D895" s="194" t="s">
        <v>191</v>
      </c>
      <c r="E895" s="195" t="s">
        <v>19</v>
      </c>
      <c r="F895" s="196" t="s">
        <v>1025</v>
      </c>
      <c r="G895" s="193"/>
      <c r="H895" s="195" t="s">
        <v>19</v>
      </c>
      <c r="I895" s="197"/>
      <c r="J895" s="193"/>
      <c r="K895" s="193"/>
      <c r="L895" s="198"/>
      <c r="M895" s="199"/>
      <c r="N895" s="200"/>
      <c r="O895" s="200"/>
      <c r="P895" s="200"/>
      <c r="Q895" s="200"/>
      <c r="R895" s="200"/>
      <c r="S895" s="200"/>
      <c r="T895" s="201"/>
      <c r="AT895" s="202" t="s">
        <v>191</v>
      </c>
      <c r="AU895" s="202" t="s">
        <v>81</v>
      </c>
      <c r="AV895" s="13" t="s">
        <v>79</v>
      </c>
      <c r="AW895" s="13" t="s">
        <v>32</v>
      </c>
      <c r="AX895" s="13" t="s">
        <v>71</v>
      </c>
      <c r="AY895" s="202" t="s">
        <v>181</v>
      </c>
    </row>
    <row r="896" spans="2:51" s="14" customFormat="1" ht="12">
      <c r="B896" s="203"/>
      <c r="C896" s="204"/>
      <c r="D896" s="194" t="s">
        <v>191</v>
      </c>
      <c r="E896" s="205" t="s">
        <v>19</v>
      </c>
      <c r="F896" s="206" t="s">
        <v>1026</v>
      </c>
      <c r="G896" s="204"/>
      <c r="H896" s="207">
        <v>35</v>
      </c>
      <c r="I896" s="208"/>
      <c r="J896" s="204"/>
      <c r="K896" s="204"/>
      <c r="L896" s="209"/>
      <c r="M896" s="210"/>
      <c r="N896" s="211"/>
      <c r="O896" s="211"/>
      <c r="P896" s="211"/>
      <c r="Q896" s="211"/>
      <c r="R896" s="211"/>
      <c r="S896" s="211"/>
      <c r="T896" s="212"/>
      <c r="AT896" s="213" t="s">
        <v>191</v>
      </c>
      <c r="AU896" s="213" t="s">
        <v>81</v>
      </c>
      <c r="AV896" s="14" t="s">
        <v>81</v>
      </c>
      <c r="AW896" s="14" t="s">
        <v>32</v>
      </c>
      <c r="AX896" s="14" t="s">
        <v>71</v>
      </c>
      <c r="AY896" s="213" t="s">
        <v>181</v>
      </c>
    </row>
    <row r="897" spans="2:51" s="13" customFormat="1" ht="12">
      <c r="B897" s="192"/>
      <c r="C897" s="193"/>
      <c r="D897" s="194" t="s">
        <v>191</v>
      </c>
      <c r="E897" s="195" t="s">
        <v>19</v>
      </c>
      <c r="F897" s="196" t="s">
        <v>1027</v>
      </c>
      <c r="G897" s="193"/>
      <c r="H897" s="195" t="s">
        <v>19</v>
      </c>
      <c r="I897" s="197"/>
      <c r="J897" s="193"/>
      <c r="K897" s="193"/>
      <c r="L897" s="198"/>
      <c r="M897" s="199"/>
      <c r="N897" s="200"/>
      <c r="O897" s="200"/>
      <c r="P897" s="200"/>
      <c r="Q897" s="200"/>
      <c r="R897" s="200"/>
      <c r="S897" s="200"/>
      <c r="T897" s="201"/>
      <c r="AT897" s="202" t="s">
        <v>191</v>
      </c>
      <c r="AU897" s="202" t="s">
        <v>81</v>
      </c>
      <c r="AV897" s="13" t="s">
        <v>79</v>
      </c>
      <c r="AW897" s="13" t="s">
        <v>32</v>
      </c>
      <c r="AX897" s="13" t="s">
        <v>71</v>
      </c>
      <c r="AY897" s="202" t="s">
        <v>181</v>
      </c>
    </row>
    <row r="898" spans="2:51" s="14" customFormat="1" ht="12">
      <c r="B898" s="203"/>
      <c r="C898" s="204"/>
      <c r="D898" s="194" t="s">
        <v>191</v>
      </c>
      <c r="E898" s="205" t="s">
        <v>19</v>
      </c>
      <c r="F898" s="206" t="s">
        <v>1028</v>
      </c>
      <c r="G898" s="204"/>
      <c r="H898" s="207">
        <v>60</v>
      </c>
      <c r="I898" s="208"/>
      <c r="J898" s="204"/>
      <c r="K898" s="204"/>
      <c r="L898" s="209"/>
      <c r="M898" s="210"/>
      <c r="N898" s="211"/>
      <c r="O898" s="211"/>
      <c r="P898" s="211"/>
      <c r="Q898" s="211"/>
      <c r="R898" s="211"/>
      <c r="S898" s="211"/>
      <c r="T898" s="212"/>
      <c r="AT898" s="213" t="s">
        <v>191</v>
      </c>
      <c r="AU898" s="213" t="s">
        <v>81</v>
      </c>
      <c r="AV898" s="14" t="s">
        <v>81</v>
      </c>
      <c r="AW898" s="14" t="s">
        <v>32</v>
      </c>
      <c r="AX898" s="14" t="s">
        <v>71</v>
      </c>
      <c r="AY898" s="213" t="s">
        <v>181</v>
      </c>
    </row>
    <row r="899" spans="2:51" s="13" customFormat="1" ht="12">
      <c r="B899" s="192"/>
      <c r="C899" s="193"/>
      <c r="D899" s="194" t="s">
        <v>191</v>
      </c>
      <c r="E899" s="195" t="s">
        <v>19</v>
      </c>
      <c r="F899" s="196" t="s">
        <v>1029</v>
      </c>
      <c r="G899" s="193"/>
      <c r="H899" s="195" t="s">
        <v>19</v>
      </c>
      <c r="I899" s="197"/>
      <c r="J899" s="193"/>
      <c r="K899" s="193"/>
      <c r="L899" s="198"/>
      <c r="M899" s="199"/>
      <c r="N899" s="200"/>
      <c r="O899" s="200"/>
      <c r="P899" s="200"/>
      <c r="Q899" s="200"/>
      <c r="R899" s="200"/>
      <c r="S899" s="200"/>
      <c r="T899" s="201"/>
      <c r="AT899" s="202" t="s">
        <v>191</v>
      </c>
      <c r="AU899" s="202" t="s">
        <v>81</v>
      </c>
      <c r="AV899" s="13" t="s">
        <v>79</v>
      </c>
      <c r="AW899" s="13" t="s">
        <v>32</v>
      </c>
      <c r="AX899" s="13" t="s">
        <v>71</v>
      </c>
      <c r="AY899" s="202" t="s">
        <v>181</v>
      </c>
    </row>
    <row r="900" spans="2:51" s="14" customFormat="1" ht="12">
      <c r="B900" s="203"/>
      <c r="C900" s="204"/>
      <c r="D900" s="194" t="s">
        <v>191</v>
      </c>
      <c r="E900" s="205" t="s">
        <v>19</v>
      </c>
      <c r="F900" s="206" t="s">
        <v>1030</v>
      </c>
      <c r="G900" s="204"/>
      <c r="H900" s="207">
        <v>1</v>
      </c>
      <c r="I900" s="208"/>
      <c r="J900" s="204"/>
      <c r="K900" s="204"/>
      <c r="L900" s="209"/>
      <c r="M900" s="210"/>
      <c r="N900" s="211"/>
      <c r="O900" s="211"/>
      <c r="P900" s="211"/>
      <c r="Q900" s="211"/>
      <c r="R900" s="211"/>
      <c r="S900" s="211"/>
      <c r="T900" s="212"/>
      <c r="AT900" s="213" t="s">
        <v>191</v>
      </c>
      <c r="AU900" s="213" t="s">
        <v>81</v>
      </c>
      <c r="AV900" s="14" t="s">
        <v>81</v>
      </c>
      <c r="AW900" s="14" t="s">
        <v>32</v>
      </c>
      <c r="AX900" s="14" t="s">
        <v>71</v>
      </c>
      <c r="AY900" s="213" t="s">
        <v>181</v>
      </c>
    </row>
    <row r="901" spans="2:51" s="15" customFormat="1" ht="12">
      <c r="B901" s="214"/>
      <c r="C901" s="215"/>
      <c r="D901" s="194" t="s">
        <v>191</v>
      </c>
      <c r="E901" s="216" t="s">
        <v>19</v>
      </c>
      <c r="F901" s="217" t="s">
        <v>196</v>
      </c>
      <c r="G901" s="215"/>
      <c r="H901" s="218">
        <v>480</v>
      </c>
      <c r="I901" s="219"/>
      <c r="J901" s="215"/>
      <c r="K901" s="215"/>
      <c r="L901" s="220"/>
      <c r="M901" s="221"/>
      <c r="N901" s="222"/>
      <c r="O901" s="222"/>
      <c r="P901" s="222"/>
      <c r="Q901" s="222"/>
      <c r="R901" s="222"/>
      <c r="S901" s="222"/>
      <c r="T901" s="223"/>
      <c r="AT901" s="224" t="s">
        <v>191</v>
      </c>
      <c r="AU901" s="224" t="s">
        <v>81</v>
      </c>
      <c r="AV901" s="15" t="s">
        <v>189</v>
      </c>
      <c r="AW901" s="15" t="s">
        <v>32</v>
      </c>
      <c r="AX901" s="15" t="s">
        <v>79</v>
      </c>
      <c r="AY901" s="224" t="s">
        <v>181</v>
      </c>
    </row>
    <row r="902" spans="1:65" s="2" customFormat="1" ht="101.25" customHeight="1">
      <c r="A902" s="34"/>
      <c r="B902" s="35"/>
      <c r="C902" s="225" t="s">
        <v>401</v>
      </c>
      <c r="D902" s="225" t="s">
        <v>199</v>
      </c>
      <c r="E902" s="226" t="s">
        <v>260</v>
      </c>
      <c r="F902" s="227" t="s">
        <v>261</v>
      </c>
      <c r="G902" s="228" t="s">
        <v>262</v>
      </c>
      <c r="H902" s="229">
        <v>7.2</v>
      </c>
      <c r="I902" s="230"/>
      <c r="J902" s="231">
        <f>ROUND(I902*H902,2)</f>
        <v>0</v>
      </c>
      <c r="K902" s="227" t="s">
        <v>187</v>
      </c>
      <c r="L902" s="39"/>
      <c r="M902" s="232" t="s">
        <v>19</v>
      </c>
      <c r="N902" s="233" t="s">
        <v>42</v>
      </c>
      <c r="O902" s="64"/>
      <c r="P902" s="188">
        <f>O902*H902</f>
        <v>0</v>
      </c>
      <c r="Q902" s="188">
        <v>0</v>
      </c>
      <c r="R902" s="188">
        <f>Q902*H902</f>
        <v>0</v>
      </c>
      <c r="S902" s="188">
        <v>0</v>
      </c>
      <c r="T902" s="189">
        <f>S902*H902</f>
        <v>0</v>
      </c>
      <c r="U902" s="34"/>
      <c r="V902" s="34"/>
      <c r="W902" s="34"/>
      <c r="X902" s="34"/>
      <c r="Y902" s="34"/>
      <c r="Z902" s="34"/>
      <c r="AA902" s="34"/>
      <c r="AB902" s="34"/>
      <c r="AC902" s="34"/>
      <c r="AD902" s="34"/>
      <c r="AE902" s="34"/>
      <c r="AR902" s="190" t="s">
        <v>189</v>
      </c>
      <c r="AT902" s="190" t="s">
        <v>199</v>
      </c>
      <c r="AU902" s="190" t="s">
        <v>81</v>
      </c>
      <c r="AY902" s="17" t="s">
        <v>181</v>
      </c>
      <c r="BE902" s="191">
        <f>IF(N902="základní",J902,0)</f>
        <v>0</v>
      </c>
      <c r="BF902" s="191">
        <f>IF(N902="snížená",J902,0)</f>
        <v>0</v>
      </c>
      <c r="BG902" s="191">
        <f>IF(N902="zákl. přenesená",J902,0)</f>
        <v>0</v>
      </c>
      <c r="BH902" s="191">
        <f>IF(N902="sníž. přenesená",J902,0)</f>
        <v>0</v>
      </c>
      <c r="BI902" s="191">
        <f>IF(N902="nulová",J902,0)</f>
        <v>0</v>
      </c>
      <c r="BJ902" s="17" t="s">
        <v>79</v>
      </c>
      <c r="BK902" s="191">
        <f>ROUND(I902*H902,2)</f>
        <v>0</v>
      </c>
      <c r="BL902" s="17" t="s">
        <v>189</v>
      </c>
      <c r="BM902" s="190" t="s">
        <v>1351</v>
      </c>
    </row>
    <row r="903" spans="2:51" s="13" customFormat="1" ht="12">
      <c r="B903" s="192"/>
      <c r="C903" s="193"/>
      <c r="D903" s="194" t="s">
        <v>191</v>
      </c>
      <c r="E903" s="195" t="s">
        <v>19</v>
      </c>
      <c r="F903" s="196" t="s">
        <v>1352</v>
      </c>
      <c r="G903" s="193"/>
      <c r="H903" s="195" t="s">
        <v>19</v>
      </c>
      <c r="I903" s="197"/>
      <c r="J903" s="193"/>
      <c r="K903" s="193"/>
      <c r="L903" s="198"/>
      <c r="M903" s="199"/>
      <c r="N903" s="200"/>
      <c r="O903" s="200"/>
      <c r="P903" s="200"/>
      <c r="Q903" s="200"/>
      <c r="R903" s="200"/>
      <c r="S903" s="200"/>
      <c r="T903" s="201"/>
      <c r="AT903" s="202" t="s">
        <v>191</v>
      </c>
      <c r="AU903" s="202" t="s">
        <v>81</v>
      </c>
      <c r="AV903" s="13" t="s">
        <v>79</v>
      </c>
      <c r="AW903" s="13" t="s">
        <v>32</v>
      </c>
      <c r="AX903" s="13" t="s">
        <v>71</v>
      </c>
      <c r="AY903" s="202" t="s">
        <v>181</v>
      </c>
    </row>
    <row r="904" spans="2:51" s="14" customFormat="1" ht="12">
      <c r="B904" s="203"/>
      <c r="C904" s="204"/>
      <c r="D904" s="194" t="s">
        <v>191</v>
      </c>
      <c r="E904" s="205" t="s">
        <v>19</v>
      </c>
      <c r="F904" s="206" t="s">
        <v>1353</v>
      </c>
      <c r="G904" s="204"/>
      <c r="H904" s="207">
        <v>7.2</v>
      </c>
      <c r="I904" s="208"/>
      <c r="J904" s="204"/>
      <c r="K904" s="204"/>
      <c r="L904" s="209"/>
      <c r="M904" s="210"/>
      <c r="N904" s="211"/>
      <c r="O904" s="211"/>
      <c r="P904" s="211"/>
      <c r="Q904" s="211"/>
      <c r="R904" s="211"/>
      <c r="S904" s="211"/>
      <c r="T904" s="212"/>
      <c r="AT904" s="213" t="s">
        <v>191</v>
      </c>
      <c r="AU904" s="213" t="s">
        <v>81</v>
      </c>
      <c r="AV904" s="14" t="s">
        <v>81</v>
      </c>
      <c r="AW904" s="14" t="s">
        <v>32</v>
      </c>
      <c r="AX904" s="14" t="s">
        <v>71</v>
      </c>
      <c r="AY904" s="213" t="s">
        <v>181</v>
      </c>
    </row>
    <row r="905" spans="2:51" s="15" customFormat="1" ht="12">
      <c r="B905" s="214"/>
      <c r="C905" s="215"/>
      <c r="D905" s="194" t="s">
        <v>191</v>
      </c>
      <c r="E905" s="216" t="s">
        <v>19</v>
      </c>
      <c r="F905" s="217" t="s">
        <v>196</v>
      </c>
      <c r="G905" s="215"/>
      <c r="H905" s="218">
        <v>7.2</v>
      </c>
      <c r="I905" s="219"/>
      <c r="J905" s="215"/>
      <c r="K905" s="215"/>
      <c r="L905" s="220"/>
      <c r="M905" s="221"/>
      <c r="N905" s="222"/>
      <c r="O905" s="222"/>
      <c r="P905" s="222"/>
      <c r="Q905" s="222"/>
      <c r="R905" s="222"/>
      <c r="S905" s="222"/>
      <c r="T905" s="223"/>
      <c r="AT905" s="224" t="s">
        <v>191</v>
      </c>
      <c r="AU905" s="224" t="s">
        <v>81</v>
      </c>
      <c r="AV905" s="15" t="s">
        <v>189</v>
      </c>
      <c r="AW905" s="15" t="s">
        <v>32</v>
      </c>
      <c r="AX905" s="15" t="s">
        <v>79</v>
      </c>
      <c r="AY905" s="224" t="s">
        <v>181</v>
      </c>
    </row>
    <row r="906" spans="1:65" s="2" customFormat="1" ht="90" customHeight="1">
      <c r="A906" s="34"/>
      <c r="B906" s="35"/>
      <c r="C906" s="225" t="s">
        <v>1354</v>
      </c>
      <c r="D906" s="225" t="s">
        <v>199</v>
      </c>
      <c r="E906" s="226" t="s">
        <v>1355</v>
      </c>
      <c r="F906" s="227" t="s">
        <v>1356</v>
      </c>
      <c r="G906" s="228" t="s">
        <v>262</v>
      </c>
      <c r="H906" s="229">
        <v>30</v>
      </c>
      <c r="I906" s="230"/>
      <c r="J906" s="231">
        <f>ROUND(I906*H906,2)</f>
        <v>0</v>
      </c>
      <c r="K906" s="227" t="s">
        <v>187</v>
      </c>
      <c r="L906" s="39"/>
      <c r="M906" s="232" t="s">
        <v>19</v>
      </c>
      <c r="N906" s="233" t="s">
        <v>42</v>
      </c>
      <c r="O906" s="64"/>
      <c r="P906" s="188">
        <f>O906*H906</f>
        <v>0</v>
      </c>
      <c r="Q906" s="188">
        <v>0</v>
      </c>
      <c r="R906" s="188">
        <f>Q906*H906</f>
        <v>0</v>
      </c>
      <c r="S906" s="188">
        <v>0</v>
      </c>
      <c r="T906" s="189">
        <f>S906*H906</f>
        <v>0</v>
      </c>
      <c r="U906" s="34"/>
      <c r="V906" s="34"/>
      <c r="W906" s="34"/>
      <c r="X906" s="34"/>
      <c r="Y906" s="34"/>
      <c r="Z906" s="34"/>
      <c r="AA906" s="34"/>
      <c r="AB906" s="34"/>
      <c r="AC906" s="34"/>
      <c r="AD906" s="34"/>
      <c r="AE906" s="34"/>
      <c r="AR906" s="190" t="s">
        <v>189</v>
      </c>
      <c r="AT906" s="190" t="s">
        <v>199</v>
      </c>
      <c r="AU906" s="190" t="s">
        <v>81</v>
      </c>
      <c r="AY906" s="17" t="s">
        <v>181</v>
      </c>
      <c r="BE906" s="191">
        <f>IF(N906="základní",J906,0)</f>
        <v>0</v>
      </c>
      <c r="BF906" s="191">
        <f>IF(N906="snížená",J906,0)</f>
        <v>0</v>
      </c>
      <c r="BG906" s="191">
        <f>IF(N906="zákl. přenesená",J906,0)</f>
        <v>0</v>
      </c>
      <c r="BH906" s="191">
        <f>IF(N906="sníž. přenesená",J906,0)</f>
        <v>0</v>
      </c>
      <c r="BI906" s="191">
        <f>IF(N906="nulová",J906,0)</f>
        <v>0</v>
      </c>
      <c r="BJ906" s="17" t="s">
        <v>79</v>
      </c>
      <c r="BK906" s="191">
        <f>ROUND(I906*H906,2)</f>
        <v>0</v>
      </c>
      <c r="BL906" s="17" t="s">
        <v>189</v>
      </c>
      <c r="BM906" s="190" t="s">
        <v>1357</v>
      </c>
    </row>
    <row r="907" spans="2:51" s="13" customFormat="1" ht="12">
      <c r="B907" s="192"/>
      <c r="C907" s="193"/>
      <c r="D907" s="194" t="s">
        <v>191</v>
      </c>
      <c r="E907" s="195" t="s">
        <v>19</v>
      </c>
      <c r="F907" s="196" t="s">
        <v>1029</v>
      </c>
      <c r="G907" s="193"/>
      <c r="H907" s="195" t="s">
        <v>19</v>
      </c>
      <c r="I907" s="197"/>
      <c r="J907" s="193"/>
      <c r="K907" s="193"/>
      <c r="L907" s="198"/>
      <c r="M907" s="199"/>
      <c r="N907" s="200"/>
      <c r="O907" s="200"/>
      <c r="P907" s="200"/>
      <c r="Q907" s="200"/>
      <c r="R907" s="200"/>
      <c r="S907" s="200"/>
      <c r="T907" s="201"/>
      <c r="AT907" s="202" t="s">
        <v>191</v>
      </c>
      <c r="AU907" s="202" t="s">
        <v>81</v>
      </c>
      <c r="AV907" s="13" t="s">
        <v>79</v>
      </c>
      <c r="AW907" s="13" t="s">
        <v>32</v>
      </c>
      <c r="AX907" s="13" t="s">
        <v>71</v>
      </c>
      <c r="AY907" s="202" t="s">
        <v>181</v>
      </c>
    </row>
    <row r="908" spans="2:51" s="14" customFormat="1" ht="12">
      <c r="B908" s="203"/>
      <c r="C908" s="204"/>
      <c r="D908" s="194" t="s">
        <v>191</v>
      </c>
      <c r="E908" s="205" t="s">
        <v>19</v>
      </c>
      <c r="F908" s="206" t="s">
        <v>1358</v>
      </c>
      <c r="G908" s="204"/>
      <c r="H908" s="207">
        <v>7.2</v>
      </c>
      <c r="I908" s="208"/>
      <c r="J908" s="204"/>
      <c r="K908" s="204"/>
      <c r="L908" s="209"/>
      <c r="M908" s="210"/>
      <c r="N908" s="211"/>
      <c r="O908" s="211"/>
      <c r="P908" s="211"/>
      <c r="Q908" s="211"/>
      <c r="R908" s="211"/>
      <c r="S908" s="211"/>
      <c r="T908" s="212"/>
      <c r="AT908" s="213" t="s">
        <v>191</v>
      </c>
      <c r="AU908" s="213" t="s">
        <v>81</v>
      </c>
      <c r="AV908" s="14" t="s">
        <v>81</v>
      </c>
      <c r="AW908" s="14" t="s">
        <v>32</v>
      </c>
      <c r="AX908" s="14" t="s">
        <v>71</v>
      </c>
      <c r="AY908" s="213" t="s">
        <v>181</v>
      </c>
    </row>
    <row r="909" spans="2:51" s="14" customFormat="1" ht="12">
      <c r="B909" s="203"/>
      <c r="C909" s="204"/>
      <c r="D909" s="194" t="s">
        <v>191</v>
      </c>
      <c r="E909" s="205" t="s">
        <v>19</v>
      </c>
      <c r="F909" s="206" t="s">
        <v>1359</v>
      </c>
      <c r="G909" s="204"/>
      <c r="H909" s="207">
        <v>3.6</v>
      </c>
      <c r="I909" s="208"/>
      <c r="J909" s="204"/>
      <c r="K909" s="204"/>
      <c r="L909" s="209"/>
      <c r="M909" s="210"/>
      <c r="N909" s="211"/>
      <c r="O909" s="211"/>
      <c r="P909" s="211"/>
      <c r="Q909" s="211"/>
      <c r="R909" s="211"/>
      <c r="S909" s="211"/>
      <c r="T909" s="212"/>
      <c r="AT909" s="213" t="s">
        <v>191</v>
      </c>
      <c r="AU909" s="213" t="s">
        <v>81</v>
      </c>
      <c r="AV909" s="14" t="s">
        <v>81</v>
      </c>
      <c r="AW909" s="14" t="s">
        <v>32</v>
      </c>
      <c r="AX909" s="14" t="s">
        <v>71</v>
      </c>
      <c r="AY909" s="213" t="s">
        <v>181</v>
      </c>
    </row>
    <row r="910" spans="2:51" s="13" customFormat="1" ht="12">
      <c r="B910" s="192"/>
      <c r="C910" s="193"/>
      <c r="D910" s="194" t="s">
        <v>191</v>
      </c>
      <c r="E910" s="195" t="s">
        <v>19</v>
      </c>
      <c r="F910" s="196" t="s">
        <v>1058</v>
      </c>
      <c r="G910" s="193"/>
      <c r="H910" s="195" t="s">
        <v>19</v>
      </c>
      <c r="I910" s="197"/>
      <c r="J910" s="193"/>
      <c r="K910" s="193"/>
      <c r="L910" s="198"/>
      <c r="M910" s="199"/>
      <c r="N910" s="200"/>
      <c r="O910" s="200"/>
      <c r="P910" s="200"/>
      <c r="Q910" s="200"/>
      <c r="R910" s="200"/>
      <c r="S910" s="200"/>
      <c r="T910" s="201"/>
      <c r="AT910" s="202" t="s">
        <v>191</v>
      </c>
      <c r="AU910" s="202" t="s">
        <v>81</v>
      </c>
      <c r="AV910" s="13" t="s">
        <v>79</v>
      </c>
      <c r="AW910" s="13" t="s">
        <v>32</v>
      </c>
      <c r="AX910" s="13" t="s">
        <v>71</v>
      </c>
      <c r="AY910" s="202" t="s">
        <v>181</v>
      </c>
    </row>
    <row r="911" spans="2:51" s="14" customFormat="1" ht="12">
      <c r="B911" s="203"/>
      <c r="C911" s="204"/>
      <c r="D911" s="194" t="s">
        <v>191</v>
      </c>
      <c r="E911" s="205" t="s">
        <v>19</v>
      </c>
      <c r="F911" s="206" t="s">
        <v>1360</v>
      </c>
      <c r="G911" s="204"/>
      <c r="H911" s="207">
        <v>9.6</v>
      </c>
      <c r="I911" s="208"/>
      <c r="J911" s="204"/>
      <c r="K911" s="204"/>
      <c r="L911" s="209"/>
      <c r="M911" s="210"/>
      <c r="N911" s="211"/>
      <c r="O911" s="211"/>
      <c r="P911" s="211"/>
      <c r="Q911" s="211"/>
      <c r="R911" s="211"/>
      <c r="S911" s="211"/>
      <c r="T911" s="212"/>
      <c r="AT911" s="213" t="s">
        <v>191</v>
      </c>
      <c r="AU911" s="213" t="s">
        <v>81</v>
      </c>
      <c r="AV911" s="14" t="s">
        <v>81</v>
      </c>
      <c r="AW911" s="14" t="s">
        <v>32</v>
      </c>
      <c r="AX911" s="14" t="s">
        <v>71</v>
      </c>
      <c r="AY911" s="213" t="s">
        <v>181</v>
      </c>
    </row>
    <row r="912" spans="2:51" s="13" customFormat="1" ht="12">
      <c r="B912" s="192"/>
      <c r="C912" s="193"/>
      <c r="D912" s="194" t="s">
        <v>191</v>
      </c>
      <c r="E912" s="195" t="s">
        <v>19</v>
      </c>
      <c r="F912" s="196" t="s">
        <v>1059</v>
      </c>
      <c r="G912" s="193"/>
      <c r="H912" s="195" t="s">
        <v>19</v>
      </c>
      <c r="I912" s="197"/>
      <c r="J912" s="193"/>
      <c r="K912" s="193"/>
      <c r="L912" s="198"/>
      <c r="M912" s="199"/>
      <c r="N912" s="200"/>
      <c r="O912" s="200"/>
      <c r="P912" s="200"/>
      <c r="Q912" s="200"/>
      <c r="R912" s="200"/>
      <c r="S912" s="200"/>
      <c r="T912" s="201"/>
      <c r="AT912" s="202" t="s">
        <v>191</v>
      </c>
      <c r="AU912" s="202" t="s">
        <v>81</v>
      </c>
      <c r="AV912" s="13" t="s">
        <v>79</v>
      </c>
      <c r="AW912" s="13" t="s">
        <v>32</v>
      </c>
      <c r="AX912" s="13" t="s">
        <v>71</v>
      </c>
      <c r="AY912" s="202" t="s">
        <v>181</v>
      </c>
    </row>
    <row r="913" spans="2:51" s="14" customFormat="1" ht="12">
      <c r="B913" s="203"/>
      <c r="C913" s="204"/>
      <c r="D913" s="194" t="s">
        <v>191</v>
      </c>
      <c r="E913" s="205" t="s">
        <v>19</v>
      </c>
      <c r="F913" s="206" t="s">
        <v>1360</v>
      </c>
      <c r="G913" s="204"/>
      <c r="H913" s="207">
        <v>9.6</v>
      </c>
      <c r="I913" s="208"/>
      <c r="J913" s="204"/>
      <c r="K913" s="204"/>
      <c r="L913" s="209"/>
      <c r="M913" s="210"/>
      <c r="N913" s="211"/>
      <c r="O913" s="211"/>
      <c r="P913" s="211"/>
      <c r="Q913" s="211"/>
      <c r="R913" s="211"/>
      <c r="S913" s="211"/>
      <c r="T913" s="212"/>
      <c r="AT913" s="213" t="s">
        <v>191</v>
      </c>
      <c r="AU913" s="213" t="s">
        <v>81</v>
      </c>
      <c r="AV913" s="14" t="s">
        <v>81</v>
      </c>
      <c r="AW913" s="14" t="s">
        <v>32</v>
      </c>
      <c r="AX913" s="14" t="s">
        <v>71</v>
      </c>
      <c r="AY913" s="213" t="s">
        <v>181</v>
      </c>
    </row>
    <row r="914" spans="2:51" s="15" customFormat="1" ht="12">
      <c r="B914" s="214"/>
      <c r="C914" s="215"/>
      <c r="D914" s="194" t="s">
        <v>191</v>
      </c>
      <c r="E914" s="216" t="s">
        <v>19</v>
      </c>
      <c r="F914" s="217" t="s">
        <v>196</v>
      </c>
      <c r="G914" s="215"/>
      <c r="H914" s="218">
        <v>30</v>
      </c>
      <c r="I914" s="219"/>
      <c r="J914" s="215"/>
      <c r="K914" s="215"/>
      <c r="L914" s="220"/>
      <c r="M914" s="221"/>
      <c r="N914" s="222"/>
      <c r="O914" s="222"/>
      <c r="P914" s="222"/>
      <c r="Q914" s="222"/>
      <c r="R914" s="222"/>
      <c r="S914" s="222"/>
      <c r="T914" s="223"/>
      <c r="AT914" s="224" t="s">
        <v>191</v>
      </c>
      <c r="AU914" s="224" t="s">
        <v>81</v>
      </c>
      <c r="AV914" s="15" t="s">
        <v>189</v>
      </c>
      <c r="AW914" s="15" t="s">
        <v>32</v>
      </c>
      <c r="AX914" s="15" t="s">
        <v>79</v>
      </c>
      <c r="AY914" s="224" t="s">
        <v>181</v>
      </c>
    </row>
    <row r="915" spans="1:65" s="2" customFormat="1" ht="101.25" customHeight="1">
      <c r="A915" s="34"/>
      <c r="B915" s="35"/>
      <c r="C915" s="225" t="s">
        <v>1361</v>
      </c>
      <c r="D915" s="225" t="s">
        <v>199</v>
      </c>
      <c r="E915" s="226" t="s">
        <v>1362</v>
      </c>
      <c r="F915" s="227" t="s">
        <v>1363</v>
      </c>
      <c r="G915" s="228" t="s">
        <v>262</v>
      </c>
      <c r="H915" s="229">
        <v>77.6</v>
      </c>
      <c r="I915" s="230"/>
      <c r="J915" s="231">
        <f>ROUND(I915*H915,2)</f>
        <v>0</v>
      </c>
      <c r="K915" s="227" t="s">
        <v>187</v>
      </c>
      <c r="L915" s="39"/>
      <c r="M915" s="232" t="s">
        <v>19</v>
      </c>
      <c r="N915" s="233" t="s">
        <v>42</v>
      </c>
      <c r="O915" s="64"/>
      <c r="P915" s="188">
        <f>O915*H915</f>
        <v>0</v>
      </c>
      <c r="Q915" s="188">
        <v>0</v>
      </c>
      <c r="R915" s="188">
        <f>Q915*H915</f>
        <v>0</v>
      </c>
      <c r="S915" s="188">
        <v>0</v>
      </c>
      <c r="T915" s="189">
        <f>S915*H915</f>
        <v>0</v>
      </c>
      <c r="U915" s="34"/>
      <c r="V915" s="34"/>
      <c r="W915" s="34"/>
      <c r="X915" s="34"/>
      <c r="Y915" s="34"/>
      <c r="Z915" s="34"/>
      <c r="AA915" s="34"/>
      <c r="AB915" s="34"/>
      <c r="AC915" s="34"/>
      <c r="AD915" s="34"/>
      <c r="AE915" s="34"/>
      <c r="AR915" s="190" t="s">
        <v>189</v>
      </c>
      <c r="AT915" s="190" t="s">
        <v>199</v>
      </c>
      <c r="AU915" s="190" t="s">
        <v>81</v>
      </c>
      <c r="AY915" s="17" t="s">
        <v>181</v>
      </c>
      <c r="BE915" s="191">
        <f>IF(N915="základní",J915,0)</f>
        <v>0</v>
      </c>
      <c r="BF915" s="191">
        <f>IF(N915="snížená",J915,0)</f>
        <v>0</v>
      </c>
      <c r="BG915" s="191">
        <f>IF(N915="zákl. přenesená",J915,0)</f>
        <v>0</v>
      </c>
      <c r="BH915" s="191">
        <f>IF(N915="sníž. přenesená",J915,0)</f>
        <v>0</v>
      </c>
      <c r="BI915" s="191">
        <f>IF(N915="nulová",J915,0)</f>
        <v>0</v>
      </c>
      <c r="BJ915" s="17" t="s">
        <v>79</v>
      </c>
      <c r="BK915" s="191">
        <f>ROUND(I915*H915,2)</f>
        <v>0</v>
      </c>
      <c r="BL915" s="17" t="s">
        <v>189</v>
      </c>
      <c r="BM915" s="190" t="s">
        <v>1364</v>
      </c>
    </row>
    <row r="916" spans="2:51" s="13" customFormat="1" ht="12">
      <c r="B916" s="192"/>
      <c r="C916" s="193"/>
      <c r="D916" s="194" t="s">
        <v>191</v>
      </c>
      <c r="E916" s="195" t="s">
        <v>19</v>
      </c>
      <c r="F916" s="196" t="s">
        <v>1043</v>
      </c>
      <c r="G916" s="193"/>
      <c r="H916" s="195" t="s">
        <v>19</v>
      </c>
      <c r="I916" s="197"/>
      <c r="J916" s="193"/>
      <c r="K916" s="193"/>
      <c r="L916" s="198"/>
      <c r="M916" s="199"/>
      <c r="N916" s="200"/>
      <c r="O916" s="200"/>
      <c r="P916" s="200"/>
      <c r="Q916" s="200"/>
      <c r="R916" s="200"/>
      <c r="S916" s="200"/>
      <c r="T916" s="201"/>
      <c r="AT916" s="202" t="s">
        <v>191</v>
      </c>
      <c r="AU916" s="202" t="s">
        <v>81</v>
      </c>
      <c r="AV916" s="13" t="s">
        <v>79</v>
      </c>
      <c r="AW916" s="13" t="s">
        <v>32</v>
      </c>
      <c r="AX916" s="13" t="s">
        <v>71</v>
      </c>
      <c r="AY916" s="202" t="s">
        <v>181</v>
      </c>
    </row>
    <row r="917" spans="2:51" s="14" customFormat="1" ht="12">
      <c r="B917" s="203"/>
      <c r="C917" s="204"/>
      <c r="D917" s="194" t="s">
        <v>191</v>
      </c>
      <c r="E917" s="205" t="s">
        <v>19</v>
      </c>
      <c r="F917" s="206" t="s">
        <v>1353</v>
      </c>
      <c r="G917" s="204"/>
      <c r="H917" s="207">
        <v>7.2</v>
      </c>
      <c r="I917" s="208"/>
      <c r="J917" s="204"/>
      <c r="K917" s="204"/>
      <c r="L917" s="209"/>
      <c r="M917" s="210"/>
      <c r="N917" s="211"/>
      <c r="O917" s="211"/>
      <c r="P917" s="211"/>
      <c r="Q917" s="211"/>
      <c r="R917" s="211"/>
      <c r="S917" s="211"/>
      <c r="T917" s="212"/>
      <c r="AT917" s="213" t="s">
        <v>191</v>
      </c>
      <c r="AU917" s="213" t="s">
        <v>81</v>
      </c>
      <c r="AV917" s="14" t="s">
        <v>81</v>
      </c>
      <c r="AW917" s="14" t="s">
        <v>32</v>
      </c>
      <c r="AX917" s="14" t="s">
        <v>71</v>
      </c>
      <c r="AY917" s="213" t="s">
        <v>181</v>
      </c>
    </row>
    <row r="918" spans="2:51" s="13" customFormat="1" ht="12">
      <c r="B918" s="192"/>
      <c r="C918" s="193"/>
      <c r="D918" s="194" t="s">
        <v>191</v>
      </c>
      <c r="E918" s="195" t="s">
        <v>19</v>
      </c>
      <c r="F918" s="196" t="s">
        <v>1044</v>
      </c>
      <c r="G918" s="193"/>
      <c r="H918" s="195" t="s">
        <v>19</v>
      </c>
      <c r="I918" s="197"/>
      <c r="J918" s="193"/>
      <c r="K918" s="193"/>
      <c r="L918" s="198"/>
      <c r="M918" s="199"/>
      <c r="N918" s="200"/>
      <c r="O918" s="200"/>
      <c r="P918" s="200"/>
      <c r="Q918" s="200"/>
      <c r="R918" s="200"/>
      <c r="S918" s="200"/>
      <c r="T918" s="201"/>
      <c r="AT918" s="202" t="s">
        <v>191</v>
      </c>
      <c r="AU918" s="202" t="s">
        <v>81</v>
      </c>
      <c r="AV918" s="13" t="s">
        <v>79</v>
      </c>
      <c r="AW918" s="13" t="s">
        <v>32</v>
      </c>
      <c r="AX918" s="13" t="s">
        <v>71</v>
      </c>
      <c r="AY918" s="202" t="s">
        <v>181</v>
      </c>
    </row>
    <row r="919" spans="2:51" s="14" customFormat="1" ht="12">
      <c r="B919" s="203"/>
      <c r="C919" s="204"/>
      <c r="D919" s="194" t="s">
        <v>191</v>
      </c>
      <c r="E919" s="205" t="s">
        <v>19</v>
      </c>
      <c r="F919" s="206" t="s">
        <v>1353</v>
      </c>
      <c r="G919" s="204"/>
      <c r="H919" s="207">
        <v>7.2</v>
      </c>
      <c r="I919" s="208"/>
      <c r="J919" s="204"/>
      <c r="K919" s="204"/>
      <c r="L919" s="209"/>
      <c r="M919" s="210"/>
      <c r="N919" s="211"/>
      <c r="O919" s="211"/>
      <c r="P919" s="211"/>
      <c r="Q919" s="211"/>
      <c r="R919" s="211"/>
      <c r="S919" s="211"/>
      <c r="T919" s="212"/>
      <c r="AT919" s="213" t="s">
        <v>191</v>
      </c>
      <c r="AU919" s="213" t="s">
        <v>81</v>
      </c>
      <c r="AV919" s="14" t="s">
        <v>81</v>
      </c>
      <c r="AW919" s="14" t="s">
        <v>32</v>
      </c>
      <c r="AX919" s="14" t="s">
        <v>71</v>
      </c>
      <c r="AY919" s="213" t="s">
        <v>181</v>
      </c>
    </row>
    <row r="920" spans="2:51" s="13" customFormat="1" ht="12">
      <c r="B920" s="192"/>
      <c r="C920" s="193"/>
      <c r="D920" s="194" t="s">
        <v>191</v>
      </c>
      <c r="E920" s="195" t="s">
        <v>19</v>
      </c>
      <c r="F920" s="196" t="s">
        <v>1045</v>
      </c>
      <c r="G920" s="193"/>
      <c r="H920" s="195" t="s">
        <v>19</v>
      </c>
      <c r="I920" s="197"/>
      <c r="J920" s="193"/>
      <c r="K920" s="193"/>
      <c r="L920" s="198"/>
      <c r="M920" s="199"/>
      <c r="N920" s="200"/>
      <c r="O920" s="200"/>
      <c r="P920" s="200"/>
      <c r="Q920" s="200"/>
      <c r="R920" s="200"/>
      <c r="S920" s="200"/>
      <c r="T920" s="201"/>
      <c r="AT920" s="202" t="s">
        <v>191</v>
      </c>
      <c r="AU920" s="202" t="s">
        <v>81</v>
      </c>
      <c r="AV920" s="13" t="s">
        <v>79</v>
      </c>
      <c r="AW920" s="13" t="s">
        <v>32</v>
      </c>
      <c r="AX920" s="13" t="s">
        <v>71</v>
      </c>
      <c r="AY920" s="202" t="s">
        <v>181</v>
      </c>
    </row>
    <row r="921" spans="2:51" s="14" customFormat="1" ht="12">
      <c r="B921" s="203"/>
      <c r="C921" s="204"/>
      <c r="D921" s="194" t="s">
        <v>191</v>
      </c>
      <c r="E921" s="205" t="s">
        <v>19</v>
      </c>
      <c r="F921" s="206" t="s">
        <v>1353</v>
      </c>
      <c r="G921" s="204"/>
      <c r="H921" s="207">
        <v>7.2</v>
      </c>
      <c r="I921" s="208"/>
      <c r="J921" s="204"/>
      <c r="K921" s="204"/>
      <c r="L921" s="209"/>
      <c r="M921" s="210"/>
      <c r="N921" s="211"/>
      <c r="O921" s="211"/>
      <c r="P921" s="211"/>
      <c r="Q921" s="211"/>
      <c r="R921" s="211"/>
      <c r="S921" s="211"/>
      <c r="T921" s="212"/>
      <c r="AT921" s="213" t="s">
        <v>191</v>
      </c>
      <c r="AU921" s="213" t="s">
        <v>81</v>
      </c>
      <c r="AV921" s="14" t="s">
        <v>81</v>
      </c>
      <c r="AW921" s="14" t="s">
        <v>32</v>
      </c>
      <c r="AX921" s="14" t="s">
        <v>71</v>
      </c>
      <c r="AY921" s="213" t="s">
        <v>181</v>
      </c>
    </row>
    <row r="922" spans="2:51" s="13" customFormat="1" ht="12">
      <c r="B922" s="192"/>
      <c r="C922" s="193"/>
      <c r="D922" s="194" t="s">
        <v>191</v>
      </c>
      <c r="E922" s="195" t="s">
        <v>19</v>
      </c>
      <c r="F922" s="196" t="s">
        <v>1023</v>
      </c>
      <c r="G922" s="193"/>
      <c r="H922" s="195" t="s">
        <v>19</v>
      </c>
      <c r="I922" s="197"/>
      <c r="J922" s="193"/>
      <c r="K922" s="193"/>
      <c r="L922" s="198"/>
      <c r="M922" s="199"/>
      <c r="N922" s="200"/>
      <c r="O922" s="200"/>
      <c r="P922" s="200"/>
      <c r="Q922" s="200"/>
      <c r="R922" s="200"/>
      <c r="S922" s="200"/>
      <c r="T922" s="201"/>
      <c r="AT922" s="202" t="s">
        <v>191</v>
      </c>
      <c r="AU922" s="202" t="s">
        <v>81</v>
      </c>
      <c r="AV922" s="13" t="s">
        <v>79</v>
      </c>
      <c r="AW922" s="13" t="s">
        <v>32</v>
      </c>
      <c r="AX922" s="13" t="s">
        <v>71</v>
      </c>
      <c r="AY922" s="202" t="s">
        <v>181</v>
      </c>
    </row>
    <row r="923" spans="2:51" s="14" customFormat="1" ht="12">
      <c r="B923" s="203"/>
      <c r="C923" s="204"/>
      <c r="D923" s="194" t="s">
        <v>191</v>
      </c>
      <c r="E923" s="205" t="s">
        <v>19</v>
      </c>
      <c r="F923" s="206" t="s">
        <v>1353</v>
      </c>
      <c r="G923" s="204"/>
      <c r="H923" s="207">
        <v>7.2</v>
      </c>
      <c r="I923" s="208"/>
      <c r="J923" s="204"/>
      <c r="K923" s="204"/>
      <c r="L923" s="209"/>
      <c r="M923" s="210"/>
      <c r="N923" s="211"/>
      <c r="O923" s="211"/>
      <c r="P923" s="211"/>
      <c r="Q923" s="211"/>
      <c r="R923" s="211"/>
      <c r="S923" s="211"/>
      <c r="T923" s="212"/>
      <c r="AT923" s="213" t="s">
        <v>191</v>
      </c>
      <c r="AU923" s="213" t="s">
        <v>81</v>
      </c>
      <c r="AV923" s="14" t="s">
        <v>81</v>
      </c>
      <c r="AW923" s="14" t="s">
        <v>32</v>
      </c>
      <c r="AX923" s="14" t="s">
        <v>71</v>
      </c>
      <c r="AY923" s="213" t="s">
        <v>181</v>
      </c>
    </row>
    <row r="924" spans="2:51" s="13" customFormat="1" ht="12">
      <c r="B924" s="192"/>
      <c r="C924" s="193"/>
      <c r="D924" s="194" t="s">
        <v>191</v>
      </c>
      <c r="E924" s="195" t="s">
        <v>19</v>
      </c>
      <c r="F924" s="196" t="s">
        <v>1046</v>
      </c>
      <c r="G924" s="193"/>
      <c r="H924" s="195" t="s">
        <v>19</v>
      </c>
      <c r="I924" s="197"/>
      <c r="J924" s="193"/>
      <c r="K924" s="193"/>
      <c r="L924" s="198"/>
      <c r="M924" s="199"/>
      <c r="N924" s="200"/>
      <c r="O924" s="200"/>
      <c r="P924" s="200"/>
      <c r="Q924" s="200"/>
      <c r="R924" s="200"/>
      <c r="S924" s="200"/>
      <c r="T924" s="201"/>
      <c r="AT924" s="202" t="s">
        <v>191</v>
      </c>
      <c r="AU924" s="202" t="s">
        <v>81</v>
      </c>
      <c r="AV924" s="13" t="s">
        <v>79</v>
      </c>
      <c r="AW924" s="13" t="s">
        <v>32</v>
      </c>
      <c r="AX924" s="13" t="s">
        <v>71</v>
      </c>
      <c r="AY924" s="202" t="s">
        <v>181</v>
      </c>
    </row>
    <row r="925" spans="2:51" s="14" customFormat="1" ht="12">
      <c r="B925" s="203"/>
      <c r="C925" s="204"/>
      <c r="D925" s="194" t="s">
        <v>191</v>
      </c>
      <c r="E925" s="205" t="s">
        <v>19</v>
      </c>
      <c r="F925" s="206" t="s">
        <v>1353</v>
      </c>
      <c r="G925" s="204"/>
      <c r="H925" s="207">
        <v>7.2</v>
      </c>
      <c r="I925" s="208"/>
      <c r="J925" s="204"/>
      <c r="K925" s="204"/>
      <c r="L925" s="209"/>
      <c r="M925" s="210"/>
      <c r="N925" s="211"/>
      <c r="O925" s="211"/>
      <c r="P925" s="211"/>
      <c r="Q925" s="211"/>
      <c r="R925" s="211"/>
      <c r="S925" s="211"/>
      <c r="T925" s="212"/>
      <c r="AT925" s="213" t="s">
        <v>191</v>
      </c>
      <c r="AU925" s="213" t="s">
        <v>81</v>
      </c>
      <c r="AV925" s="14" t="s">
        <v>81</v>
      </c>
      <c r="AW925" s="14" t="s">
        <v>32</v>
      </c>
      <c r="AX925" s="14" t="s">
        <v>71</v>
      </c>
      <c r="AY925" s="213" t="s">
        <v>181</v>
      </c>
    </row>
    <row r="926" spans="2:51" s="13" customFormat="1" ht="12">
      <c r="B926" s="192"/>
      <c r="C926" s="193"/>
      <c r="D926" s="194" t="s">
        <v>191</v>
      </c>
      <c r="E926" s="195" t="s">
        <v>19</v>
      </c>
      <c r="F926" s="196" t="s">
        <v>1047</v>
      </c>
      <c r="G926" s="193"/>
      <c r="H926" s="195" t="s">
        <v>19</v>
      </c>
      <c r="I926" s="197"/>
      <c r="J926" s="193"/>
      <c r="K926" s="193"/>
      <c r="L926" s="198"/>
      <c r="M926" s="199"/>
      <c r="N926" s="200"/>
      <c r="O926" s="200"/>
      <c r="P926" s="200"/>
      <c r="Q926" s="200"/>
      <c r="R926" s="200"/>
      <c r="S926" s="200"/>
      <c r="T926" s="201"/>
      <c r="AT926" s="202" t="s">
        <v>191</v>
      </c>
      <c r="AU926" s="202" t="s">
        <v>81</v>
      </c>
      <c r="AV926" s="13" t="s">
        <v>79</v>
      </c>
      <c r="AW926" s="13" t="s">
        <v>32</v>
      </c>
      <c r="AX926" s="13" t="s">
        <v>71</v>
      </c>
      <c r="AY926" s="202" t="s">
        <v>181</v>
      </c>
    </row>
    <row r="927" spans="2:51" s="14" customFormat="1" ht="12">
      <c r="B927" s="203"/>
      <c r="C927" s="204"/>
      <c r="D927" s="194" t="s">
        <v>191</v>
      </c>
      <c r="E927" s="205" t="s">
        <v>19</v>
      </c>
      <c r="F927" s="206" t="s">
        <v>1353</v>
      </c>
      <c r="G927" s="204"/>
      <c r="H927" s="207">
        <v>7.2</v>
      </c>
      <c r="I927" s="208"/>
      <c r="J927" s="204"/>
      <c r="K927" s="204"/>
      <c r="L927" s="209"/>
      <c r="M927" s="210"/>
      <c r="N927" s="211"/>
      <c r="O927" s="211"/>
      <c r="P927" s="211"/>
      <c r="Q927" s="211"/>
      <c r="R927" s="211"/>
      <c r="S927" s="211"/>
      <c r="T927" s="212"/>
      <c r="AT927" s="213" t="s">
        <v>191</v>
      </c>
      <c r="AU927" s="213" t="s">
        <v>81</v>
      </c>
      <c r="AV927" s="14" t="s">
        <v>81</v>
      </c>
      <c r="AW927" s="14" t="s">
        <v>32</v>
      </c>
      <c r="AX927" s="14" t="s">
        <v>71</v>
      </c>
      <c r="AY927" s="213" t="s">
        <v>181</v>
      </c>
    </row>
    <row r="928" spans="2:51" s="13" customFormat="1" ht="12">
      <c r="B928" s="192"/>
      <c r="C928" s="193"/>
      <c r="D928" s="194" t="s">
        <v>191</v>
      </c>
      <c r="E928" s="195" t="s">
        <v>19</v>
      </c>
      <c r="F928" s="196" t="s">
        <v>1048</v>
      </c>
      <c r="G928" s="193"/>
      <c r="H928" s="195" t="s">
        <v>19</v>
      </c>
      <c r="I928" s="197"/>
      <c r="J928" s="193"/>
      <c r="K928" s="193"/>
      <c r="L928" s="198"/>
      <c r="M928" s="199"/>
      <c r="N928" s="200"/>
      <c r="O928" s="200"/>
      <c r="P928" s="200"/>
      <c r="Q928" s="200"/>
      <c r="R928" s="200"/>
      <c r="S928" s="200"/>
      <c r="T928" s="201"/>
      <c r="AT928" s="202" t="s">
        <v>191</v>
      </c>
      <c r="AU928" s="202" t="s">
        <v>81</v>
      </c>
      <c r="AV928" s="13" t="s">
        <v>79</v>
      </c>
      <c r="AW928" s="13" t="s">
        <v>32</v>
      </c>
      <c r="AX928" s="13" t="s">
        <v>71</v>
      </c>
      <c r="AY928" s="202" t="s">
        <v>181</v>
      </c>
    </row>
    <row r="929" spans="2:51" s="14" customFormat="1" ht="12">
      <c r="B929" s="203"/>
      <c r="C929" s="204"/>
      <c r="D929" s="194" t="s">
        <v>191</v>
      </c>
      <c r="E929" s="205" t="s">
        <v>19</v>
      </c>
      <c r="F929" s="206" t="s">
        <v>1353</v>
      </c>
      <c r="G929" s="204"/>
      <c r="H929" s="207">
        <v>7.2</v>
      </c>
      <c r="I929" s="208"/>
      <c r="J929" s="204"/>
      <c r="K929" s="204"/>
      <c r="L929" s="209"/>
      <c r="M929" s="210"/>
      <c r="N929" s="211"/>
      <c r="O929" s="211"/>
      <c r="P929" s="211"/>
      <c r="Q929" s="211"/>
      <c r="R929" s="211"/>
      <c r="S929" s="211"/>
      <c r="T929" s="212"/>
      <c r="AT929" s="213" t="s">
        <v>191</v>
      </c>
      <c r="AU929" s="213" t="s">
        <v>81</v>
      </c>
      <c r="AV929" s="14" t="s">
        <v>81</v>
      </c>
      <c r="AW929" s="14" t="s">
        <v>32</v>
      </c>
      <c r="AX929" s="14" t="s">
        <v>71</v>
      </c>
      <c r="AY929" s="213" t="s">
        <v>181</v>
      </c>
    </row>
    <row r="930" spans="2:51" s="13" customFormat="1" ht="12">
      <c r="B930" s="192"/>
      <c r="C930" s="193"/>
      <c r="D930" s="194" t="s">
        <v>191</v>
      </c>
      <c r="E930" s="195" t="s">
        <v>19</v>
      </c>
      <c r="F930" s="196" t="s">
        <v>1049</v>
      </c>
      <c r="G930" s="193"/>
      <c r="H930" s="195" t="s">
        <v>19</v>
      </c>
      <c r="I930" s="197"/>
      <c r="J930" s="193"/>
      <c r="K930" s="193"/>
      <c r="L930" s="198"/>
      <c r="M930" s="199"/>
      <c r="N930" s="200"/>
      <c r="O930" s="200"/>
      <c r="P930" s="200"/>
      <c r="Q930" s="200"/>
      <c r="R930" s="200"/>
      <c r="S930" s="200"/>
      <c r="T930" s="201"/>
      <c r="AT930" s="202" t="s">
        <v>191</v>
      </c>
      <c r="AU930" s="202" t="s">
        <v>81</v>
      </c>
      <c r="AV930" s="13" t="s">
        <v>79</v>
      </c>
      <c r="AW930" s="13" t="s">
        <v>32</v>
      </c>
      <c r="AX930" s="13" t="s">
        <v>71</v>
      </c>
      <c r="AY930" s="202" t="s">
        <v>181</v>
      </c>
    </row>
    <row r="931" spans="2:51" s="14" customFormat="1" ht="12">
      <c r="B931" s="203"/>
      <c r="C931" s="204"/>
      <c r="D931" s="194" t="s">
        <v>191</v>
      </c>
      <c r="E931" s="205" t="s">
        <v>19</v>
      </c>
      <c r="F931" s="206" t="s">
        <v>1353</v>
      </c>
      <c r="G931" s="204"/>
      <c r="H931" s="207">
        <v>7.2</v>
      </c>
      <c r="I931" s="208"/>
      <c r="J931" s="204"/>
      <c r="K931" s="204"/>
      <c r="L931" s="209"/>
      <c r="M931" s="210"/>
      <c r="N931" s="211"/>
      <c r="O931" s="211"/>
      <c r="P931" s="211"/>
      <c r="Q931" s="211"/>
      <c r="R931" s="211"/>
      <c r="S931" s="211"/>
      <c r="T931" s="212"/>
      <c r="AT931" s="213" t="s">
        <v>191</v>
      </c>
      <c r="AU931" s="213" t="s">
        <v>81</v>
      </c>
      <c r="AV931" s="14" t="s">
        <v>81</v>
      </c>
      <c r="AW931" s="14" t="s">
        <v>32</v>
      </c>
      <c r="AX931" s="14" t="s">
        <v>71</v>
      </c>
      <c r="AY931" s="213" t="s">
        <v>181</v>
      </c>
    </row>
    <row r="932" spans="2:51" s="13" customFormat="1" ht="12">
      <c r="B932" s="192"/>
      <c r="C932" s="193"/>
      <c r="D932" s="194" t="s">
        <v>191</v>
      </c>
      <c r="E932" s="195" t="s">
        <v>19</v>
      </c>
      <c r="F932" s="196" t="s">
        <v>1365</v>
      </c>
      <c r="G932" s="193"/>
      <c r="H932" s="195" t="s">
        <v>19</v>
      </c>
      <c r="I932" s="197"/>
      <c r="J932" s="193"/>
      <c r="K932" s="193"/>
      <c r="L932" s="198"/>
      <c r="M932" s="199"/>
      <c r="N932" s="200"/>
      <c r="O932" s="200"/>
      <c r="P932" s="200"/>
      <c r="Q932" s="200"/>
      <c r="R932" s="200"/>
      <c r="S932" s="200"/>
      <c r="T932" s="201"/>
      <c r="AT932" s="202" t="s">
        <v>191</v>
      </c>
      <c r="AU932" s="202" t="s">
        <v>81</v>
      </c>
      <c r="AV932" s="13" t="s">
        <v>79</v>
      </c>
      <c r="AW932" s="13" t="s">
        <v>32</v>
      </c>
      <c r="AX932" s="13" t="s">
        <v>71</v>
      </c>
      <c r="AY932" s="202" t="s">
        <v>181</v>
      </c>
    </row>
    <row r="933" spans="2:51" s="14" customFormat="1" ht="12">
      <c r="B933" s="203"/>
      <c r="C933" s="204"/>
      <c r="D933" s="194" t="s">
        <v>191</v>
      </c>
      <c r="E933" s="205" t="s">
        <v>19</v>
      </c>
      <c r="F933" s="206" t="s">
        <v>264</v>
      </c>
      <c r="G933" s="204"/>
      <c r="H933" s="207">
        <v>10</v>
      </c>
      <c r="I933" s="208"/>
      <c r="J933" s="204"/>
      <c r="K933" s="204"/>
      <c r="L933" s="209"/>
      <c r="M933" s="210"/>
      <c r="N933" s="211"/>
      <c r="O933" s="211"/>
      <c r="P933" s="211"/>
      <c r="Q933" s="211"/>
      <c r="R933" s="211"/>
      <c r="S933" s="211"/>
      <c r="T933" s="212"/>
      <c r="AT933" s="213" t="s">
        <v>191</v>
      </c>
      <c r="AU933" s="213" t="s">
        <v>81</v>
      </c>
      <c r="AV933" s="14" t="s">
        <v>81</v>
      </c>
      <c r="AW933" s="14" t="s">
        <v>32</v>
      </c>
      <c r="AX933" s="14" t="s">
        <v>71</v>
      </c>
      <c r="AY933" s="213" t="s">
        <v>181</v>
      </c>
    </row>
    <row r="934" spans="2:51" s="13" customFormat="1" ht="12">
      <c r="B934" s="192"/>
      <c r="C934" s="193"/>
      <c r="D934" s="194" t="s">
        <v>191</v>
      </c>
      <c r="E934" s="195" t="s">
        <v>19</v>
      </c>
      <c r="F934" s="196" t="s">
        <v>1366</v>
      </c>
      <c r="G934" s="193"/>
      <c r="H934" s="195" t="s">
        <v>19</v>
      </c>
      <c r="I934" s="197"/>
      <c r="J934" s="193"/>
      <c r="K934" s="193"/>
      <c r="L934" s="198"/>
      <c r="M934" s="199"/>
      <c r="N934" s="200"/>
      <c r="O934" s="200"/>
      <c r="P934" s="200"/>
      <c r="Q934" s="200"/>
      <c r="R934" s="200"/>
      <c r="S934" s="200"/>
      <c r="T934" s="201"/>
      <c r="AT934" s="202" t="s">
        <v>191</v>
      </c>
      <c r="AU934" s="202" t="s">
        <v>81</v>
      </c>
      <c r="AV934" s="13" t="s">
        <v>79</v>
      </c>
      <c r="AW934" s="13" t="s">
        <v>32</v>
      </c>
      <c r="AX934" s="13" t="s">
        <v>71</v>
      </c>
      <c r="AY934" s="202" t="s">
        <v>181</v>
      </c>
    </row>
    <row r="935" spans="2:51" s="14" customFormat="1" ht="12">
      <c r="B935" s="203"/>
      <c r="C935" s="204"/>
      <c r="D935" s="194" t="s">
        <v>191</v>
      </c>
      <c r="E935" s="205" t="s">
        <v>19</v>
      </c>
      <c r="F935" s="206" t="s">
        <v>264</v>
      </c>
      <c r="G935" s="204"/>
      <c r="H935" s="207">
        <v>10</v>
      </c>
      <c r="I935" s="208"/>
      <c r="J935" s="204"/>
      <c r="K935" s="204"/>
      <c r="L935" s="209"/>
      <c r="M935" s="210"/>
      <c r="N935" s="211"/>
      <c r="O935" s="211"/>
      <c r="P935" s="211"/>
      <c r="Q935" s="211"/>
      <c r="R935" s="211"/>
      <c r="S935" s="211"/>
      <c r="T935" s="212"/>
      <c r="AT935" s="213" t="s">
        <v>191</v>
      </c>
      <c r="AU935" s="213" t="s">
        <v>81</v>
      </c>
      <c r="AV935" s="14" t="s">
        <v>81</v>
      </c>
      <c r="AW935" s="14" t="s">
        <v>32</v>
      </c>
      <c r="AX935" s="14" t="s">
        <v>71</v>
      </c>
      <c r="AY935" s="213" t="s">
        <v>181</v>
      </c>
    </row>
    <row r="936" spans="2:51" s="15" customFormat="1" ht="12">
      <c r="B936" s="214"/>
      <c r="C936" s="215"/>
      <c r="D936" s="194" t="s">
        <v>191</v>
      </c>
      <c r="E936" s="216" t="s">
        <v>19</v>
      </c>
      <c r="F936" s="217" t="s">
        <v>196</v>
      </c>
      <c r="G936" s="215"/>
      <c r="H936" s="218">
        <v>77.6</v>
      </c>
      <c r="I936" s="219"/>
      <c r="J936" s="215"/>
      <c r="K936" s="215"/>
      <c r="L936" s="220"/>
      <c r="M936" s="221"/>
      <c r="N936" s="222"/>
      <c r="O936" s="222"/>
      <c r="P936" s="222"/>
      <c r="Q936" s="222"/>
      <c r="R936" s="222"/>
      <c r="S936" s="222"/>
      <c r="T936" s="223"/>
      <c r="AT936" s="224" t="s">
        <v>191</v>
      </c>
      <c r="AU936" s="224" t="s">
        <v>81</v>
      </c>
      <c r="AV936" s="15" t="s">
        <v>189</v>
      </c>
      <c r="AW936" s="15" t="s">
        <v>32</v>
      </c>
      <c r="AX936" s="15" t="s">
        <v>79</v>
      </c>
      <c r="AY936" s="224" t="s">
        <v>181</v>
      </c>
    </row>
    <row r="937" spans="1:65" s="2" customFormat="1" ht="111.75" customHeight="1">
      <c r="A937" s="34"/>
      <c r="B937" s="35"/>
      <c r="C937" s="225" t="s">
        <v>1367</v>
      </c>
      <c r="D937" s="225" t="s">
        <v>199</v>
      </c>
      <c r="E937" s="226" t="s">
        <v>1368</v>
      </c>
      <c r="F937" s="227" t="s">
        <v>1369</v>
      </c>
      <c r="G937" s="228" t="s">
        <v>262</v>
      </c>
      <c r="H937" s="229">
        <v>100</v>
      </c>
      <c r="I937" s="230"/>
      <c r="J937" s="231">
        <f>ROUND(I937*H937,2)</f>
        <v>0</v>
      </c>
      <c r="K937" s="227" t="s">
        <v>187</v>
      </c>
      <c r="L937" s="39"/>
      <c r="M937" s="232" t="s">
        <v>19</v>
      </c>
      <c r="N937" s="233" t="s">
        <v>42</v>
      </c>
      <c r="O937" s="64"/>
      <c r="P937" s="188">
        <f>O937*H937</f>
        <v>0</v>
      </c>
      <c r="Q937" s="188">
        <v>0</v>
      </c>
      <c r="R937" s="188">
        <f>Q937*H937</f>
        <v>0</v>
      </c>
      <c r="S937" s="188">
        <v>0</v>
      </c>
      <c r="T937" s="189">
        <f>S937*H937</f>
        <v>0</v>
      </c>
      <c r="U937" s="34"/>
      <c r="V937" s="34"/>
      <c r="W937" s="34"/>
      <c r="X937" s="34"/>
      <c r="Y937" s="34"/>
      <c r="Z937" s="34"/>
      <c r="AA937" s="34"/>
      <c r="AB937" s="34"/>
      <c r="AC937" s="34"/>
      <c r="AD937" s="34"/>
      <c r="AE937" s="34"/>
      <c r="AR937" s="190" t="s">
        <v>189</v>
      </c>
      <c r="AT937" s="190" t="s">
        <v>199</v>
      </c>
      <c r="AU937" s="190" t="s">
        <v>81</v>
      </c>
      <c r="AY937" s="17" t="s">
        <v>181</v>
      </c>
      <c r="BE937" s="191">
        <f>IF(N937="základní",J937,0)</f>
        <v>0</v>
      </c>
      <c r="BF937" s="191">
        <f>IF(N937="snížená",J937,0)</f>
        <v>0</v>
      </c>
      <c r="BG937" s="191">
        <f>IF(N937="zákl. přenesená",J937,0)</f>
        <v>0</v>
      </c>
      <c r="BH937" s="191">
        <f>IF(N937="sníž. přenesená",J937,0)</f>
        <v>0</v>
      </c>
      <c r="BI937" s="191">
        <f>IF(N937="nulová",J937,0)</f>
        <v>0</v>
      </c>
      <c r="BJ937" s="17" t="s">
        <v>79</v>
      </c>
      <c r="BK937" s="191">
        <f>ROUND(I937*H937,2)</f>
        <v>0</v>
      </c>
      <c r="BL937" s="17" t="s">
        <v>189</v>
      </c>
      <c r="BM937" s="190" t="s">
        <v>1370</v>
      </c>
    </row>
    <row r="938" spans="2:51" s="13" customFormat="1" ht="12">
      <c r="B938" s="192"/>
      <c r="C938" s="193"/>
      <c r="D938" s="194" t="s">
        <v>191</v>
      </c>
      <c r="E938" s="195" t="s">
        <v>19</v>
      </c>
      <c r="F938" s="196" t="s">
        <v>1065</v>
      </c>
      <c r="G938" s="193"/>
      <c r="H938" s="195" t="s">
        <v>19</v>
      </c>
      <c r="I938" s="197"/>
      <c r="J938" s="193"/>
      <c r="K938" s="193"/>
      <c r="L938" s="198"/>
      <c r="M938" s="199"/>
      <c r="N938" s="200"/>
      <c r="O938" s="200"/>
      <c r="P938" s="200"/>
      <c r="Q938" s="200"/>
      <c r="R938" s="200"/>
      <c r="S938" s="200"/>
      <c r="T938" s="201"/>
      <c r="AT938" s="202" t="s">
        <v>191</v>
      </c>
      <c r="AU938" s="202" t="s">
        <v>81</v>
      </c>
      <c r="AV938" s="13" t="s">
        <v>79</v>
      </c>
      <c r="AW938" s="13" t="s">
        <v>32</v>
      </c>
      <c r="AX938" s="13" t="s">
        <v>71</v>
      </c>
      <c r="AY938" s="202" t="s">
        <v>181</v>
      </c>
    </row>
    <row r="939" spans="2:51" s="14" customFormat="1" ht="12">
      <c r="B939" s="203"/>
      <c r="C939" s="204"/>
      <c r="D939" s="194" t="s">
        <v>191</v>
      </c>
      <c r="E939" s="205" t="s">
        <v>19</v>
      </c>
      <c r="F939" s="206" t="s">
        <v>1066</v>
      </c>
      <c r="G939" s="204"/>
      <c r="H939" s="207">
        <v>100</v>
      </c>
      <c r="I939" s="208"/>
      <c r="J939" s="204"/>
      <c r="K939" s="204"/>
      <c r="L939" s="209"/>
      <c r="M939" s="210"/>
      <c r="N939" s="211"/>
      <c r="O939" s="211"/>
      <c r="P939" s="211"/>
      <c r="Q939" s="211"/>
      <c r="R939" s="211"/>
      <c r="S939" s="211"/>
      <c r="T939" s="212"/>
      <c r="AT939" s="213" t="s">
        <v>191</v>
      </c>
      <c r="AU939" s="213" t="s">
        <v>81</v>
      </c>
      <c r="AV939" s="14" t="s">
        <v>81</v>
      </c>
      <c r="AW939" s="14" t="s">
        <v>32</v>
      </c>
      <c r="AX939" s="14" t="s">
        <v>71</v>
      </c>
      <c r="AY939" s="213" t="s">
        <v>181</v>
      </c>
    </row>
    <row r="940" spans="2:51" s="15" customFormat="1" ht="12">
      <c r="B940" s="214"/>
      <c r="C940" s="215"/>
      <c r="D940" s="194" t="s">
        <v>191</v>
      </c>
      <c r="E940" s="216" t="s">
        <v>19</v>
      </c>
      <c r="F940" s="217" t="s">
        <v>196</v>
      </c>
      <c r="G940" s="215"/>
      <c r="H940" s="218">
        <v>100</v>
      </c>
      <c r="I940" s="219"/>
      <c r="J940" s="215"/>
      <c r="K940" s="215"/>
      <c r="L940" s="220"/>
      <c r="M940" s="221"/>
      <c r="N940" s="222"/>
      <c r="O940" s="222"/>
      <c r="P940" s="222"/>
      <c r="Q940" s="222"/>
      <c r="R940" s="222"/>
      <c r="S940" s="222"/>
      <c r="T940" s="223"/>
      <c r="AT940" s="224" t="s">
        <v>191</v>
      </c>
      <c r="AU940" s="224" t="s">
        <v>81</v>
      </c>
      <c r="AV940" s="15" t="s">
        <v>189</v>
      </c>
      <c r="AW940" s="15" t="s">
        <v>32</v>
      </c>
      <c r="AX940" s="15" t="s">
        <v>79</v>
      </c>
      <c r="AY940" s="224" t="s">
        <v>181</v>
      </c>
    </row>
    <row r="941" spans="1:65" s="2" customFormat="1" ht="101.25" customHeight="1">
      <c r="A941" s="34"/>
      <c r="B941" s="35"/>
      <c r="C941" s="225" t="s">
        <v>1371</v>
      </c>
      <c r="D941" s="225" t="s">
        <v>199</v>
      </c>
      <c r="E941" s="226" t="s">
        <v>1372</v>
      </c>
      <c r="F941" s="227" t="s">
        <v>1373</v>
      </c>
      <c r="G941" s="228" t="s">
        <v>262</v>
      </c>
      <c r="H941" s="229">
        <v>100</v>
      </c>
      <c r="I941" s="230"/>
      <c r="J941" s="231">
        <f>ROUND(I941*H941,2)</f>
        <v>0</v>
      </c>
      <c r="K941" s="227" t="s">
        <v>187</v>
      </c>
      <c r="L941" s="39"/>
      <c r="M941" s="232" t="s">
        <v>19</v>
      </c>
      <c r="N941" s="233" t="s">
        <v>42</v>
      </c>
      <c r="O941" s="64"/>
      <c r="P941" s="188">
        <f>O941*H941</f>
        <v>0</v>
      </c>
      <c r="Q941" s="188">
        <v>0</v>
      </c>
      <c r="R941" s="188">
        <f>Q941*H941</f>
        <v>0</v>
      </c>
      <c r="S941" s="188">
        <v>0</v>
      </c>
      <c r="T941" s="189">
        <f>S941*H941</f>
        <v>0</v>
      </c>
      <c r="U941" s="34"/>
      <c r="V941" s="34"/>
      <c r="W941" s="34"/>
      <c r="X941" s="34"/>
      <c r="Y941" s="34"/>
      <c r="Z941" s="34"/>
      <c r="AA941" s="34"/>
      <c r="AB941" s="34"/>
      <c r="AC941" s="34"/>
      <c r="AD941" s="34"/>
      <c r="AE941" s="34"/>
      <c r="AR941" s="190" t="s">
        <v>189</v>
      </c>
      <c r="AT941" s="190" t="s">
        <v>199</v>
      </c>
      <c r="AU941" s="190" t="s">
        <v>81</v>
      </c>
      <c r="AY941" s="17" t="s">
        <v>181</v>
      </c>
      <c r="BE941" s="191">
        <f>IF(N941="základní",J941,0)</f>
        <v>0</v>
      </c>
      <c r="BF941" s="191">
        <f>IF(N941="snížená",J941,0)</f>
        <v>0</v>
      </c>
      <c r="BG941" s="191">
        <f>IF(N941="zákl. přenesená",J941,0)</f>
        <v>0</v>
      </c>
      <c r="BH941" s="191">
        <f>IF(N941="sníž. přenesená",J941,0)</f>
        <v>0</v>
      </c>
      <c r="BI941" s="191">
        <f>IF(N941="nulová",J941,0)</f>
        <v>0</v>
      </c>
      <c r="BJ941" s="17" t="s">
        <v>79</v>
      </c>
      <c r="BK941" s="191">
        <f>ROUND(I941*H941,2)</f>
        <v>0</v>
      </c>
      <c r="BL941" s="17" t="s">
        <v>189</v>
      </c>
      <c r="BM941" s="190" t="s">
        <v>1374</v>
      </c>
    </row>
    <row r="942" spans="2:51" s="13" customFormat="1" ht="12">
      <c r="B942" s="192"/>
      <c r="C942" s="193"/>
      <c r="D942" s="194" t="s">
        <v>191</v>
      </c>
      <c r="E942" s="195" t="s">
        <v>19</v>
      </c>
      <c r="F942" s="196" t="s">
        <v>1029</v>
      </c>
      <c r="G942" s="193"/>
      <c r="H942" s="195" t="s">
        <v>19</v>
      </c>
      <c r="I942" s="197"/>
      <c r="J942" s="193"/>
      <c r="K942" s="193"/>
      <c r="L942" s="198"/>
      <c r="M942" s="199"/>
      <c r="N942" s="200"/>
      <c r="O942" s="200"/>
      <c r="P942" s="200"/>
      <c r="Q942" s="200"/>
      <c r="R942" s="200"/>
      <c r="S942" s="200"/>
      <c r="T942" s="201"/>
      <c r="AT942" s="202" t="s">
        <v>191</v>
      </c>
      <c r="AU942" s="202" t="s">
        <v>81</v>
      </c>
      <c r="AV942" s="13" t="s">
        <v>79</v>
      </c>
      <c r="AW942" s="13" t="s">
        <v>32</v>
      </c>
      <c r="AX942" s="13" t="s">
        <v>71</v>
      </c>
      <c r="AY942" s="202" t="s">
        <v>181</v>
      </c>
    </row>
    <row r="943" spans="2:51" s="14" customFormat="1" ht="12">
      <c r="B943" s="203"/>
      <c r="C943" s="204"/>
      <c r="D943" s="194" t="s">
        <v>191</v>
      </c>
      <c r="E943" s="205" t="s">
        <v>19</v>
      </c>
      <c r="F943" s="206" t="s">
        <v>1066</v>
      </c>
      <c r="G943" s="204"/>
      <c r="H943" s="207">
        <v>100</v>
      </c>
      <c r="I943" s="208"/>
      <c r="J943" s="204"/>
      <c r="K943" s="204"/>
      <c r="L943" s="209"/>
      <c r="M943" s="210"/>
      <c r="N943" s="211"/>
      <c r="O943" s="211"/>
      <c r="P943" s="211"/>
      <c r="Q943" s="211"/>
      <c r="R943" s="211"/>
      <c r="S943" s="211"/>
      <c r="T943" s="212"/>
      <c r="AT943" s="213" t="s">
        <v>191</v>
      </c>
      <c r="AU943" s="213" t="s">
        <v>81</v>
      </c>
      <c r="AV943" s="14" t="s">
        <v>81</v>
      </c>
      <c r="AW943" s="14" t="s">
        <v>32</v>
      </c>
      <c r="AX943" s="14" t="s">
        <v>71</v>
      </c>
      <c r="AY943" s="213" t="s">
        <v>181</v>
      </c>
    </row>
    <row r="944" spans="2:51" s="15" customFormat="1" ht="12">
      <c r="B944" s="214"/>
      <c r="C944" s="215"/>
      <c r="D944" s="194" t="s">
        <v>191</v>
      </c>
      <c r="E944" s="216" t="s">
        <v>19</v>
      </c>
      <c r="F944" s="217" t="s">
        <v>196</v>
      </c>
      <c r="G944" s="215"/>
      <c r="H944" s="218">
        <v>100</v>
      </c>
      <c r="I944" s="219"/>
      <c r="J944" s="215"/>
      <c r="K944" s="215"/>
      <c r="L944" s="220"/>
      <c r="M944" s="221"/>
      <c r="N944" s="222"/>
      <c r="O944" s="222"/>
      <c r="P944" s="222"/>
      <c r="Q944" s="222"/>
      <c r="R944" s="222"/>
      <c r="S944" s="222"/>
      <c r="T944" s="223"/>
      <c r="AT944" s="224" t="s">
        <v>191</v>
      </c>
      <c r="AU944" s="224" t="s">
        <v>81</v>
      </c>
      <c r="AV944" s="15" t="s">
        <v>189</v>
      </c>
      <c r="AW944" s="15" t="s">
        <v>32</v>
      </c>
      <c r="AX944" s="15" t="s">
        <v>79</v>
      </c>
      <c r="AY944" s="224" t="s">
        <v>181</v>
      </c>
    </row>
    <row r="945" spans="1:65" s="2" customFormat="1" ht="111.75" customHeight="1">
      <c r="A945" s="34"/>
      <c r="B945" s="35"/>
      <c r="C945" s="225" t="s">
        <v>1375</v>
      </c>
      <c r="D945" s="225" t="s">
        <v>199</v>
      </c>
      <c r="E945" s="226" t="s">
        <v>1376</v>
      </c>
      <c r="F945" s="227" t="s">
        <v>1377</v>
      </c>
      <c r="G945" s="228" t="s">
        <v>262</v>
      </c>
      <c r="H945" s="229">
        <v>776</v>
      </c>
      <c r="I945" s="230"/>
      <c r="J945" s="231">
        <f>ROUND(I945*H945,2)</f>
        <v>0</v>
      </c>
      <c r="K945" s="227" t="s">
        <v>187</v>
      </c>
      <c r="L945" s="39"/>
      <c r="M945" s="232" t="s">
        <v>19</v>
      </c>
      <c r="N945" s="233" t="s">
        <v>42</v>
      </c>
      <c r="O945" s="64"/>
      <c r="P945" s="188">
        <f>O945*H945</f>
        <v>0</v>
      </c>
      <c r="Q945" s="188">
        <v>0</v>
      </c>
      <c r="R945" s="188">
        <f>Q945*H945</f>
        <v>0</v>
      </c>
      <c r="S945" s="188">
        <v>0</v>
      </c>
      <c r="T945" s="189">
        <f>S945*H945</f>
        <v>0</v>
      </c>
      <c r="U945" s="34"/>
      <c r="V945" s="34"/>
      <c r="W945" s="34"/>
      <c r="X945" s="34"/>
      <c r="Y945" s="34"/>
      <c r="Z945" s="34"/>
      <c r="AA945" s="34"/>
      <c r="AB945" s="34"/>
      <c r="AC945" s="34"/>
      <c r="AD945" s="34"/>
      <c r="AE945" s="34"/>
      <c r="AR945" s="190" t="s">
        <v>189</v>
      </c>
      <c r="AT945" s="190" t="s">
        <v>199</v>
      </c>
      <c r="AU945" s="190" t="s">
        <v>81</v>
      </c>
      <c r="AY945" s="17" t="s">
        <v>181</v>
      </c>
      <c r="BE945" s="191">
        <f>IF(N945="základní",J945,0)</f>
        <v>0</v>
      </c>
      <c r="BF945" s="191">
        <f>IF(N945="snížená",J945,0)</f>
        <v>0</v>
      </c>
      <c r="BG945" s="191">
        <f>IF(N945="zákl. přenesená",J945,0)</f>
        <v>0</v>
      </c>
      <c r="BH945" s="191">
        <f>IF(N945="sníž. přenesená",J945,0)</f>
        <v>0</v>
      </c>
      <c r="BI945" s="191">
        <f>IF(N945="nulová",J945,0)</f>
        <v>0</v>
      </c>
      <c r="BJ945" s="17" t="s">
        <v>79</v>
      </c>
      <c r="BK945" s="191">
        <f>ROUND(I945*H945,2)</f>
        <v>0</v>
      </c>
      <c r="BL945" s="17" t="s">
        <v>189</v>
      </c>
      <c r="BM945" s="190" t="s">
        <v>1378</v>
      </c>
    </row>
    <row r="946" spans="2:51" s="13" customFormat="1" ht="12">
      <c r="B946" s="192"/>
      <c r="C946" s="193"/>
      <c r="D946" s="194" t="s">
        <v>191</v>
      </c>
      <c r="E946" s="195" t="s">
        <v>19</v>
      </c>
      <c r="F946" s="196" t="s">
        <v>1089</v>
      </c>
      <c r="G946" s="193"/>
      <c r="H946" s="195" t="s">
        <v>19</v>
      </c>
      <c r="I946" s="197"/>
      <c r="J946" s="193"/>
      <c r="K946" s="193"/>
      <c r="L946" s="198"/>
      <c r="M946" s="199"/>
      <c r="N946" s="200"/>
      <c r="O946" s="200"/>
      <c r="P946" s="200"/>
      <c r="Q946" s="200"/>
      <c r="R946" s="200"/>
      <c r="S946" s="200"/>
      <c r="T946" s="201"/>
      <c r="AT946" s="202" t="s">
        <v>191</v>
      </c>
      <c r="AU946" s="202" t="s">
        <v>81</v>
      </c>
      <c r="AV946" s="13" t="s">
        <v>79</v>
      </c>
      <c r="AW946" s="13" t="s">
        <v>32</v>
      </c>
      <c r="AX946" s="13" t="s">
        <v>71</v>
      </c>
      <c r="AY946" s="202" t="s">
        <v>181</v>
      </c>
    </row>
    <row r="947" spans="2:51" s="14" customFormat="1" ht="12">
      <c r="B947" s="203"/>
      <c r="C947" s="204"/>
      <c r="D947" s="194" t="s">
        <v>191</v>
      </c>
      <c r="E947" s="205" t="s">
        <v>19</v>
      </c>
      <c r="F947" s="206" t="s">
        <v>1071</v>
      </c>
      <c r="G947" s="204"/>
      <c r="H947" s="207">
        <v>80</v>
      </c>
      <c r="I947" s="208"/>
      <c r="J947" s="204"/>
      <c r="K947" s="204"/>
      <c r="L947" s="209"/>
      <c r="M947" s="210"/>
      <c r="N947" s="211"/>
      <c r="O947" s="211"/>
      <c r="P947" s="211"/>
      <c r="Q947" s="211"/>
      <c r="R947" s="211"/>
      <c r="S947" s="211"/>
      <c r="T947" s="212"/>
      <c r="AT947" s="213" t="s">
        <v>191</v>
      </c>
      <c r="AU947" s="213" t="s">
        <v>81</v>
      </c>
      <c r="AV947" s="14" t="s">
        <v>81</v>
      </c>
      <c r="AW947" s="14" t="s">
        <v>32</v>
      </c>
      <c r="AX947" s="14" t="s">
        <v>71</v>
      </c>
      <c r="AY947" s="213" t="s">
        <v>181</v>
      </c>
    </row>
    <row r="948" spans="2:51" s="13" customFormat="1" ht="12">
      <c r="B948" s="192"/>
      <c r="C948" s="193"/>
      <c r="D948" s="194" t="s">
        <v>191</v>
      </c>
      <c r="E948" s="195" t="s">
        <v>19</v>
      </c>
      <c r="F948" s="196" t="s">
        <v>1012</v>
      </c>
      <c r="G948" s="193"/>
      <c r="H948" s="195" t="s">
        <v>19</v>
      </c>
      <c r="I948" s="197"/>
      <c r="J948" s="193"/>
      <c r="K948" s="193"/>
      <c r="L948" s="198"/>
      <c r="M948" s="199"/>
      <c r="N948" s="200"/>
      <c r="O948" s="200"/>
      <c r="P948" s="200"/>
      <c r="Q948" s="200"/>
      <c r="R948" s="200"/>
      <c r="S948" s="200"/>
      <c r="T948" s="201"/>
      <c r="AT948" s="202" t="s">
        <v>191</v>
      </c>
      <c r="AU948" s="202" t="s">
        <v>81</v>
      </c>
      <c r="AV948" s="13" t="s">
        <v>79</v>
      </c>
      <c r="AW948" s="13" t="s">
        <v>32</v>
      </c>
      <c r="AX948" s="13" t="s">
        <v>71</v>
      </c>
      <c r="AY948" s="202" t="s">
        <v>181</v>
      </c>
    </row>
    <row r="949" spans="2:51" s="14" customFormat="1" ht="12">
      <c r="B949" s="203"/>
      <c r="C949" s="204"/>
      <c r="D949" s="194" t="s">
        <v>191</v>
      </c>
      <c r="E949" s="205" t="s">
        <v>19</v>
      </c>
      <c r="F949" s="206" t="s">
        <v>442</v>
      </c>
      <c r="G949" s="204"/>
      <c r="H949" s="207">
        <v>26</v>
      </c>
      <c r="I949" s="208"/>
      <c r="J949" s="204"/>
      <c r="K949" s="204"/>
      <c r="L949" s="209"/>
      <c r="M949" s="210"/>
      <c r="N949" s="211"/>
      <c r="O949" s="211"/>
      <c r="P949" s="211"/>
      <c r="Q949" s="211"/>
      <c r="R949" s="211"/>
      <c r="S949" s="211"/>
      <c r="T949" s="212"/>
      <c r="AT949" s="213" t="s">
        <v>191</v>
      </c>
      <c r="AU949" s="213" t="s">
        <v>81</v>
      </c>
      <c r="AV949" s="14" t="s">
        <v>81</v>
      </c>
      <c r="AW949" s="14" t="s">
        <v>32</v>
      </c>
      <c r="AX949" s="14" t="s">
        <v>71</v>
      </c>
      <c r="AY949" s="213" t="s">
        <v>181</v>
      </c>
    </row>
    <row r="950" spans="2:51" s="13" customFormat="1" ht="12">
      <c r="B950" s="192"/>
      <c r="C950" s="193"/>
      <c r="D950" s="194" t="s">
        <v>191</v>
      </c>
      <c r="E950" s="195" t="s">
        <v>19</v>
      </c>
      <c r="F950" s="196" t="s">
        <v>1092</v>
      </c>
      <c r="G950" s="193"/>
      <c r="H950" s="195" t="s">
        <v>19</v>
      </c>
      <c r="I950" s="197"/>
      <c r="J950" s="193"/>
      <c r="K950" s="193"/>
      <c r="L950" s="198"/>
      <c r="M950" s="199"/>
      <c r="N950" s="200"/>
      <c r="O950" s="200"/>
      <c r="P950" s="200"/>
      <c r="Q950" s="200"/>
      <c r="R950" s="200"/>
      <c r="S950" s="200"/>
      <c r="T950" s="201"/>
      <c r="AT950" s="202" t="s">
        <v>191</v>
      </c>
      <c r="AU950" s="202" t="s">
        <v>81</v>
      </c>
      <c r="AV950" s="13" t="s">
        <v>79</v>
      </c>
      <c r="AW950" s="13" t="s">
        <v>32</v>
      </c>
      <c r="AX950" s="13" t="s">
        <v>71</v>
      </c>
      <c r="AY950" s="202" t="s">
        <v>181</v>
      </c>
    </row>
    <row r="951" spans="2:51" s="14" customFormat="1" ht="12">
      <c r="B951" s="203"/>
      <c r="C951" s="204"/>
      <c r="D951" s="194" t="s">
        <v>191</v>
      </c>
      <c r="E951" s="205" t="s">
        <v>19</v>
      </c>
      <c r="F951" s="206" t="s">
        <v>1073</v>
      </c>
      <c r="G951" s="204"/>
      <c r="H951" s="207">
        <v>200</v>
      </c>
      <c r="I951" s="208"/>
      <c r="J951" s="204"/>
      <c r="K951" s="204"/>
      <c r="L951" s="209"/>
      <c r="M951" s="210"/>
      <c r="N951" s="211"/>
      <c r="O951" s="211"/>
      <c r="P951" s="211"/>
      <c r="Q951" s="211"/>
      <c r="R951" s="211"/>
      <c r="S951" s="211"/>
      <c r="T951" s="212"/>
      <c r="AT951" s="213" t="s">
        <v>191</v>
      </c>
      <c r="AU951" s="213" t="s">
        <v>81</v>
      </c>
      <c r="AV951" s="14" t="s">
        <v>81</v>
      </c>
      <c r="AW951" s="14" t="s">
        <v>32</v>
      </c>
      <c r="AX951" s="14" t="s">
        <v>71</v>
      </c>
      <c r="AY951" s="213" t="s">
        <v>181</v>
      </c>
    </row>
    <row r="952" spans="2:51" s="13" customFormat="1" ht="12">
      <c r="B952" s="192"/>
      <c r="C952" s="193"/>
      <c r="D952" s="194" t="s">
        <v>191</v>
      </c>
      <c r="E952" s="195" t="s">
        <v>19</v>
      </c>
      <c r="F952" s="196" t="s">
        <v>1012</v>
      </c>
      <c r="G952" s="193"/>
      <c r="H952" s="195" t="s">
        <v>19</v>
      </c>
      <c r="I952" s="197"/>
      <c r="J952" s="193"/>
      <c r="K952" s="193"/>
      <c r="L952" s="198"/>
      <c r="M952" s="199"/>
      <c r="N952" s="200"/>
      <c r="O952" s="200"/>
      <c r="P952" s="200"/>
      <c r="Q952" s="200"/>
      <c r="R952" s="200"/>
      <c r="S952" s="200"/>
      <c r="T952" s="201"/>
      <c r="AT952" s="202" t="s">
        <v>191</v>
      </c>
      <c r="AU952" s="202" t="s">
        <v>81</v>
      </c>
      <c r="AV952" s="13" t="s">
        <v>79</v>
      </c>
      <c r="AW952" s="13" t="s">
        <v>32</v>
      </c>
      <c r="AX952" s="13" t="s">
        <v>71</v>
      </c>
      <c r="AY952" s="202" t="s">
        <v>181</v>
      </c>
    </row>
    <row r="953" spans="2:51" s="14" customFormat="1" ht="12">
      <c r="B953" s="203"/>
      <c r="C953" s="204"/>
      <c r="D953" s="194" t="s">
        <v>191</v>
      </c>
      <c r="E953" s="205" t="s">
        <v>19</v>
      </c>
      <c r="F953" s="206" t="s">
        <v>284</v>
      </c>
      <c r="G953" s="204"/>
      <c r="H953" s="207">
        <v>10</v>
      </c>
      <c r="I953" s="208"/>
      <c r="J953" s="204"/>
      <c r="K953" s="204"/>
      <c r="L953" s="209"/>
      <c r="M953" s="210"/>
      <c r="N953" s="211"/>
      <c r="O953" s="211"/>
      <c r="P953" s="211"/>
      <c r="Q953" s="211"/>
      <c r="R953" s="211"/>
      <c r="S953" s="211"/>
      <c r="T953" s="212"/>
      <c r="AT953" s="213" t="s">
        <v>191</v>
      </c>
      <c r="AU953" s="213" t="s">
        <v>81</v>
      </c>
      <c r="AV953" s="14" t="s">
        <v>81</v>
      </c>
      <c r="AW953" s="14" t="s">
        <v>32</v>
      </c>
      <c r="AX953" s="14" t="s">
        <v>71</v>
      </c>
      <c r="AY953" s="213" t="s">
        <v>181</v>
      </c>
    </row>
    <row r="954" spans="2:51" s="13" customFormat="1" ht="12">
      <c r="B954" s="192"/>
      <c r="C954" s="193"/>
      <c r="D954" s="194" t="s">
        <v>191</v>
      </c>
      <c r="E954" s="195" t="s">
        <v>19</v>
      </c>
      <c r="F954" s="196" t="s">
        <v>1074</v>
      </c>
      <c r="G954" s="193"/>
      <c r="H954" s="195" t="s">
        <v>19</v>
      </c>
      <c r="I954" s="197"/>
      <c r="J954" s="193"/>
      <c r="K954" s="193"/>
      <c r="L954" s="198"/>
      <c r="M954" s="199"/>
      <c r="N954" s="200"/>
      <c r="O954" s="200"/>
      <c r="P954" s="200"/>
      <c r="Q954" s="200"/>
      <c r="R954" s="200"/>
      <c r="S954" s="200"/>
      <c r="T954" s="201"/>
      <c r="AT954" s="202" t="s">
        <v>191</v>
      </c>
      <c r="AU954" s="202" t="s">
        <v>81</v>
      </c>
      <c r="AV954" s="13" t="s">
        <v>79</v>
      </c>
      <c r="AW954" s="13" t="s">
        <v>32</v>
      </c>
      <c r="AX954" s="13" t="s">
        <v>71</v>
      </c>
      <c r="AY954" s="202" t="s">
        <v>181</v>
      </c>
    </row>
    <row r="955" spans="2:51" s="14" customFormat="1" ht="12">
      <c r="B955" s="203"/>
      <c r="C955" s="204"/>
      <c r="D955" s="194" t="s">
        <v>191</v>
      </c>
      <c r="E955" s="205" t="s">
        <v>19</v>
      </c>
      <c r="F955" s="206" t="s">
        <v>284</v>
      </c>
      <c r="G955" s="204"/>
      <c r="H955" s="207">
        <v>10</v>
      </c>
      <c r="I955" s="208"/>
      <c r="J955" s="204"/>
      <c r="K955" s="204"/>
      <c r="L955" s="209"/>
      <c r="M955" s="210"/>
      <c r="N955" s="211"/>
      <c r="O955" s="211"/>
      <c r="P955" s="211"/>
      <c r="Q955" s="211"/>
      <c r="R955" s="211"/>
      <c r="S955" s="211"/>
      <c r="T955" s="212"/>
      <c r="AT955" s="213" t="s">
        <v>191</v>
      </c>
      <c r="AU955" s="213" t="s">
        <v>81</v>
      </c>
      <c r="AV955" s="14" t="s">
        <v>81</v>
      </c>
      <c r="AW955" s="14" t="s">
        <v>32</v>
      </c>
      <c r="AX955" s="14" t="s">
        <v>71</v>
      </c>
      <c r="AY955" s="213" t="s">
        <v>181</v>
      </c>
    </row>
    <row r="956" spans="2:51" s="13" customFormat="1" ht="12">
      <c r="B956" s="192"/>
      <c r="C956" s="193"/>
      <c r="D956" s="194" t="s">
        <v>191</v>
      </c>
      <c r="E956" s="195" t="s">
        <v>19</v>
      </c>
      <c r="F956" s="196" t="s">
        <v>1097</v>
      </c>
      <c r="G956" s="193"/>
      <c r="H956" s="195" t="s">
        <v>19</v>
      </c>
      <c r="I956" s="197"/>
      <c r="J956" s="193"/>
      <c r="K956" s="193"/>
      <c r="L956" s="198"/>
      <c r="M956" s="199"/>
      <c r="N956" s="200"/>
      <c r="O956" s="200"/>
      <c r="P956" s="200"/>
      <c r="Q956" s="200"/>
      <c r="R956" s="200"/>
      <c r="S956" s="200"/>
      <c r="T956" s="201"/>
      <c r="AT956" s="202" t="s">
        <v>191</v>
      </c>
      <c r="AU956" s="202" t="s">
        <v>81</v>
      </c>
      <c r="AV956" s="13" t="s">
        <v>79</v>
      </c>
      <c r="AW956" s="13" t="s">
        <v>32</v>
      </c>
      <c r="AX956" s="13" t="s">
        <v>71</v>
      </c>
      <c r="AY956" s="202" t="s">
        <v>181</v>
      </c>
    </row>
    <row r="957" spans="2:51" s="14" customFormat="1" ht="12">
      <c r="B957" s="203"/>
      <c r="C957" s="204"/>
      <c r="D957" s="194" t="s">
        <v>191</v>
      </c>
      <c r="E957" s="205" t="s">
        <v>19</v>
      </c>
      <c r="F957" s="206" t="s">
        <v>1073</v>
      </c>
      <c r="G957" s="204"/>
      <c r="H957" s="207">
        <v>200</v>
      </c>
      <c r="I957" s="208"/>
      <c r="J957" s="204"/>
      <c r="K957" s="204"/>
      <c r="L957" s="209"/>
      <c r="M957" s="210"/>
      <c r="N957" s="211"/>
      <c r="O957" s="211"/>
      <c r="P957" s="211"/>
      <c r="Q957" s="211"/>
      <c r="R957" s="211"/>
      <c r="S957" s="211"/>
      <c r="T957" s="212"/>
      <c r="AT957" s="213" t="s">
        <v>191</v>
      </c>
      <c r="AU957" s="213" t="s">
        <v>81</v>
      </c>
      <c r="AV957" s="14" t="s">
        <v>81</v>
      </c>
      <c r="AW957" s="14" t="s">
        <v>32</v>
      </c>
      <c r="AX957" s="14" t="s">
        <v>71</v>
      </c>
      <c r="AY957" s="213" t="s">
        <v>181</v>
      </c>
    </row>
    <row r="958" spans="2:51" s="13" customFormat="1" ht="12">
      <c r="B958" s="192"/>
      <c r="C958" s="193"/>
      <c r="D958" s="194" t="s">
        <v>191</v>
      </c>
      <c r="E958" s="195" t="s">
        <v>19</v>
      </c>
      <c r="F958" s="196" t="s">
        <v>1029</v>
      </c>
      <c r="G958" s="193"/>
      <c r="H958" s="195" t="s">
        <v>19</v>
      </c>
      <c r="I958" s="197"/>
      <c r="J958" s="193"/>
      <c r="K958" s="193"/>
      <c r="L958" s="198"/>
      <c r="M958" s="199"/>
      <c r="N958" s="200"/>
      <c r="O958" s="200"/>
      <c r="P958" s="200"/>
      <c r="Q958" s="200"/>
      <c r="R958" s="200"/>
      <c r="S958" s="200"/>
      <c r="T958" s="201"/>
      <c r="AT958" s="202" t="s">
        <v>191</v>
      </c>
      <c r="AU958" s="202" t="s">
        <v>81</v>
      </c>
      <c r="AV958" s="13" t="s">
        <v>79</v>
      </c>
      <c r="AW958" s="13" t="s">
        <v>32</v>
      </c>
      <c r="AX958" s="13" t="s">
        <v>71</v>
      </c>
      <c r="AY958" s="202" t="s">
        <v>181</v>
      </c>
    </row>
    <row r="959" spans="2:51" s="14" customFormat="1" ht="12">
      <c r="B959" s="203"/>
      <c r="C959" s="204"/>
      <c r="D959" s="194" t="s">
        <v>191</v>
      </c>
      <c r="E959" s="205" t="s">
        <v>19</v>
      </c>
      <c r="F959" s="206" t="s">
        <v>320</v>
      </c>
      <c r="G959" s="204"/>
      <c r="H959" s="207">
        <v>20</v>
      </c>
      <c r="I959" s="208"/>
      <c r="J959" s="204"/>
      <c r="K959" s="204"/>
      <c r="L959" s="209"/>
      <c r="M959" s="210"/>
      <c r="N959" s="211"/>
      <c r="O959" s="211"/>
      <c r="P959" s="211"/>
      <c r="Q959" s="211"/>
      <c r="R959" s="211"/>
      <c r="S959" s="211"/>
      <c r="T959" s="212"/>
      <c r="AT959" s="213" t="s">
        <v>191</v>
      </c>
      <c r="AU959" s="213" t="s">
        <v>81</v>
      </c>
      <c r="AV959" s="14" t="s">
        <v>81</v>
      </c>
      <c r="AW959" s="14" t="s">
        <v>32</v>
      </c>
      <c r="AX959" s="14" t="s">
        <v>71</v>
      </c>
      <c r="AY959" s="213" t="s">
        <v>181</v>
      </c>
    </row>
    <row r="960" spans="2:51" s="13" customFormat="1" ht="12">
      <c r="B960" s="192"/>
      <c r="C960" s="193"/>
      <c r="D960" s="194" t="s">
        <v>191</v>
      </c>
      <c r="E960" s="195" t="s">
        <v>19</v>
      </c>
      <c r="F960" s="196" t="s">
        <v>1077</v>
      </c>
      <c r="G960" s="193"/>
      <c r="H960" s="195" t="s">
        <v>19</v>
      </c>
      <c r="I960" s="197"/>
      <c r="J960" s="193"/>
      <c r="K960" s="193"/>
      <c r="L960" s="198"/>
      <c r="M960" s="199"/>
      <c r="N960" s="200"/>
      <c r="O960" s="200"/>
      <c r="P960" s="200"/>
      <c r="Q960" s="200"/>
      <c r="R960" s="200"/>
      <c r="S960" s="200"/>
      <c r="T960" s="201"/>
      <c r="AT960" s="202" t="s">
        <v>191</v>
      </c>
      <c r="AU960" s="202" t="s">
        <v>81</v>
      </c>
      <c r="AV960" s="13" t="s">
        <v>79</v>
      </c>
      <c r="AW960" s="13" t="s">
        <v>32</v>
      </c>
      <c r="AX960" s="13" t="s">
        <v>71</v>
      </c>
      <c r="AY960" s="202" t="s">
        <v>181</v>
      </c>
    </row>
    <row r="961" spans="2:51" s="14" customFormat="1" ht="12">
      <c r="B961" s="203"/>
      <c r="C961" s="204"/>
      <c r="D961" s="194" t="s">
        <v>191</v>
      </c>
      <c r="E961" s="205" t="s">
        <v>19</v>
      </c>
      <c r="F961" s="206" t="s">
        <v>456</v>
      </c>
      <c r="G961" s="204"/>
      <c r="H961" s="207">
        <v>30</v>
      </c>
      <c r="I961" s="208"/>
      <c r="J961" s="204"/>
      <c r="K961" s="204"/>
      <c r="L961" s="209"/>
      <c r="M961" s="210"/>
      <c r="N961" s="211"/>
      <c r="O961" s="211"/>
      <c r="P961" s="211"/>
      <c r="Q961" s="211"/>
      <c r="R961" s="211"/>
      <c r="S961" s="211"/>
      <c r="T961" s="212"/>
      <c r="AT961" s="213" t="s">
        <v>191</v>
      </c>
      <c r="AU961" s="213" t="s">
        <v>81</v>
      </c>
      <c r="AV961" s="14" t="s">
        <v>81</v>
      </c>
      <c r="AW961" s="14" t="s">
        <v>32</v>
      </c>
      <c r="AX961" s="14" t="s">
        <v>71</v>
      </c>
      <c r="AY961" s="213" t="s">
        <v>181</v>
      </c>
    </row>
    <row r="962" spans="2:51" s="13" customFormat="1" ht="12">
      <c r="B962" s="192"/>
      <c r="C962" s="193"/>
      <c r="D962" s="194" t="s">
        <v>191</v>
      </c>
      <c r="E962" s="195" t="s">
        <v>19</v>
      </c>
      <c r="F962" s="196" t="s">
        <v>1046</v>
      </c>
      <c r="G962" s="193"/>
      <c r="H962" s="195" t="s">
        <v>19</v>
      </c>
      <c r="I962" s="197"/>
      <c r="J962" s="193"/>
      <c r="K962" s="193"/>
      <c r="L962" s="198"/>
      <c r="M962" s="199"/>
      <c r="N962" s="200"/>
      <c r="O962" s="200"/>
      <c r="P962" s="200"/>
      <c r="Q962" s="200"/>
      <c r="R962" s="200"/>
      <c r="S962" s="200"/>
      <c r="T962" s="201"/>
      <c r="AT962" s="202" t="s">
        <v>191</v>
      </c>
      <c r="AU962" s="202" t="s">
        <v>81</v>
      </c>
      <c r="AV962" s="13" t="s">
        <v>79</v>
      </c>
      <c r="AW962" s="13" t="s">
        <v>32</v>
      </c>
      <c r="AX962" s="13" t="s">
        <v>71</v>
      </c>
      <c r="AY962" s="202" t="s">
        <v>181</v>
      </c>
    </row>
    <row r="963" spans="2:51" s="14" customFormat="1" ht="12">
      <c r="B963" s="203"/>
      <c r="C963" s="204"/>
      <c r="D963" s="194" t="s">
        <v>191</v>
      </c>
      <c r="E963" s="205" t="s">
        <v>19</v>
      </c>
      <c r="F963" s="206" t="s">
        <v>456</v>
      </c>
      <c r="G963" s="204"/>
      <c r="H963" s="207">
        <v>30</v>
      </c>
      <c r="I963" s="208"/>
      <c r="J963" s="204"/>
      <c r="K963" s="204"/>
      <c r="L963" s="209"/>
      <c r="M963" s="210"/>
      <c r="N963" s="211"/>
      <c r="O963" s="211"/>
      <c r="P963" s="211"/>
      <c r="Q963" s="211"/>
      <c r="R963" s="211"/>
      <c r="S963" s="211"/>
      <c r="T963" s="212"/>
      <c r="AT963" s="213" t="s">
        <v>191</v>
      </c>
      <c r="AU963" s="213" t="s">
        <v>81</v>
      </c>
      <c r="AV963" s="14" t="s">
        <v>81</v>
      </c>
      <c r="AW963" s="14" t="s">
        <v>32</v>
      </c>
      <c r="AX963" s="14" t="s">
        <v>71</v>
      </c>
      <c r="AY963" s="213" t="s">
        <v>181</v>
      </c>
    </row>
    <row r="964" spans="2:51" s="13" customFormat="1" ht="12">
      <c r="B964" s="192"/>
      <c r="C964" s="193"/>
      <c r="D964" s="194" t="s">
        <v>191</v>
      </c>
      <c r="E964" s="195" t="s">
        <v>19</v>
      </c>
      <c r="F964" s="196" t="s">
        <v>1379</v>
      </c>
      <c r="G964" s="193"/>
      <c r="H964" s="195" t="s">
        <v>19</v>
      </c>
      <c r="I964" s="197"/>
      <c r="J964" s="193"/>
      <c r="K964" s="193"/>
      <c r="L964" s="198"/>
      <c r="M964" s="199"/>
      <c r="N964" s="200"/>
      <c r="O964" s="200"/>
      <c r="P964" s="200"/>
      <c r="Q964" s="200"/>
      <c r="R964" s="200"/>
      <c r="S964" s="200"/>
      <c r="T964" s="201"/>
      <c r="AT964" s="202" t="s">
        <v>191</v>
      </c>
      <c r="AU964" s="202" t="s">
        <v>81</v>
      </c>
      <c r="AV964" s="13" t="s">
        <v>79</v>
      </c>
      <c r="AW964" s="13" t="s">
        <v>32</v>
      </c>
      <c r="AX964" s="13" t="s">
        <v>71</v>
      </c>
      <c r="AY964" s="202" t="s">
        <v>181</v>
      </c>
    </row>
    <row r="965" spans="2:51" s="14" customFormat="1" ht="12">
      <c r="B965" s="203"/>
      <c r="C965" s="204"/>
      <c r="D965" s="194" t="s">
        <v>191</v>
      </c>
      <c r="E965" s="205" t="s">
        <v>19</v>
      </c>
      <c r="F965" s="206" t="s">
        <v>456</v>
      </c>
      <c r="G965" s="204"/>
      <c r="H965" s="207">
        <v>30</v>
      </c>
      <c r="I965" s="208"/>
      <c r="J965" s="204"/>
      <c r="K965" s="204"/>
      <c r="L965" s="209"/>
      <c r="M965" s="210"/>
      <c r="N965" s="211"/>
      <c r="O965" s="211"/>
      <c r="P965" s="211"/>
      <c r="Q965" s="211"/>
      <c r="R965" s="211"/>
      <c r="S965" s="211"/>
      <c r="T965" s="212"/>
      <c r="AT965" s="213" t="s">
        <v>191</v>
      </c>
      <c r="AU965" s="213" t="s">
        <v>81</v>
      </c>
      <c r="AV965" s="14" t="s">
        <v>81</v>
      </c>
      <c r="AW965" s="14" t="s">
        <v>32</v>
      </c>
      <c r="AX965" s="14" t="s">
        <v>71</v>
      </c>
      <c r="AY965" s="213" t="s">
        <v>181</v>
      </c>
    </row>
    <row r="966" spans="2:51" s="13" customFormat="1" ht="12">
      <c r="B966" s="192"/>
      <c r="C966" s="193"/>
      <c r="D966" s="194" t="s">
        <v>191</v>
      </c>
      <c r="E966" s="195" t="s">
        <v>19</v>
      </c>
      <c r="F966" s="196" t="s">
        <v>1048</v>
      </c>
      <c r="G966" s="193"/>
      <c r="H966" s="195" t="s">
        <v>19</v>
      </c>
      <c r="I966" s="197"/>
      <c r="J966" s="193"/>
      <c r="K966" s="193"/>
      <c r="L966" s="198"/>
      <c r="M966" s="199"/>
      <c r="N966" s="200"/>
      <c r="O966" s="200"/>
      <c r="P966" s="200"/>
      <c r="Q966" s="200"/>
      <c r="R966" s="200"/>
      <c r="S966" s="200"/>
      <c r="T966" s="201"/>
      <c r="AT966" s="202" t="s">
        <v>191</v>
      </c>
      <c r="AU966" s="202" t="s">
        <v>81</v>
      </c>
      <c r="AV966" s="13" t="s">
        <v>79</v>
      </c>
      <c r="AW966" s="13" t="s">
        <v>32</v>
      </c>
      <c r="AX966" s="13" t="s">
        <v>71</v>
      </c>
      <c r="AY966" s="202" t="s">
        <v>181</v>
      </c>
    </row>
    <row r="967" spans="2:51" s="14" customFormat="1" ht="12">
      <c r="B967" s="203"/>
      <c r="C967" s="204"/>
      <c r="D967" s="194" t="s">
        <v>191</v>
      </c>
      <c r="E967" s="205" t="s">
        <v>19</v>
      </c>
      <c r="F967" s="206" t="s">
        <v>456</v>
      </c>
      <c r="G967" s="204"/>
      <c r="H967" s="207">
        <v>30</v>
      </c>
      <c r="I967" s="208"/>
      <c r="J967" s="204"/>
      <c r="K967" s="204"/>
      <c r="L967" s="209"/>
      <c r="M967" s="210"/>
      <c r="N967" s="211"/>
      <c r="O967" s="211"/>
      <c r="P967" s="211"/>
      <c r="Q967" s="211"/>
      <c r="R967" s="211"/>
      <c r="S967" s="211"/>
      <c r="T967" s="212"/>
      <c r="AT967" s="213" t="s">
        <v>191</v>
      </c>
      <c r="AU967" s="213" t="s">
        <v>81</v>
      </c>
      <c r="AV967" s="14" t="s">
        <v>81</v>
      </c>
      <c r="AW967" s="14" t="s">
        <v>32</v>
      </c>
      <c r="AX967" s="14" t="s">
        <v>71</v>
      </c>
      <c r="AY967" s="213" t="s">
        <v>181</v>
      </c>
    </row>
    <row r="968" spans="2:51" s="13" customFormat="1" ht="12">
      <c r="B968" s="192"/>
      <c r="C968" s="193"/>
      <c r="D968" s="194" t="s">
        <v>191</v>
      </c>
      <c r="E968" s="195" t="s">
        <v>19</v>
      </c>
      <c r="F968" s="196" t="s">
        <v>1049</v>
      </c>
      <c r="G968" s="193"/>
      <c r="H968" s="195" t="s">
        <v>19</v>
      </c>
      <c r="I968" s="197"/>
      <c r="J968" s="193"/>
      <c r="K968" s="193"/>
      <c r="L968" s="198"/>
      <c r="M968" s="199"/>
      <c r="N968" s="200"/>
      <c r="O968" s="200"/>
      <c r="P968" s="200"/>
      <c r="Q968" s="200"/>
      <c r="R968" s="200"/>
      <c r="S968" s="200"/>
      <c r="T968" s="201"/>
      <c r="AT968" s="202" t="s">
        <v>191</v>
      </c>
      <c r="AU968" s="202" t="s">
        <v>81</v>
      </c>
      <c r="AV968" s="13" t="s">
        <v>79</v>
      </c>
      <c r="AW968" s="13" t="s">
        <v>32</v>
      </c>
      <c r="AX968" s="13" t="s">
        <v>71</v>
      </c>
      <c r="AY968" s="202" t="s">
        <v>181</v>
      </c>
    </row>
    <row r="969" spans="2:51" s="14" customFormat="1" ht="12">
      <c r="B969" s="203"/>
      <c r="C969" s="204"/>
      <c r="D969" s="194" t="s">
        <v>191</v>
      </c>
      <c r="E969" s="205" t="s">
        <v>19</v>
      </c>
      <c r="F969" s="206" t="s">
        <v>456</v>
      </c>
      <c r="G969" s="204"/>
      <c r="H969" s="207">
        <v>30</v>
      </c>
      <c r="I969" s="208"/>
      <c r="J969" s="204"/>
      <c r="K969" s="204"/>
      <c r="L969" s="209"/>
      <c r="M969" s="210"/>
      <c r="N969" s="211"/>
      <c r="O969" s="211"/>
      <c r="P969" s="211"/>
      <c r="Q969" s="211"/>
      <c r="R969" s="211"/>
      <c r="S969" s="211"/>
      <c r="T969" s="212"/>
      <c r="AT969" s="213" t="s">
        <v>191</v>
      </c>
      <c r="AU969" s="213" t="s">
        <v>81</v>
      </c>
      <c r="AV969" s="14" t="s">
        <v>81</v>
      </c>
      <c r="AW969" s="14" t="s">
        <v>32</v>
      </c>
      <c r="AX969" s="14" t="s">
        <v>71</v>
      </c>
      <c r="AY969" s="213" t="s">
        <v>181</v>
      </c>
    </row>
    <row r="970" spans="2:51" s="13" customFormat="1" ht="12">
      <c r="B970" s="192"/>
      <c r="C970" s="193"/>
      <c r="D970" s="194" t="s">
        <v>191</v>
      </c>
      <c r="E970" s="195" t="s">
        <v>19</v>
      </c>
      <c r="F970" s="196" t="s">
        <v>1078</v>
      </c>
      <c r="G970" s="193"/>
      <c r="H970" s="195" t="s">
        <v>19</v>
      </c>
      <c r="I970" s="197"/>
      <c r="J970" s="193"/>
      <c r="K970" s="193"/>
      <c r="L970" s="198"/>
      <c r="M970" s="199"/>
      <c r="N970" s="200"/>
      <c r="O970" s="200"/>
      <c r="P970" s="200"/>
      <c r="Q970" s="200"/>
      <c r="R970" s="200"/>
      <c r="S970" s="200"/>
      <c r="T970" s="201"/>
      <c r="AT970" s="202" t="s">
        <v>191</v>
      </c>
      <c r="AU970" s="202" t="s">
        <v>81</v>
      </c>
      <c r="AV970" s="13" t="s">
        <v>79</v>
      </c>
      <c r="AW970" s="13" t="s">
        <v>32</v>
      </c>
      <c r="AX970" s="13" t="s">
        <v>71</v>
      </c>
      <c r="AY970" s="202" t="s">
        <v>181</v>
      </c>
    </row>
    <row r="971" spans="2:51" s="14" customFormat="1" ht="12">
      <c r="B971" s="203"/>
      <c r="C971" s="204"/>
      <c r="D971" s="194" t="s">
        <v>191</v>
      </c>
      <c r="E971" s="205" t="s">
        <v>19</v>
      </c>
      <c r="F971" s="206" t="s">
        <v>456</v>
      </c>
      <c r="G971" s="204"/>
      <c r="H971" s="207">
        <v>30</v>
      </c>
      <c r="I971" s="208"/>
      <c r="J971" s="204"/>
      <c r="K971" s="204"/>
      <c r="L971" s="209"/>
      <c r="M971" s="210"/>
      <c r="N971" s="211"/>
      <c r="O971" s="211"/>
      <c r="P971" s="211"/>
      <c r="Q971" s="211"/>
      <c r="R971" s="211"/>
      <c r="S971" s="211"/>
      <c r="T971" s="212"/>
      <c r="AT971" s="213" t="s">
        <v>191</v>
      </c>
      <c r="AU971" s="213" t="s">
        <v>81</v>
      </c>
      <c r="AV971" s="14" t="s">
        <v>81</v>
      </c>
      <c r="AW971" s="14" t="s">
        <v>32</v>
      </c>
      <c r="AX971" s="14" t="s">
        <v>71</v>
      </c>
      <c r="AY971" s="213" t="s">
        <v>181</v>
      </c>
    </row>
    <row r="972" spans="2:51" s="13" customFormat="1" ht="12">
      <c r="B972" s="192"/>
      <c r="C972" s="193"/>
      <c r="D972" s="194" t="s">
        <v>191</v>
      </c>
      <c r="E972" s="195" t="s">
        <v>19</v>
      </c>
      <c r="F972" s="196" t="s">
        <v>1079</v>
      </c>
      <c r="G972" s="193"/>
      <c r="H972" s="195" t="s">
        <v>19</v>
      </c>
      <c r="I972" s="197"/>
      <c r="J972" s="193"/>
      <c r="K972" s="193"/>
      <c r="L972" s="198"/>
      <c r="M972" s="199"/>
      <c r="N972" s="200"/>
      <c r="O972" s="200"/>
      <c r="P972" s="200"/>
      <c r="Q972" s="200"/>
      <c r="R972" s="200"/>
      <c r="S972" s="200"/>
      <c r="T972" s="201"/>
      <c r="AT972" s="202" t="s">
        <v>191</v>
      </c>
      <c r="AU972" s="202" t="s">
        <v>81</v>
      </c>
      <c r="AV972" s="13" t="s">
        <v>79</v>
      </c>
      <c r="AW972" s="13" t="s">
        <v>32</v>
      </c>
      <c r="AX972" s="13" t="s">
        <v>71</v>
      </c>
      <c r="AY972" s="202" t="s">
        <v>181</v>
      </c>
    </row>
    <row r="973" spans="2:51" s="14" customFormat="1" ht="12">
      <c r="B973" s="203"/>
      <c r="C973" s="204"/>
      <c r="D973" s="194" t="s">
        <v>191</v>
      </c>
      <c r="E973" s="205" t="s">
        <v>19</v>
      </c>
      <c r="F973" s="206" t="s">
        <v>456</v>
      </c>
      <c r="G973" s="204"/>
      <c r="H973" s="207">
        <v>30</v>
      </c>
      <c r="I973" s="208"/>
      <c r="J973" s="204"/>
      <c r="K973" s="204"/>
      <c r="L973" s="209"/>
      <c r="M973" s="210"/>
      <c r="N973" s="211"/>
      <c r="O973" s="211"/>
      <c r="P973" s="211"/>
      <c r="Q973" s="211"/>
      <c r="R973" s="211"/>
      <c r="S973" s="211"/>
      <c r="T973" s="212"/>
      <c r="AT973" s="213" t="s">
        <v>191</v>
      </c>
      <c r="AU973" s="213" t="s">
        <v>81</v>
      </c>
      <c r="AV973" s="14" t="s">
        <v>81</v>
      </c>
      <c r="AW973" s="14" t="s">
        <v>32</v>
      </c>
      <c r="AX973" s="14" t="s">
        <v>71</v>
      </c>
      <c r="AY973" s="213" t="s">
        <v>181</v>
      </c>
    </row>
    <row r="974" spans="2:51" s="13" customFormat="1" ht="12">
      <c r="B974" s="192"/>
      <c r="C974" s="193"/>
      <c r="D974" s="194" t="s">
        <v>191</v>
      </c>
      <c r="E974" s="195" t="s">
        <v>19</v>
      </c>
      <c r="F974" s="196" t="s">
        <v>1080</v>
      </c>
      <c r="G974" s="193"/>
      <c r="H974" s="195" t="s">
        <v>19</v>
      </c>
      <c r="I974" s="197"/>
      <c r="J974" s="193"/>
      <c r="K974" s="193"/>
      <c r="L974" s="198"/>
      <c r="M974" s="199"/>
      <c r="N974" s="200"/>
      <c r="O974" s="200"/>
      <c r="P974" s="200"/>
      <c r="Q974" s="200"/>
      <c r="R974" s="200"/>
      <c r="S974" s="200"/>
      <c r="T974" s="201"/>
      <c r="AT974" s="202" t="s">
        <v>191</v>
      </c>
      <c r="AU974" s="202" t="s">
        <v>81</v>
      </c>
      <c r="AV974" s="13" t="s">
        <v>79</v>
      </c>
      <c r="AW974" s="13" t="s">
        <v>32</v>
      </c>
      <c r="AX974" s="13" t="s">
        <v>71</v>
      </c>
      <c r="AY974" s="202" t="s">
        <v>181</v>
      </c>
    </row>
    <row r="975" spans="2:51" s="14" customFormat="1" ht="12">
      <c r="B975" s="203"/>
      <c r="C975" s="204"/>
      <c r="D975" s="194" t="s">
        <v>191</v>
      </c>
      <c r="E975" s="205" t="s">
        <v>19</v>
      </c>
      <c r="F975" s="206" t="s">
        <v>320</v>
      </c>
      <c r="G975" s="204"/>
      <c r="H975" s="207">
        <v>20</v>
      </c>
      <c r="I975" s="208"/>
      <c r="J975" s="204"/>
      <c r="K975" s="204"/>
      <c r="L975" s="209"/>
      <c r="M975" s="210"/>
      <c r="N975" s="211"/>
      <c r="O975" s="211"/>
      <c r="P975" s="211"/>
      <c r="Q975" s="211"/>
      <c r="R975" s="211"/>
      <c r="S975" s="211"/>
      <c r="T975" s="212"/>
      <c r="AT975" s="213" t="s">
        <v>191</v>
      </c>
      <c r="AU975" s="213" t="s">
        <v>81</v>
      </c>
      <c r="AV975" s="14" t="s">
        <v>81</v>
      </c>
      <c r="AW975" s="14" t="s">
        <v>32</v>
      </c>
      <c r="AX975" s="14" t="s">
        <v>71</v>
      </c>
      <c r="AY975" s="213" t="s">
        <v>181</v>
      </c>
    </row>
    <row r="976" spans="2:51" s="15" customFormat="1" ht="12">
      <c r="B976" s="214"/>
      <c r="C976" s="215"/>
      <c r="D976" s="194" t="s">
        <v>191</v>
      </c>
      <c r="E976" s="216" t="s">
        <v>19</v>
      </c>
      <c r="F976" s="217" t="s">
        <v>196</v>
      </c>
      <c r="G976" s="215"/>
      <c r="H976" s="218">
        <v>776</v>
      </c>
      <c r="I976" s="219"/>
      <c r="J976" s="215"/>
      <c r="K976" s="215"/>
      <c r="L976" s="220"/>
      <c r="M976" s="221"/>
      <c r="N976" s="222"/>
      <c r="O976" s="222"/>
      <c r="P976" s="222"/>
      <c r="Q976" s="222"/>
      <c r="R976" s="222"/>
      <c r="S976" s="222"/>
      <c r="T976" s="223"/>
      <c r="AT976" s="224" t="s">
        <v>191</v>
      </c>
      <c r="AU976" s="224" t="s">
        <v>81</v>
      </c>
      <c r="AV976" s="15" t="s">
        <v>189</v>
      </c>
      <c r="AW976" s="15" t="s">
        <v>32</v>
      </c>
      <c r="AX976" s="15" t="s">
        <v>79</v>
      </c>
      <c r="AY976" s="224" t="s">
        <v>181</v>
      </c>
    </row>
    <row r="977" spans="1:65" s="2" customFormat="1" ht="114.9" customHeight="1">
      <c r="A977" s="34"/>
      <c r="B977" s="35"/>
      <c r="C977" s="225" t="s">
        <v>1380</v>
      </c>
      <c r="D977" s="225" t="s">
        <v>199</v>
      </c>
      <c r="E977" s="226" t="s">
        <v>1381</v>
      </c>
      <c r="F977" s="227" t="s">
        <v>1382</v>
      </c>
      <c r="G977" s="228" t="s">
        <v>262</v>
      </c>
      <c r="H977" s="229">
        <v>931.6</v>
      </c>
      <c r="I977" s="230"/>
      <c r="J977" s="231">
        <f>ROUND(I977*H977,2)</f>
        <v>0</v>
      </c>
      <c r="K977" s="227" t="s">
        <v>187</v>
      </c>
      <c r="L977" s="39"/>
      <c r="M977" s="232" t="s">
        <v>19</v>
      </c>
      <c r="N977" s="233" t="s">
        <v>42</v>
      </c>
      <c r="O977" s="64"/>
      <c r="P977" s="188">
        <f>O977*H977</f>
        <v>0</v>
      </c>
      <c r="Q977" s="188">
        <v>0</v>
      </c>
      <c r="R977" s="188">
        <f>Q977*H977</f>
        <v>0</v>
      </c>
      <c r="S977" s="188">
        <v>0</v>
      </c>
      <c r="T977" s="189">
        <f>S977*H977</f>
        <v>0</v>
      </c>
      <c r="U977" s="34"/>
      <c r="V977" s="34"/>
      <c r="W977" s="34"/>
      <c r="X977" s="34"/>
      <c r="Y977" s="34"/>
      <c r="Z977" s="34"/>
      <c r="AA977" s="34"/>
      <c r="AB977" s="34"/>
      <c r="AC977" s="34"/>
      <c r="AD977" s="34"/>
      <c r="AE977" s="34"/>
      <c r="AR977" s="190" t="s">
        <v>228</v>
      </c>
      <c r="AT977" s="190" t="s">
        <v>199</v>
      </c>
      <c r="AU977" s="190" t="s">
        <v>81</v>
      </c>
      <c r="AY977" s="17" t="s">
        <v>181</v>
      </c>
      <c r="BE977" s="191">
        <f>IF(N977="základní",J977,0)</f>
        <v>0</v>
      </c>
      <c r="BF977" s="191">
        <f>IF(N977="snížená",J977,0)</f>
        <v>0</v>
      </c>
      <c r="BG977" s="191">
        <f>IF(N977="zákl. přenesená",J977,0)</f>
        <v>0</v>
      </c>
      <c r="BH977" s="191">
        <f>IF(N977="sníž. přenesená",J977,0)</f>
        <v>0</v>
      </c>
      <c r="BI977" s="191">
        <f>IF(N977="nulová",J977,0)</f>
        <v>0</v>
      </c>
      <c r="BJ977" s="17" t="s">
        <v>79</v>
      </c>
      <c r="BK977" s="191">
        <f>ROUND(I977*H977,2)</f>
        <v>0</v>
      </c>
      <c r="BL977" s="17" t="s">
        <v>228</v>
      </c>
      <c r="BM977" s="190" t="s">
        <v>1383</v>
      </c>
    </row>
    <row r="978" spans="2:51" s="13" customFormat="1" ht="12">
      <c r="B978" s="192"/>
      <c r="C978" s="193"/>
      <c r="D978" s="194" t="s">
        <v>191</v>
      </c>
      <c r="E978" s="195" t="s">
        <v>19</v>
      </c>
      <c r="F978" s="196" t="s">
        <v>1384</v>
      </c>
      <c r="G978" s="193"/>
      <c r="H978" s="195" t="s">
        <v>19</v>
      </c>
      <c r="I978" s="197"/>
      <c r="J978" s="193"/>
      <c r="K978" s="193"/>
      <c r="L978" s="198"/>
      <c r="M978" s="199"/>
      <c r="N978" s="200"/>
      <c r="O978" s="200"/>
      <c r="P978" s="200"/>
      <c r="Q978" s="200"/>
      <c r="R978" s="200"/>
      <c r="S978" s="200"/>
      <c r="T978" s="201"/>
      <c r="AT978" s="202" t="s">
        <v>191</v>
      </c>
      <c r="AU978" s="202" t="s">
        <v>81</v>
      </c>
      <c r="AV978" s="13" t="s">
        <v>79</v>
      </c>
      <c r="AW978" s="13" t="s">
        <v>32</v>
      </c>
      <c r="AX978" s="13" t="s">
        <v>71</v>
      </c>
      <c r="AY978" s="202" t="s">
        <v>181</v>
      </c>
    </row>
    <row r="979" spans="2:51" s="14" customFormat="1" ht="12">
      <c r="B979" s="203"/>
      <c r="C979" s="204"/>
      <c r="D979" s="194" t="s">
        <v>191</v>
      </c>
      <c r="E979" s="205" t="s">
        <v>19</v>
      </c>
      <c r="F979" s="206" t="s">
        <v>1385</v>
      </c>
      <c r="G979" s="204"/>
      <c r="H979" s="207">
        <v>946</v>
      </c>
      <c r="I979" s="208"/>
      <c r="J979" s="204"/>
      <c r="K979" s="204"/>
      <c r="L979" s="209"/>
      <c r="M979" s="210"/>
      <c r="N979" s="211"/>
      <c r="O979" s="211"/>
      <c r="P979" s="211"/>
      <c r="Q979" s="211"/>
      <c r="R979" s="211"/>
      <c r="S979" s="211"/>
      <c r="T979" s="212"/>
      <c r="AT979" s="213" t="s">
        <v>191</v>
      </c>
      <c r="AU979" s="213" t="s">
        <v>81</v>
      </c>
      <c r="AV979" s="14" t="s">
        <v>81</v>
      </c>
      <c r="AW979" s="14" t="s">
        <v>32</v>
      </c>
      <c r="AX979" s="14" t="s">
        <v>71</v>
      </c>
      <c r="AY979" s="213" t="s">
        <v>181</v>
      </c>
    </row>
    <row r="980" spans="2:51" s="14" customFormat="1" ht="12">
      <c r="B980" s="203"/>
      <c r="C980" s="204"/>
      <c r="D980" s="194" t="s">
        <v>191</v>
      </c>
      <c r="E980" s="205" t="s">
        <v>19</v>
      </c>
      <c r="F980" s="206" t="s">
        <v>1386</v>
      </c>
      <c r="G980" s="204"/>
      <c r="H980" s="207">
        <v>-7.2</v>
      </c>
      <c r="I980" s="208"/>
      <c r="J980" s="204"/>
      <c r="K980" s="204"/>
      <c r="L980" s="209"/>
      <c r="M980" s="210"/>
      <c r="N980" s="211"/>
      <c r="O980" s="211"/>
      <c r="P980" s="211"/>
      <c r="Q980" s="211"/>
      <c r="R980" s="211"/>
      <c r="S980" s="211"/>
      <c r="T980" s="212"/>
      <c r="AT980" s="213" t="s">
        <v>191</v>
      </c>
      <c r="AU980" s="213" t="s">
        <v>81</v>
      </c>
      <c r="AV980" s="14" t="s">
        <v>81</v>
      </c>
      <c r="AW980" s="14" t="s">
        <v>32</v>
      </c>
      <c r="AX980" s="14" t="s">
        <v>71</v>
      </c>
      <c r="AY980" s="213" t="s">
        <v>181</v>
      </c>
    </row>
    <row r="981" spans="2:51" s="14" customFormat="1" ht="12">
      <c r="B981" s="203"/>
      <c r="C981" s="204"/>
      <c r="D981" s="194" t="s">
        <v>191</v>
      </c>
      <c r="E981" s="205" t="s">
        <v>19</v>
      </c>
      <c r="F981" s="206" t="s">
        <v>1387</v>
      </c>
      <c r="G981" s="204"/>
      <c r="H981" s="207">
        <v>-7.2</v>
      </c>
      <c r="I981" s="208"/>
      <c r="J981" s="204"/>
      <c r="K981" s="204"/>
      <c r="L981" s="209"/>
      <c r="M981" s="210"/>
      <c r="N981" s="211"/>
      <c r="O981" s="211"/>
      <c r="P981" s="211"/>
      <c r="Q981" s="211"/>
      <c r="R981" s="211"/>
      <c r="S981" s="211"/>
      <c r="T981" s="212"/>
      <c r="AT981" s="213" t="s">
        <v>191</v>
      </c>
      <c r="AU981" s="213" t="s">
        <v>81</v>
      </c>
      <c r="AV981" s="14" t="s">
        <v>81</v>
      </c>
      <c r="AW981" s="14" t="s">
        <v>32</v>
      </c>
      <c r="AX981" s="14" t="s">
        <v>71</v>
      </c>
      <c r="AY981" s="213" t="s">
        <v>181</v>
      </c>
    </row>
    <row r="982" spans="2:51" s="15" customFormat="1" ht="12">
      <c r="B982" s="214"/>
      <c r="C982" s="215"/>
      <c r="D982" s="194" t="s">
        <v>191</v>
      </c>
      <c r="E982" s="216" t="s">
        <v>19</v>
      </c>
      <c r="F982" s="217" t="s">
        <v>196</v>
      </c>
      <c r="G982" s="215"/>
      <c r="H982" s="218">
        <v>931.6</v>
      </c>
      <c r="I982" s="219"/>
      <c r="J982" s="215"/>
      <c r="K982" s="215"/>
      <c r="L982" s="220"/>
      <c r="M982" s="221"/>
      <c r="N982" s="222"/>
      <c r="O982" s="222"/>
      <c r="P982" s="222"/>
      <c r="Q982" s="222"/>
      <c r="R982" s="222"/>
      <c r="S982" s="222"/>
      <c r="T982" s="223"/>
      <c r="AT982" s="224" t="s">
        <v>191</v>
      </c>
      <c r="AU982" s="224" t="s">
        <v>81</v>
      </c>
      <c r="AV982" s="15" t="s">
        <v>189</v>
      </c>
      <c r="AW982" s="15" t="s">
        <v>32</v>
      </c>
      <c r="AX982" s="15" t="s">
        <v>79</v>
      </c>
      <c r="AY982" s="224" t="s">
        <v>181</v>
      </c>
    </row>
    <row r="983" spans="1:65" s="2" customFormat="1" ht="101.25" customHeight="1">
      <c r="A983" s="34"/>
      <c r="B983" s="35"/>
      <c r="C983" s="225" t="s">
        <v>1388</v>
      </c>
      <c r="D983" s="225" t="s">
        <v>199</v>
      </c>
      <c r="E983" s="226" t="s">
        <v>1389</v>
      </c>
      <c r="F983" s="227" t="s">
        <v>1390</v>
      </c>
      <c r="G983" s="228" t="s">
        <v>262</v>
      </c>
      <c r="H983" s="229">
        <v>1376</v>
      </c>
      <c r="I983" s="230"/>
      <c r="J983" s="231">
        <f>ROUND(I983*H983,2)</f>
        <v>0</v>
      </c>
      <c r="K983" s="227" t="s">
        <v>187</v>
      </c>
      <c r="L983" s="39"/>
      <c r="M983" s="232" t="s">
        <v>19</v>
      </c>
      <c r="N983" s="233" t="s">
        <v>42</v>
      </c>
      <c r="O983" s="64"/>
      <c r="P983" s="188">
        <f>O983*H983</f>
        <v>0</v>
      </c>
      <c r="Q983" s="188">
        <v>0</v>
      </c>
      <c r="R983" s="188">
        <f>Q983*H983</f>
        <v>0</v>
      </c>
      <c r="S983" s="188">
        <v>0</v>
      </c>
      <c r="T983" s="189">
        <f>S983*H983</f>
        <v>0</v>
      </c>
      <c r="U983" s="34"/>
      <c r="V983" s="34"/>
      <c r="W983" s="34"/>
      <c r="X983" s="34"/>
      <c r="Y983" s="34"/>
      <c r="Z983" s="34"/>
      <c r="AA983" s="34"/>
      <c r="AB983" s="34"/>
      <c r="AC983" s="34"/>
      <c r="AD983" s="34"/>
      <c r="AE983" s="34"/>
      <c r="AR983" s="190" t="s">
        <v>189</v>
      </c>
      <c r="AT983" s="190" t="s">
        <v>199</v>
      </c>
      <c r="AU983" s="190" t="s">
        <v>81</v>
      </c>
      <c r="AY983" s="17" t="s">
        <v>181</v>
      </c>
      <c r="BE983" s="191">
        <f>IF(N983="základní",J983,0)</f>
        <v>0</v>
      </c>
      <c r="BF983" s="191">
        <f>IF(N983="snížená",J983,0)</f>
        <v>0</v>
      </c>
      <c r="BG983" s="191">
        <f>IF(N983="zákl. přenesená",J983,0)</f>
        <v>0</v>
      </c>
      <c r="BH983" s="191">
        <f>IF(N983="sníž. přenesená",J983,0)</f>
        <v>0</v>
      </c>
      <c r="BI983" s="191">
        <f>IF(N983="nulová",J983,0)</f>
        <v>0</v>
      </c>
      <c r="BJ983" s="17" t="s">
        <v>79</v>
      </c>
      <c r="BK983" s="191">
        <f>ROUND(I983*H983,2)</f>
        <v>0</v>
      </c>
      <c r="BL983" s="17" t="s">
        <v>189</v>
      </c>
      <c r="BM983" s="190" t="s">
        <v>1391</v>
      </c>
    </row>
    <row r="984" spans="2:51" s="13" customFormat="1" ht="12">
      <c r="B984" s="192"/>
      <c r="C984" s="193"/>
      <c r="D984" s="194" t="s">
        <v>191</v>
      </c>
      <c r="E984" s="195" t="s">
        <v>19</v>
      </c>
      <c r="F984" s="196" t="s">
        <v>1029</v>
      </c>
      <c r="G984" s="193"/>
      <c r="H984" s="195" t="s">
        <v>19</v>
      </c>
      <c r="I984" s="197"/>
      <c r="J984" s="193"/>
      <c r="K984" s="193"/>
      <c r="L984" s="198"/>
      <c r="M984" s="199"/>
      <c r="N984" s="200"/>
      <c r="O984" s="200"/>
      <c r="P984" s="200"/>
      <c r="Q984" s="200"/>
      <c r="R984" s="200"/>
      <c r="S984" s="200"/>
      <c r="T984" s="201"/>
      <c r="AT984" s="202" t="s">
        <v>191</v>
      </c>
      <c r="AU984" s="202" t="s">
        <v>81</v>
      </c>
      <c r="AV984" s="13" t="s">
        <v>79</v>
      </c>
      <c r="AW984" s="13" t="s">
        <v>32</v>
      </c>
      <c r="AX984" s="13" t="s">
        <v>71</v>
      </c>
      <c r="AY984" s="202" t="s">
        <v>181</v>
      </c>
    </row>
    <row r="985" spans="2:51" s="14" customFormat="1" ht="12">
      <c r="B985" s="203"/>
      <c r="C985" s="204"/>
      <c r="D985" s="194" t="s">
        <v>191</v>
      </c>
      <c r="E985" s="205" t="s">
        <v>19</v>
      </c>
      <c r="F985" s="206" t="s">
        <v>1392</v>
      </c>
      <c r="G985" s="204"/>
      <c r="H985" s="207">
        <v>1376</v>
      </c>
      <c r="I985" s="208"/>
      <c r="J985" s="204"/>
      <c r="K985" s="204"/>
      <c r="L985" s="209"/>
      <c r="M985" s="210"/>
      <c r="N985" s="211"/>
      <c r="O985" s="211"/>
      <c r="P985" s="211"/>
      <c r="Q985" s="211"/>
      <c r="R985" s="211"/>
      <c r="S985" s="211"/>
      <c r="T985" s="212"/>
      <c r="AT985" s="213" t="s">
        <v>191</v>
      </c>
      <c r="AU985" s="213" t="s">
        <v>81</v>
      </c>
      <c r="AV985" s="14" t="s">
        <v>81</v>
      </c>
      <c r="AW985" s="14" t="s">
        <v>32</v>
      </c>
      <c r="AX985" s="14" t="s">
        <v>71</v>
      </c>
      <c r="AY985" s="213" t="s">
        <v>181</v>
      </c>
    </row>
    <row r="986" spans="2:51" s="15" customFormat="1" ht="12">
      <c r="B986" s="214"/>
      <c r="C986" s="215"/>
      <c r="D986" s="194" t="s">
        <v>191</v>
      </c>
      <c r="E986" s="216" t="s">
        <v>19</v>
      </c>
      <c r="F986" s="217" t="s">
        <v>196</v>
      </c>
      <c r="G986" s="215"/>
      <c r="H986" s="218">
        <v>1376</v>
      </c>
      <c r="I986" s="219"/>
      <c r="J986" s="215"/>
      <c r="K986" s="215"/>
      <c r="L986" s="220"/>
      <c r="M986" s="221"/>
      <c r="N986" s="222"/>
      <c r="O986" s="222"/>
      <c r="P986" s="222"/>
      <c r="Q986" s="222"/>
      <c r="R986" s="222"/>
      <c r="S986" s="222"/>
      <c r="T986" s="223"/>
      <c r="AT986" s="224" t="s">
        <v>191</v>
      </c>
      <c r="AU986" s="224" t="s">
        <v>81</v>
      </c>
      <c r="AV986" s="15" t="s">
        <v>189</v>
      </c>
      <c r="AW986" s="15" t="s">
        <v>32</v>
      </c>
      <c r="AX986" s="15" t="s">
        <v>79</v>
      </c>
      <c r="AY986" s="224" t="s">
        <v>181</v>
      </c>
    </row>
    <row r="987" spans="1:65" s="2" customFormat="1" ht="101.25" customHeight="1">
      <c r="A987" s="34"/>
      <c r="B987" s="35"/>
      <c r="C987" s="225" t="s">
        <v>1393</v>
      </c>
      <c r="D987" s="225" t="s">
        <v>199</v>
      </c>
      <c r="E987" s="226" t="s">
        <v>1394</v>
      </c>
      <c r="F987" s="227" t="s">
        <v>1395</v>
      </c>
      <c r="G987" s="228" t="s">
        <v>262</v>
      </c>
      <c r="H987" s="229">
        <v>2927.6</v>
      </c>
      <c r="I987" s="230"/>
      <c r="J987" s="231">
        <f>ROUND(I987*H987,2)</f>
        <v>0</v>
      </c>
      <c r="K987" s="227" t="s">
        <v>187</v>
      </c>
      <c r="L987" s="39"/>
      <c r="M987" s="232" t="s">
        <v>19</v>
      </c>
      <c r="N987" s="233" t="s">
        <v>42</v>
      </c>
      <c r="O987" s="64"/>
      <c r="P987" s="188">
        <f>O987*H987</f>
        <v>0</v>
      </c>
      <c r="Q987" s="188">
        <v>0</v>
      </c>
      <c r="R987" s="188">
        <f>Q987*H987</f>
        <v>0</v>
      </c>
      <c r="S987" s="188">
        <v>0</v>
      </c>
      <c r="T987" s="189">
        <f>S987*H987</f>
        <v>0</v>
      </c>
      <c r="U987" s="34"/>
      <c r="V987" s="34"/>
      <c r="W987" s="34"/>
      <c r="X987" s="34"/>
      <c r="Y987" s="34"/>
      <c r="Z987" s="34"/>
      <c r="AA987" s="34"/>
      <c r="AB987" s="34"/>
      <c r="AC987" s="34"/>
      <c r="AD987" s="34"/>
      <c r="AE987" s="34"/>
      <c r="AR987" s="190" t="s">
        <v>189</v>
      </c>
      <c r="AT987" s="190" t="s">
        <v>199</v>
      </c>
      <c r="AU987" s="190" t="s">
        <v>81</v>
      </c>
      <c r="AY987" s="17" t="s">
        <v>181</v>
      </c>
      <c r="BE987" s="191">
        <f>IF(N987="základní",J987,0)</f>
        <v>0</v>
      </c>
      <c r="BF987" s="191">
        <f>IF(N987="snížená",J987,0)</f>
        <v>0</v>
      </c>
      <c r="BG987" s="191">
        <f>IF(N987="zákl. přenesená",J987,0)</f>
        <v>0</v>
      </c>
      <c r="BH987" s="191">
        <f>IF(N987="sníž. přenesená",J987,0)</f>
        <v>0</v>
      </c>
      <c r="BI987" s="191">
        <f>IF(N987="nulová",J987,0)</f>
        <v>0</v>
      </c>
      <c r="BJ987" s="17" t="s">
        <v>79</v>
      </c>
      <c r="BK987" s="191">
        <f>ROUND(I987*H987,2)</f>
        <v>0</v>
      </c>
      <c r="BL987" s="17" t="s">
        <v>189</v>
      </c>
      <c r="BM987" s="190" t="s">
        <v>1396</v>
      </c>
    </row>
    <row r="988" spans="2:51" s="13" customFormat="1" ht="12">
      <c r="B988" s="192"/>
      <c r="C988" s="193"/>
      <c r="D988" s="194" t="s">
        <v>191</v>
      </c>
      <c r="E988" s="195" t="s">
        <v>19</v>
      </c>
      <c r="F988" s="196" t="s">
        <v>1089</v>
      </c>
      <c r="G988" s="193"/>
      <c r="H988" s="195" t="s">
        <v>19</v>
      </c>
      <c r="I988" s="197"/>
      <c r="J988" s="193"/>
      <c r="K988" s="193"/>
      <c r="L988" s="198"/>
      <c r="M988" s="199"/>
      <c r="N988" s="200"/>
      <c r="O988" s="200"/>
      <c r="P988" s="200"/>
      <c r="Q988" s="200"/>
      <c r="R988" s="200"/>
      <c r="S988" s="200"/>
      <c r="T988" s="201"/>
      <c r="AT988" s="202" t="s">
        <v>191</v>
      </c>
      <c r="AU988" s="202" t="s">
        <v>81</v>
      </c>
      <c r="AV988" s="13" t="s">
        <v>79</v>
      </c>
      <c r="AW988" s="13" t="s">
        <v>32</v>
      </c>
      <c r="AX988" s="13" t="s">
        <v>71</v>
      </c>
      <c r="AY988" s="202" t="s">
        <v>181</v>
      </c>
    </row>
    <row r="989" spans="2:51" s="14" customFormat="1" ht="12">
      <c r="B989" s="203"/>
      <c r="C989" s="204"/>
      <c r="D989" s="194" t="s">
        <v>191</v>
      </c>
      <c r="E989" s="205" t="s">
        <v>19</v>
      </c>
      <c r="F989" s="206" t="s">
        <v>1397</v>
      </c>
      <c r="G989" s="204"/>
      <c r="H989" s="207">
        <v>498</v>
      </c>
      <c r="I989" s="208"/>
      <c r="J989" s="204"/>
      <c r="K989" s="204"/>
      <c r="L989" s="209"/>
      <c r="M989" s="210"/>
      <c r="N989" s="211"/>
      <c r="O989" s="211"/>
      <c r="P989" s="211"/>
      <c r="Q989" s="211"/>
      <c r="R989" s="211"/>
      <c r="S989" s="211"/>
      <c r="T989" s="212"/>
      <c r="AT989" s="213" t="s">
        <v>191</v>
      </c>
      <c r="AU989" s="213" t="s">
        <v>81</v>
      </c>
      <c r="AV989" s="14" t="s">
        <v>81</v>
      </c>
      <c r="AW989" s="14" t="s">
        <v>32</v>
      </c>
      <c r="AX989" s="14" t="s">
        <v>71</v>
      </c>
      <c r="AY989" s="213" t="s">
        <v>181</v>
      </c>
    </row>
    <row r="990" spans="2:51" s="13" customFormat="1" ht="12">
      <c r="B990" s="192"/>
      <c r="C990" s="193"/>
      <c r="D990" s="194" t="s">
        <v>191</v>
      </c>
      <c r="E990" s="195" t="s">
        <v>19</v>
      </c>
      <c r="F990" s="196" t="s">
        <v>1092</v>
      </c>
      <c r="G990" s="193"/>
      <c r="H990" s="195" t="s">
        <v>19</v>
      </c>
      <c r="I990" s="197"/>
      <c r="J990" s="193"/>
      <c r="K990" s="193"/>
      <c r="L990" s="198"/>
      <c r="M990" s="199"/>
      <c r="N990" s="200"/>
      <c r="O990" s="200"/>
      <c r="P990" s="200"/>
      <c r="Q990" s="200"/>
      <c r="R990" s="200"/>
      <c r="S990" s="200"/>
      <c r="T990" s="201"/>
      <c r="AT990" s="202" t="s">
        <v>191</v>
      </c>
      <c r="AU990" s="202" t="s">
        <v>81</v>
      </c>
      <c r="AV990" s="13" t="s">
        <v>79</v>
      </c>
      <c r="AW990" s="13" t="s">
        <v>32</v>
      </c>
      <c r="AX990" s="13" t="s">
        <v>71</v>
      </c>
      <c r="AY990" s="202" t="s">
        <v>181</v>
      </c>
    </row>
    <row r="991" spans="2:51" s="14" customFormat="1" ht="12">
      <c r="B991" s="203"/>
      <c r="C991" s="204"/>
      <c r="D991" s="194" t="s">
        <v>191</v>
      </c>
      <c r="E991" s="205" t="s">
        <v>19</v>
      </c>
      <c r="F991" s="206" t="s">
        <v>1398</v>
      </c>
      <c r="G991" s="204"/>
      <c r="H991" s="207">
        <v>984</v>
      </c>
      <c r="I991" s="208"/>
      <c r="J991" s="204"/>
      <c r="K991" s="204"/>
      <c r="L991" s="209"/>
      <c r="M991" s="210"/>
      <c r="N991" s="211"/>
      <c r="O991" s="211"/>
      <c r="P991" s="211"/>
      <c r="Q991" s="211"/>
      <c r="R991" s="211"/>
      <c r="S991" s="211"/>
      <c r="T991" s="212"/>
      <c r="AT991" s="213" t="s">
        <v>191</v>
      </c>
      <c r="AU991" s="213" t="s">
        <v>81</v>
      </c>
      <c r="AV991" s="14" t="s">
        <v>81</v>
      </c>
      <c r="AW991" s="14" t="s">
        <v>32</v>
      </c>
      <c r="AX991" s="14" t="s">
        <v>71</v>
      </c>
      <c r="AY991" s="213" t="s">
        <v>181</v>
      </c>
    </row>
    <row r="992" spans="2:51" s="13" customFormat="1" ht="12">
      <c r="B992" s="192"/>
      <c r="C992" s="193"/>
      <c r="D992" s="194" t="s">
        <v>191</v>
      </c>
      <c r="E992" s="195" t="s">
        <v>19</v>
      </c>
      <c r="F992" s="196" t="s">
        <v>1017</v>
      </c>
      <c r="G992" s="193"/>
      <c r="H992" s="195" t="s">
        <v>19</v>
      </c>
      <c r="I992" s="197"/>
      <c r="J992" s="193"/>
      <c r="K992" s="193"/>
      <c r="L992" s="198"/>
      <c r="M992" s="199"/>
      <c r="N992" s="200"/>
      <c r="O992" s="200"/>
      <c r="P992" s="200"/>
      <c r="Q992" s="200"/>
      <c r="R992" s="200"/>
      <c r="S992" s="200"/>
      <c r="T992" s="201"/>
      <c r="AT992" s="202" t="s">
        <v>191</v>
      </c>
      <c r="AU992" s="202" t="s">
        <v>81</v>
      </c>
      <c r="AV992" s="13" t="s">
        <v>79</v>
      </c>
      <c r="AW992" s="13" t="s">
        <v>32</v>
      </c>
      <c r="AX992" s="13" t="s">
        <v>71</v>
      </c>
      <c r="AY992" s="202" t="s">
        <v>181</v>
      </c>
    </row>
    <row r="993" spans="2:51" s="14" customFormat="1" ht="12">
      <c r="B993" s="203"/>
      <c r="C993" s="204"/>
      <c r="D993" s="194" t="s">
        <v>191</v>
      </c>
      <c r="E993" s="205" t="s">
        <v>19</v>
      </c>
      <c r="F993" s="206" t="s">
        <v>1399</v>
      </c>
      <c r="G993" s="204"/>
      <c r="H993" s="207">
        <v>96</v>
      </c>
      <c r="I993" s="208"/>
      <c r="J993" s="204"/>
      <c r="K993" s="204"/>
      <c r="L993" s="209"/>
      <c r="M993" s="210"/>
      <c r="N993" s="211"/>
      <c r="O993" s="211"/>
      <c r="P993" s="211"/>
      <c r="Q993" s="211"/>
      <c r="R993" s="211"/>
      <c r="S993" s="211"/>
      <c r="T993" s="212"/>
      <c r="AT993" s="213" t="s">
        <v>191</v>
      </c>
      <c r="AU993" s="213" t="s">
        <v>81</v>
      </c>
      <c r="AV993" s="14" t="s">
        <v>81</v>
      </c>
      <c r="AW993" s="14" t="s">
        <v>32</v>
      </c>
      <c r="AX993" s="14" t="s">
        <v>71</v>
      </c>
      <c r="AY993" s="213" t="s">
        <v>181</v>
      </c>
    </row>
    <row r="994" spans="2:51" s="13" customFormat="1" ht="12">
      <c r="B994" s="192"/>
      <c r="C994" s="193"/>
      <c r="D994" s="194" t="s">
        <v>191</v>
      </c>
      <c r="E994" s="195" t="s">
        <v>19</v>
      </c>
      <c r="F994" s="196" t="s">
        <v>1074</v>
      </c>
      <c r="G994" s="193"/>
      <c r="H994" s="195" t="s">
        <v>19</v>
      </c>
      <c r="I994" s="197"/>
      <c r="J994" s="193"/>
      <c r="K994" s="193"/>
      <c r="L994" s="198"/>
      <c r="M994" s="199"/>
      <c r="N994" s="200"/>
      <c r="O994" s="200"/>
      <c r="P994" s="200"/>
      <c r="Q994" s="200"/>
      <c r="R994" s="200"/>
      <c r="S994" s="200"/>
      <c r="T994" s="201"/>
      <c r="AT994" s="202" t="s">
        <v>191</v>
      </c>
      <c r="AU994" s="202" t="s">
        <v>81</v>
      </c>
      <c r="AV994" s="13" t="s">
        <v>79</v>
      </c>
      <c r="AW994" s="13" t="s">
        <v>32</v>
      </c>
      <c r="AX994" s="13" t="s">
        <v>71</v>
      </c>
      <c r="AY994" s="202" t="s">
        <v>181</v>
      </c>
    </row>
    <row r="995" spans="2:51" s="14" customFormat="1" ht="12">
      <c r="B995" s="203"/>
      <c r="C995" s="204"/>
      <c r="D995" s="194" t="s">
        <v>191</v>
      </c>
      <c r="E995" s="205" t="s">
        <v>19</v>
      </c>
      <c r="F995" s="206" t="s">
        <v>1400</v>
      </c>
      <c r="G995" s="204"/>
      <c r="H995" s="207">
        <v>81.6</v>
      </c>
      <c r="I995" s="208"/>
      <c r="J995" s="204"/>
      <c r="K995" s="204"/>
      <c r="L995" s="209"/>
      <c r="M995" s="210"/>
      <c r="N995" s="211"/>
      <c r="O995" s="211"/>
      <c r="P995" s="211"/>
      <c r="Q995" s="211"/>
      <c r="R995" s="211"/>
      <c r="S995" s="211"/>
      <c r="T995" s="212"/>
      <c r="AT995" s="213" t="s">
        <v>191</v>
      </c>
      <c r="AU995" s="213" t="s">
        <v>81</v>
      </c>
      <c r="AV995" s="14" t="s">
        <v>81</v>
      </c>
      <c r="AW995" s="14" t="s">
        <v>32</v>
      </c>
      <c r="AX995" s="14" t="s">
        <v>71</v>
      </c>
      <c r="AY995" s="213" t="s">
        <v>181</v>
      </c>
    </row>
    <row r="996" spans="2:51" s="13" customFormat="1" ht="12">
      <c r="B996" s="192"/>
      <c r="C996" s="193"/>
      <c r="D996" s="194" t="s">
        <v>191</v>
      </c>
      <c r="E996" s="195" t="s">
        <v>19</v>
      </c>
      <c r="F996" s="196" t="s">
        <v>1097</v>
      </c>
      <c r="G996" s="193"/>
      <c r="H996" s="195" t="s">
        <v>19</v>
      </c>
      <c r="I996" s="197"/>
      <c r="J996" s="193"/>
      <c r="K996" s="193"/>
      <c r="L996" s="198"/>
      <c r="M996" s="199"/>
      <c r="N996" s="200"/>
      <c r="O996" s="200"/>
      <c r="P996" s="200"/>
      <c r="Q996" s="200"/>
      <c r="R996" s="200"/>
      <c r="S996" s="200"/>
      <c r="T996" s="201"/>
      <c r="AT996" s="202" t="s">
        <v>191</v>
      </c>
      <c r="AU996" s="202" t="s">
        <v>81</v>
      </c>
      <c r="AV996" s="13" t="s">
        <v>79</v>
      </c>
      <c r="AW996" s="13" t="s">
        <v>32</v>
      </c>
      <c r="AX996" s="13" t="s">
        <v>71</v>
      </c>
      <c r="AY996" s="202" t="s">
        <v>181</v>
      </c>
    </row>
    <row r="997" spans="2:51" s="14" customFormat="1" ht="12">
      <c r="B997" s="203"/>
      <c r="C997" s="204"/>
      <c r="D997" s="194" t="s">
        <v>191</v>
      </c>
      <c r="E997" s="205" t="s">
        <v>19</v>
      </c>
      <c r="F997" s="206" t="s">
        <v>1401</v>
      </c>
      <c r="G997" s="204"/>
      <c r="H997" s="207">
        <v>1096</v>
      </c>
      <c r="I997" s="208"/>
      <c r="J997" s="204"/>
      <c r="K997" s="204"/>
      <c r="L997" s="209"/>
      <c r="M997" s="210"/>
      <c r="N997" s="211"/>
      <c r="O997" s="211"/>
      <c r="P997" s="211"/>
      <c r="Q997" s="211"/>
      <c r="R997" s="211"/>
      <c r="S997" s="211"/>
      <c r="T997" s="212"/>
      <c r="AT997" s="213" t="s">
        <v>191</v>
      </c>
      <c r="AU997" s="213" t="s">
        <v>81</v>
      </c>
      <c r="AV997" s="14" t="s">
        <v>81</v>
      </c>
      <c r="AW997" s="14" t="s">
        <v>32</v>
      </c>
      <c r="AX997" s="14" t="s">
        <v>71</v>
      </c>
      <c r="AY997" s="213" t="s">
        <v>181</v>
      </c>
    </row>
    <row r="998" spans="2:51" s="13" customFormat="1" ht="12">
      <c r="B998" s="192"/>
      <c r="C998" s="193"/>
      <c r="D998" s="194" t="s">
        <v>191</v>
      </c>
      <c r="E998" s="195" t="s">
        <v>19</v>
      </c>
      <c r="F998" s="196" t="s">
        <v>1029</v>
      </c>
      <c r="G998" s="193"/>
      <c r="H998" s="195" t="s">
        <v>19</v>
      </c>
      <c r="I998" s="197"/>
      <c r="J998" s="193"/>
      <c r="K998" s="193"/>
      <c r="L998" s="198"/>
      <c r="M998" s="199"/>
      <c r="N998" s="200"/>
      <c r="O998" s="200"/>
      <c r="P998" s="200"/>
      <c r="Q998" s="200"/>
      <c r="R998" s="200"/>
      <c r="S998" s="200"/>
      <c r="T998" s="201"/>
      <c r="AT998" s="202" t="s">
        <v>191</v>
      </c>
      <c r="AU998" s="202" t="s">
        <v>81</v>
      </c>
      <c r="AV998" s="13" t="s">
        <v>79</v>
      </c>
      <c r="AW998" s="13" t="s">
        <v>32</v>
      </c>
      <c r="AX998" s="13" t="s">
        <v>71</v>
      </c>
      <c r="AY998" s="202" t="s">
        <v>181</v>
      </c>
    </row>
    <row r="999" spans="2:51" s="14" customFormat="1" ht="12">
      <c r="B999" s="203"/>
      <c r="C999" s="204"/>
      <c r="D999" s="194" t="s">
        <v>191</v>
      </c>
      <c r="E999" s="205" t="s">
        <v>19</v>
      </c>
      <c r="F999" s="206" t="s">
        <v>1402</v>
      </c>
      <c r="G999" s="204"/>
      <c r="H999" s="207">
        <v>100</v>
      </c>
      <c r="I999" s="208"/>
      <c r="J999" s="204"/>
      <c r="K999" s="204"/>
      <c r="L999" s="209"/>
      <c r="M999" s="210"/>
      <c r="N999" s="211"/>
      <c r="O999" s="211"/>
      <c r="P999" s="211"/>
      <c r="Q999" s="211"/>
      <c r="R999" s="211"/>
      <c r="S999" s="211"/>
      <c r="T999" s="212"/>
      <c r="AT999" s="213" t="s">
        <v>191</v>
      </c>
      <c r="AU999" s="213" t="s">
        <v>81</v>
      </c>
      <c r="AV999" s="14" t="s">
        <v>81</v>
      </c>
      <c r="AW999" s="14" t="s">
        <v>32</v>
      </c>
      <c r="AX999" s="14" t="s">
        <v>71</v>
      </c>
      <c r="AY999" s="213" t="s">
        <v>181</v>
      </c>
    </row>
    <row r="1000" spans="2:51" s="14" customFormat="1" ht="12">
      <c r="B1000" s="203"/>
      <c r="C1000" s="204"/>
      <c r="D1000" s="194" t="s">
        <v>191</v>
      </c>
      <c r="E1000" s="205" t="s">
        <v>19</v>
      </c>
      <c r="F1000" s="206" t="s">
        <v>1403</v>
      </c>
      <c r="G1000" s="204"/>
      <c r="H1000" s="207">
        <v>72</v>
      </c>
      <c r="I1000" s="208"/>
      <c r="J1000" s="204"/>
      <c r="K1000" s="204"/>
      <c r="L1000" s="209"/>
      <c r="M1000" s="210"/>
      <c r="N1000" s="211"/>
      <c r="O1000" s="211"/>
      <c r="P1000" s="211"/>
      <c r="Q1000" s="211"/>
      <c r="R1000" s="211"/>
      <c r="S1000" s="211"/>
      <c r="T1000" s="212"/>
      <c r="AT1000" s="213" t="s">
        <v>191</v>
      </c>
      <c r="AU1000" s="213" t="s">
        <v>81</v>
      </c>
      <c r="AV1000" s="14" t="s">
        <v>81</v>
      </c>
      <c r="AW1000" s="14" t="s">
        <v>32</v>
      </c>
      <c r="AX1000" s="14" t="s">
        <v>71</v>
      </c>
      <c r="AY1000" s="213" t="s">
        <v>181</v>
      </c>
    </row>
    <row r="1001" spans="2:51" s="15" customFormat="1" ht="12">
      <c r="B1001" s="214"/>
      <c r="C1001" s="215"/>
      <c r="D1001" s="194" t="s">
        <v>191</v>
      </c>
      <c r="E1001" s="216" t="s">
        <v>19</v>
      </c>
      <c r="F1001" s="217" t="s">
        <v>196</v>
      </c>
      <c r="G1001" s="215"/>
      <c r="H1001" s="218">
        <v>2927.6</v>
      </c>
      <c r="I1001" s="219"/>
      <c r="J1001" s="215"/>
      <c r="K1001" s="215"/>
      <c r="L1001" s="220"/>
      <c r="M1001" s="221"/>
      <c r="N1001" s="222"/>
      <c r="O1001" s="222"/>
      <c r="P1001" s="222"/>
      <c r="Q1001" s="222"/>
      <c r="R1001" s="222"/>
      <c r="S1001" s="222"/>
      <c r="T1001" s="223"/>
      <c r="AT1001" s="224" t="s">
        <v>191</v>
      </c>
      <c r="AU1001" s="224" t="s">
        <v>81</v>
      </c>
      <c r="AV1001" s="15" t="s">
        <v>189</v>
      </c>
      <c r="AW1001" s="15" t="s">
        <v>32</v>
      </c>
      <c r="AX1001" s="15" t="s">
        <v>79</v>
      </c>
      <c r="AY1001" s="224" t="s">
        <v>181</v>
      </c>
    </row>
    <row r="1002" spans="1:65" s="2" customFormat="1" ht="49.05" customHeight="1">
      <c r="A1002" s="34"/>
      <c r="B1002" s="35"/>
      <c r="C1002" s="225" t="s">
        <v>1404</v>
      </c>
      <c r="D1002" s="225" t="s">
        <v>199</v>
      </c>
      <c r="E1002" s="226" t="s">
        <v>398</v>
      </c>
      <c r="F1002" s="227" t="s">
        <v>399</v>
      </c>
      <c r="G1002" s="228" t="s">
        <v>223</v>
      </c>
      <c r="H1002" s="229">
        <v>152</v>
      </c>
      <c r="I1002" s="230"/>
      <c r="J1002" s="231">
        <f>ROUND(I1002*H1002,2)</f>
        <v>0</v>
      </c>
      <c r="K1002" s="227" t="s">
        <v>187</v>
      </c>
      <c r="L1002" s="39"/>
      <c r="M1002" s="232" t="s">
        <v>19</v>
      </c>
      <c r="N1002" s="233" t="s">
        <v>42</v>
      </c>
      <c r="O1002" s="64"/>
      <c r="P1002" s="188">
        <f>O1002*H1002</f>
        <v>0</v>
      </c>
      <c r="Q1002" s="188">
        <v>0</v>
      </c>
      <c r="R1002" s="188">
        <f>Q1002*H1002</f>
        <v>0</v>
      </c>
      <c r="S1002" s="188">
        <v>0</v>
      </c>
      <c r="T1002" s="189">
        <f>S1002*H1002</f>
        <v>0</v>
      </c>
      <c r="U1002" s="34"/>
      <c r="V1002" s="34"/>
      <c r="W1002" s="34"/>
      <c r="X1002" s="34"/>
      <c r="Y1002" s="34"/>
      <c r="Z1002" s="34"/>
      <c r="AA1002" s="34"/>
      <c r="AB1002" s="34"/>
      <c r="AC1002" s="34"/>
      <c r="AD1002" s="34"/>
      <c r="AE1002" s="34"/>
      <c r="AR1002" s="190" t="s">
        <v>189</v>
      </c>
      <c r="AT1002" s="190" t="s">
        <v>199</v>
      </c>
      <c r="AU1002" s="190" t="s">
        <v>81</v>
      </c>
      <c r="AY1002" s="17" t="s">
        <v>181</v>
      </c>
      <c r="BE1002" s="191">
        <f>IF(N1002="základní",J1002,0)</f>
        <v>0</v>
      </c>
      <c r="BF1002" s="191">
        <f>IF(N1002="snížená",J1002,0)</f>
        <v>0</v>
      </c>
      <c r="BG1002" s="191">
        <f>IF(N1002="zákl. přenesená",J1002,0)</f>
        <v>0</v>
      </c>
      <c r="BH1002" s="191">
        <f>IF(N1002="sníž. přenesená",J1002,0)</f>
        <v>0</v>
      </c>
      <c r="BI1002" s="191">
        <f>IF(N1002="nulová",J1002,0)</f>
        <v>0</v>
      </c>
      <c r="BJ1002" s="17" t="s">
        <v>79</v>
      </c>
      <c r="BK1002" s="191">
        <f>ROUND(I1002*H1002,2)</f>
        <v>0</v>
      </c>
      <c r="BL1002" s="17" t="s">
        <v>189</v>
      </c>
      <c r="BM1002" s="190" t="s">
        <v>1405</v>
      </c>
    </row>
    <row r="1003" spans="2:51" s="13" customFormat="1" ht="12">
      <c r="B1003" s="192"/>
      <c r="C1003" s="193"/>
      <c r="D1003" s="194" t="s">
        <v>191</v>
      </c>
      <c r="E1003" s="195" t="s">
        <v>19</v>
      </c>
      <c r="F1003" s="196" t="s">
        <v>1087</v>
      </c>
      <c r="G1003" s="193"/>
      <c r="H1003" s="195" t="s">
        <v>19</v>
      </c>
      <c r="I1003" s="197"/>
      <c r="J1003" s="193"/>
      <c r="K1003" s="193"/>
      <c r="L1003" s="198"/>
      <c r="M1003" s="199"/>
      <c r="N1003" s="200"/>
      <c r="O1003" s="200"/>
      <c r="P1003" s="200"/>
      <c r="Q1003" s="200"/>
      <c r="R1003" s="200"/>
      <c r="S1003" s="200"/>
      <c r="T1003" s="201"/>
      <c r="AT1003" s="202" t="s">
        <v>191</v>
      </c>
      <c r="AU1003" s="202" t="s">
        <v>81</v>
      </c>
      <c r="AV1003" s="13" t="s">
        <v>79</v>
      </c>
      <c r="AW1003" s="13" t="s">
        <v>32</v>
      </c>
      <c r="AX1003" s="13" t="s">
        <v>71</v>
      </c>
      <c r="AY1003" s="202" t="s">
        <v>181</v>
      </c>
    </row>
    <row r="1004" spans="2:51" s="14" customFormat="1" ht="12">
      <c r="B1004" s="203"/>
      <c r="C1004" s="204"/>
      <c r="D1004" s="194" t="s">
        <v>191</v>
      </c>
      <c r="E1004" s="205" t="s">
        <v>19</v>
      </c>
      <c r="F1004" s="206" t="s">
        <v>1232</v>
      </c>
      <c r="G1004" s="204"/>
      <c r="H1004" s="207">
        <v>60</v>
      </c>
      <c r="I1004" s="208"/>
      <c r="J1004" s="204"/>
      <c r="K1004" s="204"/>
      <c r="L1004" s="209"/>
      <c r="M1004" s="210"/>
      <c r="N1004" s="211"/>
      <c r="O1004" s="211"/>
      <c r="P1004" s="211"/>
      <c r="Q1004" s="211"/>
      <c r="R1004" s="211"/>
      <c r="S1004" s="211"/>
      <c r="T1004" s="212"/>
      <c r="AT1004" s="213" t="s">
        <v>191</v>
      </c>
      <c r="AU1004" s="213" t="s">
        <v>81</v>
      </c>
      <c r="AV1004" s="14" t="s">
        <v>81</v>
      </c>
      <c r="AW1004" s="14" t="s">
        <v>32</v>
      </c>
      <c r="AX1004" s="14" t="s">
        <v>71</v>
      </c>
      <c r="AY1004" s="213" t="s">
        <v>181</v>
      </c>
    </row>
    <row r="1005" spans="2:51" s="13" customFormat="1" ht="12">
      <c r="B1005" s="192"/>
      <c r="C1005" s="193"/>
      <c r="D1005" s="194" t="s">
        <v>191</v>
      </c>
      <c r="E1005" s="195" t="s">
        <v>19</v>
      </c>
      <c r="F1005" s="196" t="s">
        <v>1029</v>
      </c>
      <c r="G1005" s="193"/>
      <c r="H1005" s="195" t="s">
        <v>19</v>
      </c>
      <c r="I1005" s="197"/>
      <c r="J1005" s="193"/>
      <c r="K1005" s="193"/>
      <c r="L1005" s="198"/>
      <c r="M1005" s="199"/>
      <c r="N1005" s="200"/>
      <c r="O1005" s="200"/>
      <c r="P1005" s="200"/>
      <c r="Q1005" s="200"/>
      <c r="R1005" s="200"/>
      <c r="S1005" s="200"/>
      <c r="T1005" s="201"/>
      <c r="AT1005" s="202" t="s">
        <v>191</v>
      </c>
      <c r="AU1005" s="202" t="s">
        <v>81</v>
      </c>
      <c r="AV1005" s="13" t="s">
        <v>79</v>
      </c>
      <c r="AW1005" s="13" t="s">
        <v>32</v>
      </c>
      <c r="AX1005" s="13" t="s">
        <v>71</v>
      </c>
      <c r="AY1005" s="202" t="s">
        <v>181</v>
      </c>
    </row>
    <row r="1006" spans="2:51" s="14" customFormat="1" ht="12">
      <c r="B1006" s="203"/>
      <c r="C1006" s="204"/>
      <c r="D1006" s="194" t="s">
        <v>191</v>
      </c>
      <c r="E1006" s="205" t="s">
        <v>19</v>
      </c>
      <c r="F1006" s="206" t="s">
        <v>1173</v>
      </c>
      <c r="G1006" s="204"/>
      <c r="H1006" s="207">
        <v>48</v>
      </c>
      <c r="I1006" s="208"/>
      <c r="J1006" s="204"/>
      <c r="K1006" s="204"/>
      <c r="L1006" s="209"/>
      <c r="M1006" s="210"/>
      <c r="N1006" s="211"/>
      <c r="O1006" s="211"/>
      <c r="P1006" s="211"/>
      <c r="Q1006" s="211"/>
      <c r="R1006" s="211"/>
      <c r="S1006" s="211"/>
      <c r="T1006" s="212"/>
      <c r="AT1006" s="213" t="s">
        <v>191</v>
      </c>
      <c r="AU1006" s="213" t="s">
        <v>81</v>
      </c>
      <c r="AV1006" s="14" t="s">
        <v>81</v>
      </c>
      <c r="AW1006" s="14" t="s">
        <v>32</v>
      </c>
      <c r="AX1006" s="14" t="s">
        <v>71</v>
      </c>
      <c r="AY1006" s="213" t="s">
        <v>181</v>
      </c>
    </row>
    <row r="1007" spans="2:51" s="13" customFormat="1" ht="12">
      <c r="B1007" s="192"/>
      <c r="C1007" s="193"/>
      <c r="D1007" s="194" t="s">
        <v>191</v>
      </c>
      <c r="E1007" s="195" t="s">
        <v>19</v>
      </c>
      <c r="F1007" s="196" t="s">
        <v>1406</v>
      </c>
      <c r="G1007" s="193"/>
      <c r="H1007" s="195" t="s">
        <v>19</v>
      </c>
      <c r="I1007" s="197"/>
      <c r="J1007" s="193"/>
      <c r="K1007" s="193"/>
      <c r="L1007" s="198"/>
      <c r="M1007" s="199"/>
      <c r="N1007" s="200"/>
      <c r="O1007" s="200"/>
      <c r="P1007" s="200"/>
      <c r="Q1007" s="200"/>
      <c r="R1007" s="200"/>
      <c r="S1007" s="200"/>
      <c r="T1007" s="201"/>
      <c r="AT1007" s="202" t="s">
        <v>191</v>
      </c>
      <c r="AU1007" s="202" t="s">
        <v>81</v>
      </c>
      <c r="AV1007" s="13" t="s">
        <v>79</v>
      </c>
      <c r="AW1007" s="13" t="s">
        <v>32</v>
      </c>
      <c r="AX1007" s="13" t="s">
        <v>71</v>
      </c>
      <c r="AY1007" s="202" t="s">
        <v>181</v>
      </c>
    </row>
    <row r="1008" spans="2:51" s="14" customFormat="1" ht="12">
      <c r="B1008" s="203"/>
      <c r="C1008" s="204"/>
      <c r="D1008" s="194" t="s">
        <v>191</v>
      </c>
      <c r="E1008" s="205" t="s">
        <v>19</v>
      </c>
      <c r="F1008" s="206" t="s">
        <v>14</v>
      </c>
      <c r="G1008" s="204"/>
      <c r="H1008" s="207">
        <v>34</v>
      </c>
      <c r="I1008" s="208"/>
      <c r="J1008" s="204"/>
      <c r="K1008" s="204"/>
      <c r="L1008" s="209"/>
      <c r="M1008" s="210"/>
      <c r="N1008" s="211"/>
      <c r="O1008" s="211"/>
      <c r="P1008" s="211"/>
      <c r="Q1008" s="211"/>
      <c r="R1008" s="211"/>
      <c r="S1008" s="211"/>
      <c r="T1008" s="212"/>
      <c r="AT1008" s="213" t="s">
        <v>191</v>
      </c>
      <c r="AU1008" s="213" t="s">
        <v>81</v>
      </c>
      <c r="AV1008" s="14" t="s">
        <v>81</v>
      </c>
      <c r="AW1008" s="14" t="s">
        <v>32</v>
      </c>
      <c r="AX1008" s="14" t="s">
        <v>71</v>
      </c>
      <c r="AY1008" s="213" t="s">
        <v>181</v>
      </c>
    </row>
    <row r="1009" spans="2:51" s="13" customFormat="1" ht="12">
      <c r="B1009" s="192"/>
      <c r="C1009" s="193"/>
      <c r="D1009" s="194" t="s">
        <v>191</v>
      </c>
      <c r="E1009" s="195" t="s">
        <v>19</v>
      </c>
      <c r="F1009" s="196" t="s">
        <v>1065</v>
      </c>
      <c r="G1009" s="193"/>
      <c r="H1009" s="195" t="s">
        <v>19</v>
      </c>
      <c r="I1009" s="197"/>
      <c r="J1009" s="193"/>
      <c r="K1009" s="193"/>
      <c r="L1009" s="198"/>
      <c r="M1009" s="199"/>
      <c r="N1009" s="200"/>
      <c r="O1009" s="200"/>
      <c r="P1009" s="200"/>
      <c r="Q1009" s="200"/>
      <c r="R1009" s="200"/>
      <c r="S1009" s="200"/>
      <c r="T1009" s="201"/>
      <c r="AT1009" s="202" t="s">
        <v>191</v>
      </c>
      <c r="AU1009" s="202" t="s">
        <v>81</v>
      </c>
      <c r="AV1009" s="13" t="s">
        <v>79</v>
      </c>
      <c r="AW1009" s="13" t="s">
        <v>32</v>
      </c>
      <c r="AX1009" s="13" t="s">
        <v>71</v>
      </c>
      <c r="AY1009" s="202" t="s">
        <v>181</v>
      </c>
    </row>
    <row r="1010" spans="2:51" s="14" customFormat="1" ht="12">
      <c r="B1010" s="203"/>
      <c r="C1010" s="204"/>
      <c r="D1010" s="194" t="s">
        <v>191</v>
      </c>
      <c r="E1010" s="205" t="s">
        <v>19</v>
      </c>
      <c r="F1010" s="206" t="s">
        <v>284</v>
      </c>
      <c r="G1010" s="204"/>
      <c r="H1010" s="207">
        <v>10</v>
      </c>
      <c r="I1010" s="208"/>
      <c r="J1010" s="204"/>
      <c r="K1010" s="204"/>
      <c r="L1010" s="209"/>
      <c r="M1010" s="210"/>
      <c r="N1010" s="211"/>
      <c r="O1010" s="211"/>
      <c r="P1010" s="211"/>
      <c r="Q1010" s="211"/>
      <c r="R1010" s="211"/>
      <c r="S1010" s="211"/>
      <c r="T1010" s="212"/>
      <c r="AT1010" s="213" t="s">
        <v>191</v>
      </c>
      <c r="AU1010" s="213" t="s">
        <v>81</v>
      </c>
      <c r="AV1010" s="14" t="s">
        <v>81</v>
      </c>
      <c r="AW1010" s="14" t="s">
        <v>32</v>
      </c>
      <c r="AX1010" s="14" t="s">
        <v>71</v>
      </c>
      <c r="AY1010" s="213" t="s">
        <v>181</v>
      </c>
    </row>
    <row r="1011" spans="2:51" s="15" customFormat="1" ht="12">
      <c r="B1011" s="214"/>
      <c r="C1011" s="215"/>
      <c r="D1011" s="194" t="s">
        <v>191</v>
      </c>
      <c r="E1011" s="216" t="s">
        <v>19</v>
      </c>
      <c r="F1011" s="217" t="s">
        <v>196</v>
      </c>
      <c r="G1011" s="215"/>
      <c r="H1011" s="218">
        <v>152</v>
      </c>
      <c r="I1011" s="219"/>
      <c r="J1011" s="215"/>
      <c r="K1011" s="215"/>
      <c r="L1011" s="220"/>
      <c r="M1011" s="221"/>
      <c r="N1011" s="222"/>
      <c r="O1011" s="222"/>
      <c r="P1011" s="222"/>
      <c r="Q1011" s="222"/>
      <c r="R1011" s="222"/>
      <c r="S1011" s="222"/>
      <c r="T1011" s="223"/>
      <c r="AT1011" s="224" t="s">
        <v>191</v>
      </c>
      <c r="AU1011" s="224" t="s">
        <v>81</v>
      </c>
      <c r="AV1011" s="15" t="s">
        <v>189</v>
      </c>
      <c r="AW1011" s="15" t="s">
        <v>32</v>
      </c>
      <c r="AX1011" s="15" t="s">
        <v>79</v>
      </c>
      <c r="AY1011" s="224" t="s">
        <v>181</v>
      </c>
    </row>
    <row r="1012" spans="1:65" s="2" customFormat="1" ht="49.05" customHeight="1">
      <c r="A1012" s="34"/>
      <c r="B1012" s="35"/>
      <c r="C1012" s="225" t="s">
        <v>1407</v>
      </c>
      <c r="D1012" s="225" t="s">
        <v>199</v>
      </c>
      <c r="E1012" s="226" t="s">
        <v>1408</v>
      </c>
      <c r="F1012" s="227" t="s">
        <v>1409</v>
      </c>
      <c r="G1012" s="228" t="s">
        <v>223</v>
      </c>
      <c r="H1012" s="229">
        <v>498</v>
      </c>
      <c r="I1012" s="230"/>
      <c r="J1012" s="231">
        <f>ROUND(I1012*H1012,2)</f>
        <v>0</v>
      </c>
      <c r="K1012" s="227" t="s">
        <v>187</v>
      </c>
      <c r="L1012" s="39"/>
      <c r="M1012" s="232" t="s">
        <v>19</v>
      </c>
      <c r="N1012" s="233" t="s">
        <v>42</v>
      </c>
      <c r="O1012" s="64"/>
      <c r="P1012" s="188">
        <f>O1012*H1012</f>
        <v>0</v>
      </c>
      <c r="Q1012" s="188">
        <v>0</v>
      </c>
      <c r="R1012" s="188">
        <f>Q1012*H1012</f>
        <v>0</v>
      </c>
      <c r="S1012" s="188">
        <v>0</v>
      </c>
      <c r="T1012" s="189">
        <f>S1012*H1012</f>
        <v>0</v>
      </c>
      <c r="U1012" s="34"/>
      <c r="V1012" s="34"/>
      <c r="W1012" s="34"/>
      <c r="X1012" s="34"/>
      <c r="Y1012" s="34"/>
      <c r="Z1012" s="34"/>
      <c r="AA1012" s="34"/>
      <c r="AB1012" s="34"/>
      <c r="AC1012" s="34"/>
      <c r="AD1012" s="34"/>
      <c r="AE1012" s="34"/>
      <c r="AR1012" s="190" t="s">
        <v>189</v>
      </c>
      <c r="AT1012" s="190" t="s">
        <v>199</v>
      </c>
      <c r="AU1012" s="190" t="s">
        <v>81</v>
      </c>
      <c r="AY1012" s="17" t="s">
        <v>181</v>
      </c>
      <c r="BE1012" s="191">
        <f>IF(N1012="základní",J1012,0)</f>
        <v>0</v>
      </c>
      <c r="BF1012" s="191">
        <f>IF(N1012="snížená",J1012,0)</f>
        <v>0</v>
      </c>
      <c r="BG1012" s="191">
        <f>IF(N1012="zákl. přenesená",J1012,0)</f>
        <v>0</v>
      </c>
      <c r="BH1012" s="191">
        <f>IF(N1012="sníž. přenesená",J1012,0)</f>
        <v>0</v>
      </c>
      <c r="BI1012" s="191">
        <f>IF(N1012="nulová",J1012,0)</f>
        <v>0</v>
      </c>
      <c r="BJ1012" s="17" t="s">
        <v>79</v>
      </c>
      <c r="BK1012" s="191">
        <f>ROUND(I1012*H1012,2)</f>
        <v>0</v>
      </c>
      <c r="BL1012" s="17" t="s">
        <v>189</v>
      </c>
      <c r="BM1012" s="190" t="s">
        <v>1410</v>
      </c>
    </row>
    <row r="1013" spans="2:51" s="13" customFormat="1" ht="12">
      <c r="B1013" s="192"/>
      <c r="C1013" s="193"/>
      <c r="D1013" s="194" t="s">
        <v>191</v>
      </c>
      <c r="E1013" s="195" t="s">
        <v>19</v>
      </c>
      <c r="F1013" s="196" t="s">
        <v>1087</v>
      </c>
      <c r="G1013" s="193"/>
      <c r="H1013" s="195" t="s">
        <v>19</v>
      </c>
      <c r="I1013" s="197"/>
      <c r="J1013" s="193"/>
      <c r="K1013" s="193"/>
      <c r="L1013" s="198"/>
      <c r="M1013" s="199"/>
      <c r="N1013" s="200"/>
      <c r="O1013" s="200"/>
      <c r="P1013" s="200"/>
      <c r="Q1013" s="200"/>
      <c r="R1013" s="200"/>
      <c r="S1013" s="200"/>
      <c r="T1013" s="201"/>
      <c r="AT1013" s="202" t="s">
        <v>191</v>
      </c>
      <c r="AU1013" s="202" t="s">
        <v>81</v>
      </c>
      <c r="AV1013" s="13" t="s">
        <v>79</v>
      </c>
      <c r="AW1013" s="13" t="s">
        <v>32</v>
      </c>
      <c r="AX1013" s="13" t="s">
        <v>71</v>
      </c>
      <c r="AY1013" s="202" t="s">
        <v>181</v>
      </c>
    </row>
    <row r="1014" spans="2:51" s="14" customFormat="1" ht="12">
      <c r="B1014" s="203"/>
      <c r="C1014" s="204"/>
      <c r="D1014" s="194" t="s">
        <v>191</v>
      </c>
      <c r="E1014" s="205" t="s">
        <v>19</v>
      </c>
      <c r="F1014" s="206" t="s">
        <v>188</v>
      </c>
      <c r="G1014" s="204"/>
      <c r="H1014" s="207">
        <v>8</v>
      </c>
      <c r="I1014" s="208"/>
      <c r="J1014" s="204"/>
      <c r="K1014" s="204"/>
      <c r="L1014" s="209"/>
      <c r="M1014" s="210"/>
      <c r="N1014" s="211"/>
      <c r="O1014" s="211"/>
      <c r="P1014" s="211"/>
      <c r="Q1014" s="211"/>
      <c r="R1014" s="211"/>
      <c r="S1014" s="211"/>
      <c r="T1014" s="212"/>
      <c r="AT1014" s="213" t="s">
        <v>191</v>
      </c>
      <c r="AU1014" s="213" t="s">
        <v>81</v>
      </c>
      <c r="AV1014" s="14" t="s">
        <v>81</v>
      </c>
      <c r="AW1014" s="14" t="s">
        <v>32</v>
      </c>
      <c r="AX1014" s="14" t="s">
        <v>71</v>
      </c>
      <c r="AY1014" s="213" t="s">
        <v>181</v>
      </c>
    </row>
    <row r="1015" spans="2:51" s="13" customFormat="1" ht="12">
      <c r="B1015" s="192"/>
      <c r="C1015" s="193"/>
      <c r="D1015" s="194" t="s">
        <v>191</v>
      </c>
      <c r="E1015" s="195" t="s">
        <v>19</v>
      </c>
      <c r="F1015" s="196" t="s">
        <v>1411</v>
      </c>
      <c r="G1015" s="193"/>
      <c r="H1015" s="195" t="s">
        <v>19</v>
      </c>
      <c r="I1015" s="197"/>
      <c r="J1015" s="193"/>
      <c r="K1015" s="193"/>
      <c r="L1015" s="198"/>
      <c r="M1015" s="199"/>
      <c r="N1015" s="200"/>
      <c r="O1015" s="200"/>
      <c r="P1015" s="200"/>
      <c r="Q1015" s="200"/>
      <c r="R1015" s="200"/>
      <c r="S1015" s="200"/>
      <c r="T1015" s="201"/>
      <c r="AT1015" s="202" t="s">
        <v>191</v>
      </c>
      <c r="AU1015" s="202" t="s">
        <v>81</v>
      </c>
      <c r="AV1015" s="13" t="s">
        <v>79</v>
      </c>
      <c r="AW1015" s="13" t="s">
        <v>32</v>
      </c>
      <c r="AX1015" s="13" t="s">
        <v>71</v>
      </c>
      <c r="AY1015" s="202" t="s">
        <v>181</v>
      </c>
    </row>
    <row r="1016" spans="2:51" s="14" customFormat="1" ht="12">
      <c r="B1016" s="203"/>
      <c r="C1016" s="204"/>
      <c r="D1016" s="194" t="s">
        <v>191</v>
      </c>
      <c r="E1016" s="205" t="s">
        <v>19</v>
      </c>
      <c r="F1016" s="206" t="s">
        <v>448</v>
      </c>
      <c r="G1016" s="204"/>
      <c r="H1016" s="207">
        <v>28</v>
      </c>
      <c r="I1016" s="208"/>
      <c r="J1016" s="204"/>
      <c r="K1016" s="204"/>
      <c r="L1016" s="209"/>
      <c r="M1016" s="210"/>
      <c r="N1016" s="211"/>
      <c r="O1016" s="211"/>
      <c r="P1016" s="211"/>
      <c r="Q1016" s="211"/>
      <c r="R1016" s="211"/>
      <c r="S1016" s="211"/>
      <c r="T1016" s="212"/>
      <c r="AT1016" s="213" t="s">
        <v>191</v>
      </c>
      <c r="AU1016" s="213" t="s">
        <v>81</v>
      </c>
      <c r="AV1016" s="14" t="s">
        <v>81</v>
      </c>
      <c r="AW1016" s="14" t="s">
        <v>32</v>
      </c>
      <c r="AX1016" s="14" t="s">
        <v>71</v>
      </c>
      <c r="AY1016" s="213" t="s">
        <v>181</v>
      </c>
    </row>
    <row r="1017" spans="2:51" s="13" customFormat="1" ht="12">
      <c r="B1017" s="192"/>
      <c r="C1017" s="193"/>
      <c r="D1017" s="194" t="s">
        <v>191</v>
      </c>
      <c r="E1017" s="195" t="s">
        <v>19</v>
      </c>
      <c r="F1017" s="196" t="s">
        <v>1412</v>
      </c>
      <c r="G1017" s="193"/>
      <c r="H1017" s="195" t="s">
        <v>19</v>
      </c>
      <c r="I1017" s="197"/>
      <c r="J1017" s="193"/>
      <c r="K1017" s="193"/>
      <c r="L1017" s="198"/>
      <c r="M1017" s="199"/>
      <c r="N1017" s="200"/>
      <c r="O1017" s="200"/>
      <c r="P1017" s="200"/>
      <c r="Q1017" s="200"/>
      <c r="R1017" s="200"/>
      <c r="S1017" s="200"/>
      <c r="T1017" s="201"/>
      <c r="AT1017" s="202" t="s">
        <v>191</v>
      </c>
      <c r="AU1017" s="202" t="s">
        <v>81</v>
      </c>
      <c r="AV1017" s="13" t="s">
        <v>79</v>
      </c>
      <c r="AW1017" s="13" t="s">
        <v>32</v>
      </c>
      <c r="AX1017" s="13" t="s">
        <v>71</v>
      </c>
      <c r="AY1017" s="202" t="s">
        <v>181</v>
      </c>
    </row>
    <row r="1018" spans="2:51" s="14" customFormat="1" ht="12">
      <c r="B1018" s="203"/>
      <c r="C1018" s="204"/>
      <c r="D1018" s="194" t="s">
        <v>191</v>
      </c>
      <c r="E1018" s="205" t="s">
        <v>19</v>
      </c>
      <c r="F1018" s="206" t="s">
        <v>225</v>
      </c>
      <c r="G1018" s="204"/>
      <c r="H1018" s="207">
        <v>6</v>
      </c>
      <c r="I1018" s="208"/>
      <c r="J1018" s="204"/>
      <c r="K1018" s="204"/>
      <c r="L1018" s="209"/>
      <c r="M1018" s="210"/>
      <c r="N1018" s="211"/>
      <c r="O1018" s="211"/>
      <c r="P1018" s="211"/>
      <c r="Q1018" s="211"/>
      <c r="R1018" s="211"/>
      <c r="S1018" s="211"/>
      <c r="T1018" s="212"/>
      <c r="AT1018" s="213" t="s">
        <v>191</v>
      </c>
      <c r="AU1018" s="213" t="s">
        <v>81</v>
      </c>
      <c r="AV1018" s="14" t="s">
        <v>81</v>
      </c>
      <c r="AW1018" s="14" t="s">
        <v>32</v>
      </c>
      <c r="AX1018" s="14" t="s">
        <v>71</v>
      </c>
      <c r="AY1018" s="213" t="s">
        <v>181</v>
      </c>
    </row>
    <row r="1019" spans="2:51" s="13" customFormat="1" ht="12">
      <c r="B1019" s="192"/>
      <c r="C1019" s="193"/>
      <c r="D1019" s="194" t="s">
        <v>191</v>
      </c>
      <c r="E1019" s="195" t="s">
        <v>19</v>
      </c>
      <c r="F1019" s="196" t="s">
        <v>1092</v>
      </c>
      <c r="G1019" s="193"/>
      <c r="H1019" s="195" t="s">
        <v>19</v>
      </c>
      <c r="I1019" s="197"/>
      <c r="J1019" s="193"/>
      <c r="K1019" s="193"/>
      <c r="L1019" s="198"/>
      <c r="M1019" s="199"/>
      <c r="N1019" s="200"/>
      <c r="O1019" s="200"/>
      <c r="P1019" s="200"/>
      <c r="Q1019" s="200"/>
      <c r="R1019" s="200"/>
      <c r="S1019" s="200"/>
      <c r="T1019" s="201"/>
      <c r="AT1019" s="202" t="s">
        <v>191</v>
      </c>
      <c r="AU1019" s="202" t="s">
        <v>81</v>
      </c>
      <c r="AV1019" s="13" t="s">
        <v>79</v>
      </c>
      <c r="AW1019" s="13" t="s">
        <v>32</v>
      </c>
      <c r="AX1019" s="13" t="s">
        <v>71</v>
      </c>
      <c r="AY1019" s="202" t="s">
        <v>181</v>
      </c>
    </row>
    <row r="1020" spans="2:51" s="14" customFormat="1" ht="12">
      <c r="B1020" s="203"/>
      <c r="C1020" s="204"/>
      <c r="D1020" s="194" t="s">
        <v>191</v>
      </c>
      <c r="E1020" s="205" t="s">
        <v>19</v>
      </c>
      <c r="F1020" s="206" t="s">
        <v>1066</v>
      </c>
      <c r="G1020" s="204"/>
      <c r="H1020" s="207">
        <v>100</v>
      </c>
      <c r="I1020" s="208"/>
      <c r="J1020" s="204"/>
      <c r="K1020" s="204"/>
      <c r="L1020" s="209"/>
      <c r="M1020" s="210"/>
      <c r="N1020" s="211"/>
      <c r="O1020" s="211"/>
      <c r="P1020" s="211"/>
      <c r="Q1020" s="211"/>
      <c r="R1020" s="211"/>
      <c r="S1020" s="211"/>
      <c r="T1020" s="212"/>
      <c r="AT1020" s="213" t="s">
        <v>191</v>
      </c>
      <c r="AU1020" s="213" t="s">
        <v>81</v>
      </c>
      <c r="AV1020" s="14" t="s">
        <v>81</v>
      </c>
      <c r="AW1020" s="14" t="s">
        <v>32</v>
      </c>
      <c r="AX1020" s="14" t="s">
        <v>71</v>
      </c>
      <c r="AY1020" s="213" t="s">
        <v>181</v>
      </c>
    </row>
    <row r="1021" spans="2:51" s="13" customFormat="1" ht="12">
      <c r="B1021" s="192"/>
      <c r="C1021" s="193"/>
      <c r="D1021" s="194" t="s">
        <v>191</v>
      </c>
      <c r="E1021" s="195" t="s">
        <v>19</v>
      </c>
      <c r="F1021" s="196" t="s">
        <v>1017</v>
      </c>
      <c r="G1021" s="193"/>
      <c r="H1021" s="195" t="s">
        <v>19</v>
      </c>
      <c r="I1021" s="197"/>
      <c r="J1021" s="193"/>
      <c r="K1021" s="193"/>
      <c r="L1021" s="198"/>
      <c r="M1021" s="199"/>
      <c r="N1021" s="200"/>
      <c r="O1021" s="200"/>
      <c r="P1021" s="200"/>
      <c r="Q1021" s="200"/>
      <c r="R1021" s="200"/>
      <c r="S1021" s="200"/>
      <c r="T1021" s="201"/>
      <c r="AT1021" s="202" t="s">
        <v>191</v>
      </c>
      <c r="AU1021" s="202" t="s">
        <v>81</v>
      </c>
      <c r="AV1021" s="13" t="s">
        <v>79</v>
      </c>
      <c r="AW1021" s="13" t="s">
        <v>32</v>
      </c>
      <c r="AX1021" s="13" t="s">
        <v>71</v>
      </c>
      <c r="AY1021" s="202" t="s">
        <v>181</v>
      </c>
    </row>
    <row r="1022" spans="2:51" s="14" customFormat="1" ht="12">
      <c r="B1022" s="203"/>
      <c r="C1022" s="204"/>
      <c r="D1022" s="194" t="s">
        <v>191</v>
      </c>
      <c r="E1022" s="205" t="s">
        <v>19</v>
      </c>
      <c r="F1022" s="206" t="s">
        <v>304</v>
      </c>
      <c r="G1022" s="204"/>
      <c r="H1022" s="207">
        <v>14</v>
      </c>
      <c r="I1022" s="208"/>
      <c r="J1022" s="204"/>
      <c r="K1022" s="204"/>
      <c r="L1022" s="209"/>
      <c r="M1022" s="210"/>
      <c r="N1022" s="211"/>
      <c r="O1022" s="211"/>
      <c r="P1022" s="211"/>
      <c r="Q1022" s="211"/>
      <c r="R1022" s="211"/>
      <c r="S1022" s="211"/>
      <c r="T1022" s="212"/>
      <c r="AT1022" s="213" t="s">
        <v>191</v>
      </c>
      <c r="AU1022" s="213" t="s">
        <v>81</v>
      </c>
      <c r="AV1022" s="14" t="s">
        <v>81</v>
      </c>
      <c r="AW1022" s="14" t="s">
        <v>32</v>
      </c>
      <c r="AX1022" s="14" t="s">
        <v>71</v>
      </c>
      <c r="AY1022" s="213" t="s">
        <v>181</v>
      </c>
    </row>
    <row r="1023" spans="2:51" s="13" customFormat="1" ht="12">
      <c r="B1023" s="192"/>
      <c r="C1023" s="193"/>
      <c r="D1023" s="194" t="s">
        <v>191</v>
      </c>
      <c r="E1023" s="195" t="s">
        <v>19</v>
      </c>
      <c r="F1023" s="196" t="s">
        <v>1074</v>
      </c>
      <c r="G1023" s="193"/>
      <c r="H1023" s="195" t="s">
        <v>19</v>
      </c>
      <c r="I1023" s="197"/>
      <c r="J1023" s="193"/>
      <c r="K1023" s="193"/>
      <c r="L1023" s="198"/>
      <c r="M1023" s="199"/>
      <c r="N1023" s="200"/>
      <c r="O1023" s="200"/>
      <c r="P1023" s="200"/>
      <c r="Q1023" s="200"/>
      <c r="R1023" s="200"/>
      <c r="S1023" s="200"/>
      <c r="T1023" s="201"/>
      <c r="AT1023" s="202" t="s">
        <v>191</v>
      </c>
      <c r="AU1023" s="202" t="s">
        <v>81</v>
      </c>
      <c r="AV1023" s="13" t="s">
        <v>79</v>
      </c>
      <c r="AW1023" s="13" t="s">
        <v>32</v>
      </c>
      <c r="AX1023" s="13" t="s">
        <v>71</v>
      </c>
      <c r="AY1023" s="202" t="s">
        <v>181</v>
      </c>
    </row>
    <row r="1024" spans="2:51" s="14" customFormat="1" ht="12">
      <c r="B1024" s="203"/>
      <c r="C1024" s="204"/>
      <c r="D1024" s="194" t="s">
        <v>191</v>
      </c>
      <c r="E1024" s="205" t="s">
        <v>19</v>
      </c>
      <c r="F1024" s="206" t="s">
        <v>304</v>
      </c>
      <c r="G1024" s="204"/>
      <c r="H1024" s="207">
        <v>14</v>
      </c>
      <c r="I1024" s="208"/>
      <c r="J1024" s="204"/>
      <c r="K1024" s="204"/>
      <c r="L1024" s="209"/>
      <c r="M1024" s="210"/>
      <c r="N1024" s="211"/>
      <c r="O1024" s="211"/>
      <c r="P1024" s="211"/>
      <c r="Q1024" s="211"/>
      <c r="R1024" s="211"/>
      <c r="S1024" s="211"/>
      <c r="T1024" s="212"/>
      <c r="AT1024" s="213" t="s">
        <v>191</v>
      </c>
      <c r="AU1024" s="213" t="s">
        <v>81</v>
      </c>
      <c r="AV1024" s="14" t="s">
        <v>81</v>
      </c>
      <c r="AW1024" s="14" t="s">
        <v>32</v>
      </c>
      <c r="AX1024" s="14" t="s">
        <v>71</v>
      </c>
      <c r="AY1024" s="213" t="s">
        <v>181</v>
      </c>
    </row>
    <row r="1025" spans="2:51" s="13" customFormat="1" ht="12">
      <c r="B1025" s="192"/>
      <c r="C1025" s="193"/>
      <c r="D1025" s="194" t="s">
        <v>191</v>
      </c>
      <c r="E1025" s="195" t="s">
        <v>19</v>
      </c>
      <c r="F1025" s="196" t="s">
        <v>1097</v>
      </c>
      <c r="G1025" s="193"/>
      <c r="H1025" s="195" t="s">
        <v>19</v>
      </c>
      <c r="I1025" s="197"/>
      <c r="J1025" s="193"/>
      <c r="K1025" s="193"/>
      <c r="L1025" s="198"/>
      <c r="M1025" s="199"/>
      <c r="N1025" s="200"/>
      <c r="O1025" s="200"/>
      <c r="P1025" s="200"/>
      <c r="Q1025" s="200"/>
      <c r="R1025" s="200"/>
      <c r="S1025" s="200"/>
      <c r="T1025" s="201"/>
      <c r="AT1025" s="202" t="s">
        <v>191</v>
      </c>
      <c r="AU1025" s="202" t="s">
        <v>81</v>
      </c>
      <c r="AV1025" s="13" t="s">
        <v>79</v>
      </c>
      <c r="AW1025" s="13" t="s">
        <v>32</v>
      </c>
      <c r="AX1025" s="13" t="s">
        <v>71</v>
      </c>
      <c r="AY1025" s="202" t="s">
        <v>181</v>
      </c>
    </row>
    <row r="1026" spans="2:51" s="14" customFormat="1" ht="12">
      <c r="B1026" s="203"/>
      <c r="C1026" s="204"/>
      <c r="D1026" s="194" t="s">
        <v>191</v>
      </c>
      <c r="E1026" s="205" t="s">
        <v>19</v>
      </c>
      <c r="F1026" s="206" t="s">
        <v>1323</v>
      </c>
      <c r="G1026" s="204"/>
      <c r="H1026" s="207">
        <v>76</v>
      </c>
      <c r="I1026" s="208"/>
      <c r="J1026" s="204"/>
      <c r="K1026" s="204"/>
      <c r="L1026" s="209"/>
      <c r="M1026" s="210"/>
      <c r="N1026" s="211"/>
      <c r="O1026" s="211"/>
      <c r="P1026" s="211"/>
      <c r="Q1026" s="211"/>
      <c r="R1026" s="211"/>
      <c r="S1026" s="211"/>
      <c r="T1026" s="212"/>
      <c r="AT1026" s="213" t="s">
        <v>191</v>
      </c>
      <c r="AU1026" s="213" t="s">
        <v>81</v>
      </c>
      <c r="AV1026" s="14" t="s">
        <v>81</v>
      </c>
      <c r="AW1026" s="14" t="s">
        <v>32</v>
      </c>
      <c r="AX1026" s="14" t="s">
        <v>71</v>
      </c>
      <c r="AY1026" s="213" t="s">
        <v>181</v>
      </c>
    </row>
    <row r="1027" spans="2:51" s="13" customFormat="1" ht="12">
      <c r="B1027" s="192"/>
      <c r="C1027" s="193"/>
      <c r="D1027" s="194" t="s">
        <v>191</v>
      </c>
      <c r="E1027" s="195" t="s">
        <v>19</v>
      </c>
      <c r="F1027" s="196" t="s">
        <v>1029</v>
      </c>
      <c r="G1027" s="193"/>
      <c r="H1027" s="195" t="s">
        <v>19</v>
      </c>
      <c r="I1027" s="197"/>
      <c r="J1027" s="193"/>
      <c r="K1027" s="193"/>
      <c r="L1027" s="198"/>
      <c r="M1027" s="199"/>
      <c r="N1027" s="200"/>
      <c r="O1027" s="200"/>
      <c r="P1027" s="200"/>
      <c r="Q1027" s="200"/>
      <c r="R1027" s="200"/>
      <c r="S1027" s="200"/>
      <c r="T1027" s="201"/>
      <c r="AT1027" s="202" t="s">
        <v>191</v>
      </c>
      <c r="AU1027" s="202" t="s">
        <v>81</v>
      </c>
      <c r="AV1027" s="13" t="s">
        <v>79</v>
      </c>
      <c r="AW1027" s="13" t="s">
        <v>32</v>
      </c>
      <c r="AX1027" s="13" t="s">
        <v>71</v>
      </c>
      <c r="AY1027" s="202" t="s">
        <v>181</v>
      </c>
    </row>
    <row r="1028" spans="2:51" s="14" customFormat="1" ht="12">
      <c r="B1028" s="203"/>
      <c r="C1028" s="204"/>
      <c r="D1028" s="194" t="s">
        <v>191</v>
      </c>
      <c r="E1028" s="205" t="s">
        <v>19</v>
      </c>
      <c r="F1028" s="206" t="s">
        <v>284</v>
      </c>
      <c r="G1028" s="204"/>
      <c r="H1028" s="207">
        <v>10</v>
      </c>
      <c r="I1028" s="208"/>
      <c r="J1028" s="204"/>
      <c r="K1028" s="204"/>
      <c r="L1028" s="209"/>
      <c r="M1028" s="210"/>
      <c r="N1028" s="211"/>
      <c r="O1028" s="211"/>
      <c r="P1028" s="211"/>
      <c r="Q1028" s="211"/>
      <c r="R1028" s="211"/>
      <c r="S1028" s="211"/>
      <c r="T1028" s="212"/>
      <c r="AT1028" s="213" t="s">
        <v>191</v>
      </c>
      <c r="AU1028" s="213" t="s">
        <v>81</v>
      </c>
      <c r="AV1028" s="14" t="s">
        <v>81</v>
      </c>
      <c r="AW1028" s="14" t="s">
        <v>32</v>
      </c>
      <c r="AX1028" s="14" t="s">
        <v>71</v>
      </c>
      <c r="AY1028" s="213" t="s">
        <v>181</v>
      </c>
    </row>
    <row r="1029" spans="2:51" s="13" customFormat="1" ht="12">
      <c r="B1029" s="192"/>
      <c r="C1029" s="193"/>
      <c r="D1029" s="194" t="s">
        <v>191</v>
      </c>
      <c r="E1029" s="195" t="s">
        <v>19</v>
      </c>
      <c r="F1029" s="196" t="s">
        <v>1077</v>
      </c>
      <c r="G1029" s="193"/>
      <c r="H1029" s="195" t="s">
        <v>19</v>
      </c>
      <c r="I1029" s="197"/>
      <c r="J1029" s="193"/>
      <c r="K1029" s="193"/>
      <c r="L1029" s="198"/>
      <c r="M1029" s="199"/>
      <c r="N1029" s="200"/>
      <c r="O1029" s="200"/>
      <c r="P1029" s="200"/>
      <c r="Q1029" s="200"/>
      <c r="R1029" s="200"/>
      <c r="S1029" s="200"/>
      <c r="T1029" s="201"/>
      <c r="AT1029" s="202" t="s">
        <v>191</v>
      </c>
      <c r="AU1029" s="202" t="s">
        <v>81</v>
      </c>
      <c r="AV1029" s="13" t="s">
        <v>79</v>
      </c>
      <c r="AW1029" s="13" t="s">
        <v>32</v>
      </c>
      <c r="AX1029" s="13" t="s">
        <v>71</v>
      </c>
      <c r="AY1029" s="202" t="s">
        <v>181</v>
      </c>
    </row>
    <row r="1030" spans="2:51" s="14" customFormat="1" ht="12">
      <c r="B1030" s="203"/>
      <c r="C1030" s="204"/>
      <c r="D1030" s="194" t="s">
        <v>191</v>
      </c>
      <c r="E1030" s="205" t="s">
        <v>19</v>
      </c>
      <c r="F1030" s="206" t="s">
        <v>442</v>
      </c>
      <c r="G1030" s="204"/>
      <c r="H1030" s="207">
        <v>26</v>
      </c>
      <c r="I1030" s="208"/>
      <c r="J1030" s="204"/>
      <c r="K1030" s="204"/>
      <c r="L1030" s="209"/>
      <c r="M1030" s="210"/>
      <c r="N1030" s="211"/>
      <c r="O1030" s="211"/>
      <c r="P1030" s="211"/>
      <c r="Q1030" s="211"/>
      <c r="R1030" s="211"/>
      <c r="S1030" s="211"/>
      <c r="T1030" s="212"/>
      <c r="AT1030" s="213" t="s">
        <v>191</v>
      </c>
      <c r="AU1030" s="213" t="s">
        <v>81</v>
      </c>
      <c r="AV1030" s="14" t="s">
        <v>81</v>
      </c>
      <c r="AW1030" s="14" t="s">
        <v>32</v>
      </c>
      <c r="AX1030" s="14" t="s">
        <v>71</v>
      </c>
      <c r="AY1030" s="213" t="s">
        <v>181</v>
      </c>
    </row>
    <row r="1031" spans="2:51" s="13" customFormat="1" ht="12">
      <c r="B1031" s="192"/>
      <c r="C1031" s="193"/>
      <c r="D1031" s="194" t="s">
        <v>191</v>
      </c>
      <c r="E1031" s="195" t="s">
        <v>19</v>
      </c>
      <c r="F1031" s="196" t="s">
        <v>1046</v>
      </c>
      <c r="G1031" s="193"/>
      <c r="H1031" s="195" t="s">
        <v>19</v>
      </c>
      <c r="I1031" s="197"/>
      <c r="J1031" s="193"/>
      <c r="K1031" s="193"/>
      <c r="L1031" s="198"/>
      <c r="M1031" s="199"/>
      <c r="N1031" s="200"/>
      <c r="O1031" s="200"/>
      <c r="P1031" s="200"/>
      <c r="Q1031" s="200"/>
      <c r="R1031" s="200"/>
      <c r="S1031" s="200"/>
      <c r="T1031" s="201"/>
      <c r="AT1031" s="202" t="s">
        <v>191</v>
      </c>
      <c r="AU1031" s="202" t="s">
        <v>81</v>
      </c>
      <c r="AV1031" s="13" t="s">
        <v>79</v>
      </c>
      <c r="AW1031" s="13" t="s">
        <v>32</v>
      </c>
      <c r="AX1031" s="13" t="s">
        <v>71</v>
      </c>
      <c r="AY1031" s="202" t="s">
        <v>181</v>
      </c>
    </row>
    <row r="1032" spans="2:51" s="14" customFormat="1" ht="12">
      <c r="B1032" s="203"/>
      <c r="C1032" s="204"/>
      <c r="D1032" s="194" t="s">
        <v>191</v>
      </c>
      <c r="E1032" s="205" t="s">
        <v>19</v>
      </c>
      <c r="F1032" s="206" t="s">
        <v>456</v>
      </c>
      <c r="G1032" s="204"/>
      <c r="H1032" s="207">
        <v>30</v>
      </c>
      <c r="I1032" s="208"/>
      <c r="J1032" s="204"/>
      <c r="K1032" s="204"/>
      <c r="L1032" s="209"/>
      <c r="M1032" s="210"/>
      <c r="N1032" s="211"/>
      <c r="O1032" s="211"/>
      <c r="P1032" s="211"/>
      <c r="Q1032" s="211"/>
      <c r="R1032" s="211"/>
      <c r="S1032" s="211"/>
      <c r="T1032" s="212"/>
      <c r="AT1032" s="213" t="s">
        <v>191</v>
      </c>
      <c r="AU1032" s="213" t="s">
        <v>81</v>
      </c>
      <c r="AV1032" s="14" t="s">
        <v>81</v>
      </c>
      <c r="AW1032" s="14" t="s">
        <v>32</v>
      </c>
      <c r="AX1032" s="14" t="s">
        <v>71</v>
      </c>
      <c r="AY1032" s="213" t="s">
        <v>181</v>
      </c>
    </row>
    <row r="1033" spans="2:51" s="13" customFormat="1" ht="12">
      <c r="B1033" s="192"/>
      <c r="C1033" s="193"/>
      <c r="D1033" s="194" t="s">
        <v>191</v>
      </c>
      <c r="E1033" s="195" t="s">
        <v>19</v>
      </c>
      <c r="F1033" s="196" t="s">
        <v>1047</v>
      </c>
      <c r="G1033" s="193"/>
      <c r="H1033" s="195" t="s">
        <v>19</v>
      </c>
      <c r="I1033" s="197"/>
      <c r="J1033" s="193"/>
      <c r="K1033" s="193"/>
      <c r="L1033" s="198"/>
      <c r="M1033" s="199"/>
      <c r="N1033" s="200"/>
      <c r="O1033" s="200"/>
      <c r="P1033" s="200"/>
      <c r="Q1033" s="200"/>
      <c r="R1033" s="200"/>
      <c r="S1033" s="200"/>
      <c r="T1033" s="201"/>
      <c r="AT1033" s="202" t="s">
        <v>191</v>
      </c>
      <c r="AU1033" s="202" t="s">
        <v>81</v>
      </c>
      <c r="AV1033" s="13" t="s">
        <v>79</v>
      </c>
      <c r="AW1033" s="13" t="s">
        <v>32</v>
      </c>
      <c r="AX1033" s="13" t="s">
        <v>71</v>
      </c>
      <c r="AY1033" s="202" t="s">
        <v>181</v>
      </c>
    </row>
    <row r="1034" spans="2:51" s="14" customFormat="1" ht="12">
      <c r="B1034" s="203"/>
      <c r="C1034" s="204"/>
      <c r="D1034" s="194" t="s">
        <v>191</v>
      </c>
      <c r="E1034" s="205" t="s">
        <v>19</v>
      </c>
      <c r="F1034" s="206" t="s">
        <v>456</v>
      </c>
      <c r="G1034" s="204"/>
      <c r="H1034" s="207">
        <v>30</v>
      </c>
      <c r="I1034" s="208"/>
      <c r="J1034" s="204"/>
      <c r="K1034" s="204"/>
      <c r="L1034" s="209"/>
      <c r="M1034" s="210"/>
      <c r="N1034" s="211"/>
      <c r="O1034" s="211"/>
      <c r="P1034" s="211"/>
      <c r="Q1034" s="211"/>
      <c r="R1034" s="211"/>
      <c r="S1034" s="211"/>
      <c r="T1034" s="212"/>
      <c r="AT1034" s="213" t="s">
        <v>191</v>
      </c>
      <c r="AU1034" s="213" t="s">
        <v>81</v>
      </c>
      <c r="AV1034" s="14" t="s">
        <v>81</v>
      </c>
      <c r="AW1034" s="14" t="s">
        <v>32</v>
      </c>
      <c r="AX1034" s="14" t="s">
        <v>71</v>
      </c>
      <c r="AY1034" s="213" t="s">
        <v>181</v>
      </c>
    </row>
    <row r="1035" spans="2:51" s="13" customFormat="1" ht="12">
      <c r="B1035" s="192"/>
      <c r="C1035" s="193"/>
      <c r="D1035" s="194" t="s">
        <v>191</v>
      </c>
      <c r="E1035" s="195" t="s">
        <v>19</v>
      </c>
      <c r="F1035" s="196" t="s">
        <v>1048</v>
      </c>
      <c r="G1035" s="193"/>
      <c r="H1035" s="195" t="s">
        <v>19</v>
      </c>
      <c r="I1035" s="197"/>
      <c r="J1035" s="193"/>
      <c r="K1035" s="193"/>
      <c r="L1035" s="198"/>
      <c r="M1035" s="199"/>
      <c r="N1035" s="200"/>
      <c r="O1035" s="200"/>
      <c r="P1035" s="200"/>
      <c r="Q1035" s="200"/>
      <c r="R1035" s="200"/>
      <c r="S1035" s="200"/>
      <c r="T1035" s="201"/>
      <c r="AT1035" s="202" t="s">
        <v>191</v>
      </c>
      <c r="AU1035" s="202" t="s">
        <v>81</v>
      </c>
      <c r="AV1035" s="13" t="s">
        <v>79</v>
      </c>
      <c r="AW1035" s="13" t="s">
        <v>32</v>
      </c>
      <c r="AX1035" s="13" t="s">
        <v>71</v>
      </c>
      <c r="AY1035" s="202" t="s">
        <v>181</v>
      </c>
    </row>
    <row r="1036" spans="2:51" s="14" customFormat="1" ht="12">
      <c r="B1036" s="203"/>
      <c r="C1036" s="204"/>
      <c r="D1036" s="194" t="s">
        <v>191</v>
      </c>
      <c r="E1036" s="205" t="s">
        <v>19</v>
      </c>
      <c r="F1036" s="206" t="s">
        <v>442</v>
      </c>
      <c r="G1036" s="204"/>
      <c r="H1036" s="207">
        <v>26</v>
      </c>
      <c r="I1036" s="208"/>
      <c r="J1036" s="204"/>
      <c r="K1036" s="204"/>
      <c r="L1036" s="209"/>
      <c r="M1036" s="210"/>
      <c r="N1036" s="211"/>
      <c r="O1036" s="211"/>
      <c r="P1036" s="211"/>
      <c r="Q1036" s="211"/>
      <c r="R1036" s="211"/>
      <c r="S1036" s="211"/>
      <c r="T1036" s="212"/>
      <c r="AT1036" s="213" t="s">
        <v>191</v>
      </c>
      <c r="AU1036" s="213" t="s">
        <v>81</v>
      </c>
      <c r="AV1036" s="14" t="s">
        <v>81</v>
      </c>
      <c r="AW1036" s="14" t="s">
        <v>32</v>
      </c>
      <c r="AX1036" s="14" t="s">
        <v>71</v>
      </c>
      <c r="AY1036" s="213" t="s">
        <v>181</v>
      </c>
    </row>
    <row r="1037" spans="2:51" s="13" customFormat="1" ht="12">
      <c r="B1037" s="192"/>
      <c r="C1037" s="193"/>
      <c r="D1037" s="194" t="s">
        <v>191</v>
      </c>
      <c r="E1037" s="195" t="s">
        <v>19</v>
      </c>
      <c r="F1037" s="196" t="s">
        <v>1049</v>
      </c>
      <c r="G1037" s="193"/>
      <c r="H1037" s="195" t="s">
        <v>19</v>
      </c>
      <c r="I1037" s="197"/>
      <c r="J1037" s="193"/>
      <c r="K1037" s="193"/>
      <c r="L1037" s="198"/>
      <c r="M1037" s="199"/>
      <c r="N1037" s="200"/>
      <c r="O1037" s="200"/>
      <c r="P1037" s="200"/>
      <c r="Q1037" s="200"/>
      <c r="R1037" s="200"/>
      <c r="S1037" s="200"/>
      <c r="T1037" s="201"/>
      <c r="AT1037" s="202" t="s">
        <v>191</v>
      </c>
      <c r="AU1037" s="202" t="s">
        <v>81</v>
      </c>
      <c r="AV1037" s="13" t="s">
        <v>79</v>
      </c>
      <c r="AW1037" s="13" t="s">
        <v>32</v>
      </c>
      <c r="AX1037" s="13" t="s">
        <v>71</v>
      </c>
      <c r="AY1037" s="202" t="s">
        <v>181</v>
      </c>
    </row>
    <row r="1038" spans="2:51" s="14" customFormat="1" ht="12">
      <c r="B1038" s="203"/>
      <c r="C1038" s="204"/>
      <c r="D1038" s="194" t="s">
        <v>191</v>
      </c>
      <c r="E1038" s="205" t="s">
        <v>19</v>
      </c>
      <c r="F1038" s="206" t="s">
        <v>456</v>
      </c>
      <c r="G1038" s="204"/>
      <c r="H1038" s="207">
        <v>30</v>
      </c>
      <c r="I1038" s="208"/>
      <c r="J1038" s="204"/>
      <c r="K1038" s="204"/>
      <c r="L1038" s="209"/>
      <c r="M1038" s="210"/>
      <c r="N1038" s="211"/>
      <c r="O1038" s="211"/>
      <c r="P1038" s="211"/>
      <c r="Q1038" s="211"/>
      <c r="R1038" s="211"/>
      <c r="S1038" s="211"/>
      <c r="T1038" s="212"/>
      <c r="AT1038" s="213" t="s">
        <v>191</v>
      </c>
      <c r="AU1038" s="213" t="s">
        <v>81</v>
      </c>
      <c r="AV1038" s="14" t="s">
        <v>81</v>
      </c>
      <c r="AW1038" s="14" t="s">
        <v>32</v>
      </c>
      <c r="AX1038" s="14" t="s">
        <v>71</v>
      </c>
      <c r="AY1038" s="213" t="s">
        <v>181</v>
      </c>
    </row>
    <row r="1039" spans="2:51" s="13" customFormat="1" ht="12">
      <c r="B1039" s="192"/>
      <c r="C1039" s="193"/>
      <c r="D1039" s="194" t="s">
        <v>191</v>
      </c>
      <c r="E1039" s="195" t="s">
        <v>19</v>
      </c>
      <c r="F1039" s="196" t="s">
        <v>1413</v>
      </c>
      <c r="G1039" s="193"/>
      <c r="H1039" s="195" t="s">
        <v>19</v>
      </c>
      <c r="I1039" s="197"/>
      <c r="J1039" s="193"/>
      <c r="K1039" s="193"/>
      <c r="L1039" s="198"/>
      <c r="M1039" s="199"/>
      <c r="N1039" s="200"/>
      <c r="O1039" s="200"/>
      <c r="P1039" s="200"/>
      <c r="Q1039" s="200"/>
      <c r="R1039" s="200"/>
      <c r="S1039" s="200"/>
      <c r="T1039" s="201"/>
      <c r="AT1039" s="202" t="s">
        <v>191</v>
      </c>
      <c r="AU1039" s="202" t="s">
        <v>81</v>
      </c>
      <c r="AV1039" s="13" t="s">
        <v>79</v>
      </c>
      <c r="AW1039" s="13" t="s">
        <v>32</v>
      </c>
      <c r="AX1039" s="13" t="s">
        <v>71</v>
      </c>
      <c r="AY1039" s="202" t="s">
        <v>181</v>
      </c>
    </row>
    <row r="1040" spans="2:51" s="14" customFormat="1" ht="12">
      <c r="B1040" s="203"/>
      <c r="C1040" s="204"/>
      <c r="D1040" s="194" t="s">
        <v>191</v>
      </c>
      <c r="E1040" s="205" t="s">
        <v>19</v>
      </c>
      <c r="F1040" s="206" t="s">
        <v>442</v>
      </c>
      <c r="G1040" s="204"/>
      <c r="H1040" s="207">
        <v>26</v>
      </c>
      <c r="I1040" s="208"/>
      <c r="J1040" s="204"/>
      <c r="K1040" s="204"/>
      <c r="L1040" s="209"/>
      <c r="M1040" s="210"/>
      <c r="N1040" s="211"/>
      <c r="O1040" s="211"/>
      <c r="P1040" s="211"/>
      <c r="Q1040" s="211"/>
      <c r="R1040" s="211"/>
      <c r="S1040" s="211"/>
      <c r="T1040" s="212"/>
      <c r="AT1040" s="213" t="s">
        <v>191</v>
      </c>
      <c r="AU1040" s="213" t="s">
        <v>81</v>
      </c>
      <c r="AV1040" s="14" t="s">
        <v>81</v>
      </c>
      <c r="AW1040" s="14" t="s">
        <v>32</v>
      </c>
      <c r="AX1040" s="14" t="s">
        <v>71</v>
      </c>
      <c r="AY1040" s="213" t="s">
        <v>181</v>
      </c>
    </row>
    <row r="1041" spans="2:51" s="13" customFormat="1" ht="12">
      <c r="B1041" s="192"/>
      <c r="C1041" s="193"/>
      <c r="D1041" s="194" t="s">
        <v>191</v>
      </c>
      <c r="E1041" s="195" t="s">
        <v>19</v>
      </c>
      <c r="F1041" s="196" t="s">
        <v>1079</v>
      </c>
      <c r="G1041" s="193"/>
      <c r="H1041" s="195" t="s">
        <v>19</v>
      </c>
      <c r="I1041" s="197"/>
      <c r="J1041" s="193"/>
      <c r="K1041" s="193"/>
      <c r="L1041" s="198"/>
      <c r="M1041" s="199"/>
      <c r="N1041" s="200"/>
      <c r="O1041" s="200"/>
      <c r="P1041" s="200"/>
      <c r="Q1041" s="200"/>
      <c r="R1041" s="200"/>
      <c r="S1041" s="200"/>
      <c r="T1041" s="201"/>
      <c r="AT1041" s="202" t="s">
        <v>191</v>
      </c>
      <c r="AU1041" s="202" t="s">
        <v>81</v>
      </c>
      <c r="AV1041" s="13" t="s">
        <v>79</v>
      </c>
      <c r="AW1041" s="13" t="s">
        <v>32</v>
      </c>
      <c r="AX1041" s="13" t="s">
        <v>71</v>
      </c>
      <c r="AY1041" s="202" t="s">
        <v>181</v>
      </c>
    </row>
    <row r="1042" spans="2:51" s="14" customFormat="1" ht="12">
      <c r="B1042" s="203"/>
      <c r="C1042" s="204"/>
      <c r="D1042" s="194" t="s">
        <v>191</v>
      </c>
      <c r="E1042" s="205" t="s">
        <v>19</v>
      </c>
      <c r="F1042" s="206" t="s">
        <v>442</v>
      </c>
      <c r="G1042" s="204"/>
      <c r="H1042" s="207">
        <v>26</v>
      </c>
      <c r="I1042" s="208"/>
      <c r="J1042" s="204"/>
      <c r="K1042" s="204"/>
      <c r="L1042" s="209"/>
      <c r="M1042" s="210"/>
      <c r="N1042" s="211"/>
      <c r="O1042" s="211"/>
      <c r="P1042" s="211"/>
      <c r="Q1042" s="211"/>
      <c r="R1042" s="211"/>
      <c r="S1042" s="211"/>
      <c r="T1042" s="212"/>
      <c r="AT1042" s="213" t="s">
        <v>191</v>
      </c>
      <c r="AU1042" s="213" t="s">
        <v>81</v>
      </c>
      <c r="AV1042" s="14" t="s">
        <v>81</v>
      </c>
      <c r="AW1042" s="14" t="s">
        <v>32</v>
      </c>
      <c r="AX1042" s="14" t="s">
        <v>71</v>
      </c>
      <c r="AY1042" s="213" t="s">
        <v>181</v>
      </c>
    </row>
    <row r="1043" spans="2:51" s="13" customFormat="1" ht="12">
      <c r="B1043" s="192"/>
      <c r="C1043" s="193"/>
      <c r="D1043" s="194" t="s">
        <v>191</v>
      </c>
      <c r="E1043" s="195" t="s">
        <v>19</v>
      </c>
      <c r="F1043" s="196" t="s">
        <v>1080</v>
      </c>
      <c r="G1043" s="193"/>
      <c r="H1043" s="195" t="s">
        <v>19</v>
      </c>
      <c r="I1043" s="197"/>
      <c r="J1043" s="193"/>
      <c r="K1043" s="193"/>
      <c r="L1043" s="198"/>
      <c r="M1043" s="199"/>
      <c r="N1043" s="200"/>
      <c r="O1043" s="200"/>
      <c r="P1043" s="200"/>
      <c r="Q1043" s="200"/>
      <c r="R1043" s="200"/>
      <c r="S1043" s="200"/>
      <c r="T1043" s="201"/>
      <c r="AT1043" s="202" t="s">
        <v>191</v>
      </c>
      <c r="AU1043" s="202" t="s">
        <v>81</v>
      </c>
      <c r="AV1043" s="13" t="s">
        <v>79</v>
      </c>
      <c r="AW1043" s="13" t="s">
        <v>32</v>
      </c>
      <c r="AX1043" s="13" t="s">
        <v>71</v>
      </c>
      <c r="AY1043" s="202" t="s">
        <v>181</v>
      </c>
    </row>
    <row r="1044" spans="2:51" s="14" customFormat="1" ht="12">
      <c r="B1044" s="203"/>
      <c r="C1044" s="204"/>
      <c r="D1044" s="194" t="s">
        <v>191</v>
      </c>
      <c r="E1044" s="205" t="s">
        <v>19</v>
      </c>
      <c r="F1044" s="206" t="s">
        <v>315</v>
      </c>
      <c r="G1044" s="204"/>
      <c r="H1044" s="207">
        <v>18</v>
      </c>
      <c r="I1044" s="208"/>
      <c r="J1044" s="204"/>
      <c r="K1044" s="204"/>
      <c r="L1044" s="209"/>
      <c r="M1044" s="210"/>
      <c r="N1044" s="211"/>
      <c r="O1044" s="211"/>
      <c r="P1044" s="211"/>
      <c r="Q1044" s="211"/>
      <c r="R1044" s="211"/>
      <c r="S1044" s="211"/>
      <c r="T1044" s="212"/>
      <c r="AT1044" s="213" t="s">
        <v>191</v>
      </c>
      <c r="AU1044" s="213" t="s">
        <v>81</v>
      </c>
      <c r="AV1044" s="14" t="s">
        <v>81</v>
      </c>
      <c r="AW1044" s="14" t="s">
        <v>32</v>
      </c>
      <c r="AX1044" s="14" t="s">
        <v>71</v>
      </c>
      <c r="AY1044" s="213" t="s">
        <v>181</v>
      </c>
    </row>
    <row r="1045" spans="2:51" s="13" customFormat="1" ht="12">
      <c r="B1045" s="192"/>
      <c r="C1045" s="193"/>
      <c r="D1045" s="194" t="s">
        <v>191</v>
      </c>
      <c r="E1045" s="195" t="s">
        <v>19</v>
      </c>
      <c r="F1045" s="196" t="s">
        <v>1414</v>
      </c>
      <c r="G1045" s="193"/>
      <c r="H1045" s="195" t="s">
        <v>19</v>
      </c>
      <c r="I1045" s="197"/>
      <c r="J1045" s="193"/>
      <c r="K1045" s="193"/>
      <c r="L1045" s="198"/>
      <c r="M1045" s="199"/>
      <c r="N1045" s="200"/>
      <c r="O1045" s="200"/>
      <c r="P1045" s="200"/>
      <c r="Q1045" s="200"/>
      <c r="R1045" s="200"/>
      <c r="S1045" s="200"/>
      <c r="T1045" s="201"/>
      <c r="AT1045" s="202" t="s">
        <v>191</v>
      </c>
      <c r="AU1045" s="202" t="s">
        <v>81</v>
      </c>
      <c r="AV1045" s="13" t="s">
        <v>79</v>
      </c>
      <c r="AW1045" s="13" t="s">
        <v>32</v>
      </c>
      <c r="AX1045" s="13" t="s">
        <v>71</v>
      </c>
      <c r="AY1045" s="202" t="s">
        <v>181</v>
      </c>
    </row>
    <row r="1046" spans="2:51" s="14" customFormat="1" ht="12">
      <c r="B1046" s="203"/>
      <c r="C1046" s="204"/>
      <c r="D1046" s="194" t="s">
        <v>191</v>
      </c>
      <c r="E1046" s="205" t="s">
        <v>19</v>
      </c>
      <c r="F1046" s="206" t="s">
        <v>208</v>
      </c>
      <c r="G1046" s="204"/>
      <c r="H1046" s="207">
        <v>3</v>
      </c>
      <c r="I1046" s="208"/>
      <c r="J1046" s="204"/>
      <c r="K1046" s="204"/>
      <c r="L1046" s="209"/>
      <c r="M1046" s="210"/>
      <c r="N1046" s="211"/>
      <c r="O1046" s="211"/>
      <c r="P1046" s="211"/>
      <c r="Q1046" s="211"/>
      <c r="R1046" s="211"/>
      <c r="S1046" s="211"/>
      <c r="T1046" s="212"/>
      <c r="AT1046" s="213" t="s">
        <v>191</v>
      </c>
      <c r="AU1046" s="213" t="s">
        <v>81</v>
      </c>
      <c r="AV1046" s="14" t="s">
        <v>81</v>
      </c>
      <c r="AW1046" s="14" t="s">
        <v>32</v>
      </c>
      <c r="AX1046" s="14" t="s">
        <v>71</v>
      </c>
      <c r="AY1046" s="213" t="s">
        <v>181</v>
      </c>
    </row>
    <row r="1047" spans="2:51" s="13" customFormat="1" ht="12">
      <c r="B1047" s="192"/>
      <c r="C1047" s="193"/>
      <c r="D1047" s="194" t="s">
        <v>191</v>
      </c>
      <c r="E1047" s="195" t="s">
        <v>19</v>
      </c>
      <c r="F1047" s="196" t="s">
        <v>1415</v>
      </c>
      <c r="G1047" s="193"/>
      <c r="H1047" s="195" t="s">
        <v>19</v>
      </c>
      <c r="I1047" s="197"/>
      <c r="J1047" s="193"/>
      <c r="K1047" s="193"/>
      <c r="L1047" s="198"/>
      <c r="M1047" s="199"/>
      <c r="N1047" s="200"/>
      <c r="O1047" s="200"/>
      <c r="P1047" s="200"/>
      <c r="Q1047" s="200"/>
      <c r="R1047" s="200"/>
      <c r="S1047" s="200"/>
      <c r="T1047" s="201"/>
      <c r="AT1047" s="202" t="s">
        <v>191</v>
      </c>
      <c r="AU1047" s="202" t="s">
        <v>81</v>
      </c>
      <c r="AV1047" s="13" t="s">
        <v>79</v>
      </c>
      <c r="AW1047" s="13" t="s">
        <v>32</v>
      </c>
      <c r="AX1047" s="13" t="s">
        <v>71</v>
      </c>
      <c r="AY1047" s="202" t="s">
        <v>181</v>
      </c>
    </row>
    <row r="1048" spans="2:51" s="14" customFormat="1" ht="12">
      <c r="B1048" s="203"/>
      <c r="C1048" s="204"/>
      <c r="D1048" s="194" t="s">
        <v>191</v>
      </c>
      <c r="E1048" s="205" t="s">
        <v>19</v>
      </c>
      <c r="F1048" s="206" t="s">
        <v>208</v>
      </c>
      <c r="G1048" s="204"/>
      <c r="H1048" s="207">
        <v>3</v>
      </c>
      <c r="I1048" s="208"/>
      <c r="J1048" s="204"/>
      <c r="K1048" s="204"/>
      <c r="L1048" s="209"/>
      <c r="M1048" s="210"/>
      <c r="N1048" s="211"/>
      <c r="O1048" s="211"/>
      <c r="P1048" s="211"/>
      <c r="Q1048" s="211"/>
      <c r="R1048" s="211"/>
      <c r="S1048" s="211"/>
      <c r="T1048" s="212"/>
      <c r="AT1048" s="213" t="s">
        <v>191</v>
      </c>
      <c r="AU1048" s="213" t="s">
        <v>81</v>
      </c>
      <c r="AV1048" s="14" t="s">
        <v>81</v>
      </c>
      <c r="AW1048" s="14" t="s">
        <v>32</v>
      </c>
      <c r="AX1048" s="14" t="s">
        <v>71</v>
      </c>
      <c r="AY1048" s="213" t="s">
        <v>181</v>
      </c>
    </row>
    <row r="1049" spans="2:51" s="13" customFormat="1" ht="12">
      <c r="B1049" s="192"/>
      <c r="C1049" s="193"/>
      <c r="D1049" s="194" t="s">
        <v>191</v>
      </c>
      <c r="E1049" s="195" t="s">
        <v>19</v>
      </c>
      <c r="F1049" s="196" t="s">
        <v>1416</v>
      </c>
      <c r="G1049" s="193"/>
      <c r="H1049" s="195" t="s">
        <v>19</v>
      </c>
      <c r="I1049" s="197"/>
      <c r="J1049" s="193"/>
      <c r="K1049" s="193"/>
      <c r="L1049" s="198"/>
      <c r="M1049" s="199"/>
      <c r="N1049" s="200"/>
      <c r="O1049" s="200"/>
      <c r="P1049" s="200"/>
      <c r="Q1049" s="200"/>
      <c r="R1049" s="200"/>
      <c r="S1049" s="200"/>
      <c r="T1049" s="201"/>
      <c r="AT1049" s="202" t="s">
        <v>191</v>
      </c>
      <c r="AU1049" s="202" t="s">
        <v>81</v>
      </c>
      <c r="AV1049" s="13" t="s">
        <v>79</v>
      </c>
      <c r="AW1049" s="13" t="s">
        <v>32</v>
      </c>
      <c r="AX1049" s="13" t="s">
        <v>71</v>
      </c>
      <c r="AY1049" s="202" t="s">
        <v>181</v>
      </c>
    </row>
    <row r="1050" spans="2:51" s="14" customFormat="1" ht="12">
      <c r="B1050" s="203"/>
      <c r="C1050" s="204"/>
      <c r="D1050" s="194" t="s">
        <v>191</v>
      </c>
      <c r="E1050" s="205" t="s">
        <v>19</v>
      </c>
      <c r="F1050" s="206" t="s">
        <v>437</v>
      </c>
      <c r="G1050" s="204"/>
      <c r="H1050" s="207">
        <v>24</v>
      </c>
      <c r="I1050" s="208"/>
      <c r="J1050" s="204"/>
      <c r="K1050" s="204"/>
      <c r="L1050" s="209"/>
      <c r="M1050" s="210"/>
      <c r="N1050" s="211"/>
      <c r="O1050" s="211"/>
      <c r="P1050" s="211"/>
      <c r="Q1050" s="211"/>
      <c r="R1050" s="211"/>
      <c r="S1050" s="211"/>
      <c r="T1050" s="212"/>
      <c r="AT1050" s="213" t="s">
        <v>191</v>
      </c>
      <c r="AU1050" s="213" t="s">
        <v>81</v>
      </c>
      <c r="AV1050" s="14" t="s">
        <v>81</v>
      </c>
      <c r="AW1050" s="14" t="s">
        <v>32</v>
      </c>
      <c r="AX1050" s="14" t="s">
        <v>71</v>
      </c>
      <c r="AY1050" s="213" t="s">
        <v>181</v>
      </c>
    </row>
    <row r="1051" spans="2:51" s="15" customFormat="1" ht="12">
      <c r="B1051" s="214"/>
      <c r="C1051" s="215"/>
      <c r="D1051" s="194" t="s">
        <v>191</v>
      </c>
      <c r="E1051" s="216" t="s">
        <v>19</v>
      </c>
      <c r="F1051" s="217" t="s">
        <v>196</v>
      </c>
      <c r="G1051" s="215"/>
      <c r="H1051" s="218">
        <v>498</v>
      </c>
      <c r="I1051" s="219"/>
      <c r="J1051" s="215"/>
      <c r="K1051" s="215"/>
      <c r="L1051" s="220"/>
      <c r="M1051" s="221"/>
      <c r="N1051" s="222"/>
      <c r="O1051" s="222"/>
      <c r="P1051" s="222"/>
      <c r="Q1051" s="222"/>
      <c r="R1051" s="222"/>
      <c r="S1051" s="222"/>
      <c r="T1051" s="223"/>
      <c r="AT1051" s="224" t="s">
        <v>191</v>
      </c>
      <c r="AU1051" s="224" t="s">
        <v>81</v>
      </c>
      <c r="AV1051" s="15" t="s">
        <v>189</v>
      </c>
      <c r="AW1051" s="15" t="s">
        <v>32</v>
      </c>
      <c r="AX1051" s="15" t="s">
        <v>79</v>
      </c>
      <c r="AY1051" s="224" t="s">
        <v>181</v>
      </c>
    </row>
    <row r="1052" spans="1:65" s="2" customFormat="1" ht="101.25" customHeight="1">
      <c r="A1052" s="34"/>
      <c r="B1052" s="35"/>
      <c r="C1052" s="225" t="s">
        <v>1417</v>
      </c>
      <c r="D1052" s="225" t="s">
        <v>199</v>
      </c>
      <c r="E1052" s="226" t="s">
        <v>1418</v>
      </c>
      <c r="F1052" s="227" t="s">
        <v>1419</v>
      </c>
      <c r="G1052" s="228" t="s">
        <v>1420</v>
      </c>
      <c r="H1052" s="229">
        <v>12</v>
      </c>
      <c r="I1052" s="230"/>
      <c r="J1052" s="231">
        <f>ROUND(I1052*H1052,2)</f>
        <v>0</v>
      </c>
      <c r="K1052" s="227" t="s">
        <v>187</v>
      </c>
      <c r="L1052" s="39"/>
      <c r="M1052" s="232" t="s">
        <v>19</v>
      </c>
      <c r="N1052" s="233" t="s">
        <v>42</v>
      </c>
      <c r="O1052" s="64"/>
      <c r="P1052" s="188">
        <f>O1052*H1052</f>
        <v>0</v>
      </c>
      <c r="Q1052" s="188">
        <v>0</v>
      </c>
      <c r="R1052" s="188">
        <f>Q1052*H1052</f>
        <v>0</v>
      </c>
      <c r="S1052" s="188">
        <v>0</v>
      </c>
      <c r="T1052" s="189">
        <f>S1052*H1052</f>
        <v>0</v>
      </c>
      <c r="U1052" s="34"/>
      <c r="V1052" s="34"/>
      <c r="W1052" s="34"/>
      <c r="X1052" s="34"/>
      <c r="Y1052" s="34"/>
      <c r="Z1052" s="34"/>
      <c r="AA1052" s="34"/>
      <c r="AB1052" s="34"/>
      <c r="AC1052" s="34"/>
      <c r="AD1052" s="34"/>
      <c r="AE1052" s="34"/>
      <c r="AR1052" s="190" t="s">
        <v>189</v>
      </c>
      <c r="AT1052" s="190" t="s">
        <v>199</v>
      </c>
      <c r="AU1052" s="190" t="s">
        <v>81</v>
      </c>
      <c r="AY1052" s="17" t="s">
        <v>181</v>
      </c>
      <c r="BE1052" s="191">
        <f>IF(N1052="základní",J1052,0)</f>
        <v>0</v>
      </c>
      <c r="BF1052" s="191">
        <f>IF(N1052="snížená",J1052,0)</f>
        <v>0</v>
      </c>
      <c r="BG1052" s="191">
        <f>IF(N1052="zákl. přenesená",J1052,0)</f>
        <v>0</v>
      </c>
      <c r="BH1052" s="191">
        <f>IF(N1052="sníž. přenesená",J1052,0)</f>
        <v>0</v>
      </c>
      <c r="BI1052" s="191">
        <f>IF(N1052="nulová",J1052,0)</f>
        <v>0</v>
      </c>
      <c r="BJ1052" s="17" t="s">
        <v>79</v>
      </c>
      <c r="BK1052" s="191">
        <f>ROUND(I1052*H1052,2)</f>
        <v>0</v>
      </c>
      <c r="BL1052" s="17" t="s">
        <v>189</v>
      </c>
      <c r="BM1052" s="190" t="s">
        <v>1421</v>
      </c>
    </row>
    <row r="1053" spans="2:51" s="14" customFormat="1" ht="12">
      <c r="B1053" s="203"/>
      <c r="C1053" s="204"/>
      <c r="D1053" s="194" t="s">
        <v>191</v>
      </c>
      <c r="E1053" s="205" t="s">
        <v>19</v>
      </c>
      <c r="F1053" s="206" t="s">
        <v>1312</v>
      </c>
      <c r="G1053" s="204"/>
      <c r="H1053" s="207">
        <v>4</v>
      </c>
      <c r="I1053" s="208"/>
      <c r="J1053" s="204"/>
      <c r="K1053" s="204"/>
      <c r="L1053" s="209"/>
      <c r="M1053" s="210"/>
      <c r="N1053" s="211"/>
      <c r="O1053" s="211"/>
      <c r="P1053" s="211"/>
      <c r="Q1053" s="211"/>
      <c r="R1053" s="211"/>
      <c r="S1053" s="211"/>
      <c r="T1053" s="212"/>
      <c r="AT1053" s="213" t="s">
        <v>191</v>
      </c>
      <c r="AU1053" s="213" t="s">
        <v>81</v>
      </c>
      <c r="AV1053" s="14" t="s">
        <v>81</v>
      </c>
      <c r="AW1053" s="14" t="s">
        <v>32</v>
      </c>
      <c r="AX1053" s="14" t="s">
        <v>71</v>
      </c>
      <c r="AY1053" s="213" t="s">
        <v>181</v>
      </c>
    </row>
    <row r="1054" spans="2:51" s="14" customFormat="1" ht="12">
      <c r="B1054" s="203"/>
      <c r="C1054" s="204"/>
      <c r="D1054" s="194" t="s">
        <v>191</v>
      </c>
      <c r="E1054" s="205" t="s">
        <v>19</v>
      </c>
      <c r="F1054" s="206" t="s">
        <v>1313</v>
      </c>
      <c r="G1054" s="204"/>
      <c r="H1054" s="207">
        <v>2</v>
      </c>
      <c r="I1054" s="208"/>
      <c r="J1054" s="204"/>
      <c r="K1054" s="204"/>
      <c r="L1054" s="209"/>
      <c r="M1054" s="210"/>
      <c r="N1054" s="211"/>
      <c r="O1054" s="211"/>
      <c r="P1054" s="211"/>
      <c r="Q1054" s="211"/>
      <c r="R1054" s="211"/>
      <c r="S1054" s="211"/>
      <c r="T1054" s="212"/>
      <c r="AT1054" s="213" t="s">
        <v>191</v>
      </c>
      <c r="AU1054" s="213" t="s">
        <v>81</v>
      </c>
      <c r="AV1054" s="14" t="s">
        <v>81</v>
      </c>
      <c r="AW1054" s="14" t="s">
        <v>32</v>
      </c>
      <c r="AX1054" s="14" t="s">
        <v>71</v>
      </c>
      <c r="AY1054" s="213" t="s">
        <v>181</v>
      </c>
    </row>
    <row r="1055" spans="2:51" s="14" customFormat="1" ht="12">
      <c r="B1055" s="203"/>
      <c r="C1055" s="204"/>
      <c r="D1055" s="194" t="s">
        <v>191</v>
      </c>
      <c r="E1055" s="205" t="s">
        <v>19</v>
      </c>
      <c r="F1055" s="206" t="s">
        <v>1314</v>
      </c>
      <c r="G1055" s="204"/>
      <c r="H1055" s="207">
        <v>2</v>
      </c>
      <c r="I1055" s="208"/>
      <c r="J1055" s="204"/>
      <c r="K1055" s="204"/>
      <c r="L1055" s="209"/>
      <c r="M1055" s="210"/>
      <c r="N1055" s="211"/>
      <c r="O1055" s="211"/>
      <c r="P1055" s="211"/>
      <c r="Q1055" s="211"/>
      <c r="R1055" s="211"/>
      <c r="S1055" s="211"/>
      <c r="T1055" s="212"/>
      <c r="AT1055" s="213" t="s">
        <v>191</v>
      </c>
      <c r="AU1055" s="213" t="s">
        <v>81</v>
      </c>
      <c r="AV1055" s="14" t="s">
        <v>81</v>
      </c>
      <c r="AW1055" s="14" t="s">
        <v>32</v>
      </c>
      <c r="AX1055" s="14" t="s">
        <v>71</v>
      </c>
      <c r="AY1055" s="213" t="s">
        <v>181</v>
      </c>
    </row>
    <row r="1056" spans="2:51" s="14" customFormat="1" ht="12">
      <c r="B1056" s="203"/>
      <c r="C1056" s="204"/>
      <c r="D1056" s="194" t="s">
        <v>191</v>
      </c>
      <c r="E1056" s="205" t="s">
        <v>19</v>
      </c>
      <c r="F1056" s="206" t="s">
        <v>1315</v>
      </c>
      <c r="G1056" s="204"/>
      <c r="H1056" s="207">
        <v>4</v>
      </c>
      <c r="I1056" s="208"/>
      <c r="J1056" s="204"/>
      <c r="K1056" s="204"/>
      <c r="L1056" s="209"/>
      <c r="M1056" s="210"/>
      <c r="N1056" s="211"/>
      <c r="O1056" s="211"/>
      <c r="P1056" s="211"/>
      <c r="Q1056" s="211"/>
      <c r="R1056" s="211"/>
      <c r="S1056" s="211"/>
      <c r="T1056" s="212"/>
      <c r="AT1056" s="213" t="s">
        <v>191</v>
      </c>
      <c r="AU1056" s="213" t="s">
        <v>81</v>
      </c>
      <c r="AV1056" s="14" t="s">
        <v>81</v>
      </c>
      <c r="AW1056" s="14" t="s">
        <v>32</v>
      </c>
      <c r="AX1056" s="14" t="s">
        <v>71</v>
      </c>
      <c r="AY1056" s="213" t="s">
        <v>181</v>
      </c>
    </row>
    <row r="1057" spans="2:51" s="15" customFormat="1" ht="12">
      <c r="B1057" s="214"/>
      <c r="C1057" s="215"/>
      <c r="D1057" s="194" t="s">
        <v>191</v>
      </c>
      <c r="E1057" s="216" t="s">
        <v>19</v>
      </c>
      <c r="F1057" s="217" t="s">
        <v>196</v>
      </c>
      <c r="G1057" s="215"/>
      <c r="H1057" s="218">
        <v>12</v>
      </c>
      <c r="I1057" s="219"/>
      <c r="J1057" s="215"/>
      <c r="K1057" s="215"/>
      <c r="L1057" s="220"/>
      <c r="M1057" s="221"/>
      <c r="N1057" s="222"/>
      <c r="O1057" s="222"/>
      <c r="P1057" s="222"/>
      <c r="Q1057" s="222"/>
      <c r="R1057" s="222"/>
      <c r="S1057" s="222"/>
      <c r="T1057" s="223"/>
      <c r="AT1057" s="224" t="s">
        <v>191</v>
      </c>
      <c r="AU1057" s="224" t="s">
        <v>81</v>
      </c>
      <c r="AV1057" s="15" t="s">
        <v>189</v>
      </c>
      <c r="AW1057" s="15" t="s">
        <v>32</v>
      </c>
      <c r="AX1057" s="15" t="s">
        <v>79</v>
      </c>
      <c r="AY1057" s="224" t="s">
        <v>181</v>
      </c>
    </row>
    <row r="1058" spans="1:65" s="2" customFormat="1" ht="78" customHeight="1">
      <c r="A1058" s="34"/>
      <c r="B1058" s="35"/>
      <c r="C1058" s="225" t="s">
        <v>1422</v>
      </c>
      <c r="D1058" s="225" t="s">
        <v>199</v>
      </c>
      <c r="E1058" s="226" t="s">
        <v>1423</v>
      </c>
      <c r="F1058" s="227" t="s">
        <v>1424</v>
      </c>
      <c r="G1058" s="228" t="s">
        <v>1425</v>
      </c>
      <c r="H1058" s="229">
        <v>990</v>
      </c>
      <c r="I1058" s="230"/>
      <c r="J1058" s="231">
        <f>ROUND(I1058*H1058,2)</f>
        <v>0</v>
      </c>
      <c r="K1058" s="227" t="s">
        <v>187</v>
      </c>
      <c r="L1058" s="39"/>
      <c r="M1058" s="232" t="s">
        <v>19</v>
      </c>
      <c r="N1058" s="233" t="s">
        <v>42</v>
      </c>
      <c r="O1058" s="64"/>
      <c r="P1058" s="188">
        <f>O1058*H1058</f>
        <v>0</v>
      </c>
      <c r="Q1058" s="188">
        <v>0</v>
      </c>
      <c r="R1058" s="188">
        <f>Q1058*H1058</f>
        <v>0</v>
      </c>
      <c r="S1058" s="188">
        <v>0</v>
      </c>
      <c r="T1058" s="189">
        <f>S1058*H1058</f>
        <v>0</v>
      </c>
      <c r="U1058" s="34"/>
      <c r="V1058" s="34"/>
      <c r="W1058" s="34"/>
      <c r="X1058" s="34"/>
      <c r="Y1058" s="34"/>
      <c r="Z1058" s="34"/>
      <c r="AA1058" s="34"/>
      <c r="AB1058" s="34"/>
      <c r="AC1058" s="34"/>
      <c r="AD1058" s="34"/>
      <c r="AE1058" s="34"/>
      <c r="AR1058" s="190" t="s">
        <v>189</v>
      </c>
      <c r="AT1058" s="190" t="s">
        <v>199</v>
      </c>
      <c r="AU1058" s="190" t="s">
        <v>81</v>
      </c>
      <c r="AY1058" s="17" t="s">
        <v>181</v>
      </c>
      <c r="BE1058" s="191">
        <f>IF(N1058="základní",J1058,0)</f>
        <v>0</v>
      </c>
      <c r="BF1058" s="191">
        <f>IF(N1058="snížená",J1058,0)</f>
        <v>0</v>
      </c>
      <c r="BG1058" s="191">
        <f>IF(N1058="zákl. přenesená",J1058,0)</f>
        <v>0</v>
      </c>
      <c r="BH1058" s="191">
        <f>IF(N1058="sníž. přenesená",J1058,0)</f>
        <v>0</v>
      </c>
      <c r="BI1058" s="191">
        <f>IF(N1058="nulová",J1058,0)</f>
        <v>0</v>
      </c>
      <c r="BJ1058" s="17" t="s">
        <v>79</v>
      </c>
      <c r="BK1058" s="191">
        <f>ROUND(I1058*H1058,2)</f>
        <v>0</v>
      </c>
      <c r="BL1058" s="17" t="s">
        <v>189</v>
      </c>
      <c r="BM1058" s="190" t="s">
        <v>1426</v>
      </c>
    </row>
    <row r="1059" spans="2:51" s="13" customFormat="1" ht="12">
      <c r="B1059" s="192"/>
      <c r="C1059" s="193"/>
      <c r="D1059" s="194" t="s">
        <v>191</v>
      </c>
      <c r="E1059" s="195" t="s">
        <v>19</v>
      </c>
      <c r="F1059" s="196" t="s">
        <v>1077</v>
      </c>
      <c r="G1059" s="193"/>
      <c r="H1059" s="195" t="s">
        <v>19</v>
      </c>
      <c r="I1059" s="197"/>
      <c r="J1059" s="193"/>
      <c r="K1059" s="193"/>
      <c r="L1059" s="198"/>
      <c r="M1059" s="199"/>
      <c r="N1059" s="200"/>
      <c r="O1059" s="200"/>
      <c r="P1059" s="200"/>
      <c r="Q1059" s="200"/>
      <c r="R1059" s="200"/>
      <c r="S1059" s="200"/>
      <c r="T1059" s="201"/>
      <c r="AT1059" s="202" t="s">
        <v>191</v>
      </c>
      <c r="AU1059" s="202" t="s">
        <v>81</v>
      </c>
      <c r="AV1059" s="13" t="s">
        <v>79</v>
      </c>
      <c r="AW1059" s="13" t="s">
        <v>32</v>
      </c>
      <c r="AX1059" s="13" t="s">
        <v>71</v>
      </c>
      <c r="AY1059" s="202" t="s">
        <v>181</v>
      </c>
    </row>
    <row r="1060" spans="2:51" s="14" customFormat="1" ht="12">
      <c r="B1060" s="203"/>
      <c r="C1060" s="204"/>
      <c r="D1060" s="194" t="s">
        <v>191</v>
      </c>
      <c r="E1060" s="205" t="s">
        <v>19</v>
      </c>
      <c r="F1060" s="206" t="s">
        <v>1427</v>
      </c>
      <c r="G1060" s="204"/>
      <c r="H1060" s="207">
        <v>140</v>
      </c>
      <c r="I1060" s="208"/>
      <c r="J1060" s="204"/>
      <c r="K1060" s="204"/>
      <c r="L1060" s="209"/>
      <c r="M1060" s="210"/>
      <c r="N1060" s="211"/>
      <c r="O1060" s="211"/>
      <c r="P1060" s="211"/>
      <c r="Q1060" s="211"/>
      <c r="R1060" s="211"/>
      <c r="S1060" s="211"/>
      <c r="T1060" s="212"/>
      <c r="AT1060" s="213" t="s">
        <v>191</v>
      </c>
      <c r="AU1060" s="213" t="s">
        <v>81</v>
      </c>
      <c r="AV1060" s="14" t="s">
        <v>81</v>
      </c>
      <c r="AW1060" s="14" t="s">
        <v>32</v>
      </c>
      <c r="AX1060" s="14" t="s">
        <v>71</v>
      </c>
      <c r="AY1060" s="213" t="s">
        <v>181</v>
      </c>
    </row>
    <row r="1061" spans="2:51" s="13" customFormat="1" ht="12">
      <c r="B1061" s="192"/>
      <c r="C1061" s="193"/>
      <c r="D1061" s="194" t="s">
        <v>191</v>
      </c>
      <c r="E1061" s="195" t="s">
        <v>19</v>
      </c>
      <c r="F1061" s="196" t="s">
        <v>1046</v>
      </c>
      <c r="G1061" s="193"/>
      <c r="H1061" s="195" t="s">
        <v>19</v>
      </c>
      <c r="I1061" s="197"/>
      <c r="J1061" s="193"/>
      <c r="K1061" s="193"/>
      <c r="L1061" s="198"/>
      <c r="M1061" s="199"/>
      <c r="N1061" s="200"/>
      <c r="O1061" s="200"/>
      <c r="P1061" s="200"/>
      <c r="Q1061" s="200"/>
      <c r="R1061" s="200"/>
      <c r="S1061" s="200"/>
      <c r="T1061" s="201"/>
      <c r="AT1061" s="202" t="s">
        <v>191</v>
      </c>
      <c r="AU1061" s="202" t="s">
        <v>81</v>
      </c>
      <c r="AV1061" s="13" t="s">
        <v>79</v>
      </c>
      <c r="AW1061" s="13" t="s">
        <v>32</v>
      </c>
      <c r="AX1061" s="13" t="s">
        <v>71</v>
      </c>
      <c r="AY1061" s="202" t="s">
        <v>181</v>
      </c>
    </row>
    <row r="1062" spans="2:51" s="14" customFormat="1" ht="12">
      <c r="B1062" s="203"/>
      <c r="C1062" s="204"/>
      <c r="D1062" s="194" t="s">
        <v>191</v>
      </c>
      <c r="E1062" s="205" t="s">
        <v>19</v>
      </c>
      <c r="F1062" s="206" t="s">
        <v>1427</v>
      </c>
      <c r="G1062" s="204"/>
      <c r="H1062" s="207">
        <v>140</v>
      </c>
      <c r="I1062" s="208"/>
      <c r="J1062" s="204"/>
      <c r="K1062" s="204"/>
      <c r="L1062" s="209"/>
      <c r="M1062" s="210"/>
      <c r="N1062" s="211"/>
      <c r="O1062" s="211"/>
      <c r="P1062" s="211"/>
      <c r="Q1062" s="211"/>
      <c r="R1062" s="211"/>
      <c r="S1062" s="211"/>
      <c r="T1062" s="212"/>
      <c r="AT1062" s="213" t="s">
        <v>191</v>
      </c>
      <c r="AU1062" s="213" t="s">
        <v>81</v>
      </c>
      <c r="AV1062" s="14" t="s">
        <v>81</v>
      </c>
      <c r="AW1062" s="14" t="s">
        <v>32</v>
      </c>
      <c r="AX1062" s="14" t="s">
        <v>71</v>
      </c>
      <c r="AY1062" s="213" t="s">
        <v>181</v>
      </c>
    </row>
    <row r="1063" spans="2:51" s="13" customFormat="1" ht="12">
      <c r="B1063" s="192"/>
      <c r="C1063" s="193"/>
      <c r="D1063" s="194" t="s">
        <v>191</v>
      </c>
      <c r="E1063" s="195" t="s">
        <v>19</v>
      </c>
      <c r="F1063" s="196" t="s">
        <v>1047</v>
      </c>
      <c r="G1063" s="193"/>
      <c r="H1063" s="195" t="s">
        <v>19</v>
      </c>
      <c r="I1063" s="197"/>
      <c r="J1063" s="193"/>
      <c r="K1063" s="193"/>
      <c r="L1063" s="198"/>
      <c r="M1063" s="199"/>
      <c r="N1063" s="200"/>
      <c r="O1063" s="200"/>
      <c r="P1063" s="200"/>
      <c r="Q1063" s="200"/>
      <c r="R1063" s="200"/>
      <c r="S1063" s="200"/>
      <c r="T1063" s="201"/>
      <c r="AT1063" s="202" t="s">
        <v>191</v>
      </c>
      <c r="AU1063" s="202" t="s">
        <v>81</v>
      </c>
      <c r="AV1063" s="13" t="s">
        <v>79</v>
      </c>
      <c r="AW1063" s="13" t="s">
        <v>32</v>
      </c>
      <c r="AX1063" s="13" t="s">
        <v>71</v>
      </c>
      <c r="AY1063" s="202" t="s">
        <v>181</v>
      </c>
    </row>
    <row r="1064" spans="2:51" s="14" customFormat="1" ht="12">
      <c r="B1064" s="203"/>
      <c r="C1064" s="204"/>
      <c r="D1064" s="194" t="s">
        <v>191</v>
      </c>
      <c r="E1064" s="205" t="s">
        <v>19</v>
      </c>
      <c r="F1064" s="206" t="s">
        <v>1428</v>
      </c>
      <c r="G1064" s="204"/>
      <c r="H1064" s="207">
        <v>150</v>
      </c>
      <c r="I1064" s="208"/>
      <c r="J1064" s="204"/>
      <c r="K1064" s="204"/>
      <c r="L1064" s="209"/>
      <c r="M1064" s="210"/>
      <c r="N1064" s="211"/>
      <c r="O1064" s="211"/>
      <c r="P1064" s="211"/>
      <c r="Q1064" s="211"/>
      <c r="R1064" s="211"/>
      <c r="S1064" s="211"/>
      <c r="T1064" s="212"/>
      <c r="AT1064" s="213" t="s">
        <v>191</v>
      </c>
      <c r="AU1064" s="213" t="s">
        <v>81</v>
      </c>
      <c r="AV1064" s="14" t="s">
        <v>81</v>
      </c>
      <c r="AW1064" s="14" t="s">
        <v>32</v>
      </c>
      <c r="AX1064" s="14" t="s">
        <v>71</v>
      </c>
      <c r="AY1064" s="213" t="s">
        <v>181</v>
      </c>
    </row>
    <row r="1065" spans="2:51" s="13" customFormat="1" ht="12">
      <c r="B1065" s="192"/>
      <c r="C1065" s="193"/>
      <c r="D1065" s="194" t="s">
        <v>191</v>
      </c>
      <c r="E1065" s="195" t="s">
        <v>19</v>
      </c>
      <c r="F1065" s="196" t="s">
        <v>1048</v>
      </c>
      <c r="G1065" s="193"/>
      <c r="H1065" s="195" t="s">
        <v>19</v>
      </c>
      <c r="I1065" s="197"/>
      <c r="J1065" s="193"/>
      <c r="K1065" s="193"/>
      <c r="L1065" s="198"/>
      <c r="M1065" s="199"/>
      <c r="N1065" s="200"/>
      <c r="O1065" s="200"/>
      <c r="P1065" s="200"/>
      <c r="Q1065" s="200"/>
      <c r="R1065" s="200"/>
      <c r="S1065" s="200"/>
      <c r="T1065" s="201"/>
      <c r="AT1065" s="202" t="s">
        <v>191</v>
      </c>
      <c r="AU1065" s="202" t="s">
        <v>81</v>
      </c>
      <c r="AV1065" s="13" t="s">
        <v>79</v>
      </c>
      <c r="AW1065" s="13" t="s">
        <v>32</v>
      </c>
      <c r="AX1065" s="13" t="s">
        <v>71</v>
      </c>
      <c r="AY1065" s="202" t="s">
        <v>181</v>
      </c>
    </row>
    <row r="1066" spans="2:51" s="14" customFormat="1" ht="12">
      <c r="B1066" s="203"/>
      <c r="C1066" s="204"/>
      <c r="D1066" s="194" t="s">
        <v>191</v>
      </c>
      <c r="E1066" s="205" t="s">
        <v>19</v>
      </c>
      <c r="F1066" s="206" t="s">
        <v>1427</v>
      </c>
      <c r="G1066" s="204"/>
      <c r="H1066" s="207">
        <v>140</v>
      </c>
      <c r="I1066" s="208"/>
      <c r="J1066" s="204"/>
      <c r="K1066" s="204"/>
      <c r="L1066" s="209"/>
      <c r="M1066" s="210"/>
      <c r="N1066" s="211"/>
      <c r="O1066" s="211"/>
      <c r="P1066" s="211"/>
      <c r="Q1066" s="211"/>
      <c r="R1066" s="211"/>
      <c r="S1066" s="211"/>
      <c r="T1066" s="212"/>
      <c r="AT1066" s="213" t="s">
        <v>191</v>
      </c>
      <c r="AU1066" s="213" t="s">
        <v>81</v>
      </c>
      <c r="AV1066" s="14" t="s">
        <v>81</v>
      </c>
      <c r="AW1066" s="14" t="s">
        <v>32</v>
      </c>
      <c r="AX1066" s="14" t="s">
        <v>71</v>
      </c>
      <c r="AY1066" s="213" t="s">
        <v>181</v>
      </c>
    </row>
    <row r="1067" spans="2:51" s="13" customFormat="1" ht="12">
      <c r="B1067" s="192"/>
      <c r="C1067" s="193"/>
      <c r="D1067" s="194" t="s">
        <v>191</v>
      </c>
      <c r="E1067" s="195" t="s">
        <v>19</v>
      </c>
      <c r="F1067" s="196" t="s">
        <v>1049</v>
      </c>
      <c r="G1067" s="193"/>
      <c r="H1067" s="195" t="s">
        <v>19</v>
      </c>
      <c r="I1067" s="197"/>
      <c r="J1067" s="193"/>
      <c r="K1067" s="193"/>
      <c r="L1067" s="198"/>
      <c r="M1067" s="199"/>
      <c r="N1067" s="200"/>
      <c r="O1067" s="200"/>
      <c r="P1067" s="200"/>
      <c r="Q1067" s="200"/>
      <c r="R1067" s="200"/>
      <c r="S1067" s="200"/>
      <c r="T1067" s="201"/>
      <c r="AT1067" s="202" t="s">
        <v>191</v>
      </c>
      <c r="AU1067" s="202" t="s">
        <v>81</v>
      </c>
      <c r="AV1067" s="13" t="s">
        <v>79</v>
      </c>
      <c r="AW1067" s="13" t="s">
        <v>32</v>
      </c>
      <c r="AX1067" s="13" t="s">
        <v>71</v>
      </c>
      <c r="AY1067" s="202" t="s">
        <v>181</v>
      </c>
    </row>
    <row r="1068" spans="2:51" s="14" customFormat="1" ht="12">
      <c r="B1068" s="203"/>
      <c r="C1068" s="204"/>
      <c r="D1068" s="194" t="s">
        <v>191</v>
      </c>
      <c r="E1068" s="205" t="s">
        <v>19</v>
      </c>
      <c r="F1068" s="206" t="s">
        <v>1427</v>
      </c>
      <c r="G1068" s="204"/>
      <c r="H1068" s="207">
        <v>140</v>
      </c>
      <c r="I1068" s="208"/>
      <c r="J1068" s="204"/>
      <c r="K1068" s="204"/>
      <c r="L1068" s="209"/>
      <c r="M1068" s="210"/>
      <c r="N1068" s="211"/>
      <c r="O1068" s="211"/>
      <c r="P1068" s="211"/>
      <c r="Q1068" s="211"/>
      <c r="R1068" s="211"/>
      <c r="S1068" s="211"/>
      <c r="T1068" s="212"/>
      <c r="AT1068" s="213" t="s">
        <v>191</v>
      </c>
      <c r="AU1068" s="213" t="s">
        <v>81</v>
      </c>
      <c r="AV1068" s="14" t="s">
        <v>81</v>
      </c>
      <c r="AW1068" s="14" t="s">
        <v>32</v>
      </c>
      <c r="AX1068" s="14" t="s">
        <v>71</v>
      </c>
      <c r="AY1068" s="213" t="s">
        <v>181</v>
      </c>
    </row>
    <row r="1069" spans="2:51" s="13" customFormat="1" ht="12">
      <c r="B1069" s="192"/>
      <c r="C1069" s="193"/>
      <c r="D1069" s="194" t="s">
        <v>191</v>
      </c>
      <c r="E1069" s="195" t="s">
        <v>19</v>
      </c>
      <c r="F1069" s="196" t="s">
        <v>1078</v>
      </c>
      <c r="G1069" s="193"/>
      <c r="H1069" s="195" t="s">
        <v>19</v>
      </c>
      <c r="I1069" s="197"/>
      <c r="J1069" s="193"/>
      <c r="K1069" s="193"/>
      <c r="L1069" s="198"/>
      <c r="M1069" s="199"/>
      <c r="N1069" s="200"/>
      <c r="O1069" s="200"/>
      <c r="P1069" s="200"/>
      <c r="Q1069" s="200"/>
      <c r="R1069" s="200"/>
      <c r="S1069" s="200"/>
      <c r="T1069" s="201"/>
      <c r="AT1069" s="202" t="s">
        <v>191</v>
      </c>
      <c r="AU1069" s="202" t="s">
        <v>81</v>
      </c>
      <c r="AV1069" s="13" t="s">
        <v>79</v>
      </c>
      <c r="AW1069" s="13" t="s">
        <v>32</v>
      </c>
      <c r="AX1069" s="13" t="s">
        <v>71</v>
      </c>
      <c r="AY1069" s="202" t="s">
        <v>181</v>
      </c>
    </row>
    <row r="1070" spans="2:51" s="14" customFormat="1" ht="12">
      <c r="B1070" s="203"/>
      <c r="C1070" s="204"/>
      <c r="D1070" s="194" t="s">
        <v>191</v>
      </c>
      <c r="E1070" s="205" t="s">
        <v>19</v>
      </c>
      <c r="F1070" s="206" t="s">
        <v>1427</v>
      </c>
      <c r="G1070" s="204"/>
      <c r="H1070" s="207">
        <v>140</v>
      </c>
      <c r="I1070" s="208"/>
      <c r="J1070" s="204"/>
      <c r="K1070" s="204"/>
      <c r="L1070" s="209"/>
      <c r="M1070" s="210"/>
      <c r="N1070" s="211"/>
      <c r="O1070" s="211"/>
      <c r="P1070" s="211"/>
      <c r="Q1070" s="211"/>
      <c r="R1070" s="211"/>
      <c r="S1070" s="211"/>
      <c r="T1070" s="212"/>
      <c r="AT1070" s="213" t="s">
        <v>191</v>
      </c>
      <c r="AU1070" s="213" t="s">
        <v>81</v>
      </c>
      <c r="AV1070" s="14" t="s">
        <v>81</v>
      </c>
      <c r="AW1070" s="14" t="s">
        <v>32</v>
      </c>
      <c r="AX1070" s="14" t="s">
        <v>71</v>
      </c>
      <c r="AY1070" s="213" t="s">
        <v>181</v>
      </c>
    </row>
    <row r="1071" spans="2:51" s="13" customFormat="1" ht="12">
      <c r="B1071" s="192"/>
      <c r="C1071" s="193"/>
      <c r="D1071" s="194" t="s">
        <v>191</v>
      </c>
      <c r="E1071" s="195" t="s">
        <v>19</v>
      </c>
      <c r="F1071" s="196" t="s">
        <v>1079</v>
      </c>
      <c r="G1071" s="193"/>
      <c r="H1071" s="195" t="s">
        <v>19</v>
      </c>
      <c r="I1071" s="197"/>
      <c r="J1071" s="193"/>
      <c r="K1071" s="193"/>
      <c r="L1071" s="198"/>
      <c r="M1071" s="199"/>
      <c r="N1071" s="200"/>
      <c r="O1071" s="200"/>
      <c r="P1071" s="200"/>
      <c r="Q1071" s="200"/>
      <c r="R1071" s="200"/>
      <c r="S1071" s="200"/>
      <c r="T1071" s="201"/>
      <c r="AT1071" s="202" t="s">
        <v>191</v>
      </c>
      <c r="AU1071" s="202" t="s">
        <v>81</v>
      </c>
      <c r="AV1071" s="13" t="s">
        <v>79</v>
      </c>
      <c r="AW1071" s="13" t="s">
        <v>32</v>
      </c>
      <c r="AX1071" s="13" t="s">
        <v>71</v>
      </c>
      <c r="AY1071" s="202" t="s">
        <v>181</v>
      </c>
    </row>
    <row r="1072" spans="2:51" s="14" customFormat="1" ht="12">
      <c r="B1072" s="203"/>
      <c r="C1072" s="204"/>
      <c r="D1072" s="194" t="s">
        <v>191</v>
      </c>
      <c r="E1072" s="205" t="s">
        <v>19</v>
      </c>
      <c r="F1072" s="206" t="s">
        <v>1427</v>
      </c>
      <c r="G1072" s="204"/>
      <c r="H1072" s="207">
        <v>140</v>
      </c>
      <c r="I1072" s="208"/>
      <c r="J1072" s="204"/>
      <c r="K1072" s="204"/>
      <c r="L1072" s="209"/>
      <c r="M1072" s="210"/>
      <c r="N1072" s="211"/>
      <c r="O1072" s="211"/>
      <c r="P1072" s="211"/>
      <c r="Q1072" s="211"/>
      <c r="R1072" s="211"/>
      <c r="S1072" s="211"/>
      <c r="T1072" s="212"/>
      <c r="AT1072" s="213" t="s">
        <v>191</v>
      </c>
      <c r="AU1072" s="213" t="s">
        <v>81</v>
      </c>
      <c r="AV1072" s="14" t="s">
        <v>81</v>
      </c>
      <c r="AW1072" s="14" t="s">
        <v>32</v>
      </c>
      <c r="AX1072" s="14" t="s">
        <v>71</v>
      </c>
      <c r="AY1072" s="213" t="s">
        <v>181</v>
      </c>
    </row>
    <row r="1073" spans="2:51" s="15" customFormat="1" ht="12">
      <c r="B1073" s="214"/>
      <c r="C1073" s="215"/>
      <c r="D1073" s="194" t="s">
        <v>191</v>
      </c>
      <c r="E1073" s="216" t="s">
        <v>19</v>
      </c>
      <c r="F1073" s="217" t="s">
        <v>196</v>
      </c>
      <c r="G1073" s="215"/>
      <c r="H1073" s="218">
        <v>990</v>
      </c>
      <c r="I1073" s="219"/>
      <c r="J1073" s="215"/>
      <c r="K1073" s="215"/>
      <c r="L1073" s="220"/>
      <c r="M1073" s="221"/>
      <c r="N1073" s="222"/>
      <c r="O1073" s="222"/>
      <c r="P1073" s="222"/>
      <c r="Q1073" s="222"/>
      <c r="R1073" s="222"/>
      <c r="S1073" s="222"/>
      <c r="T1073" s="223"/>
      <c r="AT1073" s="224" t="s">
        <v>191</v>
      </c>
      <c r="AU1073" s="224" t="s">
        <v>81</v>
      </c>
      <c r="AV1073" s="15" t="s">
        <v>189</v>
      </c>
      <c r="AW1073" s="15" t="s">
        <v>32</v>
      </c>
      <c r="AX1073" s="15" t="s">
        <v>79</v>
      </c>
      <c r="AY1073" s="224" t="s">
        <v>181</v>
      </c>
    </row>
    <row r="1074" spans="1:65" s="2" customFormat="1" ht="78" customHeight="1">
      <c r="A1074" s="34"/>
      <c r="B1074" s="35"/>
      <c r="C1074" s="225" t="s">
        <v>1429</v>
      </c>
      <c r="D1074" s="225" t="s">
        <v>199</v>
      </c>
      <c r="E1074" s="226" t="s">
        <v>1430</v>
      </c>
      <c r="F1074" s="227" t="s">
        <v>1431</v>
      </c>
      <c r="G1074" s="228" t="s">
        <v>1425</v>
      </c>
      <c r="H1074" s="229">
        <v>6524</v>
      </c>
      <c r="I1074" s="230"/>
      <c r="J1074" s="231">
        <f>ROUND(I1074*H1074,2)</f>
        <v>0</v>
      </c>
      <c r="K1074" s="227" t="s">
        <v>187</v>
      </c>
      <c r="L1074" s="39"/>
      <c r="M1074" s="232" t="s">
        <v>19</v>
      </c>
      <c r="N1074" s="233" t="s">
        <v>42</v>
      </c>
      <c r="O1074" s="64"/>
      <c r="P1074" s="188">
        <f>O1074*H1074</f>
        <v>0</v>
      </c>
      <c r="Q1074" s="188">
        <v>0</v>
      </c>
      <c r="R1074" s="188">
        <f>Q1074*H1074</f>
        <v>0</v>
      </c>
      <c r="S1074" s="188">
        <v>0</v>
      </c>
      <c r="T1074" s="189">
        <f>S1074*H1074</f>
        <v>0</v>
      </c>
      <c r="U1074" s="34"/>
      <c r="V1074" s="34"/>
      <c r="W1074" s="34"/>
      <c r="X1074" s="34"/>
      <c r="Y1074" s="34"/>
      <c r="Z1074" s="34"/>
      <c r="AA1074" s="34"/>
      <c r="AB1074" s="34"/>
      <c r="AC1074" s="34"/>
      <c r="AD1074" s="34"/>
      <c r="AE1074" s="34"/>
      <c r="AR1074" s="190" t="s">
        <v>189</v>
      </c>
      <c r="AT1074" s="190" t="s">
        <v>199</v>
      </c>
      <c r="AU1074" s="190" t="s">
        <v>81</v>
      </c>
      <c r="AY1074" s="17" t="s">
        <v>181</v>
      </c>
      <c r="BE1074" s="191">
        <f>IF(N1074="základní",J1074,0)</f>
        <v>0</v>
      </c>
      <c r="BF1074" s="191">
        <f>IF(N1074="snížená",J1074,0)</f>
        <v>0</v>
      </c>
      <c r="BG1074" s="191">
        <f>IF(N1074="zákl. přenesená",J1074,0)</f>
        <v>0</v>
      </c>
      <c r="BH1074" s="191">
        <f>IF(N1074="sníž. přenesená",J1074,0)</f>
        <v>0</v>
      </c>
      <c r="BI1074" s="191">
        <f>IF(N1074="nulová",J1074,0)</f>
        <v>0</v>
      </c>
      <c r="BJ1074" s="17" t="s">
        <v>79</v>
      </c>
      <c r="BK1074" s="191">
        <f>ROUND(I1074*H1074,2)</f>
        <v>0</v>
      </c>
      <c r="BL1074" s="17" t="s">
        <v>189</v>
      </c>
      <c r="BM1074" s="190" t="s">
        <v>1432</v>
      </c>
    </row>
    <row r="1075" spans="2:51" s="13" customFormat="1" ht="12">
      <c r="B1075" s="192"/>
      <c r="C1075" s="193"/>
      <c r="D1075" s="194" t="s">
        <v>191</v>
      </c>
      <c r="E1075" s="195" t="s">
        <v>19</v>
      </c>
      <c r="F1075" s="196" t="s">
        <v>1433</v>
      </c>
      <c r="G1075" s="193"/>
      <c r="H1075" s="195" t="s">
        <v>19</v>
      </c>
      <c r="I1075" s="197"/>
      <c r="J1075" s="193"/>
      <c r="K1075" s="193"/>
      <c r="L1075" s="198"/>
      <c r="M1075" s="199"/>
      <c r="N1075" s="200"/>
      <c r="O1075" s="200"/>
      <c r="P1075" s="200"/>
      <c r="Q1075" s="200"/>
      <c r="R1075" s="200"/>
      <c r="S1075" s="200"/>
      <c r="T1075" s="201"/>
      <c r="AT1075" s="202" t="s">
        <v>191</v>
      </c>
      <c r="AU1075" s="202" t="s">
        <v>81</v>
      </c>
      <c r="AV1075" s="13" t="s">
        <v>79</v>
      </c>
      <c r="AW1075" s="13" t="s">
        <v>32</v>
      </c>
      <c r="AX1075" s="13" t="s">
        <v>71</v>
      </c>
      <c r="AY1075" s="202" t="s">
        <v>181</v>
      </c>
    </row>
    <row r="1076" spans="2:51" s="14" customFormat="1" ht="12">
      <c r="B1076" s="203"/>
      <c r="C1076" s="204"/>
      <c r="D1076" s="194" t="s">
        <v>191</v>
      </c>
      <c r="E1076" s="205" t="s">
        <v>19</v>
      </c>
      <c r="F1076" s="206" t="s">
        <v>1434</v>
      </c>
      <c r="G1076" s="204"/>
      <c r="H1076" s="207">
        <v>22</v>
      </c>
      <c r="I1076" s="208"/>
      <c r="J1076" s="204"/>
      <c r="K1076" s="204"/>
      <c r="L1076" s="209"/>
      <c r="M1076" s="210"/>
      <c r="N1076" s="211"/>
      <c r="O1076" s="211"/>
      <c r="P1076" s="211"/>
      <c r="Q1076" s="211"/>
      <c r="R1076" s="211"/>
      <c r="S1076" s="211"/>
      <c r="T1076" s="212"/>
      <c r="AT1076" s="213" t="s">
        <v>191</v>
      </c>
      <c r="AU1076" s="213" t="s">
        <v>81</v>
      </c>
      <c r="AV1076" s="14" t="s">
        <v>81</v>
      </c>
      <c r="AW1076" s="14" t="s">
        <v>32</v>
      </c>
      <c r="AX1076" s="14" t="s">
        <v>71</v>
      </c>
      <c r="AY1076" s="213" t="s">
        <v>181</v>
      </c>
    </row>
    <row r="1077" spans="2:51" s="14" customFormat="1" ht="12">
      <c r="B1077" s="203"/>
      <c r="C1077" s="204"/>
      <c r="D1077" s="194" t="s">
        <v>191</v>
      </c>
      <c r="E1077" s="205" t="s">
        <v>19</v>
      </c>
      <c r="F1077" s="206" t="s">
        <v>1435</v>
      </c>
      <c r="G1077" s="204"/>
      <c r="H1077" s="207">
        <v>16.4</v>
      </c>
      <c r="I1077" s="208"/>
      <c r="J1077" s="204"/>
      <c r="K1077" s="204"/>
      <c r="L1077" s="209"/>
      <c r="M1077" s="210"/>
      <c r="N1077" s="211"/>
      <c r="O1077" s="211"/>
      <c r="P1077" s="211"/>
      <c r="Q1077" s="211"/>
      <c r="R1077" s="211"/>
      <c r="S1077" s="211"/>
      <c r="T1077" s="212"/>
      <c r="AT1077" s="213" t="s">
        <v>191</v>
      </c>
      <c r="AU1077" s="213" t="s">
        <v>81</v>
      </c>
      <c r="AV1077" s="14" t="s">
        <v>81</v>
      </c>
      <c r="AW1077" s="14" t="s">
        <v>32</v>
      </c>
      <c r="AX1077" s="14" t="s">
        <v>71</v>
      </c>
      <c r="AY1077" s="213" t="s">
        <v>181</v>
      </c>
    </row>
    <row r="1078" spans="2:51" s="13" customFormat="1" ht="12">
      <c r="B1078" s="192"/>
      <c r="C1078" s="193"/>
      <c r="D1078" s="194" t="s">
        <v>191</v>
      </c>
      <c r="E1078" s="195" t="s">
        <v>19</v>
      </c>
      <c r="F1078" s="196" t="s">
        <v>1089</v>
      </c>
      <c r="G1078" s="193"/>
      <c r="H1078" s="195" t="s">
        <v>19</v>
      </c>
      <c r="I1078" s="197"/>
      <c r="J1078" s="193"/>
      <c r="K1078" s="193"/>
      <c r="L1078" s="198"/>
      <c r="M1078" s="199"/>
      <c r="N1078" s="200"/>
      <c r="O1078" s="200"/>
      <c r="P1078" s="200"/>
      <c r="Q1078" s="200"/>
      <c r="R1078" s="200"/>
      <c r="S1078" s="200"/>
      <c r="T1078" s="201"/>
      <c r="AT1078" s="202" t="s">
        <v>191</v>
      </c>
      <c r="AU1078" s="202" t="s">
        <v>81</v>
      </c>
      <c r="AV1078" s="13" t="s">
        <v>79</v>
      </c>
      <c r="AW1078" s="13" t="s">
        <v>32</v>
      </c>
      <c r="AX1078" s="13" t="s">
        <v>71</v>
      </c>
      <c r="AY1078" s="202" t="s">
        <v>181</v>
      </c>
    </row>
    <row r="1079" spans="2:51" s="14" customFormat="1" ht="12">
      <c r="B1079" s="203"/>
      <c r="C1079" s="204"/>
      <c r="D1079" s="194" t="s">
        <v>191</v>
      </c>
      <c r="E1079" s="205" t="s">
        <v>19</v>
      </c>
      <c r="F1079" s="206" t="s">
        <v>1114</v>
      </c>
      <c r="G1079" s="204"/>
      <c r="H1079" s="207">
        <v>816.72</v>
      </c>
      <c r="I1079" s="208"/>
      <c r="J1079" s="204"/>
      <c r="K1079" s="204"/>
      <c r="L1079" s="209"/>
      <c r="M1079" s="210"/>
      <c r="N1079" s="211"/>
      <c r="O1079" s="211"/>
      <c r="P1079" s="211"/>
      <c r="Q1079" s="211"/>
      <c r="R1079" s="211"/>
      <c r="S1079" s="211"/>
      <c r="T1079" s="212"/>
      <c r="AT1079" s="213" t="s">
        <v>191</v>
      </c>
      <c r="AU1079" s="213" t="s">
        <v>81</v>
      </c>
      <c r="AV1079" s="14" t="s">
        <v>81</v>
      </c>
      <c r="AW1079" s="14" t="s">
        <v>32</v>
      </c>
      <c r="AX1079" s="14" t="s">
        <v>71</v>
      </c>
      <c r="AY1079" s="213" t="s">
        <v>181</v>
      </c>
    </row>
    <row r="1080" spans="2:51" s="14" customFormat="1" ht="12">
      <c r="B1080" s="203"/>
      <c r="C1080" s="204"/>
      <c r="D1080" s="194" t="s">
        <v>191</v>
      </c>
      <c r="E1080" s="205" t="s">
        <v>19</v>
      </c>
      <c r="F1080" s="206" t="s">
        <v>1436</v>
      </c>
      <c r="G1080" s="204"/>
      <c r="H1080" s="207">
        <v>-136</v>
      </c>
      <c r="I1080" s="208"/>
      <c r="J1080" s="204"/>
      <c r="K1080" s="204"/>
      <c r="L1080" s="209"/>
      <c r="M1080" s="210"/>
      <c r="N1080" s="211"/>
      <c r="O1080" s="211"/>
      <c r="P1080" s="211"/>
      <c r="Q1080" s="211"/>
      <c r="R1080" s="211"/>
      <c r="S1080" s="211"/>
      <c r="T1080" s="212"/>
      <c r="AT1080" s="213" t="s">
        <v>191</v>
      </c>
      <c r="AU1080" s="213" t="s">
        <v>81</v>
      </c>
      <c r="AV1080" s="14" t="s">
        <v>81</v>
      </c>
      <c r="AW1080" s="14" t="s">
        <v>32</v>
      </c>
      <c r="AX1080" s="14" t="s">
        <v>71</v>
      </c>
      <c r="AY1080" s="213" t="s">
        <v>181</v>
      </c>
    </row>
    <row r="1081" spans="2:51" s="13" customFormat="1" ht="12">
      <c r="B1081" s="192"/>
      <c r="C1081" s="193"/>
      <c r="D1081" s="194" t="s">
        <v>191</v>
      </c>
      <c r="E1081" s="195" t="s">
        <v>19</v>
      </c>
      <c r="F1081" s="196" t="s">
        <v>1092</v>
      </c>
      <c r="G1081" s="193"/>
      <c r="H1081" s="195" t="s">
        <v>19</v>
      </c>
      <c r="I1081" s="197"/>
      <c r="J1081" s="193"/>
      <c r="K1081" s="193"/>
      <c r="L1081" s="198"/>
      <c r="M1081" s="199"/>
      <c r="N1081" s="200"/>
      <c r="O1081" s="200"/>
      <c r="P1081" s="200"/>
      <c r="Q1081" s="200"/>
      <c r="R1081" s="200"/>
      <c r="S1081" s="200"/>
      <c r="T1081" s="201"/>
      <c r="AT1081" s="202" t="s">
        <v>191</v>
      </c>
      <c r="AU1081" s="202" t="s">
        <v>81</v>
      </c>
      <c r="AV1081" s="13" t="s">
        <v>79</v>
      </c>
      <c r="AW1081" s="13" t="s">
        <v>32</v>
      </c>
      <c r="AX1081" s="13" t="s">
        <v>71</v>
      </c>
      <c r="AY1081" s="202" t="s">
        <v>181</v>
      </c>
    </row>
    <row r="1082" spans="2:51" s="14" customFormat="1" ht="12">
      <c r="B1082" s="203"/>
      <c r="C1082" s="204"/>
      <c r="D1082" s="194" t="s">
        <v>191</v>
      </c>
      <c r="E1082" s="205" t="s">
        <v>19</v>
      </c>
      <c r="F1082" s="206" t="s">
        <v>1116</v>
      </c>
      <c r="G1082" s="204"/>
      <c r="H1082" s="207">
        <v>1613.76</v>
      </c>
      <c r="I1082" s="208"/>
      <c r="J1082" s="204"/>
      <c r="K1082" s="204"/>
      <c r="L1082" s="209"/>
      <c r="M1082" s="210"/>
      <c r="N1082" s="211"/>
      <c r="O1082" s="211"/>
      <c r="P1082" s="211"/>
      <c r="Q1082" s="211"/>
      <c r="R1082" s="211"/>
      <c r="S1082" s="211"/>
      <c r="T1082" s="212"/>
      <c r="AT1082" s="213" t="s">
        <v>191</v>
      </c>
      <c r="AU1082" s="213" t="s">
        <v>81</v>
      </c>
      <c r="AV1082" s="14" t="s">
        <v>81</v>
      </c>
      <c r="AW1082" s="14" t="s">
        <v>32</v>
      </c>
      <c r="AX1082" s="14" t="s">
        <v>71</v>
      </c>
      <c r="AY1082" s="213" t="s">
        <v>181</v>
      </c>
    </row>
    <row r="1083" spans="2:51" s="14" customFormat="1" ht="12">
      <c r="B1083" s="203"/>
      <c r="C1083" s="204"/>
      <c r="D1083" s="194" t="s">
        <v>191</v>
      </c>
      <c r="E1083" s="205" t="s">
        <v>19</v>
      </c>
      <c r="F1083" s="206" t="s">
        <v>1437</v>
      </c>
      <c r="G1083" s="204"/>
      <c r="H1083" s="207">
        <v>-148</v>
      </c>
      <c r="I1083" s="208"/>
      <c r="J1083" s="204"/>
      <c r="K1083" s="204"/>
      <c r="L1083" s="209"/>
      <c r="M1083" s="210"/>
      <c r="N1083" s="211"/>
      <c r="O1083" s="211"/>
      <c r="P1083" s="211"/>
      <c r="Q1083" s="211"/>
      <c r="R1083" s="211"/>
      <c r="S1083" s="211"/>
      <c r="T1083" s="212"/>
      <c r="AT1083" s="213" t="s">
        <v>191</v>
      </c>
      <c r="AU1083" s="213" t="s">
        <v>81</v>
      </c>
      <c r="AV1083" s="14" t="s">
        <v>81</v>
      </c>
      <c r="AW1083" s="14" t="s">
        <v>32</v>
      </c>
      <c r="AX1083" s="14" t="s">
        <v>71</v>
      </c>
      <c r="AY1083" s="213" t="s">
        <v>181</v>
      </c>
    </row>
    <row r="1084" spans="2:51" s="13" customFormat="1" ht="12">
      <c r="B1084" s="192"/>
      <c r="C1084" s="193"/>
      <c r="D1084" s="194" t="s">
        <v>191</v>
      </c>
      <c r="E1084" s="195" t="s">
        <v>19</v>
      </c>
      <c r="F1084" s="196" t="s">
        <v>1074</v>
      </c>
      <c r="G1084" s="193"/>
      <c r="H1084" s="195" t="s">
        <v>19</v>
      </c>
      <c r="I1084" s="197"/>
      <c r="J1084" s="193"/>
      <c r="K1084" s="193"/>
      <c r="L1084" s="198"/>
      <c r="M1084" s="199"/>
      <c r="N1084" s="200"/>
      <c r="O1084" s="200"/>
      <c r="P1084" s="200"/>
      <c r="Q1084" s="200"/>
      <c r="R1084" s="200"/>
      <c r="S1084" s="200"/>
      <c r="T1084" s="201"/>
      <c r="AT1084" s="202" t="s">
        <v>191</v>
      </c>
      <c r="AU1084" s="202" t="s">
        <v>81</v>
      </c>
      <c r="AV1084" s="13" t="s">
        <v>79</v>
      </c>
      <c r="AW1084" s="13" t="s">
        <v>32</v>
      </c>
      <c r="AX1084" s="13" t="s">
        <v>71</v>
      </c>
      <c r="AY1084" s="202" t="s">
        <v>181</v>
      </c>
    </row>
    <row r="1085" spans="2:51" s="14" customFormat="1" ht="12">
      <c r="B1085" s="203"/>
      <c r="C1085" s="204"/>
      <c r="D1085" s="194" t="s">
        <v>191</v>
      </c>
      <c r="E1085" s="205" t="s">
        <v>19</v>
      </c>
      <c r="F1085" s="206" t="s">
        <v>1118</v>
      </c>
      <c r="G1085" s="204"/>
      <c r="H1085" s="207">
        <v>157.44</v>
      </c>
      <c r="I1085" s="208"/>
      <c r="J1085" s="204"/>
      <c r="K1085" s="204"/>
      <c r="L1085" s="209"/>
      <c r="M1085" s="210"/>
      <c r="N1085" s="211"/>
      <c r="O1085" s="211"/>
      <c r="P1085" s="211"/>
      <c r="Q1085" s="211"/>
      <c r="R1085" s="211"/>
      <c r="S1085" s="211"/>
      <c r="T1085" s="212"/>
      <c r="AT1085" s="213" t="s">
        <v>191</v>
      </c>
      <c r="AU1085" s="213" t="s">
        <v>81</v>
      </c>
      <c r="AV1085" s="14" t="s">
        <v>81</v>
      </c>
      <c r="AW1085" s="14" t="s">
        <v>32</v>
      </c>
      <c r="AX1085" s="14" t="s">
        <v>71</v>
      </c>
      <c r="AY1085" s="213" t="s">
        <v>181</v>
      </c>
    </row>
    <row r="1086" spans="2:51" s="13" customFormat="1" ht="12">
      <c r="B1086" s="192"/>
      <c r="C1086" s="193"/>
      <c r="D1086" s="194" t="s">
        <v>191</v>
      </c>
      <c r="E1086" s="195" t="s">
        <v>19</v>
      </c>
      <c r="F1086" s="196" t="s">
        <v>1097</v>
      </c>
      <c r="G1086" s="193"/>
      <c r="H1086" s="195" t="s">
        <v>19</v>
      </c>
      <c r="I1086" s="197"/>
      <c r="J1086" s="193"/>
      <c r="K1086" s="193"/>
      <c r="L1086" s="198"/>
      <c r="M1086" s="199"/>
      <c r="N1086" s="200"/>
      <c r="O1086" s="200"/>
      <c r="P1086" s="200"/>
      <c r="Q1086" s="200"/>
      <c r="R1086" s="200"/>
      <c r="S1086" s="200"/>
      <c r="T1086" s="201"/>
      <c r="AT1086" s="202" t="s">
        <v>191</v>
      </c>
      <c r="AU1086" s="202" t="s">
        <v>81</v>
      </c>
      <c r="AV1086" s="13" t="s">
        <v>79</v>
      </c>
      <c r="AW1086" s="13" t="s">
        <v>32</v>
      </c>
      <c r="AX1086" s="13" t="s">
        <v>71</v>
      </c>
      <c r="AY1086" s="202" t="s">
        <v>181</v>
      </c>
    </row>
    <row r="1087" spans="2:51" s="14" customFormat="1" ht="12">
      <c r="B1087" s="203"/>
      <c r="C1087" s="204"/>
      <c r="D1087" s="194" t="s">
        <v>191</v>
      </c>
      <c r="E1087" s="205" t="s">
        <v>19</v>
      </c>
      <c r="F1087" s="206" t="s">
        <v>1120</v>
      </c>
      <c r="G1087" s="204"/>
      <c r="H1087" s="207">
        <v>1727.44</v>
      </c>
      <c r="I1087" s="208"/>
      <c r="J1087" s="204"/>
      <c r="K1087" s="204"/>
      <c r="L1087" s="209"/>
      <c r="M1087" s="210"/>
      <c r="N1087" s="211"/>
      <c r="O1087" s="211"/>
      <c r="P1087" s="211"/>
      <c r="Q1087" s="211"/>
      <c r="R1087" s="211"/>
      <c r="S1087" s="211"/>
      <c r="T1087" s="212"/>
      <c r="AT1087" s="213" t="s">
        <v>191</v>
      </c>
      <c r="AU1087" s="213" t="s">
        <v>81</v>
      </c>
      <c r="AV1087" s="14" t="s">
        <v>81</v>
      </c>
      <c r="AW1087" s="14" t="s">
        <v>32</v>
      </c>
      <c r="AX1087" s="14" t="s">
        <v>71</v>
      </c>
      <c r="AY1087" s="213" t="s">
        <v>181</v>
      </c>
    </row>
    <row r="1088" spans="2:51" s="13" customFormat="1" ht="12">
      <c r="B1088" s="192"/>
      <c r="C1088" s="193"/>
      <c r="D1088" s="194" t="s">
        <v>191</v>
      </c>
      <c r="E1088" s="195" t="s">
        <v>19</v>
      </c>
      <c r="F1088" s="196" t="s">
        <v>1099</v>
      </c>
      <c r="G1088" s="193"/>
      <c r="H1088" s="195" t="s">
        <v>19</v>
      </c>
      <c r="I1088" s="197"/>
      <c r="J1088" s="193"/>
      <c r="K1088" s="193"/>
      <c r="L1088" s="198"/>
      <c r="M1088" s="199"/>
      <c r="N1088" s="200"/>
      <c r="O1088" s="200"/>
      <c r="P1088" s="200"/>
      <c r="Q1088" s="200"/>
      <c r="R1088" s="200"/>
      <c r="S1088" s="200"/>
      <c r="T1088" s="201"/>
      <c r="AT1088" s="202" t="s">
        <v>191</v>
      </c>
      <c r="AU1088" s="202" t="s">
        <v>81</v>
      </c>
      <c r="AV1088" s="13" t="s">
        <v>79</v>
      </c>
      <c r="AW1088" s="13" t="s">
        <v>32</v>
      </c>
      <c r="AX1088" s="13" t="s">
        <v>71</v>
      </c>
      <c r="AY1088" s="202" t="s">
        <v>181</v>
      </c>
    </row>
    <row r="1089" spans="2:51" s="14" customFormat="1" ht="12">
      <c r="B1089" s="203"/>
      <c r="C1089" s="204"/>
      <c r="D1089" s="194" t="s">
        <v>191</v>
      </c>
      <c r="E1089" s="205" t="s">
        <v>19</v>
      </c>
      <c r="F1089" s="206" t="s">
        <v>1121</v>
      </c>
      <c r="G1089" s="204"/>
      <c r="H1089" s="207">
        <v>34</v>
      </c>
      <c r="I1089" s="208"/>
      <c r="J1089" s="204"/>
      <c r="K1089" s="204"/>
      <c r="L1089" s="209"/>
      <c r="M1089" s="210"/>
      <c r="N1089" s="211"/>
      <c r="O1089" s="211"/>
      <c r="P1089" s="211"/>
      <c r="Q1089" s="211"/>
      <c r="R1089" s="211"/>
      <c r="S1089" s="211"/>
      <c r="T1089" s="212"/>
      <c r="AT1089" s="213" t="s">
        <v>191</v>
      </c>
      <c r="AU1089" s="213" t="s">
        <v>81</v>
      </c>
      <c r="AV1089" s="14" t="s">
        <v>81</v>
      </c>
      <c r="AW1089" s="14" t="s">
        <v>32</v>
      </c>
      <c r="AX1089" s="14" t="s">
        <v>71</v>
      </c>
      <c r="AY1089" s="213" t="s">
        <v>181</v>
      </c>
    </row>
    <row r="1090" spans="2:51" s="13" customFormat="1" ht="12">
      <c r="B1090" s="192"/>
      <c r="C1090" s="193"/>
      <c r="D1090" s="194" t="s">
        <v>191</v>
      </c>
      <c r="E1090" s="195" t="s">
        <v>19</v>
      </c>
      <c r="F1090" s="196" t="s">
        <v>1029</v>
      </c>
      <c r="G1090" s="193"/>
      <c r="H1090" s="195" t="s">
        <v>19</v>
      </c>
      <c r="I1090" s="197"/>
      <c r="J1090" s="193"/>
      <c r="K1090" s="193"/>
      <c r="L1090" s="198"/>
      <c r="M1090" s="199"/>
      <c r="N1090" s="200"/>
      <c r="O1090" s="200"/>
      <c r="P1090" s="200"/>
      <c r="Q1090" s="200"/>
      <c r="R1090" s="200"/>
      <c r="S1090" s="200"/>
      <c r="T1090" s="201"/>
      <c r="AT1090" s="202" t="s">
        <v>191</v>
      </c>
      <c r="AU1090" s="202" t="s">
        <v>81</v>
      </c>
      <c r="AV1090" s="13" t="s">
        <v>79</v>
      </c>
      <c r="AW1090" s="13" t="s">
        <v>32</v>
      </c>
      <c r="AX1090" s="13" t="s">
        <v>71</v>
      </c>
      <c r="AY1090" s="202" t="s">
        <v>181</v>
      </c>
    </row>
    <row r="1091" spans="2:51" s="14" customFormat="1" ht="12">
      <c r="B1091" s="203"/>
      <c r="C1091" s="204"/>
      <c r="D1091" s="194" t="s">
        <v>191</v>
      </c>
      <c r="E1091" s="205" t="s">
        <v>19</v>
      </c>
      <c r="F1091" s="206" t="s">
        <v>1438</v>
      </c>
      <c r="G1091" s="204"/>
      <c r="H1091" s="207">
        <v>2420.64</v>
      </c>
      <c r="I1091" s="208"/>
      <c r="J1091" s="204"/>
      <c r="K1091" s="204"/>
      <c r="L1091" s="209"/>
      <c r="M1091" s="210"/>
      <c r="N1091" s="211"/>
      <c r="O1091" s="211"/>
      <c r="P1091" s="211"/>
      <c r="Q1091" s="211"/>
      <c r="R1091" s="211"/>
      <c r="S1091" s="211"/>
      <c r="T1091" s="212"/>
      <c r="AT1091" s="213" t="s">
        <v>191</v>
      </c>
      <c r="AU1091" s="213" t="s">
        <v>81</v>
      </c>
      <c r="AV1091" s="14" t="s">
        <v>81</v>
      </c>
      <c r="AW1091" s="14" t="s">
        <v>32</v>
      </c>
      <c r="AX1091" s="14" t="s">
        <v>71</v>
      </c>
      <c r="AY1091" s="213" t="s">
        <v>181</v>
      </c>
    </row>
    <row r="1092" spans="2:51" s="14" customFormat="1" ht="12">
      <c r="B1092" s="203"/>
      <c r="C1092" s="204"/>
      <c r="D1092" s="194" t="s">
        <v>191</v>
      </c>
      <c r="E1092" s="205" t="s">
        <v>19</v>
      </c>
      <c r="F1092" s="206" t="s">
        <v>1439</v>
      </c>
      <c r="G1092" s="204"/>
      <c r="H1092" s="207">
        <v>-0.4</v>
      </c>
      <c r="I1092" s="208"/>
      <c r="J1092" s="204"/>
      <c r="K1092" s="204"/>
      <c r="L1092" s="209"/>
      <c r="M1092" s="210"/>
      <c r="N1092" s="211"/>
      <c r="O1092" s="211"/>
      <c r="P1092" s="211"/>
      <c r="Q1092" s="211"/>
      <c r="R1092" s="211"/>
      <c r="S1092" s="211"/>
      <c r="T1092" s="212"/>
      <c r="AT1092" s="213" t="s">
        <v>191</v>
      </c>
      <c r="AU1092" s="213" t="s">
        <v>81</v>
      </c>
      <c r="AV1092" s="14" t="s">
        <v>81</v>
      </c>
      <c r="AW1092" s="14" t="s">
        <v>32</v>
      </c>
      <c r="AX1092" s="14" t="s">
        <v>71</v>
      </c>
      <c r="AY1092" s="213" t="s">
        <v>181</v>
      </c>
    </row>
    <row r="1093" spans="2:51" s="15" customFormat="1" ht="12">
      <c r="B1093" s="214"/>
      <c r="C1093" s="215"/>
      <c r="D1093" s="194" t="s">
        <v>191</v>
      </c>
      <c r="E1093" s="216" t="s">
        <v>19</v>
      </c>
      <c r="F1093" s="217" t="s">
        <v>196</v>
      </c>
      <c r="G1093" s="215"/>
      <c r="H1093" s="218">
        <v>6524</v>
      </c>
      <c r="I1093" s="219"/>
      <c r="J1093" s="215"/>
      <c r="K1093" s="215"/>
      <c r="L1093" s="220"/>
      <c r="M1093" s="221"/>
      <c r="N1093" s="222"/>
      <c r="O1093" s="222"/>
      <c r="P1093" s="222"/>
      <c r="Q1093" s="222"/>
      <c r="R1093" s="222"/>
      <c r="S1093" s="222"/>
      <c r="T1093" s="223"/>
      <c r="AT1093" s="224" t="s">
        <v>191</v>
      </c>
      <c r="AU1093" s="224" t="s">
        <v>81</v>
      </c>
      <c r="AV1093" s="15" t="s">
        <v>189</v>
      </c>
      <c r="AW1093" s="15" t="s">
        <v>32</v>
      </c>
      <c r="AX1093" s="15" t="s">
        <v>79</v>
      </c>
      <c r="AY1093" s="224" t="s">
        <v>181</v>
      </c>
    </row>
    <row r="1094" spans="1:65" s="2" customFormat="1" ht="66.75" customHeight="1">
      <c r="A1094" s="34"/>
      <c r="B1094" s="35"/>
      <c r="C1094" s="225" t="s">
        <v>1243</v>
      </c>
      <c r="D1094" s="225" t="s">
        <v>199</v>
      </c>
      <c r="E1094" s="226" t="s">
        <v>402</v>
      </c>
      <c r="F1094" s="227" t="s">
        <v>403</v>
      </c>
      <c r="G1094" s="228" t="s">
        <v>223</v>
      </c>
      <c r="H1094" s="229">
        <v>886</v>
      </c>
      <c r="I1094" s="230"/>
      <c r="J1094" s="231">
        <f>ROUND(I1094*H1094,2)</f>
        <v>0</v>
      </c>
      <c r="K1094" s="227" t="s">
        <v>187</v>
      </c>
      <c r="L1094" s="39"/>
      <c r="M1094" s="232" t="s">
        <v>19</v>
      </c>
      <c r="N1094" s="233" t="s">
        <v>42</v>
      </c>
      <c r="O1094" s="64"/>
      <c r="P1094" s="188">
        <f>O1094*H1094</f>
        <v>0</v>
      </c>
      <c r="Q1094" s="188">
        <v>0</v>
      </c>
      <c r="R1094" s="188">
        <f>Q1094*H1094</f>
        <v>0</v>
      </c>
      <c r="S1094" s="188">
        <v>0</v>
      </c>
      <c r="T1094" s="189">
        <f>S1094*H1094</f>
        <v>0</v>
      </c>
      <c r="U1094" s="34"/>
      <c r="V1094" s="34"/>
      <c r="W1094" s="34"/>
      <c r="X1094" s="34"/>
      <c r="Y1094" s="34"/>
      <c r="Z1094" s="34"/>
      <c r="AA1094" s="34"/>
      <c r="AB1094" s="34"/>
      <c r="AC1094" s="34"/>
      <c r="AD1094" s="34"/>
      <c r="AE1094" s="34"/>
      <c r="AR1094" s="190" t="s">
        <v>189</v>
      </c>
      <c r="AT1094" s="190" t="s">
        <v>199</v>
      </c>
      <c r="AU1094" s="190" t="s">
        <v>81</v>
      </c>
      <c r="AY1094" s="17" t="s">
        <v>181</v>
      </c>
      <c r="BE1094" s="191">
        <f>IF(N1094="základní",J1094,0)</f>
        <v>0</v>
      </c>
      <c r="BF1094" s="191">
        <f>IF(N1094="snížená",J1094,0)</f>
        <v>0</v>
      </c>
      <c r="BG1094" s="191">
        <f>IF(N1094="zákl. přenesená",J1094,0)</f>
        <v>0</v>
      </c>
      <c r="BH1094" s="191">
        <f>IF(N1094="sníž. přenesená",J1094,0)</f>
        <v>0</v>
      </c>
      <c r="BI1094" s="191">
        <f>IF(N1094="nulová",J1094,0)</f>
        <v>0</v>
      </c>
      <c r="BJ1094" s="17" t="s">
        <v>79</v>
      </c>
      <c r="BK1094" s="191">
        <f>ROUND(I1094*H1094,2)</f>
        <v>0</v>
      </c>
      <c r="BL1094" s="17" t="s">
        <v>189</v>
      </c>
      <c r="BM1094" s="190" t="s">
        <v>1440</v>
      </c>
    </row>
    <row r="1095" spans="2:51" s="13" customFormat="1" ht="12">
      <c r="B1095" s="192"/>
      <c r="C1095" s="193"/>
      <c r="D1095" s="194" t="s">
        <v>191</v>
      </c>
      <c r="E1095" s="195" t="s">
        <v>19</v>
      </c>
      <c r="F1095" s="196" t="s">
        <v>1077</v>
      </c>
      <c r="G1095" s="193"/>
      <c r="H1095" s="195" t="s">
        <v>19</v>
      </c>
      <c r="I1095" s="197"/>
      <c r="J1095" s="193"/>
      <c r="K1095" s="193"/>
      <c r="L1095" s="198"/>
      <c r="M1095" s="199"/>
      <c r="N1095" s="200"/>
      <c r="O1095" s="200"/>
      <c r="P1095" s="200"/>
      <c r="Q1095" s="200"/>
      <c r="R1095" s="200"/>
      <c r="S1095" s="200"/>
      <c r="T1095" s="201"/>
      <c r="AT1095" s="202" t="s">
        <v>191</v>
      </c>
      <c r="AU1095" s="202" t="s">
        <v>81</v>
      </c>
      <c r="AV1095" s="13" t="s">
        <v>79</v>
      </c>
      <c r="AW1095" s="13" t="s">
        <v>32</v>
      </c>
      <c r="AX1095" s="13" t="s">
        <v>71</v>
      </c>
      <c r="AY1095" s="202" t="s">
        <v>181</v>
      </c>
    </row>
    <row r="1096" spans="2:51" s="14" customFormat="1" ht="12">
      <c r="B1096" s="203"/>
      <c r="C1096" s="204"/>
      <c r="D1096" s="194" t="s">
        <v>191</v>
      </c>
      <c r="E1096" s="205" t="s">
        <v>19</v>
      </c>
      <c r="F1096" s="206" t="s">
        <v>1124</v>
      </c>
      <c r="G1096" s="204"/>
      <c r="H1096" s="207">
        <v>124</v>
      </c>
      <c r="I1096" s="208"/>
      <c r="J1096" s="204"/>
      <c r="K1096" s="204"/>
      <c r="L1096" s="209"/>
      <c r="M1096" s="210"/>
      <c r="N1096" s="211"/>
      <c r="O1096" s="211"/>
      <c r="P1096" s="211"/>
      <c r="Q1096" s="211"/>
      <c r="R1096" s="211"/>
      <c r="S1096" s="211"/>
      <c r="T1096" s="212"/>
      <c r="AT1096" s="213" t="s">
        <v>191</v>
      </c>
      <c r="AU1096" s="213" t="s">
        <v>81</v>
      </c>
      <c r="AV1096" s="14" t="s">
        <v>81</v>
      </c>
      <c r="AW1096" s="14" t="s">
        <v>32</v>
      </c>
      <c r="AX1096" s="14" t="s">
        <v>71</v>
      </c>
      <c r="AY1096" s="213" t="s">
        <v>181</v>
      </c>
    </row>
    <row r="1097" spans="2:51" s="13" customFormat="1" ht="12">
      <c r="B1097" s="192"/>
      <c r="C1097" s="193"/>
      <c r="D1097" s="194" t="s">
        <v>191</v>
      </c>
      <c r="E1097" s="195" t="s">
        <v>19</v>
      </c>
      <c r="F1097" s="196" t="s">
        <v>1046</v>
      </c>
      <c r="G1097" s="193"/>
      <c r="H1097" s="195" t="s">
        <v>19</v>
      </c>
      <c r="I1097" s="197"/>
      <c r="J1097" s="193"/>
      <c r="K1097" s="193"/>
      <c r="L1097" s="198"/>
      <c r="M1097" s="199"/>
      <c r="N1097" s="200"/>
      <c r="O1097" s="200"/>
      <c r="P1097" s="200"/>
      <c r="Q1097" s="200"/>
      <c r="R1097" s="200"/>
      <c r="S1097" s="200"/>
      <c r="T1097" s="201"/>
      <c r="AT1097" s="202" t="s">
        <v>191</v>
      </c>
      <c r="AU1097" s="202" t="s">
        <v>81</v>
      </c>
      <c r="AV1097" s="13" t="s">
        <v>79</v>
      </c>
      <c r="AW1097" s="13" t="s">
        <v>32</v>
      </c>
      <c r="AX1097" s="13" t="s">
        <v>71</v>
      </c>
      <c r="AY1097" s="202" t="s">
        <v>181</v>
      </c>
    </row>
    <row r="1098" spans="2:51" s="14" customFormat="1" ht="12">
      <c r="B1098" s="203"/>
      <c r="C1098" s="204"/>
      <c r="D1098" s="194" t="s">
        <v>191</v>
      </c>
      <c r="E1098" s="205" t="s">
        <v>19</v>
      </c>
      <c r="F1098" s="206" t="s">
        <v>1124</v>
      </c>
      <c r="G1098" s="204"/>
      <c r="H1098" s="207">
        <v>124</v>
      </c>
      <c r="I1098" s="208"/>
      <c r="J1098" s="204"/>
      <c r="K1098" s="204"/>
      <c r="L1098" s="209"/>
      <c r="M1098" s="210"/>
      <c r="N1098" s="211"/>
      <c r="O1098" s="211"/>
      <c r="P1098" s="211"/>
      <c r="Q1098" s="211"/>
      <c r="R1098" s="211"/>
      <c r="S1098" s="211"/>
      <c r="T1098" s="212"/>
      <c r="AT1098" s="213" t="s">
        <v>191</v>
      </c>
      <c r="AU1098" s="213" t="s">
        <v>81</v>
      </c>
      <c r="AV1098" s="14" t="s">
        <v>81</v>
      </c>
      <c r="AW1098" s="14" t="s">
        <v>32</v>
      </c>
      <c r="AX1098" s="14" t="s">
        <v>71</v>
      </c>
      <c r="AY1098" s="213" t="s">
        <v>181</v>
      </c>
    </row>
    <row r="1099" spans="2:51" s="13" customFormat="1" ht="12">
      <c r="B1099" s="192"/>
      <c r="C1099" s="193"/>
      <c r="D1099" s="194" t="s">
        <v>191</v>
      </c>
      <c r="E1099" s="195" t="s">
        <v>19</v>
      </c>
      <c r="F1099" s="196" t="s">
        <v>1047</v>
      </c>
      <c r="G1099" s="193"/>
      <c r="H1099" s="195" t="s">
        <v>19</v>
      </c>
      <c r="I1099" s="197"/>
      <c r="J1099" s="193"/>
      <c r="K1099" s="193"/>
      <c r="L1099" s="198"/>
      <c r="M1099" s="199"/>
      <c r="N1099" s="200"/>
      <c r="O1099" s="200"/>
      <c r="P1099" s="200"/>
      <c r="Q1099" s="200"/>
      <c r="R1099" s="200"/>
      <c r="S1099" s="200"/>
      <c r="T1099" s="201"/>
      <c r="AT1099" s="202" t="s">
        <v>191</v>
      </c>
      <c r="AU1099" s="202" t="s">
        <v>81</v>
      </c>
      <c r="AV1099" s="13" t="s">
        <v>79</v>
      </c>
      <c r="AW1099" s="13" t="s">
        <v>32</v>
      </c>
      <c r="AX1099" s="13" t="s">
        <v>71</v>
      </c>
      <c r="AY1099" s="202" t="s">
        <v>181</v>
      </c>
    </row>
    <row r="1100" spans="2:51" s="14" customFormat="1" ht="12">
      <c r="B1100" s="203"/>
      <c r="C1100" s="204"/>
      <c r="D1100" s="194" t="s">
        <v>191</v>
      </c>
      <c r="E1100" s="205" t="s">
        <v>19</v>
      </c>
      <c r="F1100" s="206" t="s">
        <v>1125</v>
      </c>
      <c r="G1100" s="204"/>
      <c r="H1100" s="207">
        <v>142</v>
      </c>
      <c r="I1100" s="208"/>
      <c r="J1100" s="204"/>
      <c r="K1100" s="204"/>
      <c r="L1100" s="209"/>
      <c r="M1100" s="210"/>
      <c r="N1100" s="211"/>
      <c r="O1100" s="211"/>
      <c r="P1100" s="211"/>
      <c r="Q1100" s="211"/>
      <c r="R1100" s="211"/>
      <c r="S1100" s="211"/>
      <c r="T1100" s="212"/>
      <c r="AT1100" s="213" t="s">
        <v>191</v>
      </c>
      <c r="AU1100" s="213" t="s">
        <v>81</v>
      </c>
      <c r="AV1100" s="14" t="s">
        <v>81</v>
      </c>
      <c r="AW1100" s="14" t="s">
        <v>32</v>
      </c>
      <c r="AX1100" s="14" t="s">
        <v>71</v>
      </c>
      <c r="AY1100" s="213" t="s">
        <v>181</v>
      </c>
    </row>
    <row r="1101" spans="2:51" s="13" customFormat="1" ht="12">
      <c r="B1101" s="192"/>
      <c r="C1101" s="193"/>
      <c r="D1101" s="194" t="s">
        <v>191</v>
      </c>
      <c r="E1101" s="195" t="s">
        <v>19</v>
      </c>
      <c r="F1101" s="196" t="s">
        <v>1048</v>
      </c>
      <c r="G1101" s="193"/>
      <c r="H1101" s="195" t="s">
        <v>19</v>
      </c>
      <c r="I1101" s="197"/>
      <c r="J1101" s="193"/>
      <c r="K1101" s="193"/>
      <c r="L1101" s="198"/>
      <c r="M1101" s="199"/>
      <c r="N1101" s="200"/>
      <c r="O1101" s="200"/>
      <c r="P1101" s="200"/>
      <c r="Q1101" s="200"/>
      <c r="R1101" s="200"/>
      <c r="S1101" s="200"/>
      <c r="T1101" s="201"/>
      <c r="AT1101" s="202" t="s">
        <v>191</v>
      </c>
      <c r="AU1101" s="202" t="s">
        <v>81</v>
      </c>
      <c r="AV1101" s="13" t="s">
        <v>79</v>
      </c>
      <c r="AW1101" s="13" t="s">
        <v>32</v>
      </c>
      <c r="AX1101" s="13" t="s">
        <v>71</v>
      </c>
      <c r="AY1101" s="202" t="s">
        <v>181</v>
      </c>
    </row>
    <row r="1102" spans="2:51" s="14" customFormat="1" ht="12">
      <c r="B1102" s="203"/>
      <c r="C1102" s="204"/>
      <c r="D1102" s="194" t="s">
        <v>191</v>
      </c>
      <c r="E1102" s="205" t="s">
        <v>19</v>
      </c>
      <c r="F1102" s="206" t="s">
        <v>1124</v>
      </c>
      <c r="G1102" s="204"/>
      <c r="H1102" s="207">
        <v>124</v>
      </c>
      <c r="I1102" s="208"/>
      <c r="J1102" s="204"/>
      <c r="K1102" s="204"/>
      <c r="L1102" s="209"/>
      <c r="M1102" s="210"/>
      <c r="N1102" s="211"/>
      <c r="O1102" s="211"/>
      <c r="P1102" s="211"/>
      <c r="Q1102" s="211"/>
      <c r="R1102" s="211"/>
      <c r="S1102" s="211"/>
      <c r="T1102" s="212"/>
      <c r="AT1102" s="213" t="s">
        <v>191</v>
      </c>
      <c r="AU1102" s="213" t="s">
        <v>81</v>
      </c>
      <c r="AV1102" s="14" t="s">
        <v>81</v>
      </c>
      <c r="AW1102" s="14" t="s">
        <v>32</v>
      </c>
      <c r="AX1102" s="14" t="s">
        <v>71</v>
      </c>
      <c r="AY1102" s="213" t="s">
        <v>181</v>
      </c>
    </row>
    <row r="1103" spans="2:51" s="13" customFormat="1" ht="12">
      <c r="B1103" s="192"/>
      <c r="C1103" s="193"/>
      <c r="D1103" s="194" t="s">
        <v>191</v>
      </c>
      <c r="E1103" s="195" t="s">
        <v>19</v>
      </c>
      <c r="F1103" s="196" t="s">
        <v>1049</v>
      </c>
      <c r="G1103" s="193"/>
      <c r="H1103" s="195" t="s">
        <v>19</v>
      </c>
      <c r="I1103" s="197"/>
      <c r="J1103" s="193"/>
      <c r="K1103" s="193"/>
      <c r="L1103" s="198"/>
      <c r="M1103" s="199"/>
      <c r="N1103" s="200"/>
      <c r="O1103" s="200"/>
      <c r="P1103" s="200"/>
      <c r="Q1103" s="200"/>
      <c r="R1103" s="200"/>
      <c r="S1103" s="200"/>
      <c r="T1103" s="201"/>
      <c r="AT1103" s="202" t="s">
        <v>191</v>
      </c>
      <c r="AU1103" s="202" t="s">
        <v>81</v>
      </c>
      <c r="AV1103" s="13" t="s">
        <v>79</v>
      </c>
      <c r="AW1103" s="13" t="s">
        <v>32</v>
      </c>
      <c r="AX1103" s="13" t="s">
        <v>71</v>
      </c>
      <c r="AY1103" s="202" t="s">
        <v>181</v>
      </c>
    </row>
    <row r="1104" spans="2:51" s="14" customFormat="1" ht="12">
      <c r="B1104" s="203"/>
      <c r="C1104" s="204"/>
      <c r="D1104" s="194" t="s">
        <v>191</v>
      </c>
      <c r="E1104" s="205" t="s">
        <v>19</v>
      </c>
      <c r="F1104" s="206" t="s">
        <v>1124</v>
      </c>
      <c r="G1104" s="204"/>
      <c r="H1104" s="207">
        <v>124</v>
      </c>
      <c r="I1104" s="208"/>
      <c r="J1104" s="204"/>
      <c r="K1104" s="204"/>
      <c r="L1104" s="209"/>
      <c r="M1104" s="210"/>
      <c r="N1104" s="211"/>
      <c r="O1104" s="211"/>
      <c r="P1104" s="211"/>
      <c r="Q1104" s="211"/>
      <c r="R1104" s="211"/>
      <c r="S1104" s="211"/>
      <c r="T1104" s="212"/>
      <c r="AT1104" s="213" t="s">
        <v>191</v>
      </c>
      <c r="AU1104" s="213" t="s">
        <v>81</v>
      </c>
      <c r="AV1104" s="14" t="s">
        <v>81</v>
      </c>
      <c r="AW1104" s="14" t="s">
        <v>32</v>
      </c>
      <c r="AX1104" s="14" t="s">
        <v>71</v>
      </c>
      <c r="AY1104" s="213" t="s">
        <v>181</v>
      </c>
    </row>
    <row r="1105" spans="2:51" s="13" customFormat="1" ht="12">
      <c r="B1105" s="192"/>
      <c r="C1105" s="193"/>
      <c r="D1105" s="194" t="s">
        <v>191</v>
      </c>
      <c r="E1105" s="195" t="s">
        <v>19</v>
      </c>
      <c r="F1105" s="196" t="s">
        <v>1078</v>
      </c>
      <c r="G1105" s="193"/>
      <c r="H1105" s="195" t="s">
        <v>19</v>
      </c>
      <c r="I1105" s="197"/>
      <c r="J1105" s="193"/>
      <c r="K1105" s="193"/>
      <c r="L1105" s="198"/>
      <c r="M1105" s="199"/>
      <c r="N1105" s="200"/>
      <c r="O1105" s="200"/>
      <c r="P1105" s="200"/>
      <c r="Q1105" s="200"/>
      <c r="R1105" s="200"/>
      <c r="S1105" s="200"/>
      <c r="T1105" s="201"/>
      <c r="AT1105" s="202" t="s">
        <v>191</v>
      </c>
      <c r="AU1105" s="202" t="s">
        <v>81</v>
      </c>
      <c r="AV1105" s="13" t="s">
        <v>79</v>
      </c>
      <c r="AW1105" s="13" t="s">
        <v>32</v>
      </c>
      <c r="AX1105" s="13" t="s">
        <v>71</v>
      </c>
      <c r="AY1105" s="202" t="s">
        <v>181</v>
      </c>
    </row>
    <row r="1106" spans="2:51" s="14" customFormat="1" ht="12">
      <c r="B1106" s="203"/>
      <c r="C1106" s="204"/>
      <c r="D1106" s="194" t="s">
        <v>191</v>
      </c>
      <c r="E1106" s="205" t="s">
        <v>19</v>
      </c>
      <c r="F1106" s="206" t="s">
        <v>1124</v>
      </c>
      <c r="G1106" s="204"/>
      <c r="H1106" s="207">
        <v>124</v>
      </c>
      <c r="I1106" s="208"/>
      <c r="J1106" s="204"/>
      <c r="K1106" s="204"/>
      <c r="L1106" s="209"/>
      <c r="M1106" s="210"/>
      <c r="N1106" s="211"/>
      <c r="O1106" s="211"/>
      <c r="P1106" s="211"/>
      <c r="Q1106" s="211"/>
      <c r="R1106" s="211"/>
      <c r="S1106" s="211"/>
      <c r="T1106" s="212"/>
      <c r="AT1106" s="213" t="s">
        <v>191</v>
      </c>
      <c r="AU1106" s="213" t="s">
        <v>81</v>
      </c>
      <c r="AV1106" s="14" t="s">
        <v>81</v>
      </c>
      <c r="AW1106" s="14" t="s">
        <v>32</v>
      </c>
      <c r="AX1106" s="14" t="s">
        <v>71</v>
      </c>
      <c r="AY1106" s="213" t="s">
        <v>181</v>
      </c>
    </row>
    <row r="1107" spans="2:51" s="13" customFormat="1" ht="12">
      <c r="B1107" s="192"/>
      <c r="C1107" s="193"/>
      <c r="D1107" s="194" t="s">
        <v>191</v>
      </c>
      <c r="E1107" s="195" t="s">
        <v>19</v>
      </c>
      <c r="F1107" s="196" t="s">
        <v>1079</v>
      </c>
      <c r="G1107" s="193"/>
      <c r="H1107" s="195" t="s">
        <v>19</v>
      </c>
      <c r="I1107" s="197"/>
      <c r="J1107" s="193"/>
      <c r="K1107" s="193"/>
      <c r="L1107" s="198"/>
      <c r="M1107" s="199"/>
      <c r="N1107" s="200"/>
      <c r="O1107" s="200"/>
      <c r="P1107" s="200"/>
      <c r="Q1107" s="200"/>
      <c r="R1107" s="200"/>
      <c r="S1107" s="200"/>
      <c r="T1107" s="201"/>
      <c r="AT1107" s="202" t="s">
        <v>191</v>
      </c>
      <c r="AU1107" s="202" t="s">
        <v>81</v>
      </c>
      <c r="AV1107" s="13" t="s">
        <v>79</v>
      </c>
      <c r="AW1107" s="13" t="s">
        <v>32</v>
      </c>
      <c r="AX1107" s="13" t="s">
        <v>71</v>
      </c>
      <c r="AY1107" s="202" t="s">
        <v>181</v>
      </c>
    </row>
    <row r="1108" spans="2:51" s="14" customFormat="1" ht="12">
      <c r="B1108" s="203"/>
      <c r="C1108" s="204"/>
      <c r="D1108" s="194" t="s">
        <v>191</v>
      </c>
      <c r="E1108" s="205" t="s">
        <v>19</v>
      </c>
      <c r="F1108" s="206" t="s">
        <v>1124</v>
      </c>
      <c r="G1108" s="204"/>
      <c r="H1108" s="207">
        <v>124</v>
      </c>
      <c r="I1108" s="208"/>
      <c r="J1108" s="204"/>
      <c r="K1108" s="204"/>
      <c r="L1108" s="209"/>
      <c r="M1108" s="210"/>
      <c r="N1108" s="211"/>
      <c r="O1108" s="211"/>
      <c r="P1108" s="211"/>
      <c r="Q1108" s="211"/>
      <c r="R1108" s="211"/>
      <c r="S1108" s="211"/>
      <c r="T1108" s="212"/>
      <c r="AT1108" s="213" t="s">
        <v>191</v>
      </c>
      <c r="AU1108" s="213" t="s">
        <v>81</v>
      </c>
      <c r="AV1108" s="14" t="s">
        <v>81</v>
      </c>
      <c r="AW1108" s="14" t="s">
        <v>32</v>
      </c>
      <c r="AX1108" s="14" t="s">
        <v>71</v>
      </c>
      <c r="AY1108" s="213" t="s">
        <v>181</v>
      </c>
    </row>
    <row r="1109" spans="2:51" s="15" customFormat="1" ht="12">
      <c r="B1109" s="214"/>
      <c r="C1109" s="215"/>
      <c r="D1109" s="194" t="s">
        <v>191</v>
      </c>
      <c r="E1109" s="216" t="s">
        <v>19</v>
      </c>
      <c r="F1109" s="217" t="s">
        <v>196</v>
      </c>
      <c r="G1109" s="215"/>
      <c r="H1109" s="218">
        <v>886</v>
      </c>
      <c r="I1109" s="219"/>
      <c r="J1109" s="215"/>
      <c r="K1109" s="215"/>
      <c r="L1109" s="220"/>
      <c r="M1109" s="221"/>
      <c r="N1109" s="222"/>
      <c r="O1109" s="222"/>
      <c r="P1109" s="222"/>
      <c r="Q1109" s="222"/>
      <c r="R1109" s="222"/>
      <c r="S1109" s="222"/>
      <c r="T1109" s="223"/>
      <c r="AT1109" s="224" t="s">
        <v>191</v>
      </c>
      <c r="AU1109" s="224" t="s">
        <v>81</v>
      </c>
      <c r="AV1109" s="15" t="s">
        <v>189</v>
      </c>
      <c r="AW1109" s="15" t="s">
        <v>32</v>
      </c>
      <c r="AX1109" s="15" t="s">
        <v>79</v>
      </c>
      <c r="AY1109" s="224" t="s">
        <v>181</v>
      </c>
    </row>
    <row r="1110" spans="1:65" s="2" customFormat="1" ht="55.5" customHeight="1">
      <c r="A1110" s="34"/>
      <c r="B1110" s="35"/>
      <c r="C1110" s="225" t="s">
        <v>1441</v>
      </c>
      <c r="D1110" s="225" t="s">
        <v>199</v>
      </c>
      <c r="E1110" s="226" t="s">
        <v>1442</v>
      </c>
      <c r="F1110" s="227" t="s">
        <v>1443</v>
      </c>
      <c r="G1110" s="228" t="s">
        <v>223</v>
      </c>
      <c r="H1110" s="229">
        <v>19850</v>
      </c>
      <c r="I1110" s="230"/>
      <c r="J1110" s="231">
        <f>ROUND(I1110*H1110,2)</f>
        <v>0</v>
      </c>
      <c r="K1110" s="227" t="s">
        <v>187</v>
      </c>
      <c r="L1110" s="39"/>
      <c r="M1110" s="232" t="s">
        <v>19</v>
      </c>
      <c r="N1110" s="233" t="s">
        <v>42</v>
      </c>
      <c r="O1110" s="64"/>
      <c r="P1110" s="188">
        <f>O1110*H1110</f>
        <v>0</v>
      </c>
      <c r="Q1110" s="188">
        <v>0</v>
      </c>
      <c r="R1110" s="188">
        <f>Q1110*H1110</f>
        <v>0</v>
      </c>
      <c r="S1110" s="188">
        <v>0</v>
      </c>
      <c r="T1110" s="189">
        <f>S1110*H1110</f>
        <v>0</v>
      </c>
      <c r="U1110" s="34"/>
      <c r="V1110" s="34"/>
      <c r="W1110" s="34"/>
      <c r="X1110" s="34"/>
      <c r="Y1110" s="34"/>
      <c r="Z1110" s="34"/>
      <c r="AA1110" s="34"/>
      <c r="AB1110" s="34"/>
      <c r="AC1110" s="34"/>
      <c r="AD1110" s="34"/>
      <c r="AE1110" s="34"/>
      <c r="AR1110" s="190" t="s">
        <v>189</v>
      </c>
      <c r="AT1110" s="190" t="s">
        <v>199</v>
      </c>
      <c r="AU1110" s="190" t="s">
        <v>81</v>
      </c>
      <c r="AY1110" s="17" t="s">
        <v>181</v>
      </c>
      <c r="BE1110" s="191">
        <f>IF(N1110="základní",J1110,0)</f>
        <v>0</v>
      </c>
      <c r="BF1110" s="191">
        <f>IF(N1110="snížená",J1110,0)</f>
        <v>0</v>
      </c>
      <c r="BG1110" s="191">
        <f>IF(N1110="zákl. přenesená",J1110,0)</f>
        <v>0</v>
      </c>
      <c r="BH1110" s="191">
        <f>IF(N1110="sníž. přenesená",J1110,0)</f>
        <v>0</v>
      </c>
      <c r="BI1110" s="191">
        <f>IF(N1110="nulová",J1110,0)</f>
        <v>0</v>
      </c>
      <c r="BJ1110" s="17" t="s">
        <v>79</v>
      </c>
      <c r="BK1110" s="191">
        <f>ROUND(I1110*H1110,2)</f>
        <v>0</v>
      </c>
      <c r="BL1110" s="17" t="s">
        <v>189</v>
      </c>
      <c r="BM1110" s="190" t="s">
        <v>1444</v>
      </c>
    </row>
    <row r="1111" spans="2:51" s="14" customFormat="1" ht="12">
      <c r="B1111" s="203"/>
      <c r="C1111" s="204"/>
      <c r="D1111" s="194" t="s">
        <v>191</v>
      </c>
      <c r="E1111" s="205" t="s">
        <v>19</v>
      </c>
      <c r="F1111" s="206" t="s">
        <v>1445</v>
      </c>
      <c r="G1111" s="204"/>
      <c r="H1111" s="207">
        <v>19850</v>
      </c>
      <c r="I1111" s="208"/>
      <c r="J1111" s="204"/>
      <c r="K1111" s="204"/>
      <c r="L1111" s="209"/>
      <c r="M1111" s="210"/>
      <c r="N1111" s="211"/>
      <c r="O1111" s="211"/>
      <c r="P1111" s="211"/>
      <c r="Q1111" s="211"/>
      <c r="R1111" s="211"/>
      <c r="S1111" s="211"/>
      <c r="T1111" s="212"/>
      <c r="AT1111" s="213" t="s">
        <v>191</v>
      </c>
      <c r="AU1111" s="213" t="s">
        <v>81</v>
      </c>
      <c r="AV1111" s="14" t="s">
        <v>81</v>
      </c>
      <c r="AW1111" s="14" t="s">
        <v>32</v>
      </c>
      <c r="AX1111" s="14" t="s">
        <v>71</v>
      </c>
      <c r="AY1111" s="213" t="s">
        <v>181</v>
      </c>
    </row>
    <row r="1112" spans="2:51" s="15" customFormat="1" ht="12">
      <c r="B1112" s="214"/>
      <c r="C1112" s="215"/>
      <c r="D1112" s="194" t="s">
        <v>191</v>
      </c>
      <c r="E1112" s="216" t="s">
        <v>19</v>
      </c>
      <c r="F1112" s="217" t="s">
        <v>196</v>
      </c>
      <c r="G1112" s="215"/>
      <c r="H1112" s="218">
        <v>19850</v>
      </c>
      <c r="I1112" s="219"/>
      <c r="J1112" s="215"/>
      <c r="K1112" s="215"/>
      <c r="L1112" s="220"/>
      <c r="M1112" s="221"/>
      <c r="N1112" s="222"/>
      <c r="O1112" s="222"/>
      <c r="P1112" s="222"/>
      <c r="Q1112" s="222"/>
      <c r="R1112" s="222"/>
      <c r="S1112" s="222"/>
      <c r="T1112" s="223"/>
      <c r="AT1112" s="224" t="s">
        <v>191</v>
      </c>
      <c r="AU1112" s="224" t="s">
        <v>81</v>
      </c>
      <c r="AV1112" s="15" t="s">
        <v>189</v>
      </c>
      <c r="AW1112" s="15" t="s">
        <v>32</v>
      </c>
      <c r="AX1112" s="15" t="s">
        <v>79</v>
      </c>
      <c r="AY1112" s="224" t="s">
        <v>181</v>
      </c>
    </row>
    <row r="1113" spans="1:65" s="2" customFormat="1" ht="114.9" customHeight="1">
      <c r="A1113" s="34"/>
      <c r="B1113" s="35"/>
      <c r="C1113" s="225" t="s">
        <v>1446</v>
      </c>
      <c r="D1113" s="225" t="s">
        <v>199</v>
      </c>
      <c r="E1113" s="226" t="s">
        <v>415</v>
      </c>
      <c r="F1113" s="227" t="s">
        <v>416</v>
      </c>
      <c r="G1113" s="228" t="s">
        <v>292</v>
      </c>
      <c r="H1113" s="229">
        <v>22</v>
      </c>
      <c r="I1113" s="230"/>
      <c r="J1113" s="231">
        <f>ROUND(I1113*H1113,2)</f>
        <v>0</v>
      </c>
      <c r="K1113" s="227" t="s">
        <v>187</v>
      </c>
      <c r="L1113" s="39"/>
      <c r="M1113" s="232" t="s">
        <v>19</v>
      </c>
      <c r="N1113" s="233" t="s">
        <v>42</v>
      </c>
      <c r="O1113" s="64"/>
      <c r="P1113" s="188">
        <f>O1113*H1113</f>
        <v>0</v>
      </c>
      <c r="Q1113" s="188">
        <v>0</v>
      </c>
      <c r="R1113" s="188">
        <f>Q1113*H1113</f>
        <v>0</v>
      </c>
      <c r="S1113" s="188">
        <v>0</v>
      </c>
      <c r="T1113" s="189">
        <f>S1113*H1113</f>
        <v>0</v>
      </c>
      <c r="U1113" s="34"/>
      <c r="V1113" s="34"/>
      <c r="W1113" s="34"/>
      <c r="X1113" s="34"/>
      <c r="Y1113" s="34"/>
      <c r="Z1113" s="34"/>
      <c r="AA1113" s="34"/>
      <c r="AB1113" s="34"/>
      <c r="AC1113" s="34"/>
      <c r="AD1113" s="34"/>
      <c r="AE1113" s="34"/>
      <c r="AR1113" s="190" t="s">
        <v>189</v>
      </c>
      <c r="AT1113" s="190" t="s">
        <v>199</v>
      </c>
      <c r="AU1113" s="190" t="s">
        <v>81</v>
      </c>
      <c r="AY1113" s="17" t="s">
        <v>181</v>
      </c>
      <c r="BE1113" s="191">
        <f>IF(N1113="základní",J1113,0)</f>
        <v>0</v>
      </c>
      <c r="BF1113" s="191">
        <f>IF(N1113="snížená",J1113,0)</f>
        <v>0</v>
      </c>
      <c r="BG1113" s="191">
        <f>IF(N1113="zákl. přenesená",J1113,0)</f>
        <v>0</v>
      </c>
      <c r="BH1113" s="191">
        <f>IF(N1113="sníž. přenesená",J1113,0)</f>
        <v>0</v>
      </c>
      <c r="BI1113" s="191">
        <f>IF(N1113="nulová",J1113,0)</f>
        <v>0</v>
      </c>
      <c r="BJ1113" s="17" t="s">
        <v>79</v>
      </c>
      <c r="BK1113" s="191">
        <f>ROUND(I1113*H1113,2)</f>
        <v>0</v>
      </c>
      <c r="BL1113" s="17" t="s">
        <v>189</v>
      </c>
      <c r="BM1113" s="190" t="s">
        <v>1447</v>
      </c>
    </row>
    <row r="1114" spans="2:51" s="13" customFormat="1" ht="12">
      <c r="B1114" s="192"/>
      <c r="C1114" s="193"/>
      <c r="D1114" s="194" t="s">
        <v>191</v>
      </c>
      <c r="E1114" s="195" t="s">
        <v>19</v>
      </c>
      <c r="F1114" s="196" t="s">
        <v>1087</v>
      </c>
      <c r="G1114" s="193"/>
      <c r="H1114" s="195" t="s">
        <v>19</v>
      </c>
      <c r="I1114" s="197"/>
      <c r="J1114" s="193"/>
      <c r="K1114" s="193"/>
      <c r="L1114" s="198"/>
      <c r="M1114" s="199"/>
      <c r="N1114" s="200"/>
      <c r="O1114" s="200"/>
      <c r="P1114" s="200"/>
      <c r="Q1114" s="200"/>
      <c r="R1114" s="200"/>
      <c r="S1114" s="200"/>
      <c r="T1114" s="201"/>
      <c r="AT1114" s="202" t="s">
        <v>191</v>
      </c>
      <c r="AU1114" s="202" t="s">
        <v>81</v>
      </c>
      <c r="AV1114" s="13" t="s">
        <v>79</v>
      </c>
      <c r="AW1114" s="13" t="s">
        <v>32</v>
      </c>
      <c r="AX1114" s="13" t="s">
        <v>71</v>
      </c>
      <c r="AY1114" s="202" t="s">
        <v>181</v>
      </c>
    </row>
    <row r="1115" spans="2:51" s="14" customFormat="1" ht="12">
      <c r="B1115" s="203"/>
      <c r="C1115" s="204"/>
      <c r="D1115" s="194" t="s">
        <v>191</v>
      </c>
      <c r="E1115" s="205" t="s">
        <v>19</v>
      </c>
      <c r="F1115" s="206" t="s">
        <v>320</v>
      </c>
      <c r="G1115" s="204"/>
      <c r="H1115" s="207">
        <v>20</v>
      </c>
      <c r="I1115" s="208"/>
      <c r="J1115" s="204"/>
      <c r="K1115" s="204"/>
      <c r="L1115" s="209"/>
      <c r="M1115" s="210"/>
      <c r="N1115" s="211"/>
      <c r="O1115" s="211"/>
      <c r="P1115" s="211"/>
      <c r="Q1115" s="211"/>
      <c r="R1115" s="211"/>
      <c r="S1115" s="211"/>
      <c r="T1115" s="212"/>
      <c r="AT1115" s="213" t="s">
        <v>191</v>
      </c>
      <c r="AU1115" s="213" t="s">
        <v>81</v>
      </c>
      <c r="AV1115" s="14" t="s">
        <v>81</v>
      </c>
      <c r="AW1115" s="14" t="s">
        <v>32</v>
      </c>
      <c r="AX1115" s="14" t="s">
        <v>71</v>
      </c>
      <c r="AY1115" s="213" t="s">
        <v>181</v>
      </c>
    </row>
    <row r="1116" spans="2:51" s="13" customFormat="1" ht="12">
      <c r="B1116" s="192"/>
      <c r="C1116" s="193"/>
      <c r="D1116" s="194" t="s">
        <v>191</v>
      </c>
      <c r="E1116" s="195" t="s">
        <v>19</v>
      </c>
      <c r="F1116" s="196" t="s">
        <v>1065</v>
      </c>
      <c r="G1116" s="193"/>
      <c r="H1116" s="195" t="s">
        <v>19</v>
      </c>
      <c r="I1116" s="197"/>
      <c r="J1116" s="193"/>
      <c r="K1116" s="193"/>
      <c r="L1116" s="198"/>
      <c r="M1116" s="199"/>
      <c r="N1116" s="200"/>
      <c r="O1116" s="200"/>
      <c r="P1116" s="200"/>
      <c r="Q1116" s="200"/>
      <c r="R1116" s="200"/>
      <c r="S1116" s="200"/>
      <c r="T1116" s="201"/>
      <c r="AT1116" s="202" t="s">
        <v>191</v>
      </c>
      <c r="AU1116" s="202" t="s">
        <v>81</v>
      </c>
      <c r="AV1116" s="13" t="s">
        <v>79</v>
      </c>
      <c r="AW1116" s="13" t="s">
        <v>32</v>
      </c>
      <c r="AX1116" s="13" t="s">
        <v>71</v>
      </c>
      <c r="AY1116" s="202" t="s">
        <v>181</v>
      </c>
    </row>
    <row r="1117" spans="2:51" s="14" customFormat="1" ht="12">
      <c r="B1117" s="203"/>
      <c r="C1117" s="204"/>
      <c r="D1117" s="194" t="s">
        <v>191</v>
      </c>
      <c r="E1117" s="205" t="s">
        <v>19</v>
      </c>
      <c r="F1117" s="206" t="s">
        <v>81</v>
      </c>
      <c r="G1117" s="204"/>
      <c r="H1117" s="207">
        <v>2</v>
      </c>
      <c r="I1117" s="208"/>
      <c r="J1117" s="204"/>
      <c r="K1117" s="204"/>
      <c r="L1117" s="209"/>
      <c r="M1117" s="210"/>
      <c r="N1117" s="211"/>
      <c r="O1117" s="211"/>
      <c r="P1117" s="211"/>
      <c r="Q1117" s="211"/>
      <c r="R1117" s="211"/>
      <c r="S1117" s="211"/>
      <c r="T1117" s="212"/>
      <c r="AT1117" s="213" t="s">
        <v>191</v>
      </c>
      <c r="AU1117" s="213" t="s">
        <v>81</v>
      </c>
      <c r="AV1117" s="14" t="s">
        <v>81</v>
      </c>
      <c r="AW1117" s="14" t="s">
        <v>32</v>
      </c>
      <c r="AX1117" s="14" t="s">
        <v>71</v>
      </c>
      <c r="AY1117" s="213" t="s">
        <v>181</v>
      </c>
    </row>
    <row r="1118" spans="2:51" s="15" customFormat="1" ht="12">
      <c r="B1118" s="214"/>
      <c r="C1118" s="215"/>
      <c r="D1118" s="194" t="s">
        <v>191</v>
      </c>
      <c r="E1118" s="216" t="s">
        <v>19</v>
      </c>
      <c r="F1118" s="217" t="s">
        <v>196</v>
      </c>
      <c r="G1118" s="215"/>
      <c r="H1118" s="218">
        <v>22</v>
      </c>
      <c r="I1118" s="219"/>
      <c r="J1118" s="215"/>
      <c r="K1118" s="215"/>
      <c r="L1118" s="220"/>
      <c r="M1118" s="221"/>
      <c r="N1118" s="222"/>
      <c r="O1118" s="222"/>
      <c r="P1118" s="222"/>
      <c r="Q1118" s="222"/>
      <c r="R1118" s="222"/>
      <c r="S1118" s="222"/>
      <c r="T1118" s="223"/>
      <c r="AT1118" s="224" t="s">
        <v>191</v>
      </c>
      <c r="AU1118" s="224" t="s">
        <v>81</v>
      </c>
      <c r="AV1118" s="15" t="s">
        <v>189</v>
      </c>
      <c r="AW1118" s="15" t="s">
        <v>32</v>
      </c>
      <c r="AX1118" s="15" t="s">
        <v>79</v>
      </c>
      <c r="AY1118" s="224" t="s">
        <v>181</v>
      </c>
    </row>
    <row r="1119" spans="1:65" s="2" customFormat="1" ht="114.9" customHeight="1">
      <c r="A1119" s="34"/>
      <c r="B1119" s="35"/>
      <c r="C1119" s="225" t="s">
        <v>1448</v>
      </c>
      <c r="D1119" s="225" t="s">
        <v>199</v>
      </c>
      <c r="E1119" s="226" t="s">
        <v>1449</v>
      </c>
      <c r="F1119" s="227" t="s">
        <v>1450</v>
      </c>
      <c r="G1119" s="228" t="s">
        <v>292</v>
      </c>
      <c r="H1119" s="229">
        <v>54</v>
      </c>
      <c r="I1119" s="230"/>
      <c r="J1119" s="231">
        <f>ROUND(I1119*H1119,2)</f>
        <v>0</v>
      </c>
      <c r="K1119" s="227" t="s">
        <v>187</v>
      </c>
      <c r="L1119" s="39"/>
      <c r="M1119" s="232" t="s">
        <v>19</v>
      </c>
      <c r="N1119" s="233" t="s">
        <v>42</v>
      </c>
      <c r="O1119" s="64"/>
      <c r="P1119" s="188">
        <f>O1119*H1119</f>
        <v>0</v>
      </c>
      <c r="Q1119" s="188">
        <v>0</v>
      </c>
      <c r="R1119" s="188">
        <f>Q1119*H1119</f>
        <v>0</v>
      </c>
      <c r="S1119" s="188">
        <v>0</v>
      </c>
      <c r="T1119" s="189">
        <f>S1119*H1119</f>
        <v>0</v>
      </c>
      <c r="U1119" s="34"/>
      <c r="V1119" s="34"/>
      <c r="W1119" s="34"/>
      <c r="X1119" s="34"/>
      <c r="Y1119" s="34"/>
      <c r="Z1119" s="34"/>
      <c r="AA1119" s="34"/>
      <c r="AB1119" s="34"/>
      <c r="AC1119" s="34"/>
      <c r="AD1119" s="34"/>
      <c r="AE1119" s="34"/>
      <c r="AR1119" s="190" t="s">
        <v>189</v>
      </c>
      <c r="AT1119" s="190" t="s">
        <v>199</v>
      </c>
      <c r="AU1119" s="190" t="s">
        <v>81</v>
      </c>
      <c r="AY1119" s="17" t="s">
        <v>181</v>
      </c>
      <c r="BE1119" s="191">
        <f>IF(N1119="základní",J1119,0)</f>
        <v>0</v>
      </c>
      <c r="BF1119" s="191">
        <f>IF(N1119="snížená",J1119,0)</f>
        <v>0</v>
      </c>
      <c r="BG1119" s="191">
        <f>IF(N1119="zákl. přenesená",J1119,0)</f>
        <v>0</v>
      </c>
      <c r="BH1119" s="191">
        <f>IF(N1119="sníž. přenesená",J1119,0)</f>
        <v>0</v>
      </c>
      <c r="BI1119" s="191">
        <f>IF(N1119="nulová",J1119,0)</f>
        <v>0</v>
      </c>
      <c r="BJ1119" s="17" t="s">
        <v>79</v>
      </c>
      <c r="BK1119" s="191">
        <f>ROUND(I1119*H1119,2)</f>
        <v>0</v>
      </c>
      <c r="BL1119" s="17" t="s">
        <v>189</v>
      </c>
      <c r="BM1119" s="190" t="s">
        <v>1451</v>
      </c>
    </row>
    <row r="1120" spans="2:51" s="13" customFormat="1" ht="12">
      <c r="B1120" s="192"/>
      <c r="C1120" s="193"/>
      <c r="D1120" s="194" t="s">
        <v>191</v>
      </c>
      <c r="E1120" s="195" t="s">
        <v>19</v>
      </c>
      <c r="F1120" s="196" t="s">
        <v>1029</v>
      </c>
      <c r="G1120" s="193"/>
      <c r="H1120" s="195" t="s">
        <v>19</v>
      </c>
      <c r="I1120" s="197"/>
      <c r="J1120" s="193"/>
      <c r="K1120" s="193"/>
      <c r="L1120" s="198"/>
      <c r="M1120" s="199"/>
      <c r="N1120" s="200"/>
      <c r="O1120" s="200"/>
      <c r="P1120" s="200"/>
      <c r="Q1120" s="200"/>
      <c r="R1120" s="200"/>
      <c r="S1120" s="200"/>
      <c r="T1120" s="201"/>
      <c r="AT1120" s="202" t="s">
        <v>191</v>
      </c>
      <c r="AU1120" s="202" t="s">
        <v>81</v>
      </c>
      <c r="AV1120" s="13" t="s">
        <v>79</v>
      </c>
      <c r="AW1120" s="13" t="s">
        <v>32</v>
      </c>
      <c r="AX1120" s="13" t="s">
        <v>71</v>
      </c>
      <c r="AY1120" s="202" t="s">
        <v>181</v>
      </c>
    </row>
    <row r="1121" spans="2:51" s="14" customFormat="1" ht="12">
      <c r="B1121" s="203"/>
      <c r="C1121" s="204"/>
      <c r="D1121" s="194" t="s">
        <v>191</v>
      </c>
      <c r="E1121" s="205" t="s">
        <v>19</v>
      </c>
      <c r="F1121" s="206" t="s">
        <v>320</v>
      </c>
      <c r="G1121" s="204"/>
      <c r="H1121" s="207">
        <v>20</v>
      </c>
      <c r="I1121" s="208"/>
      <c r="J1121" s="204"/>
      <c r="K1121" s="204"/>
      <c r="L1121" s="209"/>
      <c r="M1121" s="210"/>
      <c r="N1121" s="211"/>
      <c r="O1121" s="211"/>
      <c r="P1121" s="211"/>
      <c r="Q1121" s="211"/>
      <c r="R1121" s="211"/>
      <c r="S1121" s="211"/>
      <c r="T1121" s="212"/>
      <c r="AT1121" s="213" t="s">
        <v>191</v>
      </c>
      <c r="AU1121" s="213" t="s">
        <v>81</v>
      </c>
      <c r="AV1121" s="14" t="s">
        <v>81</v>
      </c>
      <c r="AW1121" s="14" t="s">
        <v>32</v>
      </c>
      <c r="AX1121" s="14" t="s">
        <v>71</v>
      </c>
      <c r="AY1121" s="213" t="s">
        <v>181</v>
      </c>
    </row>
    <row r="1122" spans="2:51" s="13" customFormat="1" ht="12">
      <c r="B1122" s="192"/>
      <c r="C1122" s="193"/>
      <c r="D1122" s="194" t="s">
        <v>191</v>
      </c>
      <c r="E1122" s="195" t="s">
        <v>19</v>
      </c>
      <c r="F1122" s="196" t="s">
        <v>1406</v>
      </c>
      <c r="G1122" s="193"/>
      <c r="H1122" s="195" t="s">
        <v>19</v>
      </c>
      <c r="I1122" s="197"/>
      <c r="J1122" s="193"/>
      <c r="K1122" s="193"/>
      <c r="L1122" s="198"/>
      <c r="M1122" s="199"/>
      <c r="N1122" s="200"/>
      <c r="O1122" s="200"/>
      <c r="P1122" s="200"/>
      <c r="Q1122" s="200"/>
      <c r="R1122" s="200"/>
      <c r="S1122" s="200"/>
      <c r="T1122" s="201"/>
      <c r="AT1122" s="202" t="s">
        <v>191</v>
      </c>
      <c r="AU1122" s="202" t="s">
        <v>81</v>
      </c>
      <c r="AV1122" s="13" t="s">
        <v>79</v>
      </c>
      <c r="AW1122" s="13" t="s">
        <v>32</v>
      </c>
      <c r="AX1122" s="13" t="s">
        <v>71</v>
      </c>
      <c r="AY1122" s="202" t="s">
        <v>181</v>
      </c>
    </row>
    <row r="1123" spans="2:51" s="14" customFormat="1" ht="12">
      <c r="B1123" s="203"/>
      <c r="C1123" s="204"/>
      <c r="D1123" s="194" t="s">
        <v>191</v>
      </c>
      <c r="E1123" s="205" t="s">
        <v>19</v>
      </c>
      <c r="F1123" s="206" t="s">
        <v>14</v>
      </c>
      <c r="G1123" s="204"/>
      <c r="H1123" s="207">
        <v>34</v>
      </c>
      <c r="I1123" s="208"/>
      <c r="J1123" s="204"/>
      <c r="K1123" s="204"/>
      <c r="L1123" s="209"/>
      <c r="M1123" s="210"/>
      <c r="N1123" s="211"/>
      <c r="O1123" s="211"/>
      <c r="P1123" s="211"/>
      <c r="Q1123" s="211"/>
      <c r="R1123" s="211"/>
      <c r="S1123" s="211"/>
      <c r="T1123" s="212"/>
      <c r="AT1123" s="213" t="s">
        <v>191</v>
      </c>
      <c r="AU1123" s="213" t="s">
        <v>81</v>
      </c>
      <c r="AV1123" s="14" t="s">
        <v>81</v>
      </c>
      <c r="AW1123" s="14" t="s">
        <v>32</v>
      </c>
      <c r="AX1123" s="14" t="s">
        <v>71</v>
      </c>
      <c r="AY1123" s="213" t="s">
        <v>181</v>
      </c>
    </row>
    <row r="1124" spans="2:51" s="15" customFormat="1" ht="12">
      <c r="B1124" s="214"/>
      <c r="C1124" s="215"/>
      <c r="D1124" s="194" t="s">
        <v>191</v>
      </c>
      <c r="E1124" s="216" t="s">
        <v>19</v>
      </c>
      <c r="F1124" s="217" t="s">
        <v>196</v>
      </c>
      <c r="G1124" s="215"/>
      <c r="H1124" s="218">
        <v>54</v>
      </c>
      <c r="I1124" s="219"/>
      <c r="J1124" s="215"/>
      <c r="K1124" s="215"/>
      <c r="L1124" s="220"/>
      <c r="M1124" s="221"/>
      <c r="N1124" s="222"/>
      <c r="O1124" s="222"/>
      <c r="P1124" s="222"/>
      <c r="Q1124" s="222"/>
      <c r="R1124" s="222"/>
      <c r="S1124" s="222"/>
      <c r="T1124" s="223"/>
      <c r="AT1124" s="224" t="s">
        <v>191</v>
      </c>
      <c r="AU1124" s="224" t="s">
        <v>81</v>
      </c>
      <c r="AV1124" s="15" t="s">
        <v>189</v>
      </c>
      <c r="AW1124" s="15" t="s">
        <v>32</v>
      </c>
      <c r="AX1124" s="15" t="s">
        <v>79</v>
      </c>
      <c r="AY1124" s="224" t="s">
        <v>181</v>
      </c>
    </row>
    <row r="1125" spans="1:65" s="2" customFormat="1" ht="114.9" customHeight="1">
      <c r="A1125" s="34"/>
      <c r="B1125" s="35"/>
      <c r="C1125" s="225" t="s">
        <v>1066</v>
      </c>
      <c r="D1125" s="225" t="s">
        <v>199</v>
      </c>
      <c r="E1125" s="226" t="s">
        <v>1452</v>
      </c>
      <c r="F1125" s="227" t="s">
        <v>1453</v>
      </c>
      <c r="G1125" s="228" t="s">
        <v>292</v>
      </c>
      <c r="H1125" s="229">
        <v>298</v>
      </c>
      <c r="I1125" s="230"/>
      <c r="J1125" s="231">
        <f>ROUND(I1125*H1125,2)</f>
        <v>0</v>
      </c>
      <c r="K1125" s="227" t="s">
        <v>187</v>
      </c>
      <c r="L1125" s="39"/>
      <c r="M1125" s="232" t="s">
        <v>19</v>
      </c>
      <c r="N1125" s="233" t="s">
        <v>42</v>
      </c>
      <c r="O1125" s="64"/>
      <c r="P1125" s="188">
        <f>O1125*H1125</f>
        <v>0</v>
      </c>
      <c r="Q1125" s="188">
        <v>0</v>
      </c>
      <c r="R1125" s="188">
        <f>Q1125*H1125</f>
        <v>0</v>
      </c>
      <c r="S1125" s="188">
        <v>0</v>
      </c>
      <c r="T1125" s="189">
        <f>S1125*H1125</f>
        <v>0</v>
      </c>
      <c r="U1125" s="34"/>
      <c r="V1125" s="34"/>
      <c r="W1125" s="34"/>
      <c r="X1125" s="34"/>
      <c r="Y1125" s="34"/>
      <c r="Z1125" s="34"/>
      <c r="AA1125" s="34"/>
      <c r="AB1125" s="34"/>
      <c r="AC1125" s="34"/>
      <c r="AD1125" s="34"/>
      <c r="AE1125" s="34"/>
      <c r="AR1125" s="190" t="s">
        <v>189</v>
      </c>
      <c r="AT1125" s="190" t="s">
        <v>199</v>
      </c>
      <c r="AU1125" s="190" t="s">
        <v>81</v>
      </c>
      <c r="AY1125" s="17" t="s">
        <v>181</v>
      </c>
      <c r="BE1125" s="191">
        <f>IF(N1125="základní",J1125,0)</f>
        <v>0</v>
      </c>
      <c r="BF1125" s="191">
        <f>IF(N1125="snížená",J1125,0)</f>
        <v>0</v>
      </c>
      <c r="BG1125" s="191">
        <f>IF(N1125="zákl. přenesená",J1125,0)</f>
        <v>0</v>
      </c>
      <c r="BH1125" s="191">
        <f>IF(N1125="sníž. přenesená",J1125,0)</f>
        <v>0</v>
      </c>
      <c r="BI1125" s="191">
        <f>IF(N1125="nulová",J1125,0)</f>
        <v>0</v>
      </c>
      <c r="BJ1125" s="17" t="s">
        <v>79</v>
      </c>
      <c r="BK1125" s="191">
        <f>ROUND(I1125*H1125,2)</f>
        <v>0</v>
      </c>
      <c r="BL1125" s="17" t="s">
        <v>189</v>
      </c>
      <c r="BM1125" s="190" t="s">
        <v>1454</v>
      </c>
    </row>
    <row r="1126" spans="2:51" s="13" customFormat="1" ht="12">
      <c r="B1126" s="192"/>
      <c r="C1126" s="193"/>
      <c r="D1126" s="194" t="s">
        <v>191</v>
      </c>
      <c r="E1126" s="195" t="s">
        <v>19</v>
      </c>
      <c r="F1126" s="196" t="s">
        <v>1087</v>
      </c>
      <c r="G1126" s="193"/>
      <c r="H1126" s="195" t="s">
        <v>19</v>
      </c>
      <c r="I1126" s="197"/>
      <c r="J1126" s="193"/>
      <c r="K1126" s="193"/>
      <c r="L1126" s="198"/>
      <c r="M1126" s="199"/>
      <c r="N1126" s="200"/>
      <c r="O1126" s="200"/>
      <c r="P1126" s="200"/>
      <c r="Q1126" s="200"/>
      <c r="R1126" s="200"/>
      <c r="S1126" s="200"/>
      <c r="T1126" s="201"/>
      <c r="AT1126" s="202" t="s">
        <v>191</v>
      </c>
      <c r="AU1126" s="202" t="s">
        <v>81</v>
      </c>
      <c r="AV1126" s="13" t="s">
        <v>79</v>
      </c>
      <c r="AW1126" s="13" t="s">
        <v>32</v>
      </c>
      <c r="AX1126" s="13" t="s">
        <v>71</v>
      </c>
      <c r="AY1126" s="202" t="s">
        <v>181</v>
      </c>
    </row>
    <row r="1127" spans="2:51" s="14" customFormat="1" ht="12">
      <c r="B1127" s="203"/>
      <c r="C1127" s="204"/>
      <c r="D1127" s="194" t="s">
        <v>191</v>
      </c>
      <c r="E1127" s="205" t="s">
        <v>19</v>
      </c>
      <c r="F1127" s="206" t="s">
        <v>225</v>
      </c>
      <c r="G1127" s="204"/>
      <c r="H1127" s="207">
        <v>6</v>
      </c>
      <c r="I1127" s="208"/>
      <c r="J1127" s="204"/>
      <c r="K1127" s="204"/>
      <c r="L1127" s="209"/>
      <c r="M1127" s="210"/>
      <c r="N1127" s="211"/>
      <c r="O1127" s="211"/>
      <c r="P1127" s="211"/>
      <c r="Q1127" s="211"/>
      <c r="R1127" s="211"/>
      <c r="S1127" s="211"/>
      <c r="T1127" s="212"/>
      <c r="AT1127" s="213" t="s">
        <v>191</v>
      </c>
      <c r="AU1127" s="213" t="s">
        <v>81</v>
      </c>
      <c r="AV1127" s="14" t="s">
        <v>81</v>
      </c>
      <c r="AW1127" s="14" t="s">
        <v>32</v>
      </c>
      <c r="AX1127" s="14" t="s">
        <v>71</v>
      </c>
      <c r="AY1127" s="213" t="s">
        <v>181</v>
      </c>
    </row>
    <row r="1128" spans="2:51" s="13" customFormat="1" ht="12">
      <c r="B1128" s="192"/>
      <c r="C1128" s="193"/>
      <c r="D1128" s="194" t="s">
        <v>191</v>
      </c>
      <c r="E1128" s="195" t="s">
        <v>19</v>
      </c>
      <c r="F1128" s="196" t="s">
        <v>1089</v>
      </c>
      <c r="G1128" s="193"/>
      <c r="H1128" s="195" t="s">
        <v>19</v>
      </c>
      <c r="I1128" s="197"/>
      <c r="J1128" s="193"/>
      <c r="K1128" s="193"/>
      <c r="L1128" s="198"/>
      <c r="M1128" s="199"/>
      <c r="N1128" s="200"/>
      <c r="O1128" s="200"/>
      <c r="P1128" s="200"/>
      <c r="Q1128" s="200"/>
      <c r="R1128" s="200"/>
      <c r="S1128" s="200"/>
      <c r="T1128" s="201"/>
      <c r="AT1128" s="202" t="s">
        <v>191</v>
      </c>
      <c r="AU1128" s="202" t="s">
        <v>81</v>
      </c>
      <c r="AV1128" s="13" t="s">
        <v>79</v>
      </c>
      <c r="AW1128" s="13" t="s">
        <v>32</v>
      </c>
      <c r="AX1128" s="13" t="s">
        <v>71</v>
      </c>
      <c r="AY1128" s="202" t="s">
        <v>181</v>
      </c>
    </row>
    <row r="1129" spans="2:51" s="14" customFormat="1" ht="12">
      <c r="B1129" s="203"/>
      <c r="C1129" s="204"/>
      <c r="D1129" s="194" t="s">
        <v>191</v>
      </c>
      <c r="E1129" s="205" t="s">
        <v>19</v>
      </c>
      <c r="F1129" s="206" t="s">
        <v>456</v>
      </c>
      <c r="G1129" s="204"/>
      <c r="H1129" s="207">
        <v>30</v>
      </c>
      <c r="I1129" s="208"/>
      <c r="J1129" s="204"/>
      <c r="K1129" s="204"/>
      <c r="L1129" s="209"/>
      <c r="M1129" s="210"/>
      <c r="N1129" s="211"/>
      <c r="O1129" s="211"/>
      <c r="P1129" s="211"/>
      <c r="Q1129" s="211"/>
      <c r="R1129" s="211"/>
      <c r="S1129" s="211"/>
      <c r="T1129" s="212"/>
      <c r="AT1129" s="213" t="s">
        <v>191</v>
      </c>
      <c r="AU1129" s="213" t="s">
        <v>81</v>
      </c>
      <c r="AV1129" s="14" t="s">
        <v>81</v>
      </c>
      <c r="AW1129" s="14" t="s">
        <v>32</v>
      </c>
      <c r="AX1129" s="14" t="s">
        <v>71</v>
      </c>
      <c r="AY1129" s="213" t="s">
        <v>181</v>
      </c>
    </row>
    <row r="1130" spans="2:51" s="13" customFormat="1" ht="12">
      <c r="B1130" s="192"/>
      <c r="C1130" s="193"/>
      <c r="D1130" s="194" t="s">
        <v>191</v>
      </c>
      <c r="E1130" s="195" t="s">
        <v>19</v>
      </c>
      <c r="F1130" s="196" t="s">
        <v>1455</v>
      </c>
      <c r="G1130" s="193"/>
      <c r="H1130" s="195" t="s">
        <v>19</v>
      </c>
      <c r="I1130" s="197"/>
      <c r="J1130" s="193"/>
      <c r="K1130" s="193"/>
      <c r="L1130" s="198"/>
      <c r="M1130" s="199"/>
      <c r="N1130" s="200"/>
      <c r="O1130" s="200"/>
      <c r="P1130" s="200"/>
      <c r="Q1130" s="200"/>
      <c r="R1130" s="200"/>
      <c r="S1130" s="200"/>
      <c r="T1130" s="201"/>
      <c r="AT1130" s="202" t="s">
        <v>191</v>
      </c>
      <c r="AU1130" s="202" t="s">
        <v>81</v>
      </c>
      <c r="AV1130" s="13" t="s">
        <v>79</v>
      </c>
      <c r="AW1130" s="13" t="s">
        <v>32</v>
      </c>
      <c r="AX1130" s="13" t="s">
        <v>71</v>
      </c>
      <c r="AY1130" s="202" t="s">
        <v>181</v>
      </c>
    </row>
    <row r="1131" spans="2:51" s="14" customFormat="1" ht="12">
      <c r="B1131" s="203"/>
      <c r="C1131" s="204"/>
      <c r="D1131" s="194" t="s">
        <v>191</v>
      </c>
      <c r="E1131" s="205" t="s">
        <v>19</v>
      </c>
      <c r="F1131" s="206" t="s">
        <v>189</v>
      </c>
      <c r="G1131" s="204"/>
      <c r="H1131" s="207">
        <v>4</v>
      </c>
      <c r="I1131" s="208"/>
      <c r="J1131" s="204"/>
      <c r="K1131" s="204"/>
      <c r="L1131" s="209"/>
      <c r="M1131" s="210"/>
      <c r="N1131" s="211"/>
      <c r="O1131" s="211"/>
      <c r="P1131" s="211"/>
      <c r="Q1131" s="211"/>
      <c r="R1131" s="211"/>
      <c r="S1131" s="211"/>
      <c r="T1131" s="212"/>
      <c r="AT1131" s="213" t="s">
        <v>191</v>
      </c>
      <c r="AU1131" s="213" t="s">
        <v>81</v>
      </c>
      <c r="AV1131" s="14" t="s">
        <v>81</v>
      </c>
      <c r="AW1131" s="14" t="s">
        <v>32</v>
      </c>
      <c r="AX1131" s="14" t="s">
        <v>71</v>
      </c>
      <c r="AY1131" s="213" t="s">
        <v>181</v>
      </c>
    </row>
    <row r="1132" spans="2:51" s="13" customFormat="1" ht="12">
      <c r="B1132" s="192"/>
      <c r="C1132" s="193"/>
      <c r="D1132" s="194" t="s">
        <v>191</v>
      </c>
      <c r="E1132" s="195" t="s">
        <v>19</v>
      </c>
      <c r="F1132" s="196" t="s">
        <v>1092</v>
      </c>
      <c r="G1132" s="193"/>
      <c r="H1132" s="195" t="s">
        <v>19</v>
      </c>
      <c r="I1132" s="197"/>
      <c r="J1132" s="193"/>
      <c r="K1132" s="193"/>
      <c r="L1132" s="198"/>
      <c r="M1132" s="199"/>
      <c r="N1132" s="200"/>
      <c r="O1132" s="200"/>
      <c r="P1132" s="200"/>
      <c r="Q1132" s="200"/>
      <c r="R1132" s="200"/>
      <c r="S1132" s="200"/>
      <c r="T1132" s="201"/>
      <c r="AT1132" s="202" t="s">
        <v>191</v>
      </c>
      <c r="AU1132" s="202" t="s">
        <v>81</v>
      </c>
      <c r="AV1132" s="13" t="s">
        <v>79</v>
      </c>
      <c r="AW1132" s="13" t="s">
        <v>32</v>
      </c>
      <c r="AX1132" s="13" t="s">
        <v>71</v>
      </c>
      <c r="AY1132" s="202" t="s">
        <v>181</v>
      </c>
    </row>
    <row r="1133" spans="2:51" s="14" customFormat="1" ht="12">
      <c r="B1133" s="203"/>
      <c r="C1133" s="204"/>
      <c r="D1133" s="194" t="s">
        <v>191</v>
      </c>
      <c r="E1133" s="205" t="s">
        <v>19</v>
      </c>
      <c r="F1133" s="206" t="s">
        <v>1203</v>
      </c>
      <c r="G1133" s="204"/>
      <c r="H1133" s="207">
        <v>55</v>
      </c>
      <c r="I1133" s="208"/>
      <c r="J1133" s="204"/>
      <c r="K1133" s="204"/>
      <c r="L1133" s="209"/>
      <c r="M1133" s="210"/>
      <c r="N1133" s="211"/>
      <c r="O1133" s="211"/>
      <c r="P1133" s="211"/>
      <c r="Q1133" s="211"/>
      <c r="R1133" s="211"/>
      <c r="S1133" s="211"/>
      <c r="T1133" s="212"/>
      <c r="AT1133" s="213" t="s">
        <v>191</v>
      </c>
      <c r="AU1133" s="213" t="s">
        <v>81</v>
      </c>
      <c r="AV1133" s="14" t="s">
        <v>81</v>
      </c>
      <c r="AW1133" s="14" t="s">
        <v>32</v>
      </c>
      <c r="AX1133" s="14" t="s">
        <v>71</v>
      </c>
      <c r="AY1133" s="213" t="s">
        <v>181</v>
      </c>
    </row>
    <row r="1134" spans="2:51" s="13" customFormat="1" ht="12">
      <c r="B1134" s="192"/>
      <c r="C1134" s="193"/>
      <c r="D1134" s="194" t="s">
        <v>191</v>
      </c>
      <c r="E1134" s="195" t="s">
        <v>19</v>
      </c>
      <c r="F1134" s="196" t="s">
        <v>1017</v>
      </c>
      <c r="G1134" s="193"/>
      <c r="H1134" s="195" t="s">
        <v>19</v>
      </c>
      <c r="I1134" s="197"/>
      <c r="J1134" s="193"/>
      <c r="K1134" s="193"/>
      <c r="L1134" s="198"/>
      <c r="M1134" s="199"/>
      <c r="N1134" s="200"/>
      <c r="O1134" s="200"/>
      <c r="P1134" s="200"/>
      <c r="Q1134" s="200"/>
      <c r="R1134" s="200"/>
      <c r="S1134" s="200"/>
      <c r="T1134" s="201"/>
      <c r="AT1134" s="202" t="s">
        <v>191</v>
      </c>
      <c r="AU1134" s="202" t="s">
        <v>81</v>
      </c>
      <c r="AV1134" s="13" t="s">
        <v>79</v>
      </c>
      <c r="AW1134" s="13" t="s">
        <v>32</v>
      </c>
      <c r="AX1134" s="13" t="s">
        <v>71</v>
      </c>
      <c r="AY1134" s="202" t="s">
        <v>181</v>
      </c>
    </row>
    <row r="1135" spans="2:51" s="14" customFormat="1" ht="12">
      <c r="B1135" s="203"/>
      <c r="C1135" s="204"/>
      <c r="D1135" s="194" t="s">
        <v>191</v>
      </c>
      <c r="E1135" s="205" t="s">
        <v>19</v>
      </c>
      <c r="F1135" s="206" t="s">
        <v>188</v>
      </c>
      <c r="G1135" s="204"/>
      <c r="H1135" s="207">
        <v>8</v>
      </c>
      <c r="I1135" s="208"/>
      <c r="J1135" s="204"/>
      <c r="K1135" s="204"/>
      <c r="L1135" s="209"/>
      <c r="M1135" s="210"/>
      <c r="N1135" s="211"/>
      <c r="O1135" s="211"/>
      <c r="P1135" s="211"/>
      <c r="Q1135" s="211"/>
      <c r="R1135" s="211"/>
      <c r="S1135" s="211"/>
      <c r="T1135" s="212"/>
      <c r="AT1135" s="213" t="s">
        <v>191</v>
      </c>
      <c r="AU1135" s="213" t="s">
        <v>81</v>
      </c>
      <c r="AV1135" s="14" t="s">
        <v>81</v>
      </c>
      <c r="AW1135" s="14" t="s">
        <v>32</v>
      </c>
      <c r="AX1135" s="14" t="s">
        <v>71</v>
      </c>
      <c r="AY1135" s="213" t="s">
        <v>181</v>
      </c>
    </row>
    <row r="1136" spans="2:51" s="13" customFormat="1" ht="12">
      <c r="B1136" s="192"/>
      <c r="C1136" s="193"/>
      <c r="D1136" s="194" t="s">
        <v>191</v>
      </c>
      <c r="E1136" s="195" t="s">
        <v>19</v>
      </c>
      <c r="F1136" s="196" t="s">
        <v>1074</v>
      </c>
      <c r="G1136" s="193"/>
      <c r="H1136" s="195" t="s">
        <v>19</v>
      </c>
      <c r="I1136" s="197"/>
      <c r="J1136" s="193"/>
      <c r="K1136" s="193"/>
      <c r="L1136" s="198"/>
      <c r="M1136" s="199"/>
      <c r="N1136" s="200"/>
      <c r="O1136" s="200"/>
      <c r="P1136" s="200"/>
      <c r="Q1136" s="200"/>
      <c r="R1136" s="200"/>
      <c r="S1136" s="200"/>
      <c r="T1136" s="201"/>
      <c r="AT1136" s="202" t="s">
        <v>191</v>
      </c>
      <c r="AU1136" s="202" t="s">
        <v>81</v>
      </c>
      <c r="AV1136" s="13" t="s">
        <v>79</v>
      </c>
      <c r="AW1136" s="13" t="s">
        <v>32</v>
      </c>
      <c r="AX1136" s="13" t="s">
        <v>71</v>
      </c>
      <c r="AY1136" s="202" t="s">
        <v>181</v>
      </c>
    </row>
    <row r="1137" spans="2:51" s="14" customFormat="1" ht="12">
      <c r="B1137" s="203"/>
      <c r="C1137" s="204"/>
      <c r="D1137" s="194" t="s">
        <v>191</v>
      </c>
      <c r="E1137" s="205" t="s">
        <v>19</v>
      </c>
      <c r="F1137" s="206" t="s">
        <v>188</v>
      </c>
      <c r="G1137" s="204"/>
      <c r="H1137" s="207">
        <v>8</v>
      </c>
      <c r="I1137" s="208"/>
      <c r="J1137" s="204"/>
      <c r="K1137" s="204"/>
      <c r="L1137" s="209"/>
      <c r="M1137" s="210"/>
      <c r="N1137" s="211"/>
      <c r="O1137" s="211"/>
      <c r="P1137" s="211"/>
      <c r="Q1137" s="211"/>
      <c r="R1137" s="211"/>
      <c r="S1137" s="211"/>
      <c r="T1137" s="212"/>
      <c r="AT1137" s="213" t="s">
        <v>191</v>
      </c>
      <c r="AU1137" s="213" t="s">
        <v>81</v>
      </c>
      <c r="AV1137" s="14" t="s">
        <v>81</v>
      </c>
      <c r="AW1137" s="14" t="s">
        <v>32</v>
      </c>
      <c r="AX1137" s="14" t="s">
        <v>71</v>
      </c>
      <c r="AY1137" s="213" t="s">
        <v>181</v>
      </c>
    </row>
    <row r="1138" spans="2:51" s="13" customFormat="1" ht="12">
      <c r="B1138" s="192"/>
      <c r="C1138" s="193"/>
      <c r="D1138" s="194" t="s">
        <v>191</v>
      </c>
      <c r="E1138" s="195" t="s">
        <v>19</v>
      </c>
      <c r="F1138" s="196" t="s">
        <v>1097</v>
      </c>
      <c r="G1138" s="193"/>
      <c r="H1138" s="195" t="s">
        <v>19</v>
      </c>
      <c r="I1138" s="197"/>
      <c r="J1138" s="193"/>
      <c r="K1138" s="193"/>
      <c r="L1138" s="198"/>
      <c r="M1138" s="199"/>
      <c r="N1138" s="200"/>
      <c r="O1138" s="200"/>
      <c r="P1138" s="200"/>
      <c r="Q1138" s="200"/>
      <c r="R1138" s="200"/>
      <c r="S1138" s="200"/>
      <c r="T1138" s="201"/>
      <c r="AT1138" s="202" t="s">
        <v>191</v>
      </c>
      <c r="AU1138" s="202" t="s">
        <v>81</v>
      </c>
      <c r="AV1138" s="13" t="s">
        <v>79</v>
      </c>
      <c r="AW1138" s="13" t="s">
        <v>32</v>
      </c>
      <c r="AX1138" s="13" t="s">
        <v>71</v>
      </c>
      <c r="AY1138" s="202" t="s">
        <v>181</v>
      </c>
    </row>
    <row r="1139" spans="2:51" s="14" customFormat="1" ht="12">
      <c r="B1139" s="203"/>
      <c r="C1139" s="204"/>
      <c r="D1139" s="194" t="s">
        <v>191</v>
      </c>
      <c r="E1139" s="205" t="s">
        <v>19</v>
      </c>
      <c r="F1139" s="206" t="s">
        <v>14</v>
      </c>
      <c r="G1139" s="204"/>
      <c r="H1139" s="207">
        <v>34</v>
      </c>
      <c r="I1139" s="208"/>
      <c r="J1139" s="204"/>
      <c r="K1139" s="204"/>
      <c r="L1139" s="209"/>
      <c r="M1139" s="210"/>
      <c r="N1139" s="211"/>
      <c r="O1139" s="211"/>
      <c r="P1139" s="211"/>
      <c r="Q1139" s="211"/>
      <c r="R1139" s="211"/>
      <c r="S1139" s="211"/>
      <c r="T1139" s="212"/>
      <c r="AT1139" s="213" t="s">
        <v>191</v>
      </c>
      <c r="AU1139" s="213" t="s">
        <v>81</v>
      </c>
      <c r="AV1139" s="14" t="s">
        <v>81</v>
      </c>
      <c r="AW1139" s="14" t="s">
        <v>32</v>
      </c>
      <c r="AX1139" s="14" t="s">
        <v>71</v>
      </c>
      <c r="AY1139" s="213" t="s">
        <v>181</v>
      </c>
    </row>
    <row r="1140" spans="2:51" s="13" customFormat="1" ht="12">
      <c r="B1140" s="192"/>
      <c r="C1140" s="193"/>
      <c r="D1140" s="194" t="s">
        <v>191</v>
      </c>
      <c r="E1140" s="195" t="s">
        <v>19</v>
      </c>
      <c r="F1140" s="196" t="s">
        <v>1029</v>
      </c>
      <c r="G1140" s="193"/>
      <c r="H1140" s="195" t="s">
        <v>19</v>
      </c>
      <c r="I1140" s="197"/>
      <c r="J1140" s="193"/>
      <c r="K1140" s="193"/>
      <c r="L1140" s="198"/>
      <c r="M1140" s="199"/>
      <c r="N1140" s="200"/>
      <c r="O1140" s="200"/>
      <c r="P1140" s="200"/>
      <c r="Q1140" s="200"/>
      <c r="R1140" s="200"/>
      <c r="S1140" s="200"/>
      <c r="T1140" s="201"/>
      <c r="AT1140" s="202" t="s">
        <v>191</v>
      </c>
      <c r="AU1140" s="202" t="s">
        <v>81</v>
      </c>
      <c r="AV1140" s="13" t="s">
        <v>79</v>
      </c>
      <c r="AW1140" s="13" t="s">
        <v>32</v>
      </c>
      <c r="AX1140" s="13" t="s">
        <v>71</v>
      </c>
      <c r="AY1140" s="202" t="s">
        <v>181</v>
      </c>
    </row>
    <row r="1141" spans="2:51" s="14" customFormat="1" ht="12">
      <c r="B1141" s="203"/>
      <c r="C1141" s="204"/>
      <c r="D1141" s="194" t="s">
        <v>191</v>
      </c>
      <c r="E1141" s="205" t="s">
        <v>19</v>
      </c>
      <c r="F1141" s="206" t="s">
        <v>188</v>
      </c>
      <c r="G1141" s="204"/>
      <c r="H1141" s="207">
        <v>8</v>
      </c>
      <c r="I1141" s="208"/>
      <c r="J1141" s="204"/>
      <c r="K1141" s="204"/>
      <c r="L1141" s="209"/>
      <c r="M1141" s="210"/>
      <c r="N1141" s="211"/>
      <c r="O1141" s="211"/>
      <c r="P1141" s="211"/>
      <c r="Q1141" s="211"/>
      <c r="R1141" s="211"/>
      <c r="S1141" s="211"/>
      <c r="T1141" s="212"/>
      <c r="AT1141" s="213" t="s">
        <v>191</v>
      </c>
      <c r="AU1141" s="213" t="s">
        <v>81</v>
      </c>
      <c r="AV1141" s="14" t="s">
        <v>81</v>
      </c>
      <c r="AW1141" s="14" t="s">
        <v>32</v>
      </c>
      <c r="AX1141" s="14" t="s">
        <v>71</v>
      </c>
      <c r="AY1141" s="213" t="s">
        <v>181</v>
      </c>
    </row>
    <row r="1142" spans="2:51" s="13" customFormat="1" ht="12">
      <c r="B1142" s="192"/>
      <c r="C1142" s="193"/>
      <c r="D1142" s="194" t="s">
        <v>191</v>
      </c>
      <c r="E1142" s="195" t="s">
        <v>19</v>
      </c>
      <c r="F1142" s="196" t="s">
        <v>1077</v>
      </c>
      <c r="G1142" s="193"/>
      <c r="H1142" s="195" t="s">
        <v>19</v>
      </c>
      <c r="I1142" s="197"/>
      <c r="J1142" s="193"/>
      <c r="K1142" s="193"/>
      <c r="L1142" s="198"/>
      <c r="M1142" s="199"/>
      <c r="N1142" s="200"/>
      <c r="O1142" s="200"/>
      <c r="P1142" s="200"/>
      <c r="Q1142" s="200"/>
      <c r="R1142" s="200"/>
      <c r="S1142" s="200"/>
      <c r="T1142" s="201"/>
      <c r="AT1142" s="202" t="s">
        <v>191</v>
      </c>
      <c r="AU1142" s="202" t="s">
        <v>81</v>
      </c>
      <c r="AV1142" s="13" t="s">
        <v>79</v>
      </c>
      <c r="AW1142" s="13" t="s">
        <v>32</v>
      </c>
      <c r="AX1142" s="13" t="s">
        <v>71</v>
      </c>
      <c r="AY1142" s="202" t="s">
        <v>181</v>
      </c>
    </row>
    <row r="1143" spans="2:51" s="14" customFormat="1" ht="12">
      <c r="B1143" s="203"/>
      <c r="C1143" s="204"/>
      <c r="D1143" s="194" t="s">
        <v>191</v>
      </c>
      <c r="E1143" s="205" t="s">
        <v>19</v>
      </c>
      <c r="F1143" s="206" t="s">
        <v>300</v>
      </c>
      <c r="G1143" s="204"/>
      <c r="H1143" s="207">
        <v>13</v>
      </c>
      <c r="I1143" s="208"/>
      <c r="J1143" s="204"/>
      <c r="K1143" s="204"/>
      <c r="L1143" s="209"/>
      <c r="M1143" s="210"/>
      <c r="N1143" s="211"/>
      <c r="O1143" s="211"/>
      <c r="P1143" s="211"/>
      <c r="Q1143" s="211"/>
      <c r="R1143" s="211"/>
      <c r="S1143" s="211"/>
      <c r="T1143" s="212"/>
      <c r="AT1143" s="213" t="s">
        <v>191</v>
      </c>
      <c r="AU1143" s="213" t="s">
        <v>81</v>
      </c>
      <c r="AV1143" s="14" t="s">
        <v>81</v>
      </c>
      <c r="AW1143" s="14" t="s">
        <v>32</v>
      </c>
      <c r="AX1143" s="14" t="s">
        <v>71</v>
      </c>
      <c r="AY1143" s="213" t="s">
        <v>181</v>
      </c>
    </row>
    <row r="1144" spans="2:51" s="13" customFormat="1" ht="12">
      <c r="B1144" s="192"/>
      <c r="C1144" s="193"/>
      <c r="D1144" s="194" t="s">
        <v>191</v>
      </c>
      <c r="E1144" s="195" t="s">
        <v>19</v>
      </c>
      <c r="F1144" s="196" t="s">
        <v>1046</v>
      </c>
      <c r="G1144" s="193"/>
      <c r="H1144" s="195" t="s">
        <v>19</v>
      </c>
      <c r="I1144" s="197"/>
      <c r="J1144" s="193"/>
      <c r="K1144" s="193"/>
      <c r="L1144" s="198"/>
      <c r="M1144" s="199"/>
      <c r="N1144" s="200"/>
      <c r="O1144" s="200"/>
      <c r="P1144" s="200"/>
      <c r="Q1144" s="200"/>
      <c r="R1144" s="200"/>
      <c r="S1144" s="200"/>
      <c r="T1144" s="201"/>
      <c r="AT1144" s="202" t="s">
        <v>191</v>
      </c>
      <c r="AU1144" s="202" t="s">
        <v>81</v>
      </c>
      <c r="AV1144" s="13" t="s">
        <v>79</v>
      </c>
      <c r="AW1144" s="13" t="s">
        <v>32</v>
      </c>
      <c r="AX1144" s="13" t="s">
        <v>71</v>
      </c>
      <c r="AY1144" s="202" t="s">
        <v>181</v>
      </c>
    </row>
    <row r="1145" spans="2:51" s="14" customFormat="1" ht="12">
      <c r="B1145" s="203"/>
      <c r="C1145" s="204"/>
      <c r="D1145" s="194" t="s">
        <v>191</v>
      </c>
      <c r="E1145" s="205" t="s">
        <v>19</v>
      </c>
      <c r="F1145" s="206" t="s">
        <v>315</v>
      </c>
      <c r="G1145" s="204"/>
      <c r="H1145" s="207">
        <v>18</v>
      </c>
      <c r="I1145" s="208"/>
      <c r="J1145" s="204"/>
      <c r="K1145" s="204"/>
      <c r="L1145" s="209"/>
      <c r="M1145" s="210"/>
      <c r="N1145" s="211"/>
      <c r="O1145" s="211"/>
      <c r="P1145" s="211"/>
      <c r="Q1145" s="211"/>
      <c r="R1145" s="211"/>
      <c r="S1145" s="211"/>
      <c r="T1145" s="212"/>
      <c r="AT1145" s="213" t="s">
        <v>191</v>
      </c>
      <c r="AU1145" s="213" t="s">
        <v>81</v>
      </c>
      <c r="AV1145" s="14" t="s">
        <v>81</v>
      </c>
      <c r="AW1145" s="14" t="s">
        <v>32</v>
      </c>
      <c r="AX1145" s="14" t="s">
        <v>71</v>
      </c>
      <c r="AY1145" s="213" t="s">
        <v>181</v>
      </c>
    </row>
    <row r="1146" spans="2:51" s="13" customFormat="1" ht="12">
      <c r="B1146" s="192"/>
      <c r="C1146" s="193"/>
      <c r="D1146" s="194" t="s">
        <v>191</v>
      </c>
      <c r="E1146" s="195" t="s">
        <v>19</v>
      </c>
      <c r="F1146" s="196" t="s">
        <v>1047</v>
      </c>
      <c r="G1146" s="193"/>
      <c r="H1146" s="195" t="s">
        <v>19</v>
      </c>
      <c r="I1146" s="197"/>
      <c r="J1146" s="193"/>
      <c r="K1146" s="193"/>
      <c r="L1146" s="198"/>
      <c r="M1146" s="199"/>
      <c r="N1146" s="200"/>
      <c r="O1146" s="200"/>
      <c r="P1146" s="200"/>
      <c r="Q1146" s="200"/>
      <c r="R1146" s="200"/>
      <c r="S1146" s="200"/>
      <c r="T1146" s="201"/>
      <c r="AT1146" s="202" t="s">
        <v>191</v>
      </c>
      <c r="AU1146" s="202" t="s">
        <v>81</v>
      </c>
      <c r="AV1146" s="13" t="s">
        <v>79</v>
      </c>
      <c r="AW1146" s="13" t="s">
        <v>32</v>
      </c>
      <c r="AX1146" s="13" t="s">
        <v>71</v>
      </c>
      <c r="AY1146" s="202" t="s">
        <v>181</v>
      </c>
    </row>
    <row r="1147" spans="2:51" s="14" customFormat="1" ht="12">
      <c r="B1147" s="203"/>
      <c r="C1147" s="204"/>
      <c r="D1147" s="194" t="s">
        <v>191</v>
      </c>
      <c r="E1147" s="205" t="s">
        <v>19</v>
      </c>
      <c r="F1147" s="206" t="s">
        <v>315</v>
      </c>
      <c r="G1147" s="204"/>
      <c r="H1147" s="207">
        <v>18</v>
      </c>
      <c r="I1147" s="208"/>
      <c r="J1147" s="204"/>
      <c r="K1147" s="204"/>
      <c r="L1147" s="209"/>
      <c r="M1147" s="210"/>
      <c r="N1147" s="211"/>
      <c r="O1147" s="211"/>
      <c r="P1147" s="211"/>
      <c r="Q1147" s="211"/>
      <c r="R1147" s="211"/>
      <c r="S1147" s="211"/>
      <c r="T1147" s="212"/>
      <c r="AT1147" s="213" t="s">
        <v>191</v>
      </c>
      <c r="AU1147" s="213" t="s">
        <v>81</v>
      </c>
      <c r="AV1147" s="14" t="s">
        <v>81</v>
      </c>
      <c r="AW1147" s="14" t="s">
        <v>32</v>
      </c>
      <c r="AX1147" s="14" t="s">
        <v>71</v>
      </c>
      <c r="AY1147" s="213" t="s">
        <v>181</v>
      </c>
    </row>
    <row r="1148" spans="2:51" s="13" customFormat="1" ht="12">
      <c r="B1148" s="192"/>
      <c r="C1148" s="193"/>
      <c r="D1148" s="194" t="s">
        <v>191</v>
      </c>
      <c r="E1148" s="195" t="s">
        <v>19</v>
      </c>
      <c r="F1148" s="196" t="s">
        <v>1048</v>
      </c>
      <c r="G1148" s="193"/>
      <c r="H1148" s="195" t="s">
        <v>19</v>
      </c>
      <c r="I1148" s="197"/>
      <c r="J1148" s="193"/>
      <c r="K1148" s="193"/>
      <c r="L1148" s="198"/>
      <c r="M1148" s="199"/>
      <c r="N1148" s="200"/>
      <c r="O1148" s="200"/>
      <c r="P1148" s="200"/>
      <c r="Q1148" s="200"/>
      <c r="R1148" s="200"/>
      <c r="S1148" s="200"/>
      <c r="T1148" s="201"/>
      <c r="AT1148" s="202" t="s">
        <v>191</v>
      </c>
      <c r="AU1148" s="202" t="s">
        <v>81</v>
      </c>
      <c r="AV1148" s="13" t="s">
        <v>79</v>
      </c>
      <c r="AW1148" s="13" t="s">
        <v>32</v>
      </c>
      <c r="AX1148" s="13" t="s">
        <v>71</v>
      </c>
      <c r="AY1148" s="202" t="s">
        <v>181</v>
      </c>
    </row>
    <row r="1149" spans="2:51" s="14" customFormat="1" ht="12">
      <c r="B1149" s="203"/>
      <c r="C1149" s="204"/>
      <c r="D1149" s="194" t="s">
        <v>191</v>
      </c>
      <c r="E1149" s="205" t="s">
        <v>19</v>
      </c>
      <c r="F1149" s="206" t="s">
        <v>294</v>
      </c>
      <c r="G1149" s="204"/>
      <c r="H1149" s="207">
        <v>12</v>
      </c>
      <c r="I1149" s="208"/>
      <c r="J1149" s="204"/>
      <c r="K1149" s="204"/>
      <c r="L1149" s="209"/>
      <c r="M1149" s="210"/>
      <c r="N1149" s="211"/>
      <c r="O1149" s="211"/>
      <c r="P1149" s="211"/>
      <c r="Q1149" s="211"/>
      <c r="R1149" s="211"/>
      <c r="S1149" s="211"/>
      <c r="T1149" s="212"/>
      <c r="AT1149" s="213" t="s">
        <v>191</v>
      </c>
      <c r="AU1149" s="213" t="s">
        <v>81</v>
      </c>
      <c r="AV1149" s="14" t="s">
        <v>81</v>
      </c>
      <c r="AW1149" s="14" t="s">
        <v>32</v>
      </c>
      <c r="AX1149" s="14" t="s">
        <v>71</v>
      </c>
      <c r="AY1149" s="213" t="s">
        <v>181</v>
      </c>
    </row>
    <row r="1150" spans="2:51" s="13" customFormat="1" ht="12">
      <c r="B1150" s="192"/>
      <c r="C1150" s="193"/>
      <c r="D1150" s="194" t="s">
        <v>191</v>
      </c>
      <c r="E1150" s="195" t="s">
        <v>19</v>
      </c>
      <c r="F1150" s="196" t="s">
        <v>1049</v>
      </c>
      <c r="G1150" s="193"/>
      <c r="H1150" s="195" t="s">
        <v>19</v>
      </c>
      <c r="I1150" s="197"/>
      <c r="J1150" s="193"/>
      <c r="K1150" s="193"/>
      <c r="L1150" s="198"/>
      <c r="M1150" s="199"/>
      <c r="N1150" s="200"/>
      <c r="O1150" s="200"/>
      <c r="P1150" s="200"/>
      <c r="Q1150" s="200"/>
      <c r="R1150" s="200"/>
      <c r="S1150" s="200"/>
      <c r="T1150" s="201"/>
      <c r="AT1150" s="202" t="s">
        <v>191</v>
      </c>
      <c r="AU1150" s="202" t="s">
        <v>81</v>
      </c>
      <c r="AV1150" s="13" t="s">
        <v>79</v>
      </c>
      <c r="AW1150" s="13" t="s">
        <v>32</v>
      </c>
      <c r="AX1150" s="13" t="s">
        <v>71</v>
      </c>
      <c r="AY1150" s="202" t="s">
        <v>181</v>
      </c>
    </row>
    <row r="1151" spans="2:51" s="14" customFormat="1" ht="12">
      <c r="B1151" s="203"/>
      <c r="C1151" s="204"/>
      <c r="D1151" s="194" t="s">
        <v>191</v>
      </c>
      <c r="E1151" s="205" t="s">
        <v>19</v>
      </c>
      <c r="F1151" s="206" t="s">
        <v>310</v>
      </c>
      <c r="G1151" s="204"/>
      <c r="H1151" s="207">
        <v>16</v>
      </c>
      <c r="I1151" s="208"/>
      <c r="J1151" s="204"/>
      <c r="K1151" s="204"/>
      <c r="L1151" s="209"/>
      <c r="M1151" s="210"/>
      <c r="N1151" s="211"/>
      <c r="O1151" s="211"/>
      <c r="P1151" s="211"/>
      <c r="Q1151" s="211"/>
      <c r="R1151" s="211"/>
      <c r="S1151" s="211"/>
      <c r="T1151" s="212"/>
      <c r="AT1151" s="213" t="s">
        <v>191</v>
      </c>
      <c r="AU1151" s="213" t="s">
        <v>81</v>
      </c>
      <c r="AV1151" s="14" t="s">
        <v>81</v>
      </c>
      <c r="AW1151" s="14" t="s">
        <v>32</v>
      </c>
      <c r="AX1151" s="14" t="s">
        <v>71</v>
      </c>
      <c r="AY1151" s="213" t="s">
        <v>181</v>
      </c>
    </row>
    <row r="1152" spans="2:51" s="13" customFormat="1" ht="12">
      <c r="B1152" s="192"/>
      <c r="C1152" s="193"/>
      <c r="D1152" s="194" t="s">
        <v>191</v>
      </c>
      <c r="E1152" s="195" t="s">
        <v>19</v>
      </c>
      <c r="F1152" s="196" t="s">
        <v>1078</v>
      </c>
      <c r="G1152" s="193"/>
      <c r="H1152" s="195" t="s">
        <v>19</v>
      </c>
      <c r="I1152" s="197"/>
      <c r="J1152" s="193"/>
      <c r="K1152" s="193"/>
      <c r="L1152" s="198"/>
      <c r="M1152" s="199"/>
      <c r="N1152" s="200"/>
      <c r="O1152" s="200"/>
      <c r="P1152" s="200"/>
      <c r="Q1152" s="200"/>
      <c r="R1152" s="200"/>
      <c r="S1152" s="200"/>
      <c r="T1152" s="201"/>
      <c r="AT1152" s="202" t="s">
        <v>191</v>
      </c>
      <c r="AU1152" s="202" t="s">
        <v>81</v>
      </c>
      <c r="AV1152" s="13" t="s">
        <v>79</v>
      </c>
      <c r="AW1152" s="13" t="s">
        <v>32</v>
      </c>
      <c r="AX1152" s="13" t="s">
        <v>71</v>
      </c>
      <c r="AY1152" s="202" t="s">
        <v>181</v>
      </c>
    </row>
    <row r="1153" spans="2:51" s="14" customFormat="1" ht="12">
      <c r="B1153" s="203"/>
      <c r="C1153" s="204"/>
      <c r="D1153" s="194" t="s">
        <v>191</v>
      </c>
      <c r="E1153" s="205" t="s">
        <v>19</v>
      </c>
      <c r="F1153" s="206" t="s">
        <v>294</v>
      </c>
      <c r="G1153" s="204"/>
      <c r="H1153" s="207">
        <v>12</v>
      </c>
      <c r="I1153" s="208"/>
      <c r="J1153" s="204"/>
      <c r="K1153" s="204"/>
      <c r="L1153" s="209"/>
      <c r="M1153" s="210"/>
      <c r="N1153" s="211"/>
      <c r="O1153" s="211"/>
      <c r="P1153" s="211"/>
      <c r="Q1153" s="211"/>
      <c r="R1153" s="211"/>
      <c r="S1153" s="211"/>
      <c r="T1153" s="212"/>
      <c r="AT1153" s="213" t="s">
        <v>191</v>
      </c>
      <c r="AU1153" s="213" t="s">
        <v>81</v>
      </c>
      <c r="AV1153" s="14" t="s">
        <v>81</v>
      </c>
      <c r="AW1153" s="14" t="s">
        <v>32</v>
      </c>
      <c r="AX1153" s="14" t="s">
        <v>71</v>
      </c>
      <c r="AY1153" s="213" t="s">
        <v>181</v>
      </c>
    </row>
    <row r="1154" spans="2:51" s="13" customFormat="1" ht="12">
      <c r="B1154" s="192"/>
      <c r="C1154" s="193"/>
      <c r="D1154" s="194" t="s">
        <v>191</v>
      </c>
      <c r="E1154" s="195" t="s">
        <v>19</v>
      </c>
      <c r="F1154" s="196" t="s">
        <v>1079</v>
      </c>
      <c r="G1154" s="193"/>
      <c r="H1154" s="195" t="s">
        <v>19</v>
      </c>
      <c r="I1154" s="197"/>
      <c r="J1154" s="193"/>
      <c r="K1154" s="193"/>
      <c r="L1154" s="198"/>
      <c r="M1154" s="199"/>
      <c r="N1154" s="200"/>
      <c r="O1154" s="200"/>
      <c r="P1154" s="200"/>
      <c r="Q1154" s="200"/>
      <c r="R1154" s="200"/>
      <c r="S1154" s="200"/>
      <c r="T1154" s="201"/>
      <c r="AT1154" s="202" t="s">
        <v>191</v>
      </c>
      <c r="AU1154" s="202" t="s">
        <v>81</v>
      </c>
      <c r="AV1154" s="13" t="s">
        <v>79</v>
      </c>
      <c r="AW1154" s="13" t="s">
        <v>32</v>
      </c>
      <c r="AX1154" s="13" t="s">
        <v>71</v>
      </c>
      <c r="AY1154" s="202" t="s">
        <v>181</v>
      </c>
    </row>
    <row r="1155" spans="2:51" s="14" customFormat="1" ht="12">
      <c r="B1155" s="203"/>
      <c r="C1155" s="204"/>
      <c r="D1155" s="194" t="s">
        <v>191</v>
      </c>
      <c r="E1155" s="205" t="s">
        <v>19</v>
      </c>
      <c r="F1155" s="206" t="s">
        <v>310</v>
      </c>
      <c r="G1155" s="204"/>
      <c r="H1155" s="207">
        <v>16</v>
      </c>
      <c r="I1155" s="208"/>
      <c r="J1155" s="204"/>
      <c r="K1155" s="204"/>
      <c r="L1155" s="209"/>
      <c r="M1155" s="210"/>
      <c r="N1155" s="211"/>
      <c r="O1155" s="211"/>
      <c r="P1155" s="211"/>
      <c r="Q1155" s="211"/>
      <c r="R1155" s="211"/>
      <c r="S1155" s="211"/>
      <c r="T1155" s="212"/>
      <c r="AT1155" s="213" t="s">
        <v>191</v>
      </c>
      <c r="AU1155" s="213" t="s">
        <v>81</v>
      </c>
      <c r="AV1155" s="14" t="s">
        <v>81</v>
      </c>
      <c r="AW1155" s="14" t="s">
        <v>32</v>
      </c>
      <c r="AX1155" s="14" t="s">
        <v>71</v>
      </c>
      <c r="AY1155" s="213" t="s">
        <v>181</v>
      </c>
    </row>
    <row r="1156" spans="2:51" s="13" customFormat="1" ht="12">
      <c r="B1156" s="192"/>
      <c r="C1156" s="193"/>
      <c r="D1156" s="194" t="s">
        <v>191</v>
      </c>
      <c r="E1156" s="195" t="s">
        <v>19</v>
      </c>
      <c r="F1156" s="196" t="s">
        <v>1080</v>
      </c>
      <c r="G1156" s="193"/>
      <c r="H1156" s="195" t="s">
        <v>19</v>
      </c>
      <c r="I1156" s="197"/>
      <c r="J1156" s="193"/>
      <c r="K1156" s="193"/>
      <c r="L1156" s="198"/>
      <c r="M1156" s="199"/>
      <c r="N1156" s="200"/>
      <c r="O1156" s="200"/>
      <c r="P1156" s="200"/>
      <c r="Q1156" s="200"/>
      <c r="R1156" s="200"/>
      <c r="S1156" s="200"/>
      <c r="T1156" s="201"/>
      <c r="AT1156" s="202" t="s">
        <v>191</v>
      </c>
      <c r="AU1156" s="202" t="s">
        <v>81</v>
      </c>
      <c r="AV1156" s="13" t="s">
        <v>79</v>
      </c>
      <c r="AW1156" s="13" t="s">
        <v>32</v>
      </c>
      <c r="AX1156" s="13" t="s">
        <v>71</v>
      </c>
      <c r="AY1156" s="202" t="s">
        <v>181</v>
      </c>
    </row>
    <row r="1157" spans="2:51" s="14" customFormat="1" ht="12">
      <c r="B1157" s="203"/>
      <c r="C1157" s="204"/>
      <c r="D1157" s="194" t="s">
        <v>191</v>
      </c>
      <c r="E1157" s="205" t="s">
        <v>19</v>
      </c>
      <c r="F1157" s="206" t="s">
        <v>294</v>
      </c>
      <c r="G1157" s="204"/>
      <c r="H1157" s="207">
        <v>12</v>
      </c>
      <c r="I1157" s="208"/>
      <c r="J1157" s="204"/>
      <c r="K1157" s="204"/>
      <c r="L1157" s="209"/>
      <c r="M1157" s="210"/>
      <c r="N1157" s="211"/>
      <c r="O1157" s="211"/>
      <c r="P1157" s="211"/>
      <c r="Q1157" s="211"/>
      <c r="R1157" s="211"/>
      <c r="S1157" s="211"/>
      <c r="T1157" s="212"/>
      <c r="AT1157" s="213" t="s">
        <v>191</v>
      </c>
      <c r="AU1157" s="213" t="s">
        <v>81</v>
      </c>
      <c r="AV1157" s="14" t="s">
        <v>81</v>
      </c>
      <c r="AW1157" s="14" t="s">
        <v>32</v>
      </c>
      <c r="AX1157" s="14" t="s">
        <v>71</v>
      </c>
      <c r="AY1157" s="213" t="s">
        <v>181</v>
      </c>
    </row>
    <row r="1158" spans="2:51" s="13" customFormat="1" ht="12">
      <c r="B1158" s="192"/>
      <c r="C1158" s="193"/>
      <c r="D1158" s="194" t="s">
        <v>191</v>
      </c>
      <c r="E1158" s="195" t="s">
        <v>19</v>
      </c>
      <c r="F1158" s="196" t="s">
        <v>1414</v>
      </c>
      <c r="G1158" s="193"/>
      <c r="H1158" s="195" t="s">
        <v>19</v>
      </c>
      <c r="I1158" s="197"/>
      <c r="J1158" s="193"/>
      <c r="K1158" s="193"/>
      <c r="L1158" s="198"/>
      <c r="M1158" s="199"/>
      <c r="N1158" s="200"/>
      <c r="O1158" s="200"/>
      <c r="P1158" s="200"/>
      <c r="Q1158" s="200"/>
      <c r="R1158" s="200"/>
      <c r="S1158" s="200"/>
      <c r="T1158" s="201"/>
      <c r="AT1158" s="202" t="s">
        <v>191</v>
      </c>
      <c r="AU1158" s="202" t="s">
        <v>81</v>
      </c>
      <c r="AV1158" s="13" t="s">
        <v>79</v>
      </c>
      <c r="AW1158" s="13" t="s">
        <v>32</v>
      </c>
      <c r="AX1158" s="13" t="s">
        <v>71</v>
      </c>
      <c r="AY1158" s="202" t="s">
        <v>181</v>
      </c>
    </row>
    <row r="1159" spans="2:51" s="14" customFormat="1" ht="12">
      <c r="B1159" s="203"/>
      <c r="C1159" s="204"/>
      <c r="D1159" s="194" t="s">
        <v>191</v>
      </c>
      <c r="E1159" s="205" t="s">
        <v>19</v>
      </c>
      <c r="F1159" s="206" t="s">
        <v>81</v>
      </c>
      <c r="G1159" s="204"/>
      <c r="H1159" s="207">
        <v>2</v>
      </c>
      <c r="I1159" s="208"/>
      <c r="J1159" s="204"/>
      <c r="K1159" s="204"/>
      <c r="L1159" s="209"/>
      <c r="M1159" s="210"/>
      <c r="N1159" s="211"/>
      <c r="O1159" s="211"/>
      <c r="P1159" s="211"/>
      <c r="Q1159" s="211"/>
      <c r="R1159" s="211"/>
      <c r="S1159" s="211"/>
      <c r="T1159" s="212"/>
      <c r="AT1159" s="213" t="s">
        <v>191</v>
      </c>
      <c r="AU1159" s="213" t="s">
        <v>81</v>
      </c>
      <c r="AV1159" s="14" t="s">
        <v>81</v>
      </c>
      <c r="AW1159" s="14" t="s">
        <v>32</v>
      </c>
      <c r="AX1159" s="14" t="s">
        <v>71</v>
      </c>
      <c r="AY1159" s="213" t="s">
        <v>181</v>
      </c>
    </row>
    <row r="1160" spans="2:51" s="13" customFormat="1" ht="12">
      <c r="B1160" s="192"/>
      <c r="C1160" s="193"/>
      <c r="D1160" s="194" t="s">
        <v>191</v>
      </c>
      <c r="E1160" s="195" t="s">
        <v>19</v>
      </c>
      <c r="F1160" s="196" t="s">
        <v>1456</v>
      </c>
      <c r="G1160" s="193"/>
      <c r="H1160" s="195" t="s">
        <v>19</v>
      </c>
      <c r="I1160" s="197"/>
      <c r="J1160" s="193"/>
      <c r="K1160" s="193"/>
      <c r="L1160" s="198"/>
      <c r="M1160" s="199"/>
      <c r="N1160" s="200"/>
      <c r="O1160" s="200"/>
      <c r="P1160" s="200"/>
      <c r="Q1160" s="200"/>
      <c r="R1160" s="200"/>
      <c r="S1160" s="200"/>
      <c r="T1160" s="201"/>
      <c r="AT1160" s="202" t="s">
        <v>191</v>
      </c>
      <c r="AU1160" s="202" t="s">
        <v>81</v>
      </c>
      <c r="AV1160" s="13" t="s">
        <v>79</v>
      </c>
      <c r="AW1160" s="13" t="s">
        <v>32</v>
      </c>
      <c r="AX1160" s="13" t="s">
        <v>71</v>
      </c>
      <c r="AY1160" s="202" t="s">
        <v>181</v>
      </c>
    </row>
    <row r="1161" spans="2:51" s="14" customFormat="1" ht="12">
      <c r="B1161" s="203"/>
      <c r="C1161" s="204"/>
      <c r="D1161" s="194" t="s">
        <v>191</v>
      </c>
      <c r="E1161" s="205" t="s">
        <v>19</v>
      </c>
      <c r="F1161" s="206" t="s">
        <v>81</v>
      </c>
      <c r="G1161" s="204"/>
      <c r="H1161" s="207">
        <v>2</v>
      </c>
      <c r="I1161" s="208"/>
      <c r="J1161" s="204"/>
      <c r="K1161" s="204"/>
      <c r="L1161" s="209"/>
      <c r="M1161" s="210"/>
      <c r="N1161" s="211"/>
      <c r="O1161" s="211"/>
      <c r="P1161" s="211"/>
      <c r="Q1161" s="211"/>
      <c r="R1161" s="211"/>
      <c r="S1161" s="211"/>
      <c r="T1161" s="212"/>
      <c r="AT1161" s="213" t="s">
        <v>191</v>
      </c>
      <c r="AU1161" s="213" t="s">
        <v>81</v>
      </c>
      <c r="AV1161" s="14" t="s">
        <v>81</v>
      </c>
      <c r="AW1161" s="14" t="s">
        <v>32</v>
      </c>
      <c r="AX1161" s="14" t="s">
        <v>71</v>
      </c>
      <c r="AY1161" s="213" t="s">
        <v>181</v>
      </c>
    </row>
    <row r="1162" spans="2:51" s="13" customFormat="1" ht="12">
      <c r="B1162" s="192"/>
      <c r="C1162" s="193"/>
      <c r="D1162" s="194" t="s">
        <v>191</v>
      </c>
      <c r="E1162" s="195" t="s">
        <v>19</v>
      </c>
      <c r="F1162" s="196" t="s">
        <v>1416</v>
      </c>
      <c r="G1162" s="193"/>
      <c r="H1162" s="195" t="s">
        <v>19</v>
      </c>
      <c r="I1162" s="197"/>
      <c r="J1162" s="193"/>
      <c r="K1162" s="193"/>
      <c r="L1162" s="198"/>
      <c r="M1162" s="199"/>
      <c r="N1162" s="200"/>
      <c r="O1162" s="200"/>
      <c r="P1162" s="200"/>
      <c r="Q1162" s="200"/>
      <c r="R1162" s="200"/>
      <c r="S1162" s="200"/>
      <c r="T1162" s="201"/>
      <c r="AT1162" s="202" t="s">
        <v>191</v>
      </c>
      <c r="AU1162" s="202" t="s">
        <v>81</v>
      </c>
      <c r="AV1162" s="13" t="s">
        <v>79</v>
      </c>
      <c r="AW1162" s="13" t="s">
        <v>32</v>
      </c>
      <c r="AX1162" s="13" t="s">
        <v>71</v>
      </c>
      <c r="AY1162" s="202" t="s">
        <v>181</v>
      </c>
    </row>
    <row r="1163" spans="2:51" s="14" customFormat="1" ht="12">
      <c r="B1163" s="203"/>
      <c r="C1163" s="204"/>
      <c r="D1163" s="194" t="s">
        <v>191</v>
      </c>
      <c r="E1163" s="205" t="s">
        <v>19</v>
      </c>
      <c r="F1163" s="206" t="s">
        <v>437</v>
      </c>
      <c r="G1163" s="204"/>
      <c r="H1163" s="207">
        <v>24</v>
      </c>
      <c r="I1163" s="208"/>
      <c r="J1163" s="204"/>
      <c r="K1163" s="204"/>
      <c r="L1163" s="209"/>
      <c r="M1163" s="210"/>
      <c r="N1163" s="211"/>
      <c r="O1163" s="211"/>
      <c r="P1163" s="211"/>
      <c r="Q1163" s="211"/>
      <c r="R1163" s="211"/>
      <c r="S1163" s="211"/>
      <c r="T1163" s="212"/>
      <c r="AT1163" s="213" t="s">
        <v>191</v>
      </c>
      <c r="AU1163" s="213" t="s">
        <v>81</v>
      </c>
      <c r="AV1163" s="14" t="s">
        <v>81</v>
      </c>
      <c r="AW1163" s="14" t="s">
        <v>32</v>
      </c>
      <c r="AX1163" s="14" t="s">
        <v>71</v>
      </c>
      <c r="AY1163" s="213" t="s">
        <v>181</v>
      </c>
    </row>
    <row r="1164" spans="2:51" s="15" customFormat="1" ht="12">
      <c r="B1164" s="214"/>
      <c r="C1164" s="215"/>
      <c r="D1164" s="194" t="s">
        <v>191</v>
      </c>
      <c r="E1164" s="216" t="s">
        <v>19</v>
      </c>
      <c r="F1164" s="217" t="s">
        <v>196</v>
      </c>
      <c r="G1164" s="215"/>
      <c r="H1164" s="218">
        <v>298</v>
      </c>
      <c r="I1164" s="219"/>
      <c r="J1164" s="215"/>
      <c r="K1164" s="215"/>
      <c r="L1164" s="220"/>
      <c r="M1164" s="221"/>
      <c r="N1164" s="222"/>
      <c r="O1164" s="222"/>
      <c r="P1164" s="222"/>
      <c r="Q1164" s="222"/>
      <c r="R1164" s="222"/>
      <c r="S1164" s="222"/>
      <c r="T1164" s="223"/>
      <c r="AT1164" s="224" t="s">
        <v>191</v>
      </c>
      <c r="AU1164" s="224" t="s">
        <v>81</v>
      </c>
      <c r="AV1164" s="15" t="s">
        <v>189</v>
      </c>
      <c r="AW1164" s="15" t="s">
        <v>32</v>
      </c>
      <c r="AX1164" s="15" t="s">
        <v>79</v>
      </c>
      <c r="AY1164" s="224" t="s">
        <v>181</v>
      </c>
    </row>
    <row r="1165" spans="1:65" s="2" customFormat="1" ht="114.9" customHeight="1">
      <c r="A1165" s="34"/>
      <c r="B1165" s="35"/>
      <c r="C1165" s="225" t="s">
        <v>1457</v>
      </c>
      <c r="D1165" s="225" t="s">
        <v>199</v>
      </c>
      <c r="E1165" s="226" t="s">
        <v>1458</v>
      </c>
      <c r="F1165" s="227" t="s">
        <v>1459</v>
      </c>
      <c r="G1165" s="228" t="s">
        <v>292</v>
      </c>
      <c r="H1165" s="229">
        <v>4</v>
      </c>
      <c r="I1165" s="230"/>
      <c r="J1165" s="231">
        <f>ROUND(I1165*H1165,2)</f>
        <v>0</v>
      </c>
      <c r="K1165" s="227" t="s">
        <v>187</v>
      </c>
      <c r="L1165" s="39"/>
      <c r="M1165" s="232" t="s">
        <v>19</v>
      </c>
      <c r="N1165" s="233" t="s">
        <v>42</v>
      </c>
      <c r="O1165" s="64"/>
      <c r="P1165" s="188">
        <f>O1165*H1165</f>
        <v>0</v>
      </c>
      <c r="Q1165" s="188">
        <v>0</v>
      </c>
      <c r="R1165" s="188">
        <f>Q1165*H1165</f>
        <v>0</v>
      </c>
      <c r="S1165" s="188">
        <v>0</v>
      </c>
      <c r="T1165" s="189">
        <f>S1165*H1165</f>
        <v>0</v>
      </c>
      <c r="U1165" s="34"/>
      <c r="V1165" s="34"/>
      <c r="W1165" s="34"/>
      <c r="X1165" s="34"/>
      <c r="Y1165" s="34"/>
      <c r="Z1165" s="34"/>
      <c r="AA1165" s="34"/>
      <c r="AB1165" s="34"/>
      <c r="AC1165" s="34"/>
      <c r="AD1165" s="34"/>
      <c r="AE1165" s="34"/>
      <c r="AR1165" s="190" t="s">
        <v>189</v>
      </c>
      <c r="AT1165" s="190" t="s">
        <v>199</v>
      </c>
      <c r="AU1165" s="190" t="s">
        <v>81</v>
      </c>
      <c r="AY1165" s="17" t="s">
        <v>181</v>
      </c>
      <c r="BE1165" s="191">
        <f>IF(N1165="základní",J1165,0)</f>
        <v>0</v>
      </c>
      <c r="BF1165" s="191">
        <f>IF(N1165="snížená",J1165,0)</f>
        <v>0</v>
      </c>
      <c r="BG1165" s="191">
        <f>IF(N1165="zákl. přenesená",J1165,0)</f>
        <v>0</v>
      </c>
      <c r="BH1165" s="191">
        <f>IF(N1165="sníž. přenesená",J1165,0)</f>
        <v>0</v>
      </c>
      <c r="BI1165" s="191">
        <f>IF(N1165="nulová",J1165,0)</f>
        <v>0</v>
      </c>
      <c r="BJ1165" s="17" t="s">
        <v>79</v>
      </c>
      <c r="BK1165" s="191">
        <f>ROUND(I1165*H1165,2)</f>
        <v>0</v>
      </c>
      <c r="BL1165" s="17" t="s">
        <v>189</v>
      </c>
      <c r="BM1165" s="190" t="s">
        <v>1460</v>
      </c>
    </row>
    <row r="1166" spans="2:51" s="13" customFormat="1" ht="12">
      <c r="B1166" s="192"/>
      <c r="C1166" s="193"/>
      <c r="D1166" s="194" t="s">
        <v>191</v>
      </c>
      <c r="E1166" s="195" t="s">
        <v>19</v>
      </c>
      <c r="F1166" s="196" t="s">
        <v>1065</v>
      </c>
      <c r="G1166" s="193"/>
      <c r="H1166" s="195" t="s">
        <v>19</v>
      </c>
      <c r="I1166" s="197"/>
      <c r="J1166" s="193"/>
      <c r="K1166" s="193"/>
      <c r="L1166" s="198"/>
      <c r="M1166" s="199"/>
      <c r="N1166" s="200"/>
      <c r="O1166" s="200"/>
      <c r="P1166" s="200"/>
      <c r="Q1166" s="200"/>
      <c r="R1166" s="200"/>
      <c r="S1166" s="200"/>
      <c r="T1166" s="201"/>
      <c r="AT1166" s="202" t="s">
        <v>191</v>
      </c>
      <c r="AU1166" s="202" t="s">
        <v>81</v>
      </c>
      <c r="AV1166" s="13" t="s">
        <v>79</v>
      </c>
      <c r="AW1166" s="13" t="s">
        <v>32</v>
      </c>
      <c r="AX1166" s="13" t="s">
        <v>71</v>
      </c>
      <c r="AY1166" s="202" t="s">
        <v>181</v>
      </c>
    </row>
    <row r="1167" spans="2:51" s="14" customFormat="1" ht="12">
      <c r="B1167" s="203"/>
      <c r="C1167" s="204"/>
      <c r="D1167" s="194" t="s">
        <v>191</v>
      </c>
      <c r="E1167" s="205" t="s">
        <v>19</v>
      </c>
      <c r="F1167" s="206" t="s">
        <v>189</v>
      </c>
      <c r="G1167" s="204"/>
      <c r="H1167" s="207">
        <v>4</v>
      </c>
      <c r="I1167" s="208"/>
      <c r="J1167" s="204"/>
      <c r="K1167" s="204"/>
      <c r="L1167" s="209"/>
      <c r="M1167" s="210"/>
      <c r="N1167" s="211"/>
      <c r="O1167" s="211"/>
      <c r="P1167" s="211"/>
      <c r="Q1167" s="211"/>
      <c r="R1167" s="211"/>
      <c r="S1167" s="211"/>
      <c r="T1167" s="212"/>
      <c r="AT1167" s="213" t="s">
        <v>191</v>
      </c>
      <c r="AU1167" s="213" t="s">
        <v>81</v>
      </c>
      <c r="AV1167" s="14" t="s">
        <v>81</v>
      </c>
      <c r="AW1167" s="14" t="s">
        <v>32</v>
      </c>
      <c r="AX1167" s="14" t="s">
        <v>71</v>
      </c>
      <c r="AY1167" s="213" t="s">
        <v>181</v>
      </c>
    </row>
    <row r="1168" spans="2:51" s="15" customFormat="1" ht="12">
      <c r="B1168" s="214"/>
      <c r="C1168" s="215"/>
      <c r="D1168" s="194" t="s">
        <v>191</v>
      </c>
      <c r="E1168" s="216" t="s">
        <v>19</v>
      </c>
      <c r="F1168" s="217" t="s">
        <v>196</v>
      </c>
      <c r="G1168" s="215"/>
      <c r="H1168" s="218">
        <v>4</v>
      </c>
      <c r="I1168" s="219"/>
      <c r="J1168" s="215"/>
      <c r="K1168" s="215"/>
      <c r="L1168" s="220"/>
      <c r="M1168" s="221"/>
      <c r="N1168" s="222"/>
      <c r="O1168" s="222"/>
      <c r="P1168" s="222"/>
      <c r="Q1168" s="222"/>
      <c r="R1168" s="222"/>
      <c r="S1168" s="222"/>
      <c r="T1168" s="223"/>
      <c r="AT1168" s="224" t="s">
        <v>191</v>
      </c>
      <c r="AU1168" s="224" t="s">
        <v>81</v>
      </c>
      <c r="AV1168" s="15" t="s">
        <v>189</v>
      </c>
      <c r="AW1168" s="15" t="s">
        <v>32</v>
      </c>
      <c r="AX1168" s="15" t="s">
        <v>79</v>
      </c>
      <c r="AY1168" s="224" t="s">
        <v>181</v>
      </c>
    </row>
    <row r="1169" spans="1:65" s="2" customFormat="1" ht="90" customHeight="1">
      <c r="A1169" s="34"/>
      <c r="B1169" s="35"/>
      <c r="C1169" s="225" t="s">
        <v>1461</v>
      </c>
      <c r="D1169" s="225" t="s">
        <v>199</v>
      </c>
      <c r="E1169" s="226" t="s">
        <v>295</v>
      </c>
      <c r="F1169" s="227" t="s">
        <v>296</v>
      </c>
      <c r="G1169" s="228" t="s">
        <v>262</v>
      </c>
      <c r="H1169" s="229">
        <v>5884</v>
      </c>
      <c r="I1169" s="230"/>
      <c r="J1169" s="231">
        <f>ROUND(I1169*H1169,2)</f>
        <v>0</v>
      </c>
      <c r="K1169" s="227" t="s">
        <v>187</v>
      </c>
      <c r="L1169" s="39"/>
      <c r="M1169" s="232" t="s">
        <v>19</v>
      </c>
      <c r="N1169" s="233" t="s">
        <v>42</v>
      </c>
      <c r="O1169" s="64"/>
      <c r="P1169" s="188">
        <f>O1169*H1169</f>
        <v>0</v>
      </c>
      <c r="Q1169" s="188">
        <v>0</v>
      </c>
      <c r="R1169" s="188">
        <f>Q1169*H1169</f>
        <v>0</v>
      </c>
      <c r="S1169" s="188">
        <v>0</v>
      </c>
      <c r="T1169" s="189">
        <f>S1169*H1169</f>
        <v>0</v>
      </c>
      <c r="U1169" s="34"/>
      <c r="V1169" s="34"/>
      <c r="W1169" s="34"/>
      <c r="X1169" s="34"/>
      <c r="Y1169" s="34"/>
      <c r="Z1169" s="34"/>
      <c r="AA1169" s="34"/>
      <c r="AB1169" s="34"/>
      <c r="AC1169" s="34"/>
      <c r="AD1169" s="34"/>
      <c r="AE1169" s="34"/>
      <c r="AR1169" s="190" t="s">
        <v>189</v>
      </c>
      <c r="AT1169" s="190" t="s">
        <v>199</v>
      </c>
      <c r="AU1169" s="190" t="s">
        <v>81</v>
      </c>
      <c r="AY1169" s="17" t="s">
        <v>181</v>
      </c>
      <c r="BE1169" s="191">
        <f>IF(N1169="základní",J1169,0)</f>
        <v>0</v>
      </c>
      <c r="BF1169" s="191">
        <f>IF(N1169="snížená",J1169,0)</f>
        <v>0</v>
      </c>
      <c r="BG1169" s="191">
        <f>IF(N1169="zákl. přenesená",J1169,0)</f>
        <v>0</v>
      </c>
      <c r="BH1169" s="191">
        <f>IF(N1169="sníž. přenesená",J1169,0)</f>
        <v>0</v>
      </c>
      <c r="BI1169" s="191">
        <f>IF(N1169="nulová",J1169,0)</f>
        <v>0</v>
      </c>
      <c r="BJ1169" s="17" t="s">
        <v>79</v>
      </c>
      <c r="BK1169" s="191">
        <f>ROUND(I1169*H1169,2)</f>
        <v>0</v>
      </c>
      <c r="BL1169" s="17" t="s">
        <v>189</v>
      </c>
      <c r="BM1169" s="190" t="s">
        <v>1462</v>
      </c>
    </row>
    <row r="1170" spans="2:51" s="13" customFormat="1" ht="12">
      <c r="B1170" s="192"/>
      <c r="C1170" s="193"/>
      <c r="D1170" s="194" t="s">
        <v>191</v>
      </c>
      <c r="E1170" s="195" t="s">
        <v>19</v>
      </c>
      <c r="F1170" s="196" t="s">
        <v>1087</v>
      </c>
      <c r="G1170" s="193"/>
      <c r="H1170" s="195" t="s">
        <v>19</v>
      </c>
      <c r="I1170" s="197"/>
      <c r="J1170" s="193"/>
      <c r="K1170" s="193"/>
      <c r="L1170" s="198"/>
      <c r="M1170" s="199"/>
      <c r="N1170" s="200"/>
      <c r="O1170" s="200"/>
      <c r="P1170" s="200"/>
      <c r="Q1170" s="200"/>
      <c r="R1170" s="200"/>
      <c r="S1170" s="200"/>
      <c r="T1170" s="201"/>
      <c r="AT1170" s="202" t="s">
        <v>191</v>
      </c>
      <c r="AU1170" s="202" t="s">
        <v>81</v>
      </c>
      <c r="AV1170" s="13" t="s">
        <v>79</v>
      </c>
      <c r="AW1170" s="13" t="s">
        <v>32</v>
      </c>
      <c r="AX1170" s="13" t="s">
        <v>71</v>
      </c>
      <c r="AY1170" s="202" t="s">
        <v>181</v>
      </c>
    </row>
    <row r="1171" spans="2:51" s="14" customFormat="1" ht="12">
      <c r="B1171" s="203"/>
      <c r="C1171" s="204"/>
      <c r="D1171" s="194" t="s">
        <v>191</v>
      </c>
      <c r="E1171" s="205" t="s">
        <v>19</v>
      </c>
      <c r="F1171" s="206" t="s">
        <v>1463</v>
      </c>
      <c r="G1171" s="204"/>
      <c r="H1171" s="207">
        <v>1080</v>
      </c>
      <c r="I1171" s="208"/>
      <c r="J1171" s="204"/>
      <c r="K1171" s="204"/>
      <c r="L1171" s="209"/>
      <c r="M1171" s="210"/>
      <c r="N1171" s="211"/>
      <c r="O1171" s="211"/>
      <c r="P1171" s="211"/>
      <c r="Q1171" s="211"/>
      <c r="R1171" s="211"/>
      <c r="S1171" s="211"/>
      <c r="T1171" s="212"/>
      <c r="AT1171" s="213" t="s">
        <v>191</v>
      </c>
      <c r="AU1171" s="213" t="s">
        <v>81</v>
      </c>
      <c r="AV1171" s="14" t="s">
        <v>81</v>
      </c>
      <c r="AW1171" s="14" t="s">
        <v>32</v>
      </c>
      <c r="AX1171" s="14" t="s">
        <v>71</v>
      </c>
      <c r="AY1171" s="213" t="s">
        <v>181</v>
      </c>
    </row>
    <row r="1172" spans="2:51" s="13" customFormat="1" ht="12">
      <c r="B1172" s="192"/>
      <c r="C1172" s="193"/>
      <c r="D1172" s="194" t="s">
        <v>191</v>
      </c>
      <c r="E1172" s="195" t="s">
        <v>19</v>
      </c>
      <c r="F1172" s="196" t="s">
        <v>1464</v>
      </c>
      <c r="G1172" s="193"/>
      <c r="H1172" s="195" t="s">
        <v>19</v>
      </c>
      <c r="I1172" s="197"/>
      <c r="J1172" s="193"/>
      <c r="K1172" s="193"/>
      <c r="L1172" s="198"/>
      <c r="M1172" s="199"/>
      <c r="N1172" s="200"/>
      <c r="O1172" s="200"/>
      <c r="P1172" s="200"/>
      <c r="Q1172" s="200"/>
      <c r="R1172" s="200"/>
      <c r="S1172" s="200"/>
      <c r="T1172" s="201"/>
      <c r="AT1172" s="202" t="s">
        <v>191</v>
      </c>
      <c r="AU1172" s="202" t="s">
        <v>81</v>
      </c>
      <c r="AV1172" s="13" t="s">
        <v>79</v>
      </c>
      <c r="AW1172" s="13" t="s">
        <v>32</v>
      </c>
      <c r="AX1172" s="13" t="s">
        <v>71</v>
      </c>
      <c r="AY1172" s="202" t="s">
        <v>181</v>
      </c>
    </row>
    <row r="1173" spans="2:51" s="14" customFormat="1" ht="12">
      <c r="B1173" s="203"/>
      <c r="C1173" s="204"/>
      <c r="D1173" s="194" t="s">
        <v>191</v>
      </c>
      <c r="E1173" s="205" t="s">
        <v>19</v>
      </c>
      <c r="F1173" s="206" t="s">
        <v>1397</v>
      </c>
      <c r="G1173" s="204"/>
      <c r="H1173" s="207">
        <v>498</v>
      </c>
      <c r="I1173" s="208"/>
      <c r="J1173" s="204"/>
      <c r="K1173" s="204"/>
      <c r="L1173" s="209"/>
      <c r="M1173" s="210"/>
      <c r="N1173" s="211"/>
      <c r="O1173" s="211"/>
      <c r="P1173" s="211"/>
      <c r="Q1173" s="211"/>
      <c r="R1173" s="211"/>
      <c r="S1173" s="211"/>
      <c r="T1173" s="212"/>
      <c r="AT1173" s="213" t="s">
        <v>191</v>
      </c>
      <c r="AU1173" s="213" t="s">
        <v>81</v>
      </c>
      <c r="AV1173" s="14" t="s">
        <v>81</v>
      </c>
      <c r="AW1173" s="14" t="s">
        <v>32</v>
      </c>
      <c r="AX1173" s="14" t="s">
        <v>71</v>
      </c>
      <c r="AY1173" s="213" t="s">
        <v>181</v>
      </c>
    </row>
    <row r="1174" spans="2:51" s="13" customFormat="1" ht="12">
      <c r="B1174" s="192"/>
      <c r="C1174" s="193"/>
      <c r="D1174" s="194" t="s">
        <v>191</v>
      </c>
      <c r="E1174" s="195" t="s">
        <v>19</v>
      </c>
      <c r="F1174" s="196" t="s">
        <v>1092</v>
      </c>
      <c r="G1174" s="193"/>
      <c r="H1174" s="195" t="s">
        <v>19</v>
      </c>
      <c r="I1174" s="197"/>
      <c r="J1174" s="193"/>
      <c r="K1174" s="193"/>
      <c r="L1174" s="198"/>
      <c r="M1174" s="199"/>
      <c r="N1174" s="200"/>
      <c r="O1174" s="200"/>
      <c r="P1174" s="200"/>
      <c r="Q1174" s="200"/>
      <c r="R1174" s="200"/>
      <c r="S1174" s="200"/>
      <c r="T1174" s="201"/>
      <c r="AT1174" s="202" t="s">
        <v>191</v>
      </c>
      <c r="AU1174" s="202" t="s">
        <v>81</v>
      </c>
      <c r="AV1174" s="13" t="s">
        <v>79</v>
      </c>
      <c r="AW1174" s="13" t="s">
        <v>32</v>
      </c>
      <c r="AX1174" s="13" t="s">
        <v>71</v>
      </c>
      <c r="AY1174" s="202" t="s">
        <v>181</v>
      </c>
    </row>
    <row r="1175" spans="2:51" s="14" customFormat="1" ht="12">
      <c r="B1175" s="203"/>
      <c r="C1175" s="204"/>
      <c r="D1175" s="194" t="s">
        <v>191</v>
      </c>
      <c r="E1175" s="205" t="s">
        <v>19</v>
      </c>
      <c r="F1175" s="206" t="s">
        <v>1398</v>
      </c>
      <c r="G1175" s="204"/>
      <c r="H1175" s="207">
        <v>984</v>
      </c>
      <c r="I1175" s="208"/>
      <c r="J1175" s="204"/>
      <c r="K1175" s="204"/>
      <c r="L1175" s="209"/>
      <c r="M1175" s="210"/>
      <c r="N1175" s="211"/>
      <c r="O1175" s="211"/>
      <c r="P1175" s="211"/>
      <c r="Q1175" s="211"/>
      <c r="R1175" s="211"/>
      <c r="S1175" s="211"/>
      <c r="T1175" s="212"/>
      <c r="AT1175" s="213" t="s">
        <v>191</v>
      </c>
      <c r="AU1175" s="213" t="s">
        <v>81</v>
      </c>
      <c r="AV1175" s="14" t="s">
        <v>81</v>
      </c>
      <c r="AW1175" s="14" t="s">
        <v>32</v>
      </c>
      <c r="AX1175" s="14" t="s">
        <v>71</v>
      </c>
      <c r="AY1175" s="213" t="s">
        <v>181</v>
      </c>
    </row>
    <row r="1176" spans="2:51" s="13" customFormat="1" ht="12">
      <c r="B1176" s="192"/>
      <c r="C1176" s="193"/>
      <c r="D1176" s="194" t="s">
        <v>191</v>
      </c>
      <c r="E1176" s="195" t="s">
        <v>19</v>
      </c>
      <c r="F1176" s="196" t="s">
        <v>1017</v>
      </c>
      <c r="G1176" s="193"/>
      <c r="H1176" s="195" t="s">
        <v>19</v>
      </c>
      <c r="I1176" s="197"/>
      <c r="J1176" s="193"/>
      <c r="K1176" s="193"/>
      <c r="L1176" s="198"/>
      <c r="M1176" s="199"/>
      <c r="N1176" s="200"/>
      <c r="O1176" s="200"/>
      <c r="P1176" s="200"/>
      <c r="Q1176" s="200"/>
      <c r="R1176" s="200"/>
      <c r="S1176" s="200"/>
      <c r="T1176" s="201"/>
      <c r="AT1176" s="202" t="s">
        <v>191</v>
      </c>
      <c r="AU1176" s="202" t="s">
        <v>81</v>
      </c>
      <c r="AV1176" s="13" t="s">
        <v>79</v>
      </c>
      <c r="AW1176" s="13" t="s">
        <v>32</v>
      </c>
      <c r="AX1176" s="13" t="s">
        <v>71</v>
      </c>
      <c r="AY1176" s="202" t="s">
        <v>181</v>
      </c>
    </row>
    <row r="1177" spans="2:51" s="14" customFormat="1" ht="12">
      <c r="B1177" s="203"/>
      <c r="C1177" s="204"/>
      <c r="D1177" s="194" t="s">
        <v>191</v>
      </c>
      <c r="E1177" s="205" t="s">
        <v>19</v>
      </c>
      <c r="F1177" s="206" t="s">
        <v>1399</v>
      </c>
      <c r="G1177" s="204"/>
      <c r="H1177" s="207">
        <v>96</v>
      </c>
      <c r="I1177" s="208"/>
      <c r="J1177" s="204"/>
      <c r="K1177" s="204"/>
      <c r="L1177" s="209"/>
      <c r="M1177" s="210"/>
      <c r="N1177" s="211"/>
      <c r="O1177" s="211"/>
      <c r="P1177" s="211"/>
      <c r="Q1177" s="211"/>
      <c r="R1177" s="211"/>
      <c r="S1177" s="211"/>
      <c r="T1177" s="212"/>
      <c r="AT1177" s="213" t="s">
        <v>191</v>
      </c>
      <c r="AU1177" s="213" t="s">
        <v>81</v>
      </c>
      <c r="AV1177" s="14" t="s">
        <v>81</v>
      </c>
      <c r="AW1177" s="14" t="s">
        <v>32</v>
      </c>
      <c r="AX1177" s="14" t="s">
        <v>71</v>
      </c>
      <c r="AY1177" s="213" t="s">
        <v>181</v>
      </c>
    </row>
    <row r="1178" spans="2:51" s="13" customFormat="1" ht="12">
      <c r="B1178" s="192"/>
      <c r="C1178" s="193"/>
      <c r="D1178" s="194" t="s">
        <v>191</v>
      </c>
      <c r="E1178" s="195" t="s">
        <v>19</v>
      </c>
      <c r="F1178" s="196" t="s">
        <v>1074</v>
      </c>
      <c r="G1178" s="193"/>
      <c r="H1178" s="195" t="s">
        <v>19</v>
      </c>
      <c r="I1178" s="197"/>
      <c r="J1178" s="193"/>
      <c r="K1178" s="193"/>
      <c r="L1178" s="198"/>
      <c r="M1178" s="199"/>
      <c r="N1178" s="200"/>
      <c r="O1178" s="200"/>
      <c r="P1178" s="200"/>
      <c r="Q1178" s="200"/>
      <c r="R1178" s="200"/>
      <c r="S1178" s="200"/>
      <c r="T1178" s="201"/>
      <c r="AT1178" s="202" t="s">
        <v>191</v>
      </c>
      <c r="AU1178" s="202" t="s">
        <v>81</v>
      </c>
      <c r="AV1178" s="13" t="s">
        <v>79</v>
      </c>
      <c r="AW1178" s="13" t="s">
        <v>32</v>
      </c>
      <c r="AX1178" s="13" t="s">
        <v>71</v>
      </c>
      <c r="AY1178" s="202" t="s">
        <v>181</v>
      </c>
    </row>
    <row r="1179" spans="2:51" s="14" customFormat="1" ht="12">
      <c r="B1179" s="203"/>
      <c r="C1179" s="204"/>
      <c r="D1179" s="194" t="s">
        <v>191</v>
      </c>
      <c r="E1179" s="205" t="s">
        <v>19</v>
      </c>
      <c r="F1179" s="206" t="s">
        <v>1399</v>
      </c>
      <c r="G1179" s="204"/>
      <c r="H1179" s="207">
        <v>96</v>
      </c>
      <c r="I1179" s="208"/>
      <c r="J1179" s="204"/>
      <c r="K1179" s="204"/>
      <c r="L1179" s="209"/>
      <c r="M1179" s="210"/>
      <c r="N1179" s="211"/>
      <c r="O1179" s="211"/>
      <c r="P1179" s="211"/>
      <c r="Q1179" s="211"/>
      <c r="R1179" s="211"/>
      <c r="S1179" s="211"/>
      <c r="T1179" s="212"/>
      <c r="AT1179" s="213" t="s">
        <v>191</v>
      </c>
      <c r="AU1179" s="213" t="s">
        <v>81</v>
      </c>
      <c r="AV1179" s="14" t="s">
        <v>81</v>
      </c>
      <c r="AW1179" s="14" t="s">
        <v>32</v>
      </c>
      <c r="AX1179" s="14" t="s">
        <v>71</v>
      </c>
      <c r="AY1179" s="213" t="s">
        <v>181</v>
      </c>
    </row>
    <row r="1180" spans="2:51" s="13" customFormat="1" ht="12">
      <c r="B1180" s="192"/>
      <c r="C1180" s="193"/>
      <c r="D1180" s="194" t="s">
        <v>191</v>
      </c>
      <c r="E1180" s="195" t="s">
        <v>19</v>
      </c>
      <c r="F1180" s="196" t="s">
        <v>1097</v>
      </c>
      <c r="G1180" s="193"/>
      <c r="H1180" s="195" t="s">
        <v>19</v>
      </c>
      <c r="I1180" s="197"/>
      <c r="J1180" s="193"/>
      <c r="K1180" s="193"/>
      <c r="L1180" s="198"/>
      <c r="M1180" s="199"/>
      <c r="N1180" s="200"/>
      <c r="O1180" s="200"/>
      <c r="P1180" s="200"/>
      <c r="Q1180" s="200"/>
      <c r="R1180" s="200"/>
      <c r="S1180" s="200"/>
      <c r="T1180" s="201"/>
      <c r="AT1180" s="202" t="s">
        <v>191</v>
      </c>
      <c r="AU1180" s="202" t="s">
        <v>81</v>
      </c>
      <c r="AV1180" s="13" t="s">
        <v>79</v>
      </c>
      <c r="AW1180" s="13" t="s">
        <v>32</v>
      </c>
      <c r="AX1180" s="13" t="s">
        <v>71</v>
      </c>
      <c r="AY1180" s="202" t="s">
        <v>181</v>
      </c>
    </row>
    <row r="1181" spans="2:51" s="14" customFormat="1" ht="12">
      <c r="B1181" s="203"/>
      <c r="C1181" s="204"/>
      <c r="D1181" s="194" t="s">
        <v>191</v>
      </c>
      <c r="E1181" s="205" t="s">
        <v>19</v>
      </c>
      <c r="F1181" s="206" t="s">
        <v>1401</v>
      </c>
      <c r="G1181" s="204"/>
      <c r="H1181" s="207">
        <v>1096</v>
      </c>
      <c r="I1181" s="208"/>
      <c r="J1181" s="204"/>
      <c r="K1181" s="204"/>
      <c r="L1181" s="209"/>
      <c r="M1181" s="210"/>
      <c r="N1181" s="211"/>
      <c r="O1181" s="211"/>
      <c r="P1181" s="211"/>
      <c r="Q1181" s="211"/>
      <c r="R1181" s="211"/>
      <c r="S1181" s="211"/>
      <c r="T1181" s="212"/>
      <c r="AT1181" s="213" t="s">
        <v>191</v>
      </c>
      <c r="AU1181" s="213" t="s">
        <v>81</v>
      </c>
      <c r="AV1181" s="14" t="s">
        <v>81</v>
      </c>
      <c r="AW1181" s="14" t="s">
        <v>32</v>
      </c>
      <c r="AX1181" s="14" t="s">
        <v>71</v>
      </c>
      <c r="AY1181" s="213" t="s">
        <v>181</v>
      </c>
    </row>
    <row r="1182" spans="2:51" s="13" customFormat="1" ht="12">
      <c r="B1182" s="192"/>
      <c r="C1182" s="193"/>
      <c r="D1182" s="194" t="s">
        <v>191</v>
      </c>
      <c r="E1182" s="195" t="s">
        <v>19</v>
      </c>
      <c r="F1182" s="196" t="s">
        <v>1099</v>
      </c>
      <c r="G1182" s="193"/>
      <c r="H1182" s="195" t="s">
        <v>19</v>
      </c>
      <c r="I1182" s="197"/>
      <c r="J1182" s="193"/>
      <c r="K1182" s="193"/>
      <c r="L1182" s="198"/>
      <c r="M1182" s="199"/>
      <c r="N1182" s="200"/>
      <c r="O1182" s="200"/>
      <c r="P1182" s="200"/>
      <c r="Q1182" s="200"/>
      <c r="R1182" s="200"/>
      <c r="S1182" s="200"/>
      <c r="T1182" s="201"/>
      <c r="AT1182" s="202" t="s">
        <v>191</v>
      </c>
      <c r="AU1182" s="202" t="s">
        <v>81</v>
      </c>
      <c r="AV1182" s="13" t="s">
        <v>79</v>
      </c>
      <c r="AW1182" s="13" t="s">
        <v>32</v>
      </c>
      <c r="AX1182" s="13" t="s">
        <v>71</v>
      </c>
      <c r="AY1182" s="202" t="s">
        <v>181</v>
      </c>
    </row>
    <row r="1183" spans="2:51" s="14" customFormat="1" ht="12">
      <c r="B1183" s="203"/>
      <c r="C1183" s="204"/>
      <c r="D1183" s="194" t="s">
        <v>191</v>
      </c>
      <c r="E1183" s="205" t="s">
        <v>19</v>
      </c>
      <c r="F1183" s="206" t="s">
        <v>304</v>
      </c>
      <c r="G1183" s="204"/>
      <c r="H1183" s="207">
        <v>14</v>
      </c>
      <c r="I1183" s="208"/>
      <c r="J1183" s="204"/>
      <c r="K1183" s="204"/>
      <c r="L1183" s="209"/>
      <c r="M1183" s="210"/>
      <c r="N1183" s="211"/>
      <c r="O1183" s="211"/>
      <c r="P1183" s="211"/>
      <c r="Q1183" s="211"/>
      <c r="R1183" s="211"/>
      <c r="S1183" s="211"/>
      <c r="T1183" s="212"/>
      <c r="AT1183" s="213" t="s">
        <v>191</v>
      </c>
      <c r="AU1183" s="213" t="s">
        <v>81</v>
      </c>
      <c r="AV1183" s="14" t="s">
        <v>81</v>
      </c>
      <c r="AW1183" s="14" t="s">
        <v>32</v>
      </c>
      <c r="AX1183" s="14" t="s">
        <v>71</v>
      </c>
      <c r="AY1183" s="213" t="s">
        <v>181</v>
      </c>
    </row>
    <row r="1184" spans="2:51" s="13" customFormat="1" ht="12">
      <c r="B1184" s="192"/>
      <c r="C1184" s="193"/>
      <c r="D1184" s="194" t="s">
        <v>191</v>
      </c>
      <c r="E1184" s="195" t="s">
        <v>19</v>
      </c>
      <c r="F1184" s="196" t="s">
        <v>1029</v>
      </c>
      <c r="G1184" s="193"/>
      <c r="H1184" s="195" t="s">
        <v>19</v>
      </c>
      <c r="I1184" s="197"/>
      <c r="J1184" s="193"/>
      <c r="K1184" s="193"/>
      <c r="L1184" s="198"/>
      <c r="M1184" s="199"/>
      <c r="N1184" s="200"/>
      <c r="O1184" s="200"/>
      <c r="P1184" s="200"/>
      <c r="Q1184" s="200"/>
      <c r="R1184" s="200"/>
      <c r="S1184" s="200"/>
      <c r="T1184" s="201"/>
      <c r="AT1184" s="202" t="s">
        <v>191</v>
      </c>
      <c r="AU1184" s="202" t="s">
        <v>81</v>
      </c>
      <c r="AV1184" s="13" t="s">
        <v>79</v>
      </c>
      <c r="AW1184" s="13" t="s">
        <v>32</v>
      </c>
      <c r="AX1184" s="13" t="s">
        <v>71</v>
      </c>
      <c r="AY1184" s="202" t="s">
        <v>181</v>
      </c>
    </row>
    <row r="1185" spans="2:51" s="14" customFormat="1" ht="12">
      <c r="B1185" s="203"/>
      <c r="C1185" s="204"/>
      <c r="D1185" s="194" t="s">
        <v>191</v>
      </c>
      <c r="E1185" s="205" t="s">
        <v>19</v>
      </c>
      <c r="F1185" s="206" t="s">
        <v>1465</v>
      </c>
      <c r="G1185" s="204"/>
      <c r="H1185" s="207">
        <v>1548</v>
      </c>
      <c r="I1185" s="208"/>
      <c r="J1185" s="204"/>
      <c r="K1185" s="204"/>
      <c r="L1185" s="209"/>
      <c r="M1185" s="210"/>
      <c r="N1185" s="211"/>
      <c r="O1185" s="211"/>
      <c r="P1185" s="211"/>
      <c r="Q1185" s="211"/>
      <c r="R1185" s="211"/>
      <c r="S1185" s="211"/>
      <c r="T1185" s="212"/>
      <c r="AT1185" s="213" t="s">
        <v>191</v>
      </c>
      <c r="AU1185" s="213" t="s">
        <v>81</v>
      </c>
      <c r="AV1185" s="14" t="s">
        <v>81</v>
      </c>
      <c r="AW1185" s="14" t="s">
        <v>32</v>
      </c>
      <c r="AX1185" s="14" t="s">
        <v>71</v>
      </c>
      <c r="AY1185" s="213" t="s">
        <v>181</v>
      </c>
    </row>
    <row r="1186" spans="2:51" s="13" customFormat="1" ht="12">
      <c r="B1186" s="192"/>
      <c r="C1186" s="193"/>
      <c r="D1186" s="194" t="s">
        <v>191</v>
      </c>
      <c r="E1186" s="195" t="s">
        <v>19</v>
      </c>
      <c r="F1186" s="196" t="s">
        <v>1466</v>
      </c>
      <c r="G1186" s="193"/>
      <c r="H1186" s="195" t="s">
        <v>19</v>
      </c>
      <c r="I1186" s="197"/>
      <c r="J1186" s="193"/>
      <c r="K1186" s="193"/>
      <c r="L1186" s="198"/>
      <c r="M1186" s="199"/>
      <c r="N1186" s="200"/>
      <c r="O1186" s="200"/>
      <c r="P1186" s="200"/>
      <c r="Q1186" s="200"/>
      <c r="R1186" s="200"/>
      <c r="S1186" s="200"/>
      <c r="T1186" s="201"/>
      <c r="AT1186" s="202" t="s">
        <v>191</v>
      </c>
      <c r="AU1186" s="202" t="s">
        <v>81</v>
      </c>
      <c r="AV1186" s="13" t="s">
        <v>79</v>
      </c>
      <c r="AW1186" s="13" t="s">
        <v>32</v>
      </c>
      <c r="AX1186" s="13" t="s">
        <v>71</v>
      </c>
      <c r="AY1186" s="202" t="s">
        <v>181</v>
      </c>
    </row>
    <row r="1187" spans="2:51" s="14" customFormat="1" ht="12">
      <c r="B1187" s="203"/>
      <c r="C1187" s="204"/>
      <c r="D1187" s="194" t="s">
        <v>191</v>
      </c>
      <c r="E1187" s="205" t="s">
        <v>19</v>
      </c>
      <c r="F1187" s="206" t="s">
        <v>1467</v>
      </c>
      <c r="G1187" s="204"/>
      <c r="H1187" s="207">
        <v>198</v>
      </c>
      <c r="I1187" s="208"/>
      <c r="J1187" s="204"/>
      <c r="K1187" s="204"/>
      <c r="L1187" s="209"/>
      <c r="M1187" s="210"/>
      <c r="N1187" s="211"/>
      <c r="O1187" s="211"/>
      <c r="P1187" s="211"/>
      <c r="Q1187" s="211"/>
      <c r="R1187" s="211"/>
      <c r="S1187" s="211"/>
      <c r="T1187" s="212"/>
      <c r="AT1187" s="213" t="s">
        <v>191</v>
      </c>
      <c r="AU1187" s="213" t="s">
        <v>81</v>
      </c>
      <c r="AV1187" s="14" t="s">
        <v>81</v>
      </c>
      <c r="AW1187" s="14" t="s">
        <v>32</v>
      </c>
      <c r="AX1187" s="14" t="s">
        <v>71</v>
      </c>
      <c r="AY1187" s="213" t="s">
        <v>181</v>
      </c>
    </row>
    <row r="1188" spans="2:51" s="13" customFormat="1" ht="12">
      <c r="B1188" s="192"/>
      <c r="C1188" s="193"/>
      <c r="D1188" s="194" t="s">
        <v>191</v>
      </c>
      <c r="E1188" s="195" t="s">
        <v>19</v>
      </c>
      <c r="F1188" s="196" t="s">
        <v>1468</v>
      </c>
      <c r="G1188" s="193"/>
      <c r="H1188" s="195" t="s">
        <v>19</v>
      </c>
      <c r="I1188" s="197"/>
      <c r="J1188" s="193"/>
      <c r="K1188" s="193"/>
      <c r="L1188" s="198"/>
      <c r="M1188" s="199"/>
      <c r="N1188" s="200"/>
      <c r="O1188" s="200"/>
      <c r="P1188" s="200"/>
      <c r="Q1188" s="200"/>
      <c r="R1188" s="200"/>
      <c r="S1188" s="200"/>
      <c r="T1188" s="201"/>
      <c r="AT1188" s="202" t="s">
        <v>191</v>
      </c>
      <c r="AU1188" s="202" t="s">
        <v>81</v>
      </c>
      <c r="AV1188" s="13" t="s">
        <v>79</v>
      </c>
      <c r="AW1188" s="13" t="s">
        <v>32</v>
      </c>
      <c r="AX1188" s="13" t="s">
        <v>71</v>
      </c>
      <c r="AY1188" s="202" t="s">
        <v>181</v>
      </c>
    </row>
    <row r="1189" spans="2:51" s="14" customFormat="1" ht="12">
      <c r="B1189" s="203"/>
      <c r="C1189" s="204"/>
      <c r="D1189" s="194" t="s">
        <v>191</v>
      </c>
      <c r="E1189" s="205" t="s">
        <v>19</v>
      </c>
      <c r="F1189" s="206" t="s">
        <v>1469</v>
      </c>
      <c r="G1189" s="204"/>
      <c r="H1189" s="207">
        <v>148</v>
      </c>
      <c r="I1189" s="208"/>
      <c r="J1189" s="204"/>
      <c r="K1189" s="204"/>
      <c r="L1189" s="209"/>
      <c r="M1189" s="210"/>
      <c r="N1189" s="211"/>
      <c r="O1189" s="211"/>
      <c r="P1189" s="211"/>
      <c r="Q1189" s="211"/>
      <c r="R1189" s="211"/>
      <c r="S1189" s="211"/>
      <c r="T1189" s="212"/>
      <c r="AT1189" s="213" t="s">
        <v>191</v>
      </c>
      <c r="AU1189" s="213" t="s">
        <v>81</v>
      </c>
      <c r="AV1189" s="14" t="s">
        <v>81</v>
      </c>
      <c r="AW1189" s="14" t="s">
        <v>32</v>
      </c>
      <c r="AX1189" s="14" t="s">
        <v>71</v>
      </c>
      <c r="AY1189" s="213" t="s">
        <v>181</v>
      </c>
    </row>
    <row r="1190" spans="2:51" s="13" customFormat="1" ht="12">
      <c r="B1190" s="192"/>
      <c r="C1190" s="193"/>
      <c r="D1190" s="194" t="s">
        <v>191</v>
      </c>
      <c r="E1190" s="195" t="s">
        <v>19</v>
      </c>
      <c r="F1190" s="196" t="s">
        <v>1065</v>
      </c>
      <c r="G1190" s="193"/>
      <c r="H1190" s="195" t="s">
        <v>19</v>
      </c>
      <c r="I1190" s="197"/>
      <c r="J1190" s="193"/>
      <c r="K1190" s="193"/>
      <c r="L1190" s="198"/>
      <c r="M1190" s="199"/>
      <c r="N1190" s="200"/>
      <c r="O1190" s="200"/>
      <c r="P1190" s="200"/>
      <c r="Q1190" s="200"/>
      <c r="R1190" s="200"/>
      <c r="S1190" s="200"/>
      <c r="T1190" s="201"/>
      <c r="AT1190" s="202" t="s">
        <v>191</v>
      </c>
      <c r="AU1190" s="202" t="s">
        <v>81</v>
      </c>
      <c r="AV1190" s="13" t="s">
        <v>79</v>
      </c>
      <c r="AW1190" s="13" t="s">
        <v>32</v>
      </c>
      <c r="AX1190" s="13" t="s">
        <v>71</v>
      </c>
      <c r="AY1190" s="202" t="s">
        <v>181</v>
      </c>
    </row>
    <row r="1191" spans="2:51" s="14" customFormat="1" ht="12">
      <c r="B1191" s="203"/>
      <c r="C1191" s="204"/>
      <c r="D1191" s="194" t="s">
        <v>191</v>
      </c>
      <c r="E1191" s="205" t="s">
        <v>19</v>
      </c>
      <c r="F1191" s="206" t="s">
        <v>1470</v>
      </c>
      <c r="G1191" s="204"/>
      <c r="H1191" s="207">
        <v>126</v>
      </c>
      <c r="I1191" s="208"/>
      <c r="J1191" s="204"/>
      <c r="K1191" s="204"/>
      <c r="L1191" s="209"/>
      <c r="M1191" s="210"/>
      <c r="N1191" s="211"/>
      <c r="O1191" s="211"/>
      <c r="P1191" s="211"/>
      <c r="Q1191" s="211"/>
      <c r="R1191" s="211"/>
      <c r="S1191" s="211"/>
      <c r="T1191" s="212"/>
      <c r="AT1191" s="213" t="s">
        <v>191</v>
      </c>
      <c r="AU1191" s="213" t="s">
        <v>81</v>
      </c>
      <c r="AV1191" s="14" t="s">
        <v>81</v>
      </c>
      <c r="AW1191" s="14" t="s">
        <v>32</v>
      </c>
      <c r="AX1191" s="14" t="s">
        <v>71</v>
      </c>
      <c r="AY1191" s="213" t="s">
        <v>181</v>
      </c>
    </row>
    <row r="1192" spans="2:51" s="15" customFormat="1" ht="12">
      <c r="B1192" s="214"/>
      <c r="C1192" s="215"/>
      <c r="D1192" s="194" t="s">
        <v>191</v>
      </c>
      <c r="E1192" s="216" t="s">
        <v>19</v>
      </c>
      <c r="F1192" s="217" t="s">
        <v>196</v>
      </c>
      <c r="G1192" s="215"/>
      <c r="H1192" s="218">
        <v>5884</v>
      </c>
      <c r="I1192" s="219"/>
      <c r="J1192" s="215"/>
      <c r="K1192" s="215"/>
      <c r="L1192" s="220"/>
      <c r="M1192" s="221"/>
      <c r="N1192" s="222"/>
      <c r="O1192" s="222"/>
      <c r="P1192" s="222"/>
      <c r="Q1192" s="222"/>
      <c r="R1192" s="222"/>
      <c r="S1192" s="222"/>
      <c r="T1192" s="223"/>
      <c r="AT1192" s="224" t="s">
        <v>191</v>
      </c>
      <c r="AU1192" s="224" t="s">
        <v>81</v>
      </c>
      <c r="AV1192" s="15" t="s">
        <v>189</v>
      </c>
      <c r="AW1192" s="15" t="s">
        <v>32</v>
      </c>
      <c r="AX1192" s="15" t="s">
        <v>79</v>
      </c>
      <c r="AY1192" s="224" t="s">
        <v>181</v>
      </c>
    </row>
    <row r="1193" spans="1:65" s="2" customFormat="1" ht="90" customHeight="1">
      <c r="A1193" s="34"/>
      <c r="B1193" s="35"/>
      <c r="C1193" s="225" t="s">
        <v>1471</v>
      </c>
      <c r="D1193" s="225" t="s">
        <v>199</v>
      </c>
      <c r="E1193" s="226" t="s">
        <v>301</v>
      </c>
      <c r="F1193" s="227" t="s">
        <v>302</v>
      </c>
      <c r="G1193" s="228" t="s">
        <v>262</v>
      </c>
      <c r="H1193" s="229">
        <v>5884</v>
      </c>
      <c r="I1193" s="230"/>
      <c r="J1193" s="231">
        <f>ROUND(I1193*H1193,2)</f>
        <v>0</v>
      </c>
      <c r="K1193" s="227" t="s">
        <v>187</v>
      </c>
      <c r="L1193" s="39"/>
      <c r="M1193" s="232" t="s">
        <v>19</v>
      </c>
      <c r="N1193" s="233" t="s">
        <v>42</v>
      </c>
      <c r="O1193" s="64"/>
      <c r="P1193" s="188">
        <f>O1193*H1193</f>
        <v>0</v>
      </c>
      <c r="Q1193" s="188">
        <v>0</v>
      </c>
      <c r="R1193" s="188">
        <f>Q1193*H1193</f>
        <v>0</v>
      </c>
      <c r="S1193" s="188">
        <v>0</v>
      </c>
      <c r="T1193" s="189">
        <f>S1193*H1193</f>
        <v>0</v>
      </c>
      <c r="U1193" s="34"/>
      <c r="V1193" s="34"/>
      <c r="W1193" s="34"/>
      <c r="X1193" s="34"/>
      <c r="Y1193" s="34"/>
      <c r="Z1193" s="34"/>
      <c r="AA1193" s="34"/>
      <c r="AB1193" s="34"/>
      <c r="AC1193" s="34"/>
      <c r="AD1193" s="34"/>
      <c r="AE1193" s="34"/>
      <c r="AR1193" s="190" t="s">
        <v>189</v>
      </c>
      <c r="AT1193" s="190" t="s">
        <v>199</v>
      </c>
      <c r="AU1193" s="190" t="s">
        <v>81</v>
      </c>
      <c r="AY1193" s="17" t="s">
        <v>181</v>
      </c>
      <c r="BE1193" s="191">
        <f>IF(N1193="základní",J1193,0)</f>
        <v>0</v>
      </c>
      <c r="BF1193" s="191">
        <f>IF(N1193="snížená",J1193,0)</f>
        <v>0</v>
      </c>
      <c r="BG1193" s="191">
        <f>IF(N1193="zákl. přenesená",J1193,0)</f>
        <v>0</v>
      </c>
      <c r="BH1193" s="191">
        <f>IF(N1193="sníž. přenesená",J1193,0)</f>
        <v>0</v>
      </c>
      <c r="BI1193" s="191">
        <f>IF(N1193="nulová",J1193,0)</f>
        <v>0</v>
      </c>
      <c r="BJ1193" s="17" t="s">
        <v>79</v>
      </c>
      <c r="BK1193" s="191">
        <f>ROUND(I1193*H1193,2)</f>
        <v>0</v>
      </c>
      <c r="BL1193" s="17" t="s">
        <v>189</v>
      </c>
      <c r="BM1193" s="190" t="s">
        <v>1472</v>
      </c>
    </row>
    <row r="1194" spans="2:51" s="13" customFormat="1" ht="12">
      <c r="B1194" s="192"/>
      <c r="C1194" s="193"/>
      <c r="D1194" s="194" t="s">
        <v>191</v>
      </c>
      <c r="E1194" s="195" t="s">
        <v>19</v>
      </c>
      <c r="F1194" s="196" t="s">
        <v>1087</v>
      </c>
      <c r="G1194" s="193"/>
      <c r="H1194" s="195" t="s">
        <v>19</v>
      </c>
      <c r="I1194" s="197"/>
      <c r="J1194" s="193"/>
      <c r="K1194" s="193"/>
      <c r="L1194" s="198"/>
      <c r="M1194" s="199"/>
      <c r="N1194" s="200"/>
      <c r="O1194" s="200"/>
      <c r="P1194" s="200"/>
      <c r="Q1194" s="200"/>
      <c r="R1194" s="200"/>
      <c r="S1194" s="200"/>
      <c r="T1194" s="201"/>
      <c r="AT1194" s="202" t="s">
        <v>191</v>
      </c>
      <c r="AU1194" s="202" t="s">
        <v>81</v>
      </c>
      <c r="AV1194" s="13" t="s">
        <v>79</v>
      </c>
      <c r="AW1194" s="13" t="s">
        <v>32</v>
      </c>
      <c r="AX1194" s="13" t="s">
        <v>71</v>
      </c>
      <c r="AY1194" s="202" t="s">
        <v>181</v>
      </c>
    </row>
    <row r="1195" spans="2:51" s="14" customFormat="1" ht="12">
      <c r="B1195" s="203"/>
      <c r="C1195" s="204"/>
      <c r="D1195" s="194" t="s">
        <v>191</v>
      </c>
      <c r="E1195" s="205" t="s">
        <v>19</v>
      </c>
      <c r="F1195" s="206" t="s">
        <v>1463</v>
      </c>
      <c r="G1195" s="204"/>
      <c r="H1195" s="207">
        <v>1080</v>
      </c>
      <c r="I1195" s="208"/>
      <c r="J1195" s="204"/>
      <c r="K1195" s="204"/>
      <c r="L1195" s="209"/>
      <c r="M1195" s="210"/>
      <c r="N1195" s="211"/>
      <c r="O1195" s="211"/>
      <c r="P1195" s="211"/>
      <c r="Q1195" s="211"/>
      <c r="R1195" s="211"/>
      <c r="S1195" s="211"/>
      <c r="T1195" s="212"/>
      <c r="AT1195" s="213" t="s">
        <v>191</v>
      </c>
      <c r="AU1195" s="213" t="s">
        <v>81</v>
      </c>
      <c r="AV1195" s="14" t="s">
        <v>81</v>
      </c>
      <c r="AW1195" s="14" t="s">
        <v>32</v>
      </c>
      <c r="AX1195" s="14" t="s">
        <v>71</v>
      </c>
      <c r="AY1195" s="213" t="s">
        <v>181</v>
      </c>
    </row>
    <row r="1196" spans="2:51" s="13" customFormat="1" ht="12">
      <c r="B1196" s="192"/>
      <c r="C1196" s="193"/>
      <c r="D1196" s="194" t="s">
        <v>191</v>
      </c>
      <c r="E1196" s="195" t="s">
        <v>19</v>
      </c>
      <c r="F1196" s="196" t="s">
        <v>1464</v>
      </c>
      <c r="G1196" s="193"/>
      <c r="H1196" s="195" t="s">
        <v>19</v>
      </c>
      <c r="I1196" s="197"/>
      <c r="J1196" s="193"/>
      <c r="K1196" s="193"/>
      <c r="L1196" s="198"/>
      <c r="M1196" s="199"/>
      <c r="N1196" s="200"/>
      <c r="O1196" s="200"/>
      <c r="P1196" s="200"/>
      <c r="Q1196" s="200"/>
      <c r="R1196" s="200"/>
      <c r="S1196" s="200"/>
      <c r="T1196" s="201"/>
      <c r="AT1196" s="202" t="s">
        <v>191</v>
      </c>
      <c r="AU1196" s="202" t="s">
        <v>81</v>
      </c>
      <c r="AV1196" s="13" t="s">
        <v>79</v>
      </c>
      <c r="AW1196" s="13" t="s">
        <v>32</v>
      </c>
      <c r="AX1196" s="13" t="s">
        <v>71</v>
      </c>
      <c r="AY1196" s="202" t="s">
        <v>181</v>
      </c>
    </row>
    <row r="1197" spans="2:51" s="14" customFormat="1" ht="12">
      <c r="B1197" s="203"/>
      <c r="C1197" s="204"/>
      <c r="D1197" s="194" t="s">
        <v>191</v>
      </c>
      <c r="E1197" s="205" t="s">
        <v>19</v>
      </c>
      <c r="F1197" s="206" t="s">
        <v>1397</v>
      </c>
      <c r="G1197" s="204"/>
      <c r="H1197" s="207">
        <v>498</v>
      </c>
      <c r="I1197" s="208"/>
      <c r="J1197" s="204"/>
      <c r="K1197" s="204"/>
      <c r="L1197" s="209"/>
      <c r="M1197" s="210"/>
      <c r="N1197" s="211"/>
      <c r="O1197" s="211"/>
      <c r="P1197" s="211"/>
      <c r="Q1197" s="211"/>
      <c r="R1197" s="211"/>
      <c r="S1197" s="211"/>
      <c r="T1197" s="212"/>
      <c r="AT1197" s="213" t="s">
        <v>191</v>
      </c>
      <c r="AU1197" s="213" t="s">
        <v>81</v>
      </c>
      <c r="AV1197" s="14" t="s">
        <v>81</v>
      </c>
      <c r="AW1197" s="14" t="s">
        <v>32</v>
      </c>
      <c r="AX1197" s="14" t="s">
        <v>71</v>
      </c>
      <c r="AY1197" s="213" t="s">
        <v>181</v>
      </c>
    </row>
    <row r="1198" spans="2:51" s="13" customFormat="1" ht="12">
      <c r="B1198" s="192"/>
      <c r="C1198" s="193"/>
      <c r="D1198" s="194" t="s">
        <v>191</v>
      </c>
      <c r="E1198" s="195" t="s">
        <v>19</v>
      </c>
      <c r="F1198" s="196" t="s">
        <v>1092</v>
      </c>
      <c r="G1198" s="193"/>
      <c r="H1198" s="195" t="s">
        <v>19</v>
      </c>
      <c r="I1198" s="197"/>
      <c r="J1198" s="193"/>
      <c r="K1198" s="193"/>
      <c r="L1198" s="198"/>
      <c r="M1198" s="199"/>
      <c r="N1198" s="200"/>
      <c r="O1198" s="200"/>
      <c r="P1198" s="200"/>
      <c r="Q1198" s="200"/>
      <c r="R1198" s="200"/>
      <c r="S1198" s="200"/>
      <c r="T1198" s="201"/>
      <c r="AT1198" s="202" t="s">
        <v>191</v>
      </c>
      <c r="AU1198" s="202" t="s">
        <v>81</v>
      </c>
      <c r="AV1198" s="13" t="s">
        <v>79</v>
      </c>
      <c r="AW1198" s="13" t="s">
        <v>32</v>
      </c>
      <c r="AX1198" s="13" t="s">
        <v>71</v>
      </c>
      <c r="AY1198" s="202" t="s">
        <v>181</v>
      </c>
    </row>
    <row r="1199" spans="2:51" s="14" customFormat="1" ht="12">
      <c r="B1199" s="203"/>
      <c r="C1199" s="204"/>
      <c r="D1199" s="194" t="s">
        <v>191</v>
      </c>
      <c r="E1199" s="205" t="s">
        <v>19</v>
      </c>
      <c r="F1199" s="206" t="s">
        <v>1398</v>
      </c>
      <c r="G1199" s="204"/>
      <c r="H1199" s="207">
        <v>984</v>
      </c>
      <c r="I1199" s="208"/>
      <c r="J1199" s="204"/>
      <c r="K1199" s="204"/>
      <c r="L1199" s="209"/>
      <c r="M1199" s="210"/>
      <c r="N1199" s="211"/>
      <c r="O1199" s="211"/>
      <c r="P1199" s="211"/>
      <c r="Q1199" s="211"/>
      <c r="R1199" s="211"/>
      <c r="S1199" s="211"/>
      <c r="T1199" s="212"/>
      <c r="AT1199" s="213" t="s">
        <v>191</v>
      </c>
      <c r="AU1199" s="213" t="s">
        <v>81</v>
      </c>
      <c r="AV1199" s="14" t="s">
        <v>81</v>
      </c>
      <c r="AW1199" s="14" t="s">
        <v>32</v>
      </c>
      <c r="AX1199" s="14" t="s">
        <v>71</v>
      </c>
      <c r="AY1199" s="213" t="s">
        <v>181</v>
      </c>
    </row>
    <row r="1200" spans="2:51" s="13" customFormat="1" ht="12">
      <c r="B1200" s="192"/>
      <c r="C1200" s="193"/>
      <c r="D1200" s="194" t="s">
        <v>191</v>
      </c>
      <c r="E1200" s="195" t="s">
        <v>19</v>
      </c>
      <c r="F1200" s="196" t="s">
        <v>1017</v>
      </c>
      <c r="G1200" s="193"/>
      <c r="H1200" s="195" t="s">
        <v>19</v>
      </c>
      <c r="I1200" s="197"/>
      <c r="J1200" s="193"/>
      <c r="K1200" s="193"/>
      <c r="L1200" s="198"/>
      <c r="M1200" s="199"/>
      <c r="N1200" s="200"/>
      <c r="O1200" s="200"/>
      <c r="P1200" s="200"/>
      <c r="Q1200" s="200"/>
      <c r="R1200" s="200"/>
      <c r="S1200" s="200"/>
      <c r="T1200" s="201"/>
      <c r="AT1200" s="202" t="s">
        <v>191</v>
      </c>
      <c r="AU1200" s="202" t="s">
        <v>81</v>
      </c>
      <c r="AV1200" s="13" t="s">
        <v>79</v>
      </c>
      <c r="AW1200" s="13" t="s">
        <v>32</v>
      </c>
      <c r="AX1200" s="13" t="s">
        <v>71</v>
      </c>
      <c r="AY1200" s="202" t="s">
        <v>181</v>
      </c>
    </row>
    <row r="1201" spans="2:51" s="14" customFormat="1" ht="12">
      <c r="B1201" s="203"/>
      <c r="C1201" s="204"/>
      <c r="D1201" s="194" t="s">
        <v>191</v>
      </c>
      <c r="E1201" s="205" t="s">
        <v>19</v>
      </c>
      <c r="F1201" s="206" t="s">
        <v>1399</v>
      </c>
      <c r="G1201" s="204"/>
      <c r="H1201" s="207">
        <v>96</v>
      </c>
      <c r="I1201" s="208"/>
      <c r="J1201" s="204"/>
      <c r="K1201" s="204"/>
      <c r="L1201" s="209"/>
      <c r="M1201" s="210"/>
      <c r="N1201" s="211"/>
      <c r="O1201" s="211"/>
      <c r="P1201" s="211"/>
      <c r="Q1201" s="211"/>
      <c r="R1201" s="211"/>
      <c r="S1201" s="211"/>
      <c r="T1201" s="212"/>
      <c r="AT1201" s="213" t="s">
        <v>191</v>
      </c>
      <c r="AU1201" s="213" t="s">
        <v>81</v>
      </c>
      <c r="AV1201" s="14" t="s">
        <v>81</v>
      </c>
      <c r="AW1201" s="14" t="s">
        <v>32</v>
      </c>
      <c r="AX1201" s="14" t="s">
        <v>71</v>
      </c>
      <c r="AY1201" s="213" t="s">
        <v>181</v>
      </c>
    </row>
    <row r="1202" spans="2:51" s="13" customFormat="1" ht="12">
      <c r="B1202" s="192"/>
      <c r="C1202" s="193"/>
      <c r="D1202" s="194" t="s">
        <v>191</v>
      </c>
      <c r="E1202" s="195" t="s">
        <v>19</v>
      </c>
      <c r="F1202" s="196" t="s">
        <v>1074</v>
      </c>
      <c r="G1202" s="193"/>
      <c r="H1202" s="195" t="s">
        <v>19</v>
      </c>
      <c r="I1202" s="197"/>
      <c r="J1202" s="193"/>
      <c r="K1202" s="193"/>
      <c r="L1202" s="198"/>
      <c r="M1202" s="199"/>
      <c r="N1202" s="200"/>
      <c r="O1202" s="200"/>
      <c r="P1202" s="200"/>
      <c r="Q1202" s="200"/>
      <c r="R1202" s="200"/>
      <c r="S1202" s="200"/>
      <c r="T1202" s="201"/>
      <c r="AT1202" s="202" t="s">
        <v>191</v>
      </c>
      <c r="AU1202" s="202" t="s">
        <v>81</v>
      </c>
      <c r="AV1202" s="13" t="s">
        <v>79</v>
      </c>
      <c r="AW1202" s="13" t="s">
        <v>32</v>
      </c>
      <c r="AX1202" s="13" t="s">
        <v>71</v>
      </c>
      <c r="AY1202" s="202" t="s">
        <v>181</v>
      </c>
    </row>
    <row r="1203" spans="2:51" s="14" customFormat="1" ht="12">
      <c r="B1203" s="203"/>
      <c r="C1203" s="204"/>
      <c r="D1203" s="194" t="s">
        <v>191</v>
      </c>
      <c r="E1203" s="205" t="s">
        <v>19</v>
      </c>
      <c r="F1203" s="206" t="s">
        <v>1399</v>
      </c>
      <c r="G1203" s="204"/>
      <c r="H1203" s="207">
        <v>96</v>
      </c>
      <c r="I1203" s="208"/>
      <c r="J1203" s="204"/>
      <c r="K1203" s="204"/>
      <c r="L1203" s="209"/>
      <c r="M1203" s="210"/>
      <c r="N1203" s="211"/>
      <c r="O1203" s="211"/>
      <c r="P1203" s="211"/>
      <c r="Q1203" s="211"/>
      <c r="R1203" s="211"/>
      <c r="S1203" s="211"/>
      <c r="T1203" s="212"/>
      <c r="AT1203" s="213" t="s">
        <v>191</v>
      </c>
      <c r="AU1203" s="213" t="s">
        <v>81</v>
      </c>
      <c r="AV1203" s="14" t="s">
        <v>81</v>
      </c>
      <c r="AW1203" s="14" t="s">
        <v>32</v>
      </c>
      <c r="AX1203" s="14" t="s">
        <v>71</v>
      </c>
      <c r="AY1203" s="213" t="s">
        <v>181</v>
      </c>
    </row>
    <row r="1204" spans="2:51" s="13" customFormat="1" ht="12">
      <c r="B1204" s="192"/>
      <c r="C1204" s="193"/>
      <c r="D1204" s="194" t="s">
        <v>191</v>
      </c>
      <c r="E1204" s="195" t="s">
        <v>19</v>
      </c>
      <c r="F1204" s="196" t="s">
        <v>1097</v>
      </c>
      <c r="G1204" s="193"/>
      <c r="H1204" s="195" t="s">
        <v>19</v>
      </c>
      <c r="I1204" s="197"/>
      <c r="J1204" s="193"/>
      <c r="K1204" s="193"/>
      <c r="L1204" s="198"/>
      <c r="M1204" s="199"/>
      <c r="N1204" s="200"/>
      <c r="O1204" s="200"/>
      <c r="P1204" s="200"/>
      <c r="Q1204" s="200"/>
      <c r="R1204" s="200"/>
      <c r="S1204" s="200"/>
      <c r="T1204" s="201"/>
      <c r="AT1204" s="202" t="s">
        <v>191</v>
      </c>
      <c r="AU1204" s="202" t="s">
        <v>81</v>
      </c>
      <c r="AV1204" s="13" t="s">
        <v>79</v>
      </c>
      <c r="AW1204" s="13" t="s">
        <v>32</v>
      </c>
      <c r="AX1204" s="13" t="s">
        <v>71</v>
      </c>
      <c r="AY1204" s="202" t="s">
        <v>181</v>
      </c>
    </row>
    <row r="1205" spans="2:51" s="14" customFormat="1" ht="12">
      <c r="B1205" s="203"/>
      <c r="C1205" s="204"/>
      <c r="D1205" s="194" t="s">
        <v>191</v>
      </c>
      <c r="E1205" s="205" t="s">
        <v>19</v>
      </c>
      <c r="F1205" s="206" t="s">
        <v>1401</v>
      </c>
      <c r="G1205" s="204"/>
      <c r="H1205" s="207">
        <v>1096</v>
      </c>
      <c r="I1205" s="208"/>
      <c r="J1205" s="204"/>
      <c r="K1205" s="204"/>
      <c r="L1205" s="209"/>
      <c r="M1205" s="210"/>
      <c r="N1205" s="211"/>
      <c r="O1205" s="211"/>
      <c r="P1205" s="211"/>
      <c r="Q1205" s="211"/>
      <c r="R1205" s="211"/>
      <c r="S1205" s="211"/>
      <c r="T1205" s="212"/>
      <c r="AT1205" s="213" t="s">
        <v>191</v>
      </c>
      <c r="AU1205" s="213" t="s">
        <v>81</v>
      </c>
      <c r="AV1205" s="14" t="s">
        <v>81</v>
      </c>
      <c r="AW1205" s="14" t="s">
        <v>32</v>
      </c>
      <c r="AX1205" s="14" t="s">
        <v>71</v>
      </c>
      <c r="AY1205" s="213" t="s">
        <v>181</v>
      </c>
    </row>
    <row r="1206" spans="2:51" s="13" customFormat="1" ht="12">
      <c r="B1206" s="192"/>
      <c r="C1206" s="193"/>
      <c r="D1206" s="194" t="s">
        <v>191</v>
      </c>
      <c r="E1206" s="195" t="s">
        <v>19</v>
      </c>
      <c r="F1206" s="196" t="s">
        <v>1099</v>
      </c>
      <c r="G1206" s="193"/>
      <c r="H1206" s="195" t="s">
        <v>19</v>
      </c>
      <c r="I1206" s="197"/>
      <c r="J1206" s="193"/>
      <c r="K1206" s="193"/>
      <c r="L1206" s="198"/>
      <c r="M1206" s="199"/>
      <c r="N1206" s="200"/>
      <c r="O1206" s="200"/>
      <c r="P1206" s="200"/>
      <c r="Q1206" s="200"/>
      <c r="R1206" s="200"/>
      <c r="S1206" s="200"/>
      <c r="T1206" s="201"/>
      <c r="AT1206" s="202" t="s">
        <v>191</v>
      </c>
      <c r="AU1206" s="202" t="s">
        <v>81</v>
      </c>
      <c r="AV1206" s="13" t="s">
        <v>79</v>
      </c>
      <c r="AW1206" s="13" t="s">
        <v>32</v>
      </c>
      <c r="AX1206" s="13" t="s">
        <v>71</v>
      </c>
      <c r="AY1206" s="202" t="s">
        <v>181</v>
      </c>
    </row>
    <row r="1207" spans="2:51" s="14" customFormat="1" ht="12">
      <c r="B1207" s="203"/>
      <c r="C1207" s="204"/>
      <c r="D1207" s="194" t="s">
        <v>191</v>
      </c>
      <c r="E1207" s="205" t="s">
        <v>19</v>
      </c>
      <c r="F1207" s="206" t="s">
        <v>304</v>
      </c>
      <c r="G1207" s="204"/>
      <c r="H1207" s="207">
        <v>14</v>
      </c>
      <c r="I1207" s="208"/>
      <c r="J1207" s="204"/>
      <c r="K1207" s="204"/>
      <c r="L1207" s="209"/>
      <c r="M1207" s="210"/>
      <c r="N1207" s="211"/>
      <c r="O1207" s="211"/>
      <c r="P1207" s="211"/>
      <c r="Q1207" s="211"/>
      <c r="R1207" s="211"/>
      <c r="S1207" s="211"/>
      <c r="T1207" s="212"/>
      <c r="AT1207" s="213" t="s">
        <v>191</v>
      </c>
      <c r="AU1207" s="213" t="s">
        <v>81</v>
      </c>
      <c r="AV1207" s="14" t="s">
        <v>81</v>
      </c>
      <c r="AW1207" s="14" t="s">
        <v>32</v>
      </c>
      <c r="AX1207" s="14" t="s">
        <v>71</v>
      </c>
      <c r="AY1207" s="213" t="s">
        <v>181</v>
      </c>
    </row>
    <row r="1208" spans="2:51" s="13" customFormat="1" ht="12">
      <c r="B1208" s="192"/>
      <c r="C1208" s="193"/>
      <c r="D1208" s="194" t="s">
        <v>191</v>
      </c>
      <c r="E1208" s="195" t="s">
        <v>19</v>
      </c>
      <c r="F1208" s="196" t="s">
        <v>1029</v>
      </c>
      <c r="G1208" s="193"/>
      <c r="H1208" s="195" t="s">
        <v>19</v>
      </c>
      <c r="I1208" s="197"/>
      <c r="J1208" s="193"/>
      <c r="K1208" s="193"/>
      <c r="L1208" s="198"/>
      <c r="M1208" s="199"/>
      <c r="N1208" s="200"/>
      <c r="O1208" s="200"/>
      <c r="P1208" s="200"/>
      <c r="Q1208" s="200"/>
      <c r="R1208" s="200"/>
      <c r="S1208" s="200"/>
      <c r="T1208" s="201"/>
      <c r="AT1208" s="202" t="s">
        <v>191</v>
      </c>
      <c r="AU1208" s="202" t="s">
        <v>81</v>
      </c>
      <c r="AV1208" s="13" t="s">
        <v>79</v>
      </c>
      <c r="AW1208" s="13" t="s">
        <v>32</v>
      </c>
      <c r="AX1208" s="13" t="s">
        <v>71</v>
      </c>
      <c r="AY1208" s="202" t="s">
        <v>181</v>
      </c>
    </row>
    <row r="1209" spans="2:51" s="14" customFormat="1" ht="12">
      <c r="B1209" s="203"/>
      <c r="C1209" s="204"/>
      <c r="D1209" s="194" t="s">
        <v>191</v>
      </c>
      <c r="E1209" s="205" t="s">
        <v>19</v>
      </c>
      <c r="F1209" s="206" t="s">
        <v>1465</v>
      </c>
      <c r="G1209" s="204"/>
      <c r="H1209" s="207">
        <v>1548</v>
      </c>
      <c r="I1209" s="208"/>
      <c r="J1209" s="204"/>
      <c r="K1209" s="204"/>
      <c r="L1209" s="209"/>
      <c r="M1209" s="210"/>
      <c r="N1209" s="211"/>
      <c r="O1209" s="211"/>
      <c r="P1209" s="211"/>
      <c r="Q1209" s="211"/>
      <c r="R1209" s="211"/>
      <c r="S1209" s="211"/>
      <c r="T1209" s="212"/>
      <c r="AT1209" s="213" t="s">
        <v>191</v>
      </c>
      <c r="AU1209" s="213" t="s">
        <v>81</v>
      </c>
      <c r="AV1209" s="14" t="s">
        <v>81</v>
      </c>
      <c r="AW1209" s="14" t="s">
        <v>32</v>
      </c>
      <c r="AX1209" s="14" t="s">
        <v>71</v>
      </c>
      <c r="AY1209" s="213" t="s">
        <v>181</v>
      </c>
    </row>
    <row r="1210" spans="2:51" s="13" customFormat="1" ht="12">
      <c r="B1210" s="192"/>
      <c r="C1210" s="193"/>
      <c r="D1210" s="194" t="s">
        <v>191</v>
      </c>
      <c r="E1210" s="195" t="s">
        <v>19</v>
      </c>
      <c r="F1210" s="196" t="s">
        <v>1466</v>
      </c>
      <c r="G1210" s="193"/>
      <c r="H1210" s="195" t="s">
        <v>19</v>
      </c>
      <c r="I1210" s="197"/>
      <c r="J1210" s="193"/>
      <c r="K1210" s="193"/>
      <c r="L1210" s="198"/>
      <c r="M1210" s="199"/>
      <c r="N1210" s="200"/>
      <c r="O1210" s="200"/>
      <c r="P1210" s="200"/>
      <c r="Q1210" s="200"/>
      <c r="R1210" s="200"/>
      <c r="S1210" s="200"/>
      <c r="T1210" s="201"/>
      <c r="AT1210" s="202" t="s">
        <v>191</v>
      </c>
      <c r="AU1210" s="202" t="s">
        <v>81</v>
      </c>
      <c r="AV1210" s="13" t="s">
        <v>79</v>
      </c>
      <c r="AW1210" s="13" t="s">
        <v>32</v>
      </c>
      <c r="AX1210" s="13" t="s">
        <v>71</v>
      </c>
      <c r="AY1210" s="202" t="s">
        <v>181</v>
      </c>
    </row>
    <row r="1211" spans="2:51" s="14" customFormat="1" ht="12">
      <c r="B1211" s="203"/>
      <c r="C1211" s="204"/>
      <c r="D1211" s="194" t="s">
        <v>191</v>
      </c>
      <c r="E1211" s="205" t="s">
        <v>19</v>
      </c>
      <c r="F1211" s="206" t="s">
        <v>1467</v>
      </c>
      <c r="G1211" s="204"/>
      <c r="H1211" s="207">
        <v>198</v>
      </c>
      <c r="I1211" s="208"/>
      <c r="J1211" s="204"/>
      <c r="K1211" s="204"/>
      <c r="L1211" s="209"/>
      <c r="M1211" s="210"/>
      <c r="N1211" s="211"/>
      <c r="O1211" s="211"/>
      <c r="P1211" s="211"/>
      <c r="Q1211" s="211"/>
      <c r="R1211" s="211"/>
      <c r="S1211" s="211"/>
      <c r="T1211" s="212"/>
      <c r="AT1211" s="213" t="s">
        <v>191</v>
      </c>
      <c r="AU1211" s="213" t="s">
        <v>81</v>
      </c>
      <c r="AV1211" s="14" t="s">
        <v>81</v>
      </c>
      <c r="AW1211" s="14" t="s">
        <v>32</v>
      </c>
      <c r="AX1211" s="14" t="s">
        <v>71</v>
      </c>
      <c r="AY1211" s="213" t="s">
        <v>181</v>
      </c>
    </row>
    <row r="1212" spans="2:51" s="13" customFormat="1" ht="12">
      <c r="B1212" s="192"/>
      <c r="C1212" s="193"/>
      <c r="D1212" s="194" t="s">
        <v>191</v>
      </c>
      <c r="E1212" s="195" t="s">
        <v>19</v>
      </c>
      <c r="F1212" s="196" t="s">
        <v>1468</v>
      </c>
      <c r="G1212" s="193"/>
      <c r="H1212" s="195" t="s">
        <v>19</v>
      </c>
      <c r="I1212" s="197"/>
      <c r="J1212" s="193"/>
      <c r="K1212" s="193"/>
      <c r="L1212" s="198"/>
      <c r="M1212" s="199"/>
      <c r="N1212" s="200"/>
      <c r="O1212" s="200"/>
      <c r="P1212" s="200"/>
      <c r="Q1212" s="200"/>
      <c r="R1212" s="200"/>
      <c r="S1212" s="200"/>
      <c r="T1212" s="201"/>
      <c r="AT1212" s="202" t="s">
        <v>191</v>
      </c>
      <c r="AU1212" s="202" t="s">
        <v>81</v>
      </c>
      <c r="AV1212" s="13" t="s">
        <v>79</v>
      </c>
      <c r="AW1212" s="13" t="s">
        <v>32</v>
      </c>
      <c r="AX1212" s="13" t="s">
        <v>71</v>
      </c>
      <c r="AY1212" s="202" t="s">
        <v>181</v>
      </c>
    </row>
    <row r="1213" spans="2:51" s="14" customFormat="1" ht="12">
      <c r="B1213" s="203"/>
      <c r="C1213" s="204"/>
      <c r="D1213" s="194" t="s">
        <v>191</v>
      </c>
      <c r="E1213" s="205" t="s">
        <v>19</v>
      </c>
      <c r="F1213" s="206" t="s">
        <v>1469</v>
      </c>
      <c r="G1213" s="204"/>
      <c r="H1213" s="207">
        <v>148</v>
      </c>
      <c r="I1213" s="208"/>
      <c r="J1213" s="204"/>
      <c r="K1213" s="204"/>
      <c r="L1213" s="209"/>
      <c r="M1213" s="210"/>
      <c r="N1213" s="211"/>
      <c r="O1213" s="211"/>
      <c r="P1213" s="211"/>
      <c r="Q1213" s="211"/>
      <c r="R1213" s="211"/>
      <c r="S1213" s="211"/>
      <c r="T1213" s="212"/>
      <c r="AT1213" s="213" t="s">
        <v>191</v>
      </c>
      <c r="AU1213" s="213" t="s">
        <v>81</v>
      </c>
      <c r="AV1213" s="14" t="s">
        <v>81</v>
      </c>
      <c r="AW1213" s="14" t="s">
        <v>32</v>
      </c>
      <c r="AX1213" s="14" t="s">
        <v>71</v>
      </c>
      <c r="AY1213" s="213" t="s">
        <v>181</v>
      </c>
    </row>
    <row r="1214" spans="2:51" s="13" customFormat="1" ht="12">
      <c r="B1214" s="192"/>
      <c r="C1214" s="193"/>
      <c r="D1214" s="194" t="s">
        <v>191</v>
      </c>
      <c r="E1214" s="195" t="s">
        <v>19</v>
      </c>
      <c r="F1214" s="196" t="s">
        <v>1065</v>
      </c>
      <c r="G1214" s="193"/>
      <c r="H1214" s="195" t="s">
        <v>19</v>
      </c>
      <c r="I1214" s="197"/>
      <c r="J1214" s="193"/>
      <c r="K1214" s="193"/>
      <c r="L1214" s="198"/>
      <c r="M1214" s="199"/>
      <c r="N1214" s="200"/>
      <c r="O1214" s="200"/>
      <c r="P1214" s="200"/>
      <c r="Q1214" s="200"/>
      <c r="R1214" s="200"/>
      <c r="S1214" s="200"/>
      <c r="T1214" s="201"/>
      <c r="AT1214" s="202" t="s">
        <v>191</v>
      </c>
      <c r="AU1214" s="202" t="s">
        <v>81</v>
      </c>
      <c r="AV1214" s="13" t="s">
        <v>79</v>
      </c>
      <c r="AW1214" s="13" t="s">
        <v>32</v>
      </c>
      <c r="AX1214" s="13" t="s">
        <v>71</v>
      </c>
      <c r="AY1214" s="202" t="s">
        <v>181</v>
      </c>
    </row>
    <row r="1215" spans="2:51" s="14" customFormat="1" ht="12">
      <c r="B1215" s="203"/>
      <c r="C1215" s="204"/>
      <c r="D1215" s="194" t="s">
        <v>191</v>
      </c>
      <c r="E1215" s="205" t="s">
        <v>19</v>
      </c>
      <c r="F1215" s="206" t="s">
        <v>1470</v>
      </c>
      <c r="G1215" s="204"/>
      <c r="H1215" s="207">
        <v>126</v>
      </c>
      <c r="I1215" s="208"/>
      <c r="J1215" s="204"/>
      <c r="K1215" s="204"/>
      <c r="L1215" s="209"/>
      <c r="M1215" s="210"/>
      <c r="N1215" s="211"/>
      <c r="O1215" s="211"/>
      <c r="P1215" s="211"/>
      <c r="Q1215" s="211"/>
      <c r="R1215" s="211"/>
      <c r="S1215" s="211"/>
      <c r="T1215" s="212"/>
      <c r="AT1215" s="213" t="s">
        <v>191</v>
      </c>
      <c r="AU1215" s="213" t="s">
        <v>81</v>
      </c>
      <c r="AV1215" s="14" t="s">
        <v>81</v>
      </c>
      <c r="AW1215" s="14" t="s">
        <v>32</v>
      </c>
      <c r="AX1215" s="14" t="s">
        <v>71</v>
      </c>
      <c r="AY1215" s="213" t="s">
        <v>181</v>
      </c>
    </row>
    <row r="1216" spans="2:51" s="15" customFormat="1" ht="12">
      <c r="B1216" s="214"/>
      <c r="C1216" s="215"/>
      <c r="D1216" s="194" t="s">
        <v>191</v>
      </c>
      <c r="E1216" s="216" t="s">
        <v>19</v>
      </c>
      <c r="F1216" s="217" t="s">
        <v>196</v>
      </c>
      <c r="G1216" s="215"/>
      <c r="H1216" s="218">
        <v>5884</v>
      </c>
      <c r="I1216" s="219"/>
      <c r="J1216" s="215"/>
      <c r="K1216" s="215"/>
      <c r="L1216" s="220"/>
      <c r="M1216" s="221"/>
      <c r="N1216" s="222"/>
      <c r="O1216" s="222"/>
      <c r="P1216" s="222"/>
      <c r="Q1216" s="222"/>
      <c r="R1216" s="222"/>
      <c r="S1216" s="222"/>
      <c r="T1216" s="223"/>
      <c r="AT1216" s="224" t="s">
        <v>191</v>
      </c>
      <c r="AU1216" s="224" t="s">
        <v>81</v>
      </c>
      <c r="AV1216" s="15" t="s">
        <v>189</v>
      </c>
      <c r="AW1216" s="15" t="s">
        <v>32</v>
      </c>
      <c r="AX1216" s="15" t="s">
        <v>79</v>
      </c>
      <c r="AY1216" s="224" t="s">
        <v>181</v>
      </c>
    </row>
    <row r="1217" spans="1:65" s="2" customFormat="1" ht="142.2" customHeight="1">
      <c r="A1217" s="34"/>
      <c r="B1217" s="35"/>
      <c r="C1217" s="225" t="s">
        <v>1473</v>
      </c>
      <c r="D1217" s="225" t="s">
        <v>199</v>
      </c>
      <c r="E1217" s="226" t="s">
        <v>200</v>
      </c>
      <c r="F1217" s="227" t="s">
        <v>201</v>
      </c>
      <c r="G1217" s="228" t="s">
        <v>202</v>
      </c>
      <c r="H1217" s="229">
        <v>9.92</v>
      </c>
      <c r="I1217" s="230"/>
      <c r="J1217" s="231">
        <f>ROUND(I1217*H1217,2)</f>
        <v>0</v>
      </c>
      <c r="K1217" s="227" t="s">
        <v>187</v>
      </c>
      <c r="L1217" s="39"/>
      <c r="M1217" s="232" t="s">
        <v>19</v>
      </c>
      <c r="N1217" s="233" t="s">
        <v>42</v>
      </c>
      <c r="O1217" s="64"/>
      <c r="P1217" s="188">
        <f>O1217*H1217</f>
        <v>0</v>
      </c>
      <c r="Q1217" s="188">
        <v>0</v>
      </c>
      <c r="R1217" s="188">
        <f>Q1217*H1217</f>
        <v>0</v>
      </c>
      <c r="S1217" s="188">
        <v>0</v>
      </c>
      <c r="T1217" s="189">
        <f>S1217*H1217</f>
        <v>0</v>
      </c>
      <c r="U1217" s="34"/>
      <c r="V1217" s="34"/>
      <c r="W1217" s="34"/>
      <c r="X1217" s="34"/>
      <c r="Y1217" s="34"/>
      <c r="Z1217" s="34"/>
      <c r="AA1217" s="34"/>
      <c r="AB1217" s="34"/>
      <c r="AC1217" s="34"/>
      <c r="AD1217" s="34"/>
      <c r="AE1217" s="34"/>
      <c r="AR1217" s="190" t="s">
        <v>189</v>
      </c>
      <c r="AT1217" s="190" t="s">
        <v>199</v>
      </c>
      <c r="AU1217" s="190" t="s">
        <v>81</v>
      </c>
      <c r="AY1217" s="17" t="s">
        <v>181</v>
      </c>
      <c r="BE1217" s="191">
        <f>IF(N1217="základní",J1217,0)</f>
        <v>0</v>
      </c>
      <c r="BF1217" s="191">
        <f>IF(N1217="snížená",J1217,0)</f>
        <v>0</v>
      </c>
      <c r="BG1217" s="191">
        <f>IF(N1217="zákl. přenesená",J1217,0)</f>
        <v>0</v>
      </c>
      <c r="BH1217" s="191">
        <f>IF(N1217="sníž. přenesená",J1217,0)</f>
        <v>0</v>
      </c>
      <c r="BI1217" s="191">
        <f>IF(N1217="nulová",J1217,0)</f>
        <v>0</v>
      </c>
      <c r="BJ1217" s="17" t="s">
        <v>79</v>
      </c>
      <c r="BK1217" s="191">
        <f>ROUND(I1217*H1217,2)</f>
        <v>0</v>
      </c>
      <c r="BL1217" s="17" t="s">
        <v>189</v>
      </c>
      <c r="BM1217" s="190" t="s">
        <v>1474</v>
      </c>
    </row>
    <row r="1218" spans="1:47" s="2" customFormat="1" ht="19.2">
      <c r="A1218" s="34"/>
      <c r="B1218" s="35"/>
      <c r="C1218" s="36"/>
      <c r="D1218" s="194" t="s">
        <v>204</v>
      </c>
      <c r="E1218" s="36"/>
      <c r="F1218" s="234" t="s">
        <v>205</v>
      </c>
      <c r="G1218" s="36"/>
      <c r="H1218" s="36"/>
      <c r="I1218" s="235"/>
      <c r="J1218" s="36"/>
      <c r="K1218" s="36"/>
      <c r="L1218" s="39"/>
      <c r="M1218" s="236"/>
      <c r="N1218" s="237"/>
      <c r="O1218" s="64"/>
      <c r="P1218" s="64"/>
      <c r="Q1218" s="64"/>
      <c r="R1218" s="64"/>
      <c r="S1218" s="64"/>
      <c r="T1218" s="65"/>
      <c r="U1218" s="34"/>
      <c r="V1218" s="34"/>
      <c r="W1218" s="34"/>
      <c r="X1218" s="34"/>
      <c r="Y1218" s="34"/>
      <c r="Z1218" s="34"/>
      <c r="AA1218" s="34"/>
      <c r="AB1218" s="34"/>
      <c r="AC1218" s="34"/>
      <c r="AD1218" s="34"/>
      <c r="AE1218" s="34"/>
      <c r="AT1218" s="17" t="s">
        <v>204</v>
      </c>
      <c r="AU1218" s="17" t="s">
        <v>81</v>
      </c>
    </row>
    <row r="1219" spans="2:51" s="13" customFormat="1" ht="20.4">
      <c r="B1219" s="192"/>
      <c r="C1219" s="193"/>
      <c r="D1219" s="194" t="s">
        <v>191</v>
      </c>
      <c r="E1219" s="195" t="s">
        <v>19</v>
      </c>
      <c r="F1219" s="196" t="s">
        <v>1475</v>
      </c>
      <c r="G1219" s="193"/>
      <c r="H1219" s="195" t="s">
        <v>19</v>
      </c>
      <c r="I1219" s="197"/>
      <c r="J1219" s="193"/>
      <c r="K1219" s="193"/>
      <c r="L1219" s="198"/>
      <c r="M1219" s="199"/>
      <c r="N1219" s="200"/>
      <c r="O1219" s="200"/>
      <c r="P1219" s="200"/>
      <c r="Q1219" s="200"/>
      <c r="R1219" s="200"/>
      <c r="S1219" s="200"/>
      <c r="T1219" s="201"/>
      <c r="AT1219" s="202" t="s">
        <v>191</v>
      </c>
      <c r="AU1219" s="202" t="s">
        <v>81</v>
      </c>
      <c r="AV1219" s="13" t="s">
        <v>79</v>
      </c>
      <c r="AW1219" s="13" t="s">
        <v>32</v>
      </c>
      <c r="AX1219" s="13" t="s">
        <v>71</v>
      </c>
      <c r="AY1219" s="202" t="s">
        <v>181</v>
      </c>
    </row>
    <row r="1220" spans="2:51" s="14" customFormat="1" ht="12">
      <c r="B1220" s="203"/>
      <c r="C1220" s="204"/>
      <c r="D1220" s="194" t="s">
        <v>191</v>
      </c>
      <c r="E1220" s="205" t="s">
        <v>19</v>
      </c>
      <c r="F1220" s="206" t="s">
        <v>1476</v>
      </c>
      <c r="G1220" s="204"/>
      <c r="H1220" s="207">
        <v>7.42</v>
      </c>
      <c r="I1220" s="208"/>
      <c r="J1220" s="204"/>
      <c r="K1220" s="204"/>
      <c r="L1220" s="209"/>
      <c r="M1220" s="210"/>
      <c r="N1220" s="211"/>
      <c r="O1220" s="211"/>
      <c r="P1220" s="211"/>
      <c r="Q1220" s="211"/>
      <c r="R1220" s="211"/>
      <c r="S1220" s="211"/>
      <c r="T1220" s="212"/>
      <c r="AT1220" s="213" t="s">
        <v>191</v>
      </c>
      <c r="AU1220" s="213" t="s">
        <v>81</v>
      </c>
      <c r="AV1220" s="14" t="s">
        <v>81</v>
      </c>
      <c r="AW1220" s="14" t="s">
        <v>32</v>
      </c>
      <c r="AX1220" s="14" t="s">
        <v>71</v>
      </c>
      <c r="AY1220" s="213" t="s">
        <v>181</v>
      </c>
    </row>
    <row r="1221" spans="2:51" s="14" customFormat="1" ht="20.4">
      <c r="B1221" s="203"/>
      <c r="C1221" s="204"/>
      <c r="D1221" s="194" t="s">
        <v>191</v>
      </c>
      <c r="E1221" s="205" t="s">
        <v>19</v>
      </c>
      <c r="F1221" s="206" t="s">
        <v>1477</v>
      </c>
      <c r="G1221" s="204"/>
      <c r="H1221" s="207">
        <v>2.5</v>
      </c>
      <c r="I1221" s="208"/>
      <c r="J1221" s="204"/>
      <c r="K1221" s="204"/>
      <c r="L1221" s="209"/>
      <c r="M1221" s="210"/>
      <c r="N1221" s="211"/>
      <c r="O1221" s="211"/>
      <c r="P1221" s="211"/>
      <c r="Q1221" s="211"/>
      <c r="R1221" s="211"/>
      <c r="S1221" s="211"/>
      <c r="T1221" s="212"/>
      <c r="AT1221" s="213" t="s">
        <v>191</v>
      </c>
      <c r="AU1221" s="213" t="s">
        <v>81</v>
      </c>
      <c r="AV1221" s="14" t="s">
        <v>81</v>
      </c>
      <c r="AW1221" s="14" t="s">
        <v>32</v>
      </c>
      <c r="AX1221" s="14" t="s">
        <v>71</v>
      </c>
      <c r="AY1221" s="213" t="s">
        <v>181</v>
      </c>
    </row>
    <row r="1222" spans="2:51" s="15" customFormat="1" ht="12">
      <c r="B1222" s="214"/>
      <c r="C1222" s="215"/>
      <c r="D1222" s="194" t="s">
        <v>191</v>
      </c>
      <c r="E1222" s="216" t="s">
        <v>19</v>
      </c>
      <c r="F1222" s="217" t="s">
        <v>196</v>
      </c>
      <c r="G1222" s="215"/>
      <c r="H1222" s="218">
        <v>9.92</v>
      </c>
      <c r="I1222" s="219"/>
      <c r="J1222" s="215"/>
      <c r="K1222" s="215"/>
      <c r="L1222" s="220"/>
      <c r="M1222" s="221"/>
      <c r="N1222" s="222"/>
      <c r="O1222" s="222"/>
      <c r="P1222" s="222"/>
      <c r="Q1222" s="222"/>
      <c r="R1222" s="222"/>
      <c r="S1222" s="222"/>
      <c r="T1222" s="223"/>
      <c r="AT1222" s="224" t="s">
        <v>191</v>
      </c>
      <c r="AU1222" s="224" t="s">
        <v>81</v>
      </c>
      <c r="AV1222" s="15" t="s">
        <v>189</v>
      </c>
      <c r="AW1222" s="15" t="s">
        <v>32</v>
      </c>
      <c r="AX1222" s="15" t="s">
        <v>79</v>
      </c>
      <c r="AY1222" s="224" t="s">
        <v>181</v>
      </c>
    </row>
    <row r="1223" spans="1:65" s="2" customFormat="1" ht="142.2" customHeight="1">
      <c r="A1223" s="34"/>
      <c r="B1223" s="35"/>
      <c r="C1223" s="225" t="s">
        <v>1478</v>
      </c>
      <c r="D1223" s="225" t="s">
        <v>199</v>
      </c>
      <c r="E1223" s="226" t="s">
        <v>1479</v>
      </c>
      <c r="F1223" s="227" t="s">
        <v>1480</v>
      </c>
      <c r="G1223" s="228" t="s">
        <v>262</v>
      </c>
      <c r="H1223" s="229">
        <v>2395.64</v>
      </c>
      <c r="I1223" s="230"/>
      <c r="J1223" s="231">
        <f>ROUND(I1223*H1223,2)</f>
        <v>0</v>
      </c>
      <c r="K1223" s="227" t="s">
        <v>187</v>
      </c>
      <c r="L1223" s="39"/>
      <c r="M1223" s="232" t="s">
        <v>19</v>
      </c>
      <c r="N1223" s="233" t="s">
        <v>42</v>
      </c>
      <c r="O1223" s="64"/>
      <c r="P1223" s="188">
        <f>O1223*H1223</f>
        <v>0</v>
      </c>
      <c r="Q1223" s="188">
        <v>0</v>
      </c>
      <c r="R1223" s="188">
        <f>Q1223*H1223</f>
        <v>0</v>
      </c>
      <c r="S1223" s="188">
        <v>0</v>
      </c>
      <c r="T1223" s="189">
        <f>S1223*H1223</f>
        <v>0</v>
      </c>
      <c r="U1223" s="34"/>
      <c r="V1223" s="34"/>
      <c r="W1223" s="34"/>
      <c r="X1223" s="34"/>
      <c r="Y1223" s="34"/>
      <c r="Z1223" s="34"/>
      <c r="AA1223" s="34"/>
      <c r="AB1223" s="34"/>
      <c r="AC1223" s="34"/>
      <c r="AD1223" s="34"/>
      <c r="AE1223" s="34"/>
      <c r="AR1223" s="190" t="s">
        <v>189</v>
      </c>
      <c r="AT1223" s="190" t="s">
        <v>199</v>
      </c>
      <c r="AU1223" s="190" t="s">
        <v>81</v>
      </c>
      <c r="AY1223" s="17" t="s">
        <v>181</v>
      </c>
      <c r="BE1223" s="191">
        <f>IF(N1223="základní",J1223,0)</f>
        <v>0</v>
      </c>
      <c r="BF1223" s="191">
        <f>IF(N1223="snížená",J1223,0)</f>
        <v>0</v>
      </c>
      <c r="BG1223" s="191">
        <f>IF(N1223="zákl. přenesená",J1223,0)</f>
        <v>0</v>
      </c>
      <c r="BH1223" s="191">
        <f>IF(N1223="sníž. přenesená",J1223,0)</f>
        <v>0</v>
      </c>
      <c r="BI1223" s="191">
        <f>IF(N1223="nulová",J1223,0)</f>
        <v>0</v>
      </c>
      <c r="BJ1223" s="17" t="s">
        <v>79</v>
      </c>
      <c r="BK1223" s="191">
        <f>ROUND(I1223*H1223,2)</f>
        <v>0</v>
      </c>
      <c r="BL1223" s="17" t="s">
        <v>189</v>
      </c>
      <c r="BM1223" s="190" t="s">
        <v>1481</v>
      </c>
    </row>
    <row r="1224" spans="1:47" s="2" customFormat="1" ht="19.2">
      <c r="A1224" s="34"/>
      <c r="B1224" s="35"/>
      <c r="C1224" s="36"/>
      <c r="D1224" s="194" t="s">
        <v>204</v>
      </c>
      <c r="E1224" s="36"/>
      <c r="F1224" s="234" t="s">
        <v>274</v>
      </c>
      <c r="G1224" s="36"/>
      <c r="H1224" s="36"/>
      <c r="I1224" s="235"/>
      <c r="J1224" s="36"/>
      <c r="K1224" s="36"/>
      <c r="L1224" s="39"/>
      <c r="M1224" s="236"/>
      <c r="N1224" s="237"/>
      <c r="O1224" s="64"/>
      <c r="P1224" s="64"/>
      <c r="Q1224" s="64"/>
      <c r="R1224" s="64"/>
      <c r="S1224" s="64"/>
      <c r="T1224" s="65"/>
      <c r="U1224" s="34"/>
      <c r="V1224" s="34"/>
      <c r="W1224" s="34"/>
      <c r="X1224" s="34"/>
      <c r="Y1224" s="34"/>
      <c r="Z1224" s="34"/>
      <c r="AA1224" s="34"/>
      <c r="AB1224" s="34"/>
      <c r="AC1224" s="34"/>
      <c r="AD1224" s="34"/>
      <c r="AE1224" s="34"/>
      <c r="AT1224" s="17" t="s">
        <v>204</v>
      </c>
      <c r="AU1224" s="17" t="s">
        <v>81</v>
      </c>
    </row>
    <row r="1225" spans="2:51" s="13" customFormat="1" ht="30.6">
      <c r="B1225" s="192"/>
      <c r="C1225" s="193"/>
      <c r="D1225" s="194" t="s">
        <v>191</v>
      </c>
      <c r="E1225" s="195" t="s">
        <v>19</v>
      </c>
      <c r="F1225" s="196" t="s">
        <v>1482</v>
      </c>
      <c r="G1225" s="193"/>
      <c r="H1225" s="195" t="s">
        <v>19</v>
      </c>
      <c r="I1225" s="197"/>
      <c r="J1225" s="193"/>
      <c r="K1225" s="193"/>
      <c r="L1225" s="198"/>
      <c r="M1225" s="199"/>
      <c r="N1225" s="200"/>
      <c r="O1225" s="200"/>
      <c r="P1225" s="200"/>
      <c r="Q1225" s="200"/>
      <c r="R1225" s="200"/>
      <c r="S1225" s="200"/>
      <c r="T1225" s="201"/>
      <c r="AT1225" s="202" t="s">
        <v>191</v>
      </c>
      <c r="AU1225" s="202" t="s">
        <v>81</v>
      </c>
      <c r="AV1225" s="13" t="s">
        <v>79</v>
      </c>
      <c r="AW1225" s="13" t="s">
        <v>32</v>
      </c>
      <c r="AX1225" s="13" t="s">
        <v>71</v>
      </c>
      <c r="AY1225" s="202" t="s">
        <v>181</v>
      </c>
    </row>
    <row r="1226" spans="2:51" s="14" customFormat="1" ht="30.6">
      <c r="B1226" s="203"/>
      <c r="C1226" s="204"/>
      <c r="D1226" s="194" t="s">
        <v>191</v>
      </c>
      <c r="E1226" s="205" t="s">
        <v>19</v>
      </c>
      <c r="F1226" s="206" t="s">
        <v>1483</v>
      </c>
      <c r="G1226" s="204"/>
      <c r="H1226" s="207">
        <v>1383.14</v>
      </c>
      <c r="I1226" s="208"/>
      <c r="J1226" s="204"/>
      <c r="K1226" s="204"/>
      <c r="L1226" s="209"/>
      <c r="M1226" s="210"/>
      <c r="N1226" s="211"/>
      <c r="O1226" s="211"/>
      <c r="P1226" s="211"/>
      <c r="Q1226" s="211"/>
      <c r="R1226" s="211"/>
      <c r="S1226" s="211"/>
      <c r="T1226" s="212"/>
      <c r="AT1226" s="213" t="s">
        <v>191</v>
      </c>
      <c r="AU1226" s="213" t="s">
        <v>81</v>
      </c>
      <c r="AV1226" s="14" t="s">
        <v>81</v>
      </c>
      <c r="AW1226" s="14" t="s">
        <v>32</v>
      </c>
      <c r="AX1226" s="14" t="s">
        <v>71</v>
      </c>
      <c r="AY1226" s="213" t="s">
        <v>181</v>
      </c>
    </row>
    <row r="1227" spans="2:51" s="13" customFormat="1" ht="12">
      <c r="B1227" s="192"/>
      <c r="C1227" s="193"/>
      <c r="D1227" s="194" t="s">
        <v>191</v>
      </c>
      <c r="E1227" s="195" t="s">
        <v>19</v>
      </c>
      <c r="F1227" s="196" t="s">
        <v>1484</v>
      </c>
      <c r="G1227" s="193"/>
      <c r="H1227" s="195" t="s">
        <v>19</v>
      </c>
      <c r="I1227" s="197"/>
      <c r="J1227" s="193"/>
      <c r="K1227" s="193"/>
      <c r="L1227" s="198"/>
      <c r="M1227" s="199"/>
      <c r="N1227" s="200"/>
      <c r="O1227" s="200"/>
      <c r="P1227" s="200"/>
      <c r="Q1227" s="200"/>
      <c r="R1227" s="200"/>
      <c r="S1227" s="200"/>
      <c r="T1227" s="201"/>
      <c r="AT1227" s="202" t="s">
        <v>191</v>
      </c>
      <c r="AU1227" s="202" t="s">
        <v>81</v>
      </c>
      <c r="AV1227" s="13" t="s">
        <v>79</v>
      </c>
      <c r="AW1227" s="13" t="s">
        <v>32</v>
      </c>
      <c r="AX1227" s="13" t="s">
        <v>71</v>
      </c>
      <c r="AY1227" s="202" t="s">
        <v>181</v>
      </c>
    </row>
    <row r="1228" spans="2:51" s="14" customFormat="1" ht="12">
      <c r="B1228" s="203"/>
      <c r="C1228" s="204"/>
      <c r="D1228" s="194" t="s">
        <v>191</v>
      </c>
      <c r="E1228" s="205" t="s">
        <v>19</v>
      </c>
      <c r="F1228" s="206" t="s">
        <v>1485</v>
      </c>
      <c r="G1228" s="204"/>
      <c r="H1228" s="207">
        <v>372.5</v>
      </c>
      <c r="I1228" s="208"/>
      <c r="J1228" s="204"/>
      <c r="K1228" s="204"/>
      <c r="L1228" s="209"/>
      <c r="M1228" s="210"/>
      <c r="N1228" s="211"/>
      <c r="O1228" s="211"/>
      <c r="P1228" s="211"/>
      <c r="Q1228" s="211"/>
      <c r="R1228" s="211"/>
      <c r="S1228" s="211"/>
      <c r="T1228" s="212"/>
      <c r="AT1228" s="213" t="s">
        <v>191</v>
      </c>
      <c r="AU1228" s="213" t="s">
        <v>81</v>
      </c>
      <c r="AV1228" s="14" t="s">
        <v>81</v>
      </c>
      <c r="AW1228" s="14" t="s">
        <v>32</v>
      </c>
      <c r="AX1228" s="14" t="s">
        <v>71</v>
      </c>
      <c r="AY1228" s="213" t="s">
        <v>181</v>
      </c>
    </row>
    <row r="1229" spans="2:51" s="13" customFormat="1" ht="12">
      <c r="B1229" s="192"/>
      <c r="C1229" s="193"/>
      <c r="D1229" s="194" t="s">
        <v>191</v>
      </c>
      <c r="E1229" s="195" t="s">
        <v>19</v>
      </c>
      <c r="F1229" s="196" t="s">
        <v>1303</v>
      </c>
      <c r="G1229" s="193"/>
      <c r="H1229" s="195" t="s">
        <v>19</v>
      </c>
      <c r="I1229" s="197"/>
      <c r="J1229" s="193"/>
      <c r="K1229" s="193"/>
      <c r="L1229" s="198"/>
      <c r="M1229" s="199"/>
      <c r="N1229" s="200"/>
      <c r="O1229" s="200"/>
      <c r="P1229" s="200"/>
      <c r="Q1229" s="200"/>
      <c r="R1229" s="200"/>
      <c r="S1229" s="200"/>
      <c r="T1229" s="201"/>
      <c r="AT1229" s="202" t="s">
        <v>191</v>
      </c>
      <c r="AU1229" s="202" t="s">
        <v>81</v>
      </c>
      <c r="AV1229" s="13" t="s">
        <v>79</v>
      </c>
      <c r="AW1229" s="13" t="s">
        <v>32</v>
      </c>
      <c r="AX1229" s="13" t="s">
        <v>71</v>
      </c>
      <c r="AY1229" s="202" t="s">
        <v>181</v>
      </c>
    </row>
    <row r="1230" spans="2:51" s="14" customFormat="1" ht="12">
      <c r="B1230" s="203"/>
      <c r="C1230" s="204"/>
      <c r="D1230" s="194" t="s">
        <v>191</v>
      </c>
      <c r="E1230" s="205" t="s">
        <v>19</v>
      </c>
      <c r="F1230" s="206" t="s">
        <v>1486</v>
      </c>
      <c r="G1230" s="204"/>
      <c r="H1230" s="207">
        <v>640</v>
      </c>
      <c r="I1230" s="208"/>
      <c r="J1230" s="204"/>
      <c r="K1230" s="204"/>
      <c r="L1230" s="209"/>
      <c r="M1230" s="210"/>
      <c r="N1230" s="211"/>
      <c r="O1230" s="211"/>
      <c r="P1230" s="211"/>
      <c r="Q1230" s="211"/>
      <c r="R1230" s="211"/>
      <c r="S1230" s="211"/>
      <c r="T1230" s="212"/>
      <c r="AT1230" s="213" t="s">
        <v>191</v>
      </c>
      <c r="AU1230" s="213" t="s">
        <v>81</v>
      </c>
      <c r="AV1230" s="14" t="s">
        <v>81</v>
      </c>
      <c r="AW1230" s="14" t="s">
        <v>32</v>
      </c>
      <c r="AX1230" s="14" t="s">
        <v>71</v>
      </c>
      <c r="AY1230" s="213" t="s">
        <v>181</v>
      </c>
    </row>
    <row r="1231" spans="2:51" s="15" customFormat="1" ht="12">
      <c r="B1231" s="214"/>
      <c r="C1231" s="215"/>
      <c r="D1231" s="194" t="s">
        <v>191</v>
      </c>
      <c r="E1231" s="216" t="s">
        <v>19</v>
      </c>
      <c r="F1231" s="217" t="s">
        <v>196</v>
      </c>
      <c r="G1231" s="215"/>
      <c r="H1231" s="218">
        <v>2395.64</v>
      </c>
      <c r="I1231" s="219"/>
      <c r="J1231" s="215"/>
      <c r="K1231" s="215"/>
      <c r="L1231" s="220"/>
      <c r="M1231" s="221"/>
      <c r="N1231" s="222"/>
      <c r="O1231" s="222"/>
      <c r="P1231" s="222"/>
      <c r="Q1231" s="222"/>
      <c r="R1231" s="222"/>
      <c r="S1231" s="222"/>
      <c r="T1231" s="223"/>
      <c r="AT1231" s="224" t="s">
        <v>191</v>
      </c>
      <c r="AU1231" s="224" t="s">
        <v>81</v>
      </c>
      <c r="AV1231" s="15" t="s">
        <v>189</v>
      </c>
      <c r="AW1231" s="15" t="s">
        <v>32</v>
      </c>
      <c r="AX1231" s="15" t="s">
        <v>79</v>
      </c>
      <c r="AY1231" s="224" t="s">
        <v>181</v>
      </c>
    </row>
    <row r="1232" spans="1:65" s="2" customFormat="1" ht="76.35" customHeight="1">
      <c r="A1232" s="34"/>
      <c r="B1232" s="35"/>
      <c r="C1232" s="225" t="s">
        <v>1487</v>
      </c>
      <c r="D1232" s="225" t="s">
        <v>199</v>
      </c>
      <c r="E1232" s="226" t="s">
        <v>209</v>
      </c>
      <c r="F1232" s="227" t="s">
        <v>210</v>
      </c>
      <c r="G1232" s="228" t="s">
        <v>211</v>
      </c>
      <c r="H1232" s="229">
        <v>1688.05</v>
      </c>
      <c r="I1232" s="230"/>
      <c r="J1232" s="231">
        <f>ROUND(I1232*H1232,2)</f>
        <v>0</v>
      </c>
      <c r="K1232" s="227" t="s">
        <v>187</v>
      </c>
      <c r="L1232" s="39"/>
      <c r="M1232" s="232" t="s">
        <v>19</v>
      </c>
      <c r="N1232" s="233" t="s">
        <v>42</v>
      </c>
      <c r="O1232" s="64"/>
      <c r="P1232" s="188">
        <f>O1232*H1232</f>
        <v>0</v>
      </c>
      <c r="Q1232" s="188">
        <v>0</v>
      </c>
      <c r="R1232" s="188">
        <f>Q1232*H1232</f>
        <v>0</v>
      </c>
      <c r="S1232" s="188">
        <v>0</v>
      </c>
      <c r="T1232" s="189">
        <f>S1232*H1232</f>
        <v>0</v>
      </c>
      <c r="U1232" s="34"/>
      <c r="V1232" s="34"/>
      <c r="W1232" s="34"/>
      <c r="X1232" s="34"/>
      <c r="Y1232" s="34"/>
      <c r="Z1232" s="34"/>
      <c r="AA1232" s="34"/>
      <c r="AB1232" s="34"/>
      <c r="AC1232" s="34"/>
      <c r="AD1232" s="34"/>
      <c r="AE1232" s="34"/>
      <c r="AR1232" s="190" t="s">
        <v>189</v>
      </c>
      <c r="AT1232" s="190" t="s">
        <v>199</v>
      </c>
      <c r="AU1232" s="190" t="s">
        <v>81</v>
      </c>
      <c r="AY1232" s="17" t="s">
        <v>181</v>
      </c>
      <c r="BE1232" s="191">
        <f>IF(N1232="základní",J1232,0)</f>
        <v>0</v>
      </c>
      <c r="BF1232" s="191">
        <f>IF(N1232="snížená",J1232,0)</f>
        <v>0</v>
      </c>
      <c r="BG1232" s="191">
        <f>IF(N1232="zákl. přenesená",J1232,0)</f>
        <v>0</v>
      </c>
      <c r="BH1232" s="191">
        <f>IF(N1232="sníž. přenesená",J1232,0)</f>
        <v>0</v>
      </c>
      <c r="BI1232" s="191">
        <f>IF(N1232="nulová",J1232,0)</f>
        <v>0</v>
      </c>
      <c r="BJ1232" s="17" t="s">
        <v>79</v>
      </c>
      <c r="BK1232" s="191">
        <f>ROUND(I1232*H1232,2)</f>
        <v>0</v>
      </c>
      <c r="BL1232" s="17" t="s">
        <v>189</v>
      </c>
      <c r="BM1232" s="190" t="s">
        <v>1488</v>
      </c>
    </row>
    <row r="1233" spans="2:51" s="13" customFormat="1" ht="12">
      <c r="B1233" s="192"/>
      <c r="C1233" s="193"/>
      <c r="D1233" s="194" t="s">
        <v>191</v>
      </c>
      <c r="E1233" s="195" t="s">
        <v>19</v>
      </c>
      <c r="F1233" s="196" t="s">
        <v>256</v>
      </c>
      <c r="G1233" s="193"/>
      <c r="H1233" s="195" t="s">
        <v>19</v>
      </c>
      <c r="I1233" s="197"/>
      <c r="J1233" s="193"/>
      <c r="K1233" s="193"/>
      <c r="L1233" s="198"/>
      <c r="M1233" s="199"/>
      <c r="N1233" s="200"/>
      <c r="O1233" s="200"/>
      <c r="P1233" s="200"/>
      <c r="Q1233" s="200"/>
      <c r="R1233" s="200"/>
      <c r="S1233" s="200"/>
      <c r="T1233" s="201"/>
      <c r="AT1233" s="202" t="s">
        <v>191</v>
      </c>
      <c r="AU1233" s="202" t="s">
        <v>81</v>
      </c>
      <c r="AV1233" s="13" t="s">
        <v>79</v>
      </c>
      <c r="AW1233" s="13" t="s">
        <v>32</v>
      </c>
      <c r="AX1233" s="13" t="s">
        <v>71</v>
      </c>
      <c r="AY1233" s="202" t="s">
        <v>181</v>
      </c>
    </row>
    <row r="1234" spans="2:51" s="14" customFormat="1" ht="12">
      <c r="B1234" s="203"/>
      <c r="C1234" s="204"/>
      <c r="D1234" s="194" t="s">
        <v>191</v>
      </c>
      <c r="E1234" s="205" t="s">
        <v>19</v>
      </c>
      <c r="F1234" s="206" t="s">
        <v>1489</v>
      </c>
      <c r="G1234" s="204"/>
      <c r="H1234" s="207">
        <v>1688.05</v>
      </c>
      <c r="I1234" s="208"/>
      <c r="J1234" s="204"/>
      <c r="K1234" s="204"/>
      <c r="L1234" s="209"/>
      <c r="M1234" s="210"/>
      <c r="N1234" s="211"/>
      <c r="O1234" s="211"/>
      <c r="P1234" s="211"/>
      <c r="Q1234" s="211"/>
      <c r="R1234" s="211"/>
      <c r="S1234" s="211"/>
      <c r="T1234" s="212"/>
      <c r="AT1234" s="213" t="s">
        <v>191</v>
      </c>
      <c r="AU1234" s="213" t="s">
        <v>81</v>
      </c>
      <c r="AV1234" s="14" t="s">
        <v>81</v>
      </c>
      <c r="AW1234" s="14" t="s">
        <v>32</v>
      </c>
      <c r="AX1234" s="14" t="s">
        <v>71</v>
      </c>
      <c r="AY1234" s="213" t="s">
        <v>181</v>
      </c>
    </row>
    <row r="1235" spans="2:51" s="15" customFormat="1" ht="12">
      <c r="B1235" s="214"/>
      <c r="C1235" s="215"/>
      <c r="D1235" s="194" t="s">
        <v>191</v>
      </c>
      <c r="E1235" s="216" t="s">
        <v>19</v>
      </c>
      <c r="F1235" s="217" t="s">
        <v>196</v>
      </c>
      <c r="G1235" s="215"/>
      <c r="H1235" s="218">
        <v>1688.05</v>
      </c>
      <c r="I1235" s="219"/>
      <c r="J1235" s="215"/>
      <c r="K1235" s="215"/>
      <c r="L1235" s="220"/>
      <c r="M1235" s="221"/>
      <c r="N1235" s="222"/>
      <c r="O1235" s="222"/>
      <c r="P1235" s="222"/>
      <c r="Q1235" s="222"/>
      <c r="R1235" s="222"/>
      <c r="S1235" s="222"/>
      <c r="T1235" s="223"/>
      <c r="AT1235" s="224" t="s">
        <v>191</v>
      </c>
      <c r="AU1235" s="224" t="s">
        <v>81</v>
      </c>
      <c r="AV1235" s="15" t="s">
        <v>189</v>
      </c>
      <c r="AW1235" s="15" t="s">
        <v>32</v>
      </c>
      <c r="AX1235" s="15" t="s">
        <v>79</v>
      </c>
      <c r="AY1235" s="224" t="s">
        <v>181</v>
      </c>
    </row>
    <row r="1236" spans="1:65" s="2" customFormat="1" ht="76.35" customHeight="1">
      <c r="A1236" s="34"/>
      <c r="B1236" s="35"/>
      <c r="C1236" s="225" t="s">
        <v>1490</v>
      </c>
      <c r="D1236" s="225" t="s">
        <v>199</v>
      </c>
      <c r="E1236" s="226" t="s">
        <v>278</v>
      </c>
      <c r="F1236" s="227" t="s">
        <v>279</v>
      </c>
      <c r="G1236" s="228" t="s">
        <v>211</v>
      </c>
      <c r="H1236" s="229">
        <v>545.008</v>
      </c>
      <c r="I1236" s="230"/>
      <c r="J1236" s="231">
        <f>ROUND(I1236*H1236,2)</f>
        <v>0</v>
      </c>
      <c r="K1236" s="227" t="s">
        <v>187</v>
      </c>
      <c r="L1236" s="39"/>
      <c r="M1236" s="232" t="s">
        <v>19</v>
      </c>
      <c r="N1236" s="233" t="s">
        <v>42</v>
      </c>
      <c r="O1236" s="64"/>
      <c r="P1236" s="188">
        <f>O1236*H1236</f>
        <v>0</v>
      </c>
      <c r="Q1236" s="188">
        <v>0</v>
      </c>
      <c r="R1236" s="188">
        <f>Q1236*H1236</f>
        <v>0</v>
      </c>
      <c r="S1236" s="188">
        <v>0</v>
      </c>
      <c r="T1236" s="189">
        <f>S1236*H1236</f>
        <v>0</v>
      </c>
      <c r="U1236" s="34"/>
      <c r="V1236" s="34"/>
      <c r="W1236" s="34"/>
      <c r="X1236" s="34"/>
      <c r="Y1236" s="34"/>
      <c r="Z1236" s="34"/>
      <c r="AA1236" s="34"/>
      <c r="AB1236" s="34"/>
      <c r="AC1236" s="34"/>
      <c r="AD1236" s="34"/>
      <c r="AE1236" s="34"/>
      <c r="AR1236" s="190" t="s">
        <v>189</v>
      </c>
      <c r="AT1236" s="190" t="s">
        <v>199</v>
      </c>
      <c r="AU1236" s="190" t="s">
        <v>81</v>
      </c>
      <c r="AY1236" s="17" t="s">
        <v>181</v>
      </c>
      <c r="BE1236" s="191">
        <f>IF(N1236="základní",J1236,0)</f>
        <v>0</v>
      </c>
      <c r="BF1236" s="191">
        <f>IF(N1236="snížená",J1236,0)</f>
        <v>0</v>
      </c>
      <c r="BG1236" s="191">
        <f>IF(N1236="zákl. přenesená",J1236,0)</f>
        <v>0</v>
      </c>
      <c r="BH1236" s="191">
        <f>IF(N1236="sníž. přenesená",J1236,0)</f>
        <v>0</v>
      </c>
      <c r="BI1236" s="191">
        <f>IF(N1236="nulová",J1236,0)</f>
        <v>0</v>
      </c>
      <c r="BJ1236" s="17" t="s">
        <v>79</v>
      </c>
      <c r="BK1236" s="191">
        <f>ROUND(I1236*H1236,2)</f>
        <v>0</v>
      </c>
      <c r="BL1236" s="17" t="s">
        <v>189</v>
      </c>
      <c r="BM1236" s="190" t="s">
        <v>1491</v>
      </c>
    </row>
    <row r="1237" spans="2:51" s="13" customFormat="1" ht="30.6">
      <c r="B1237" s="192"/>
      <c r="C1237" s="193"/>
      <c r="D1237" s="194" t="s">
        <v>191</v>
      </c>
      <c r="E1237" s="195" t="s">
        <v>19</v>
      </c>
      <c r="F1237" s="196" t="s">
        <v>1482</v>
      </c>
      <c r="G1237" s="193"/>
      <c r="H1237" s="195" t="s">
        <v>19</v>
      </c>
      <c r="I1237" s="197"/>
      <c r="J1237" s="193"/>
      <c r="K1237" s="193"/>
      <c r="L1237" s="198"/>
      <c r="M1237" s="199"/>
      <c r="N1237" s="200"/>
      <c r="O1237" s="200"/>
      <c r="P1237" s="200"/>
      <c r="Q1237" s="200"/>
      <c r="R1237" s="200"/>
      <c r="S1237" s="200"/>
      <c r="T1237" s="201"/>
      <c r="AT1237" s="202" t="s">
        <v>191</v>
      </c>
      <c r="AU1237" s="202" t="s">
        <v>81</v>
      </c>
      <c r="AV1237" s="13" t="s">
        <v>79</v>
      </c>
      <c r="AW1237" s="13" t="s">
        <v>32</v>
      </c>
      <c r="AX1237" s="13" t="s">
        <v>71</v>
      </c>
      <c r="AY1237" s="202" t="s">
        <v>181</v>
      </c>
    </row>
    <row r="1238" spans="2:51" s="14" customFormat="1" ht="30.6">
      <c r="B1238" s="203"/>
      <c r="C1238" s="204"/>
      <c r="D1238" s="194" t="s">
        <v>191</v>
      </c>
      <c r="E1238" s="205" t="s">
        <v>19</v>
      </c>
      <c r="F1238" s="206" t="s">
        <v>1492</v>
      </c>
      <c r="G1238" s="204"/>
      <c r="H1238" s="207">
        <v>314.664</v>
      </c>
      <c r="I1238" s="208"/>
      <c r="J1238" s="204"/>
      <c r="K1238" s="204"/>
      <c r="L1238" s="209"/>
      <c r="M1238" s="210"/>
      <c r="N1238" s="211"/>
      <c r="O1238" s="211"/>
      <c r="P1238" s="211"/>
      <c r="Q1238" s="211"/>
      <c r="R1238" s="211"/>
      <c r="S1238" s="211"/>
      <c r="T1238" s="212"/>
      <c r="AT1238" s="213" t="s">
        <v>191</v>
      </c>
      <c r="AU1238" s="213" t="s">
        <v>81</v>
      </c>
      <c r="AV1238" s="14" t="s">
        <v>81</v>
      </c>
      <c r="AW1238" s="14" t="s">
        <v>32</v>
      </c>
      <c r="AX1238" s="14" t="s">
        <v>71</v>
      </c>
      <c r="AY1238" s="213" t="s">
        <v>181</v>
      </c>
    </row>
    <row r="1239" spans="2:51" s="13" customFormat="1" ht="12">
      <c r="B1239" s="192"/>
      <c r="C1239" s="193"/>
      <c r="D1239" s="194" t="s">
        <v>191</v>
      </c>
      <c r="E1239" s="195" t="s">
        <v>19</v>
      </c>
      <c r="F1239" s="196" t="s">
        <v>1484</v>
      </c>
      <c r="G1239" s="193"/>
      <c r="H1239" s="195" t="s">
        <v>19</v>
      </c>
      <c r="I1239" s="197"/>
      <c r="J1239" s="193"/>
      <c r="K1239" s="193"/>
      <c r="L1239" s="198"/>
      <c r="M1239" s="199"/>
      <c r="N1239" s="200"/>
      <c r="O1239" s="200"/>
      <c r="P1239" s="200"/>
      <c r="Q1239" s="200"/>
      <c r="R1239" s="200"/>
      <c r="S1239" s="200"/>
      <c r="T1239" s="201"/>
      <c r="AT1239" s="202" t="s">
        <v>191</v>
      </c>
      <c r="AU1239" s="202" t="s">
        <v>81</v>
      </c>
      <c r="AV1239" s="13" t="s">
        <v>79</v>
      </c>
      <c r="AW1239" s="13" t="s">
        <v>32</v>
      </c>
      <c r="AX1239" s="13" t="s">
        <v>71</v>
      </c>
      <c r="AY1239" s="202" t="s">
        <v>181</v>
      </c>
    </row>
    <row r="1240" spans="2:51" s="14" customFormat="1" ht="12">
      <c r="B1240" s="203"/>
      <c r="C1240" s="204"/>
      <c r="D1240" s="194" t="s">
        <v>191</v>
      </c>
      <c r="E1240" s="205" t="s">
        <v>19</v>
      </c>
      <c r="F1240" s="206" t="s">
        <v>1493</v>
      </c>
      <c r="G1240" s="204"/>
      <c r="H1240" s="207">
        <v>84.744</v>
      </c>
      <c r="I1240" s="208"/>
      <c r="J1240" s="204"/>
      <c r="K1240" s="204"/>
      <c r="L1240" s="209"/>
      <c r="M1240" s="210"/>
      <c r="N1240" s="211"/>
      <c r="O1240" s="211"/>
      <c r="P1240" s="211"/>
      <c r="Q1240" s="211"/>
      <c r="R1240" s="211"/>
      <c r="S1240" s="211"/>
      <c r="T1240" s="212"/>
      <c r="AT1240" s="213" t="s">
        <v>191</v>
      </c>
      <c r="AU1240" s="213" t="s">
        <v>81</v>
      </c>
      <c r="AV1240" s="14" t="s">
        <v>81</v>
      </c>
      <c r="AW1240" s="14" t="s">
        <v>32</v>
      </c>
      <c r="AX1240" s="14" t="s">
        <v>71</v>
      </c>
      <c r="AY1240" s="213" t="s">
        <v>181</v>
      </c>
    </row>
    <row r="1241" spans="2:51" s="13" customFormat="1" ht="12">
      <c r="B1241" s="192"/>
      <c r="C1241" s="193"/>
      <c r="D1241" s="194" t="s">
        <v>191</v>
      </c>
      <c r="E1241" s="195" t="s">
        <v>19</v>
      </c>
      <c r="F1241" s="196" t="s">
        <v>1303</v>
      </c>
      <c r="G1241" s="193"/>
      <c r="H1241" s="195" t="s">
        <v>19</v>
      </c>
      <c r="I1241" s="197"/>
      <c r="J1241" s="193"/>
      <c r="K1241" s="193"/>
      <c r="L1241" s="198"/>
      <c r="M1241" s="199"/>
      <c r="N1241" s="200"/>
      <c r="O1241" s="200"/>
      <c r="P1241" s="200"/>
      <c r="Q1241" s="200"/>
      <c r="R1241" s="200"/>
      <c r="S1241" s="200"/>
      <c r="T1241" s="201"/>
      <c r="AT1241" s="202" t="s">
        <v>191</v>
      </c>
      <c r="AU1241" s="202" t="s">
        <v>81</v>
      </c>
      <c r="AV1241" s="13" t="s">
        <v>79</v>
      </c>
      <c r="AW1241" s="13" t="s">
        <v>32</v>
      </c>
      <c r="AX1241" s="13" t="s">
        <v>71</v>
      </c>
      <c r="AY1241" s="202" t="s">
        <v>181</v>
      </c>
    </row>
    <row r="1242" spans="2:51" s="14" customFormat="1" ht="12">
      <c r="B1242" s="203"/>
      <c r="C1242" s="204"/>
      <c r="D1242" s="194" t="s">
        <v>191</v>
      </c>
      <c r="E1242" s="205" t="s">
        <v>19</v>
      </c>
      <c r="F1242" s="206" t="s">
        <v>1494</v>
      </c>
      <c r="G1242" s="204"/>
      <c r="H1242" s="207">
        <v>145.6</v>
      </c>
      <c r="I1242" s="208"/>
      <c r="J1242" s="204"/>
      <c r="K1242" s="204"/>
      <c r="L1242" s="209"/>
      <c r="M1242" s="210"/>
      <c r="N1242" s="211"/>
      <c r="O1242" s="211"/>
      <c r="P1242" s="211"/>
      <c r="Q1242" s="211"/>
      <c r="R1242" s="211"/>
      <c r="S1242" s="211"/>
      <c r="T1242" s="212"/>
      <c r="AT1242" s="213" t="s">
        <v>191</v>
      </c>
      <c r="AU1242" s="213" t="s">
        <v>81</v>
      </c>
      <c r="AV1242" s="14" t="s">
        <v>81</v>
      </c>
      <c r="AW1242" s="14" t="s">
        <v>32</v>
      </c>
      <c r="AX1242" s="14" t="s">
        <v>71</v>
      </c>
      <c r="AY1242" s="213" t="s">
        <v>181</v>
      </c>
    </row>
    <row r="1243" spans="2:51" s="15" customFormat="1" ht="12">
      <c r="B1243" s="214"/>
      <c r="C1243" s="215"/>
      <c r="D1243" s="194" t="s">
        <v>191</v>
      </c>
      <c r="E1243" s="216" t="s">
        <v>19</v>
      </c>
      <c r="F1243" s="217" t="s">
        <v>196</v>
      </c>
      <c r="G1243" s="215"/>
      <c r="H1243" s="218">
        <v>545.008</v>
      </c>
      <c r="I1243" s="219"/>
      <c r="J1243" s="215"/>
      <c r="K1243" s="215"/>
      <c r="L1243" s="220"/>
      <c r="M1243" s="221"/>
      <c r="N1243" s="222"/>
      <c r="O1243" s="222"/>
      <c r="P1243" s="222"/>
      <c r="Q1243" s="222"/>
      <c r="R1243" s="222"/>
      <c r="S1243" s="222"/>
      <c r="T1243" s="223"/>
      <c r="AT1243" s="224" t="s">
        <v>191</v>
      </c>
      <c r="AU1243" s="224" t="s">
        <v>81</v>
      </c>
      <c r="AV1243" s="15" t="s">
        <v>189</v>
      </c>
      <c r="AW1243" s="15" t="s">
        <v>32</v>
      </c>
      <c r="AX1243" s="15" t="s">
        <v>79</v>
      </c>
      <c r="AY1243" s="224" t="s">
        <v>181</v>
      </c>
    </row>
    <row r="1244" spans="1:65" s="2" customFormat="1" ht="55.5" customHeight="1">
      <c r="A1244" s="34"/>
      <c r="B1244" s="35"/>
      <c r="C1244" s="225" t="s">
        <v>1495</v>
      </c>
      <c r="D1244" s="225" t="s">
        <v>199</v>
      </c>
      <c r="E1244" s="226" t="s">
        <v>215</v>
      </c>
      <c r="F1244" s="227" t="s">
        <v>216</v>
      </c>
      <c r="G1244" s="228" t="s">
        <v>202</v>
      </c>
      <c r="H1244" s="229">
        <v>7.42</v>
      </c>
      <c r="I1244" s="230"/>
      <c r="J1244" s="231">
        <f>ROUND(I1244*H1244,2)</f>
        <v>0</v>
      </c>
      <c r="K1244" s="227" t="s">
        <v>187</v>
      </c>
      <c r="L1244" s="39"/>
      <c r="M1244" s="232" t="s">
        <v>19</v>
      </c>
      <c r="N1244" s="233" t="s">
        <v>42</v>
      </c>
      <c r="O1244" s="64"/>
      <c r="P1244" s="188">
        <f>O1244*H1244</f>
        <v>0</v>
      </c>
      <c r="Q1244" s="188">
        <v>0</v>
      </c>
      <c r="R1244" s="188">
        <f>Q1244*H1244</f>
        <v>0</v>
      </c>
      <c r="S1244" s="188">
        <v>0</v>
      </c>
      <c r="T1244" s="189">
        <f>S1244*H1244</f>
        <v>0</v>
      </c>
      <c r="U1244" s="34"/>
      <c r="V1244" s="34"/>
      <c r="W1244" s="34"/>
      <c r="X1244" s="34"/>
      <c r="Y1244" s="34"/>
      <c r="Z1244" s="34"/>
      <c r="AA1244" s="34"/>
      <c r="AB1244" s="34"/>
      <c r="AC1244" s="34"/>
      <c r="AD1244" s="34"/>
      <c r="AE1244" s="34"/>
      <c r="AR1244" s="190" t="s">
        <v>189</v>
      </c>
      <c r="AT1244" s="190" t="s">
        <v>199</v>
      </c>
      <c r="AU1244" s="190" t="s">
        <v>81</v>
      </c>
      <c r="AY1244" s="17" t="s">
        <v>181</v>
      </c>
      <c r="BE1244" s="191">
        <f>IF(N1244="základní",J1244,0)</f>
        <v>0</v>
      </c>
      <c r="BF1244" s="191">
        <f>IF(N1244="snížená",J1244,0)</f>
        <v>0</v>
      </c>
      <c r="BG1244" s="191">
        <f>IF(N1244="zákl. přenesená",J1244,0)</f>
        <v>0</v>
      </c>
      <c r="BH1244" s="191">
        <f>IF(N1244="sníž. přenesená",J1244,0)</f>
        <v>0</v>
      </c>
      <c r="BI1244" s="191">
        <f>IF(N1244="nulová",J1244,0)</f>
        <v>0</v>
      </c>
      <c r="BJ1244" s="17" t="s">
        <v>79</v>
      </c>
      <c r="BK1244" s="191">
        <f>ROUND(I1244*H1244,2)</f>
        <v>0</v>
      </c>
      <c r="BL1244" s="17" t="s">
        <v>189</v>
      </c>
      <c r="BM1244" s="190" t="s">
        <v>1496</v>
      </c>
    </row>
    <row r="1245" spans="1:47" s="2" customFormat="1" ht="19.2">
      <c r="A1245" s="34"/>
      <c r="B1245" s="35"/>
      <c r="C1245" s="36"/>
      <c r="D1245" s="194" t="s">
        <v>204</v>
      </c>
      <c r="E1245" s="36"/>
      <c r="F1245" s="234" t="s">
        <v>218</v>
      </c>
      <c r="G1245" s="36"/>
      <c r="H1245" s="36"/>
      <c r="I1245" s="235"/>
      <c r="J1245" s="36"/>
      <c r="K1245" s="36"/>
      <c r="L1245" s="39"/>
      <c r="M1245" s="236"/>
      <c r="N1245" s="237"/>
      <c r="O1245" s="64"/>
      <c r="P1245" s="64"/>
      <c r="Q1245" s="64"/>
      <c r="R1245" s="64"/>
      <c r="S1245" s="64"/>
      <c r="T1245" s="65"/>
      <c r="U1245" s="34"/>
      <c r="V1245" s="34"/>
      <c r="W1245" s="34"/>
      <c r="X1245" s="34"/>
      <c r="Y1245" s="34"/>
      <c r="Z1245" s="34"/>
      <c r="AA1245" s="34"/>
      <c r="AB1245" s="34"/>
      <c r="AC1245" s="34"/>
      <c r="AD1245" s="34"/>
      <c r="AE1245" s="34"/>
      <c r="AT1245" s="17" t="s">
        <v>204</v>
      </c>
      <c r="AU1245" s="17" t="s">
        <v>81</v>
      </c>
    </row>
    <row r="1246" spans="2:51" s="13" customFormat="1" ht="30.6">
      <c r="B1246" s="192"/>
      <c r="C1246" s="193"/>
      <c r="D1246" s="194" t="s">
        <v>191</v>
      </c>
      <c r="E1246" s="195" t="s">
        <v>19</v>
      </c>
      <c r="F1246" s="196" t="s">
        <v>1497</v>
      </c>
      <c r="G1246" s="193"/>
      <c r="H1246" s="195" t="s">
        <v>19</v>
      </c>
      <c r="I1246" s="197"/>
      <c r="J1246" s="193"/>
      <c r="K1246" s="193"/>
      <c r="L1246" s="198"/>
      <c r="M1246" s="199"/>
      <c r="N1246" s="200"/>
      <c r="O1246" s="200"/>
      <c r="P1246" s="200"/>
      <c r="Q1246" s="200"/>
      <c r="R1246" s="200"/>
      <c r="S1246" s="200"/>
      <c r="T1246" s="201"/>
      <c r="AT1246" s="202" t="s">
        <v>191</v>
      </c>
      <c r="AU1246" s="202" t="s">
        <v>81</v>
      </c>
      <c r="AV1246" s="13" t="s">
        <v>79</v>
      </c>
      <c r="AW1246" s="13" t="s">
        <v>32</v>
      </c>
      <c r="AX1246" s="13" t="s">
        <v>71</v>
      </c>
      <c r="AY1246" s="202" t="s">
        <v>181</v>
      </c>
    </row>
    <row r="1247" spans="2:51" s="14" customFormat="1" ht="12">
      <c r="B1247" s="203"/>
      <c r="C1247" s="204"/>
      <c r="D1247" s="194" t="s">
        <v>191</v>
      </c>
      <c r="E1247" s="205" t="s">
        <v>19</v>
      </c>
      <c r="F1247" s="206" t="s">
        <v>1476</v>
      </c>
      <c r="G1247" s="204"/>
      <c r="H1247" s="207">
        <v>7.42</v>
      </c>
      <c r="I1247" s="208"/>
      <c r="J1247" s="204"/>
      <c r="K1247" s="204"/>
      <c r="L1247" s="209"/>
      <c r="M1247" s="210"/>
      <c r="N1247" s="211"/>
      <c r="O1247" s="211"/>
      <c r="P1247" s="211"/>
      <c r="Q1247" s="211"/>
      <c r="R1247" s="211"/>
      <c r="S1247" s="211"/>
      <c r="T1247" s="212"/>
      <c r="AT1247" s="213" t="s">
        <v>191</v>
      </c>
      <c r="AU1247" s="213" t="s">
        <v>81</v>
      </c>
      <c r="AV1247" s="14" t="s">
        <v>81</v>
      </c>
      <c r="AW1247" s="14" t="s">
        <v>32</v>
      </c>
      <c r="AX1247" s="14" t="s">
        <v>71</v>
      </c>
      <c r="AY1247" s="213" t="s">
        <v>181</v>
      </c>
    </row>
    <row r="1248" spans="2:51" s="15" customFormat="1" ht="12">
      <c r="B1248" s="214"/>
      <c r="C1248" s="215"/>
      <c r="D1248" s="194" t="s">
        <v>191</v>
      </c>
      <c r="E1248" s="216" t="s">
        <v>19</v>
      </c>
      <c r="F1248" s="217" t="s">
        <v>196</v>
      </c>
      <c r="G1248" s="215"/>
      <c r="H1248" s="218">
        <v>7.42</v>
      </c>
      <c r="I1248" s="219"/>
      <c r="J1248" s="215"/>
      <c r="K1248" s="215"/>
      <c r="L1248" s="220"/>
      <c r="M1248" s="221"/>
      <c r="N1248" s="222"/>
      <c r="O1248" s="222"/>
      <c r="P1248" s="222"/>
      <c r="Q1248" s="222"/>
      <c r="R1248" s="222"/>
      <c r="S1248" s="222"/>
      <c r="T1248" s="223"/>
      <c r="AT1248" s="224" t="s">
        <v>191</v>
      </c>
      <c r="AU1248" s="224" t="s">
        <v>81</v>
      </c>
      <c r="AV1248" s="15" t="s">
        <v>189</v>
      </c>
      <c r="AW1248" s="15" t="s">
        <v>32</v>
      </c>
      <c r="AX1248" s="15" t="s">
        <v>79</v>
      </c>
      <c r="AY1248" s="224" t="s">
        <v>181</v>
      </c>
    </row>
    <row r="1249" spans="1:65" s="2" customFormat="1" ht="55.5" customHeight="1">
      <c r="A1249" s="34"/>
      <c r="B1249" s="35"/>
      <c r="C1249" s="225" t="s">
        <v>1498</v>
      </c>
      <c r="D1249" s="225" t="s">
        <v>199</v>
      </c>
      <c r="E1249" s="226" t="s">
        <v>285</v>
      </c>
      <c r="F1249" s="227" t="s">
        <v>286</v>
      </c>
      <c r="G1249" s="228" t="s">
        <v>262</v>
      </c>
      <c r="H1249" s="229">
        <v>2395.64</v>
      </c>
      <c r="I1249" s="230"/>
      <c r="J1249" s="231">
        <f>ROUND(I1249*H1249,2)</f>
        <v>0</v>
      </c>
      <c r="K1249" s="227" t="s">
        <v>187</v>
      </c>
      <c r="L1249" s="39"/>
      <c r="M1249" s="232" t="s">
        <v>19</v>
      </c>
      <c r="N1249" s="233" t="s">
        <v>42</v>
      </c>
      <c r="O1249" s="64"/>
      <c r="P1249" s="188">
        <f>O1249*H1249</f>
        <v>0</v>
      </c>
      <c r="Q1249" s="188">
        <v>0</v>
      </c>
      <c r="R1249" s="188">
        <f>Q1249*H1249</f>
        <v>0</v>
      </c>
      <c r="S1249" s="188">
        <v>0</v>
      </c>
      <c r="T1249" s="189">
        <f>S1249*H1249</f>
        <v>0</v>
      </c>
      <c r="U1249" s="34"/>
      <c r="V1249" s="34"/>
      <c r="W1249" s="34"/>
      <c r="X1249" s="34"/>
      <c r="Y1249" s="34"/>
      <c r="Z1249" s="34"/>
      <c r="AA1249" s="34"/>
      <c r="AB1249" s="34"/>
      <c r="AC1249" s="34"/>
      <c r="AD1249" s="34"/>
      <c r="AE1249" s="34"/>
      <c r="AR1249" s="190" t="s">
        <v>189</v>
      </c>
      <c r="AT1249" s="190" t="s">
        <v>199</v>
      </c>
      <c r="AU1249" s="190" t="s">
        <v>81</v>
      </c>
      <c r="AY1249" s="17" t="s">
        <v>181</v>
      </c>
      <c r="BE1249" s="191">
        <f>IF(N1249="základní",J1249,0)</f>
        <v>0</v>
      </c>
      <c r="BF1249" s="191">
        <f>IF(N1249="snížená",J1249,0)</f>
        <v>0</v>
      </c>
      <c r="BG1249" s="191">
        <f>IF(N1249="zákl. přenesená",J1249,0)</f>
        <v>0</v>
      </c>
      <c r="BH1249" s="191">
        <f>IF(N1249="sníž. přenesená",J1249,0)</f>
        <v>0</v>
      </c>
      <c r="BI1249" s="191">
        <f>IF(N1249="nulová",J1249,0)</f>
        <v>0</v>
      </c>
      <c r="BJ1249" s="17" t="s">
        <v>79</v>
      </c>
      <c r="BK1249" s="191">
        <f>ROUND(I1249*H1249,2)</f>
        <v>0</v>
      </c>
      <c r="BL1249" s="17" t="s">
        <v>189</v>
      </c>
      <c r="BM1249" s="190" t="s">
        <v>1499</v>
      </c>
    </row>
    <row r="1250" spans="1:47" s="2" customFormat="1" ht="19.2">
      <c r="A1250" s="34"/>
      <c r="B1250" s="35"/>
      <c r="C1250" s="36"/>
      <c r="D1250" s="194" t="s">
        <v>204</v>
      </c>
      <c r="E1250" s="36"/>
      <c r="F1250" s="234" t="s">
        <v>288</v>
      </c>
      <c r="G1250" s="36"/>
      <c r="H1250" s="36"/>
      <c r="I1250" s="235"/>
      <c r="J1250" s="36"/>
      <c r="K1250" s="36"/>
      <c r="L1250" s="39"/>
      <c r="M1250" s="236"/>
      <c r="N1250" s="237"/>
      <c r="O1250" s="64"/>
      <c r="P1250" s="64"/>
      <c r="Q1250" s="64"/>
      <c r="R1250" s="64"/>
      <c r="S1250" s="64"/>
      <c r="T1250" s="65"/>
      <c r="U1250" s="34"/>
      <c r="V1250" s="34"/>
      <c r="W1250" s="34"/>
      <c r="X1250" s="34"/>
      <c r="Y1250" s="34"/>
      <c r="Z1250" s="34"/>
      <c r="AA1250" s="34"/>
      <c r="AB1250" s="34"/>
      <c r="AC1250" s="34"/>
      <c r="AD1250" s="34"/>
      <c r="AE1250" s="34"/>
      <c r="AT1250" s="17" t="s">
        <v>204</v>
      </c>
      <c r="AU1250" s="17" t="s">
        <v>81</v>
      </c>
    </row>
    <row r="1251" spans="2:51" s="13" customFormat="1" ht="30.6">
      <c r="B1251" s="192"/>
      <c r="C1251" s="193"/>
      <c r="D1251" s="194" t="s">
        <v>191</v>
      </c>
      <c r="E1251" s="195" t="s">
        <v>19</v>
      </c>
      <c r="F1251" s="196" t="s">
        <v>1482</v>
      </c>
      <c r="G1251" s="193"/>
      <c r="H1251" s="195" t="s">
        <v>19</v>
      </c>
      <c r="I1251" s="197"/>
      <c r="J1251" s="193"/>
      <c r="K1251" s="193"/>
      <c r="L1251" s="198"/>
      <c r="M1251" s="199"/>
      <c r="N1251" s="200"/>
      <c r="O1251" s="200"/>
      <c r="P1251" s="200"/>
      <c r="Q1251" s="200"/>
      <c r="R1251" s="200"/>
      <c r="S1251" s="200"/>
      <c r="T1251" s="201"/>
      <c r="AT1251" s="202" t="s">
        <v>191</v>
      </c>
      <c r="AU1251" s="202" t="s">
        <v>81</v>
      </c>
      <c r="AV1251" s="13" t="s">
        <v>79</v>
      </c>
      <c r="AW1251" s="13" t="s">
        <v>32</v>
      </c>
      <c r="AX1251" s="13" t="s">
        <v>71</v>
      </c>
      <c r="AY1251" s="202" t="s">
        <v>181</v>
      </c>
    </row>
    <row r="1252" spans="2:51" s="14" customFormat="1" ht="30.6">
      <c r="B1252" s="203"/>
      <c r="C1252" s="204"/>
      <c r="D1252" s="194" t="s">
        <v>191</v>
      </c>
      <c r="E1252" s="205" t="s">
        <v>19</v>
      </c>
      <c r="F1252" s="206" t="s">
        <v>1483</v>
      </c>
      <c r="G1252" s="204"/>
      <c r="H1252" s="207">
        <v>1383.14</v>
      </c>
      <c r="I1252" s="208"/>
      <c r="J1252" s="204"/>
      <c r="K1252" s="204"/>
      <c r="L1252" s="209"/>
      <c r="M1252" s="210"/>
      <c r="N1252" s="211"/>
      <c r="O1252" s="211"/>
      <c r="P1252" s="211"/>
      <c r="Q1252" s="211"/>
      <c r="R1252" s="211"/>
      <c r="S1252" s="211"/>
      <c r="T1252" s="212"/>
      <c r="AT1252" s="213" t="s">
        <v>191</v>
      </c>
      <c r="AU1252" s="213" t="s">
        <v>81</v>
      </c>
      <c r="AV1252" s="14" t="s">
        <v>81</v>
      </c>
      <c r="AW1252" s="14" t="s">
        <v>32</v>
      </c>
      <c r="AX1252" s="14" t="s">
        <v>71</v>
      </c>
      <c r="AY1252" s="213" t="s">
        <v>181</v>
      </c>
    </row>
    <row r="1253" spans="2:51" s="13" customFormat="1" ht="12">
      <c r="B1253" s="192"/>
      <c r="C1253" s="193"/>
      <c r="D1253" s="194" t="s">
        <v>191</v>
      </c>
      <c r="E1253" s="195" t="s">
        <v>19</v>
      </c>
      <c r="F1253" s="196" t="s">
        <v>1484</v>
      </c>
      <c r="G1253" s="193"/>
      <c r="H1253" s="195" t="s">
        <v>19</v>
      </c>
      <c r="I1253" s="197"/>
      <c r="J1253" s="193"/>
      <c r="K1253" s="193"/>
      <c r="L1253" s="198"/>
      <c r="M1253" s="199"/>
      <c r="N1253" s="200"/>
      <c r="O1253" s="200"/>
      <c r="P1253" s="200"/>
      <c r="Q1253" s="200"/>
      <c r="R1253" s="200"/>
      <c r="S1253" s="200"/>
      <c r="T1253" s="201"/>
      <c r="AT1253" s="202" t="s">
        <v>191</v>
      </c>
      <c r="AU1253" s="202" t="s">
        <v>81</v>
      </c>
      <c r="AV1253" s="13" t="s">
        <v>79</v>
      </c>
      <c r="AW1253" s="13" t="s">
        <v>32</v>
      </c>
      <c r="AX1253" s="13" t="s">
        <v>71</v>
      </c>
      <c r="AY1253" s="202" t="s">
        <v>181</v>
      </c>
    </row>
    <row r="1254" spans="2:51" s="14" customFormat="1" ht="12">
      <c r="B1254" s="203"/>
      <c r="C1254" s="204"/>
      <c r="D1254" s="194" t="s">
        <v>191</v>
      </c>
      <c r="E1254" s="205" t="s">
        <v>19</v>
      </c>
      <c r="F1254" s="206" t="s">
        <v>1485</v>
      </c>
      <c r="G1254" s="204"/>
      <c r="H1254" s="207">
        <v>372.5</v>
      </c>
      <c r="I1254" s="208"/>
      <c r="J1254" s="204"/>
      <c r="K1254" s="204"/>
      <c r="L1254" s="209"/>
      <c r="M1254" s="210"/>
      <c r="N1254" s="211"/>
      <c r="O1254" s="211"/>
      <c r="P1254" s="211"/>
      <c r="Q1254" s="211"/>
      <c r="R1254" s="211"/>
      <c r="S1254" s="211"/>
      <c r="T1254" s="212"/>
      <c r="AT1254" s="213" t="s">
        <v>191</v>
      </c>
      <c r="AU1254" s="213" t="s">
        <v>81</v>
      </c>
      <c r="AV1254" s="14" t="s">
        <v>81</v>
      </c>
      <c r="AW1254" s="14" t="s">
        <v>32</v>
      </c>
      <c r="AX1254" s="14" t="s">
        <v>71</v>
      </c>
      <c r="AY1254" s="213" t="s">
        <v>181</v>
      </c>
    </row>
    <row r="1255" spans="2:51" s="13" customFormat="1" ht="12">
      <c r="B1255" s="192"/>
      <c r="C1255" s="193"/>
      <c r="D1255" s="194" t="s">
        <v>191</v>
      </c>
      <c r="E1255" s="195" t="s">
        <v>19</v>
      </c>
      <c r="F1255" s="196" t="s">
        <v>1303</v>
      </c>
      <c r="G1255" s="193"/>
      <c r="H1255" s="195" t="s">
        <v>19</v>
      </c>
      <c r="I1255" s="197"/>
      <c r="J1255" s="193"/>
      <c r="K1255" s="193"/>
      <c r="L1255" s="198"/>
      <c r="M1255" s="199"/>
      <c r="N1255" s="200"/>
      <c r="O1255" s="200"/>
      <c r="P1255" s="200"/>
      <c r="Q1255" s="200"/>
      <c r="R1255" s="200"/>
      <c r="S1255" s="200"/>
      <c r="T1255" s="201"/>
      <c r="AT1255" s="202" t="s">
        <v>191</v>
      </c>
      <c r="AU1255" s="202" t="s">
        <v>81</v>
      </c>
      <c r="AV1255" s="13" t="s">
        <v>79</v>
      </c>
      <c r="AW1255" s="13" t="s">
        <v>32</v>
      </c>
      <c r="AX1255" s="13" t="s">
        <v>71</v>
      </c>
      <c r="AY1255" s="202" t="s">
        <v>181</v>
      </c>
    </row>
    <row r="1256" spans="2:51" s="14" customFormat="1" ht="12">
      <c r="B1256" s="203"/>
      <c r="C1256" s="204"/>
      <c r="D1256" s="194" t="s">
        <v>191</v>
      </c>
      <c r="E1256" s="205" t="s">
        <v>19</v>
      </c>
      <c r="F1256" s="206" t="s">
        <v>1486</v>
      </c>
      <c r="G1256" s="204"/>
      <c r="H1256" s="207">
        <v>640</v>
      </c>
      <c r="I1256" s="208"/>
      <c r="J1256" s="204"/>
      <c r="K1256" s="204"/>
      <c r="L1256" s="209"/>
      <c r="M1256" s="210"/>
      <c r="N1256" s="211"/>
      <c r="O1256" s="211"/>
      <c r="P1256" s="211"/>
      <c r="Q1256" s="211"/>
      <c r="R1256" s="211"/>
      <c r="S1256" s="211"/>
      <c r="T1256" s="212"/>
      <c r="AT1256" s="213" t="s">
        <v>191</v>
      </c>
      <c r="AU1256" s="213" t="s">
        <v>81</v>
      </c>
      <c r="AV1256" s="14" t="s">
        <v>81</v>
      </c>
      <c r="AW1256" s="14" t="s">
        <v>32</v>
      </c>
      <c r="AX1256" s="14" t="s">
        <v>71</v>
      </c>
      <c r="AY1256" s="213" t="s">
        <v>181</v>
      </c>
    </row>
    <row r="1257" spans="2:51" s="15" customFormat="1" ht="12">
      <c r="B1257" s="214"/>
      <c r="C1257" s="215"/>
      <c r="D1257" s="194" t="s">
        <v>191</v>
      </c>
      <c r="E1257" s="216" t="s">
        <v>19</v>
      </c>
      <c r="F1257" s="217" t="s">
        <v>196</v>
      </c>
      <c r="G1257" s="215"/>
      <c r="H1257" s="218">
        <v>2395.64</v>
      </c>
      <c r="I1257" s="219"/>
      <c r="J1257" s="215"/>
      <c r="K1257" s="215"/>
      <c r="L1257" s="220"/>
      <c r="M1257" s="221"/>
      <c r="N1257" s="222"/>
      <c r="O1257" s="222"/>
      <c r="P1257" s="222"/>
      <c r="Q1257" s="222"/>
      <c r="R1257" s="222"/>
      <c r="S1257" s="222"/>
      <c r="T1257" s="223"/>
      <c r="AT1257" s="224" t="s">
        <v>191</v>
      </c>
      <c r="AU1257" s="224" t="s">
        <v>81</v>
      </c>
      <c r="AV1257" s="15" t="s">
        <v>189</v>
      </c>
      <c r="AW1257" s="15" t="s">
        <v>32</v>
      </c>
      <c r="AX1257" s="15" t="s">
        <v>79</v>
      </c>
      <c r="AY1257" s="224" t="s">
        <v>181</v>
      </c>
    </row>
    <row r="1258" spans="1:65" s="2" customFormat="1" ht="76.35" customHeight="1">
      <c r="A1258" s="34"/>
      <c r="B1258" s="35"/>
      <c r="C1258" s="225" t="s">
        <v>1500</v>
      </c>
      <c r="D1258" s="225" t="s">
        <v>199</v>
      </c>
      <c r="E1258" s="226" t="s">
        <v>1501</v>
      </c>
      <c r="F1258" s="227" t="s">
        <v>1502</v>
      </c>
      <c r="G1258" s="228" t="s">
        <v>262</v>
      </c>
      <c r="H1258" s="229">
        <v>781.8</v>
      </c>
      <c r="I1258" s="230"/>
      <c r="J1258" s="231">
        <f>ROUND(I1258*H1258,2)</f>
        <v>0</v>
      </c>
      <c r="K1258" s="227" t="s">
        <v>187</v>
      </c>
      <c r="L1258" s="39"/>
      <c r="M1258" s="232" t="s">
        <v>19</v>
      </c>
      <c r="N1258" s="233" t="s">
        <v>42</v>
      </c>
      <c r="O1258" s="64"/>
      <c r="P1258" s="188">
        <f>O1258*H1258</f>
        <v>0</v>
      </c>
      <c r="Q1258" s="188">
        <v>0</v>
      </c>
      <c r="R1258" s="188">
        <f>Q1258*H1258</f>
        <v>0</v>
      </c>
      <c r="S1258" s="188">
        <v>0</v>
      </c>
      <c r="T1258" s="189">
        <f>S1258*H1258</f>
        <v>0</v>
      </c>
      <c r="U1258" s="34"/>
      <c r="V1258" s="34"/>
      <c r="W1258" s="34"/>
      <c r="X1258" s="34"/>
      <c r="Y1258" s="34"/>
      <c r="Z1258" s="34"/>
      <c r="AA1258" s="34"/>
      <c r="AB1258" s="34"/>
      <c r="AC1258" s="34"/>
      <c r="AD1258" s="34"/>
      <c r="AE1258" s="34"/>
      <c r="AR1258" s="190" t="s">
        <v>189</v>
      </c>
      <c r="AT1258" s="190" t="s">
        <v>199</v>
      </c>
      <c r="AU1258" s="190" t="s">
        <v>81</v>
      </c>
      <c r="AY1258" s="17" t="s">
        <v>181</v>
      </c>
      <c r="BE1258" s="191">
        <f>IF(N1258="základní",J1258,0)</f>
        <v>0</v>
      </c>
      <c r="BF1258" s="191">
        <f>IF(N1258="snížená",J1258,0)</f>
        <v>0</v>
      </c>
      <c r="BG1258" s="191">
        <f>IF(N1258="zákl. přenesená",J1258,0)</f>
        <v>0</v>
      </c>
      <c r="BH1258" s="191">
        <f>IF(N1258="sníž. přenesená",J1258,0)</f>
        <v>0</v>
      </c>
      <c r="BI1258" s="191">
        <f>IF(N1258="nulová",J1258,0)</f>
        <v>0</v>
      </c>
      <c r="BJ1258" s="17" t="s">
        <v>79</v>
      </c>
      <c r="BK1258" s="191">
        <f>ROUND(I1258*H1258,2)</f>
        <v>0</v>
      </c>
      <c r="BL1258" s="17" t="s">
        <v>189</v>
      </c>
      <c r="BM1258" s="190" t="s">
        <v>1503</v>
      </c>
    </row>
    <row r="1259" spans="2:51" s="13" customFormat="1" ht="12">
      <c r="B1259" s="192"/>
      <c r="C1259" s="193"/>
      <c r="D1259" s="194" t="s">
        <v>191</v>
      </c>
      <c r="E1259" s="195" t="s">
        <v>19</v>
      </c>
      <c r="F1259" s="196" t="s">
        <v>1077</v>
      </c>
      <c r="G1259" s="193"/>
      <c r="H1259" s="195" t="s">
        <v>19</v>
      </c>
      <c r="I1259" s="197"/>
      <c r="J1259" s="193"/>
      <c r="K1259" s="193"/>
      <c r="L1259" s="198"/>
      <c r="M1259" s="199"/>
      <c r="N1259" s="200"/>
      <c r="O1259" s="200"/>
      <c r="P1259" s="200"/>
      <c r="Q1259" s="200"/>
      <c r="R1259" s="200"/>
      <c r="S1259" s="200"/>
      <c r="T1259" s="201"/>
      <c r="AT1259" s="202" t="s">
        <v>191</v>
      </c>
      <c r="AU1259" s="202" t="s">
        <v>81</v>
      </c>
      <c r="AV1259" s="13" t="s">
        <v>79</v>
      </c>
      <c r="AW1259" s="13" t="s">
        <v>32</v>
      </c>
      <c r="AX1259" s="13" t="s">
        <v>71</v>
      </c>
      <c r="AY1259" s="202" t="s">
        <v>181</v>
      </c>
    </row>
    <row r="1260" spans="2:51" s="14" customFormat="1" ht="12">
      <c r="B1260" s="203"/>
      <c r="C1260" s="204"/>
      <c r="D1260" s="194" t="s">
        <v>191</v>
      </c>
      <c r="E1260" s="205" t="s">
        <v>19</v>
      </c>
      <c r="F1260" s="206" t="s">
        <v>1504</v>
      </c>
      <c r="G1260" s="204"/>
      <c r="H1260" s="207">
        <v>99.7</v>
      </c>
      <c r="I1260" s="208"/>
      <c r="J1260" s="204"/>
      <c r="K1260" s="204"/>
      <c r="L1260" s="209"/>
      <c r="M1260" s="210"/>
      <c r="N1260" s="211"/>
      <c r="O1260" s="211"/>
      <c r="P1260" s="211"/>
      <c r="Q1260" s="211"/>
      <c r="R1260" s="211"/>
      <c r="S1260" s="211"/>
      <c r="T1260" s="212"/>
      <c r="AT1260" s="213" t="s">
        <v>191</v>
      </c>
      <c r="AU1260" s="213" t="s">
        <v>81</v>
      </c>
      <c r="AV1260" s="14" t="s">
        <v>81</v>
      </c>
      <c r="AW1260" s="14" t="s">
        <v>32</v>
      </c>
      <c r="AX1260" s="14" t="s">
        <v>71</v>
      </c>
      <c r="AY1260" s="213" t="s">
        <v>181</v>
      </c>
    </row>
    <row r="1261" spans="2:51" s="13" customFormat="1" ht="12">
      <c r="B1261" s="192"/>
      <c r="C1261" s="193"/>
      <c r="D1261" s="194" t="s">
        <v>191</v>
      </c>
      <c r="E1261" s="195" t="s">
        <v>19</v>
      </c>
      <c r="F1261" s="196" t="s">
        <v>1046</v>
      </c>
      <c r="G1261" s="193"/>
      <c r="H1261" s="195" t="s">
        <v>19</v>
      </c>
      <c r="I1261" s="197"/>
      <c r="J1261" s="193"/>
      <c r="K1261" s="193"/>
      <c r="L1261" s="198"/>
      <c r="M1261" s="199"/>
      <c r="N1261" s="200"/>
      <c r="O1261" s="200"/>
      <c r="P1261" s="200"/>
      <c r="Q1261" s="200"/>
      <c r="R1261" s="200"/>
      <c r="S1261" s="200"/>
      <c r="T1261" s="201"/>
      <c r="AT1261" s="202" t="s">
        <v>191</v>
      </c>
      <c r="AU1261" s="202" t="s">
        <v>81</v>
      </c>
      <c r="AV1261" s="13" t="s">
        <v>79</v>
      </c>
      <c r="AW1261" s="13" t="s">
        <v>32</v>
      </c>
      <c r="AX1261" s="13" t="s">
        <v>71</v>
      </c>
      <c r="AY1261" s="202" t="s">
        <v>181</v>
      </c>
    </row>
    <row r="1262" spans="2:51" s="14" customFormat="1" ht="12">
      <c r="B1262" s="203"/>
      <c r="C1262" s="204"/>
      <c r="D1262" s="194" t="s">
        <v>191</v>
      </c>
      <c r="E1262" s="205" t="s">
        <v>19</v>
      </c>
      <c r="F1262" s="206" t="s">
        <v>1504</v>
      </c>
      <c r="G1262" s="204"/>
      <c r="H1262" s="207">
        <v>99.7</v>
      </c>
      <c r="I1262" s="208"/>
      <c r="J1262" s="204"/>
      <c r="K1262" s="204"/>
      <c r="L1262" s="209"/>
      <c r="M1262" s="210"/>
      <c r="N1262" s="211"/>
      <c r="O1262" s="211"/>
      <c r="P1262" s="211"/>
      <c r="Q1262" s="211"/>
      <c r="R1262" s="211"/>
      <c r="S1262" s="211"/>
      <c r="T1262" s="212"/>
      <c r="AT1262" s="213" t="s">
        <v>191</v>
      </c>
      <c r="AU1262" s="213" t="s">
        <v>81</v>
      </c>
      <c r="AV1262" s="14" t="s">
        <v>81</v>
      </c>
      <c r="AW1262" s="14" t="s">
        <v>32</v>
      </c>
      <c r="AX1262" s="14" t="s">
        <v>71</v>
      </c>
      <c r="AY1262" s="213" t="s">
        <v>181</v>
      </c>
    </row>
    <row r="1263" spans="2:51" s="13" customFormat="1" ht="12">
      <c r="B1263" s="192"/>
      <c r="C1263" s="193"/>
      <c r="D1263" s="194" t="s">
        <v>191</v>
      </c>
      <c r="E1263" s="195" t="s">
        <v>19</v>
      </c>
      <c r="F1263" s="196" t="s">
        <v>1047</v>
      </c>
      <c r="G1263" s="193"/>
      <c r="H1263" s="195" t="s">
        <v>19</v>
      </c>
      <c r="I1263" s="197"/>
      <c r="J1263" s="193"/>
      <c r="K1263" s="193"/>
      <c r="L1263" s="198"/>
      <c r="M1263" s="199"/>
      <c r="N1263" s="200"/>
      <c r="O1263" s="200"/>
      <c r="P1263" s="200"/>
      <c r="Q1263" s="200"/>
      <c r="R1263" s="200"/>
      <c r="S1263" s="200"/>
      <c r="T1263" s="201"/>
      <c r="AT1263" s="202" t="s">
        <v>191</v>
      </c>
      <c r="AU1263" s="202" t="s">
        <v>81</v>
      </c>
      <c r="AV1263" s="13" t="s">
        <v>79</v>
      </c>
      <c r="AW1263" s="13" t="s">
        <v>32</v>
      </c>
      <c r="AX1263" s="13" t="s">
        <v>71</v>
      </c>
      <c r="AY1263" s="202" t="s">
        <v>181</v>
      </c>
    </row>
    <row r="1264" spans="2:51" s="14" customFormat="1" ht="12">
      <c r="B1264" s="203"/>
      <c r="C1264" s="204"/>
      <c r="D1264" s="194" t="s">
        <v>191</v>
      </c>
      <c r="E1264" s="205" t="s">
        <v>19</v>
      </c>
      <c r="F1264" s="206" t="s">
        <v>1505</v>
      </c>
      <c r="G1264" s="204"/>
      <c r="H1264" s="207">
        <v>107.2</v>
      </c>
      <c r="I1264" s="208"/>
      <c r="J1264" s="204"/>
      <c r="K1264" s="204"/>
      <c r="L1264" s="209"/>
      <c r="M1264" s="210"/>
      <c r="N1264" s="211"/>
      <c r="O1264" s="211"/>
      <c r="P1264" s="211"/>
      <c r="Q1264" s="211"/>
      <c r="R1264" s="211"/>
      <c r="S1264" s="211"/>
      <c r="T1264" s="212"/>
      <c r="AT1264" s="213" t="s">
        <v>191</v>
      </c>
      <c r="AU1264" s="213" t="s">
        <v>81</v>
      </c>
      <c r="AV1264" s="14" t="s">
        <v>81</v>
      </c>
      <c r="AW1264" s="14" t="s">
        <v>32</v>
      </c>
      <c r="AX1264" s="14" t="s">
        <v>71</v>
      </c>
      <c r="AY1264" s="213" t="s">
        <v>181</v>
      </c>
    </row>
    <row r="1265" spans="2:51" s="13" customFormat="1" ht="12">
      <c r="B1265" s="192"/>
      <c r="C1265" s="193"/>
      <c r="D1265" s="194" t="s">
        <v>191</v>
      </c>
      <c r="E1265" s="195" t="s">
        <v>19</v>
      </c>
      <c r="F1265" s="196" t="s">
        <v>1048</v>
      </c>
      <c r="G1265" s="193"/>
      <c r="H1265" s="195" t="s">
        <v>19</v>
      </c>
      <c r="I1265" s="197"/>
      <c r="J1265" s="193"/>
      <c r="K1265" s="193"/>
      <c r="L1265" s="198"/>
      <c r="M1265" s="199"/>
      <c r="N1265" s="200"/>
      <c r="O1265" s="200"/>
      <c r="P1265" s="200"/>
      <c r="Q1265" s="200"/>
      <c r="R1265" s="200"/>
      <c r="S1265" s="200"/>
      <c r="T1265" s="201"/>
      <c r="AT1265" s="202" t="s">
        <v>191</v>
      </c>
      <c r="AU1265" s="202" t="s">
        <v>81</v>
      </c>
      <c r="AV1265" s="13" t="s">
        <v>79</v>
      </c>
      <c r="AW1265" s="13" t="s">
        <v>32</v>
      </c>
      <c r="AX1265" s="13" t="s">
        <v>71</v>
      </c>
      <c r="AY1265" s="202" t="s">
        <v>181</v>
      </c>
    </row>
    <row r="1266" spans="2:51" s="14" customFormat="1" ht="12">
      <c r="B1266" s="203"/>
      <c r="C1266" s="204"/>
      <c r="D1266" s="194" t="s">
        <v>191</v>
      </c>
      <c r="E1266" s="205" t="s">
        <v>19</v>
      </c>
      <c r="F1266" s="206" t="s">
        <v>1504</v>
      </c>
      <c r="G1266" s="204"/>
      <c r="H1266" s="207">
        <v>99.7</v>
      </c>
      <c r="I1266" s="208"/>
      <c r="J1266" s="204"/>
      <c r="K1266" s="204"/>
      <c r="L1266" s="209"/>
      <c r="M1266" s="210"/>
      <c r="N1266" s="211"/>
      <c r="O1266" s="211"/>
      <c r="P1266" s="211"/>
      <c r="Q1266" s="211"/>
      <c r="R1266" s="211"/>
      <c r="S1266" s="211"/>
      <c r="T1266" s="212"/>
      <c r="AT1266" s="213" t="s">
        <v>191</v>
      </c>
      <c r="AU1266" s="213" t="s">
        <v>81</v>
      </c>
      <c r="AV1266" s="14" t="s">
        <v>81</v>
      </c>
      <c r="AW1266" s="14" t="s">
        <v>32</v>
      </c>
      <c r="AX1266" s="14" t="s">
        <v>71</v>
      </c>
      <c r="AY1266" s="213" t="s">
        <v>181</v>
      </c>
    </row>
    <row r="1267" spans="2:51" s="13" customFormat="1" ht="12">
      <c r="B1267" s="192"/>
      <c r="C1267" s="193"/>
      <c r="D1267" s="194" t="s">
        <v>191</v>
      </c>
      <c r="E1267" s="195" t="s">
        <v>19</v>
      </c>
      <c r="F1267" s="196" t="s">
        <v>1049</v>
      </c>
      <c r="G1267" s="193"/>
      <c r="H1267" s="195" t="s">
        <v>19</v>
      </c>
      <c r="I1267" s="197"/>
      <c r="J1267" s="193"/>
      <c r="K1267" s="193"/>
      <c r="L1267" s="198"/>
      <c r="M1267" s="199"/>
      <c r="N1267" s="200"/>
      <c r="O1267" s="200"/>
      <c r="P1267" s="200"/>
      <c r="Q1267" s="200"/>
      <c r="R1267" s="200"/>
      <c r="S1267" s="200"/>
      <c r="T1267" s="201"/>
      <c r="AT1267" s="202" t="s">
        <v>191</v>
      </c>
      <c r="AU1267" s="202" t="s">
        <v>81</v>
      </c>
      <c r="AV1267" s="13" t="s">
        <v>79</v>
      </c>
      <c r="AW1267" s="13" t="s">
        <v>32</v>
      </c>
      <c r="AX1267" s="13" t="s">
        <v>71</v>
      </c>
      <c r="AY1267" s="202" t="s">
        <v>181</v>
      </c>
    </row>
    <row r="1268" spans="2:51" s="14" customFormat="1" ht="12">
      <c r="B1268" s="203"/>
      <c r="C1268" s="204"/>
      <c r="D1268" s="194" t="s">
        <v>191</v>
      </c>
      <c r="E1268" s="205" t="s">
        <v>19</v>
      </c>
      <c r="F1268" s="206" t="s">
        <v>1504</v>
      </c>
      <c r="G1268" s="204"/>
      <c r="H1268" s="207">
        <v>99.7</v>
      </c>
      <c r="I1268" s="208"/>
      <c r="J1268" s="204"/>
      <c r="K1268" s="204"/>
      <c r="L1268" s="209"/>
      <c r="M1268" s="210"/>
      <c r="N1268" s="211"/>
      <c r="O1268" s="211"/>
      <c r="P1268" s="211"/>
      <c r="Q1268" s="211"/>
      <c r="R1268" s="211"/>
      <c r="S1268" s="211"/>
      <c r="T1268" s="212"/>
      <c r="AT1268" s="213" t="s">
        <v>191</v>
      </c>
      <c r="AU1268" s="213" t="s">
        <v>81</v>
      </c>
      <c r="AV1268" s="14" t="s">
        <v>81</v>
      </c>
      <c r="AW1268" s="14" t="s">
        <v>32</v>
      </c>
      <c r="AX1268" s="14" t="s">
        <v>71</v>
      </c>
      <c r="AY1268" s="213" t="s">
        <v>181</v>
      </c>
    </row>
    <row r="1269" spans="2:51" s="13" customFormat="1" ht="12">
      <c r="B1269" s="192"/>
      <c r="C1269" s="193"/>
      <c r="D1269" s="194" t="s">
        <v>191</v>
      </c>
      <c r="E1269" s="195" t="s">
        <v>19</v>
      </c>
      <c r="F1269" s="196" t="s">
        <v>1078</v>
      </c>
      <c r="G1269" s="193"/>
      <c r="H1269" s="195" t="s">
        <v>19</v>
      </c>
      <c r="I1269" s="197"/>
      <c r="J1269" s="193"/>
      <c r="K1269" s="193"/>
      <c r="L1269" s="198"/>
      <c r="M1269" s="199"/>
      <c r="N1269" s="200"/>
      <c r="O1269" s="200"/>
      <c r="P1269" s="200"/>
      <c r="Q1269" s="200"/>
      <c r="R1269" s="200"/>
      <c r="S1269" s="200"/>
      <c r="T1269" s="201"/>
      <c r="AT1269" s="202" t="s">
        <v>191</v>
      </c>
      <c r="AU1269" s="202" t="s">
        <v>81</v>
      </c>
      <c r="AV1269" s="13" t="s">
        <v>79</v>
      </c>
      <c r="AW1269" s="13" t="s">
        <v>32</v>
      </c>
      <c r="AX1269" s="13" t="s">
        <v>71</v>
      </c>
      <c r="AY1269" s="202" t="s">
        <v>181</v>
      </c>
    </row>
    <row r="1270" spans="2:51" s="14" customFormat="1" ht="12">
      <c r="B1270" s="203"/>
      <c r="C1270" s="204"/>
      <c r="D1270" s="194" t="s">
        <v>191</v>
      </c>
      <c r="E1270" s="205" t="s">
        <v>19</v>
      </c>
      <c r="F1270" s="206" t="s">
        <v>1504</v>
      </c>
      <c r="G1270" s="204"/>
      <c r="H1270" s="207">
        <v>99.7</v>
      </c>
      <c r="I1270" s="208"/>
      <c r="J1270" s="204"/>
      <c r="K1270" s="204"/>
      <c r="L1270" s="209"/>
      <c r="M1270" s="210"/>
      <c r="N1270" s="211"/>
      <c r="O1270" s="211"/>
      <c r="P1270" s="211"/>
      <c r="Q1270" s="211"/>
      <c r="R1270" s="211"/>
      <c r="S1270" s="211"/>
      <c r="T1270" s="212"/>
      <c r="AT1270" s="213" t="s">
        <v>191</v>
      </c>
      <c r="AU1270" s="213" t="s">
        <v>81</v>
      </c>
      <c r="AV1270" s="14" t="s">
        <v>81</v>
      </c>
      <c r="AW1270" s="14" t="s">
        <v>32</v>
      </c>
      <c r="AX1270" s="14" t="s">
        <v>71</v>
      </c>
      <c r="AY1270" s="213" t="s">
        <v>181</v>
      </c>
    </row>
    <row r="1271" spans="2:51" s="13" customFormat="1" ht="12">
      <c r="B1271" s="192"/>
      <c r="C1271" s="193"/>
      <c r="D1271" s="194" t="s">
        <v>191</v>
      </c>
      <c r="E1271" s="195" t="s">
        <v>19</v>
      </c>
      <c r="F1271" s="196" t="s">
        <v>1079</v>
      </c>
      <c r="G1271" s="193"/>
      <c r="H1271" s="195" t="s">
        <v>19</v>
      </c>
      <c r="I1271" s="197"/>
      <c r="J1271" s="193"/>
      <c r="K1271" s="193"/>
      <c r="L1271" s="198"/>
      <c r="M1271" s="199"/>
      <c r="N1271" s="200"/>
      <c r="O1271" s="200"/>
      <c r="P1271" s="200"/>
      <c r="Q1271" s="200"/>
      <c r="R1271" s="200"/>
      <c r="S1271" s="200"/>
      <c r="T1271" s="201"/>
      <c r="AT1271" s="202" t="s">
        <v>191</v>
      </c>
      <c r="AU1271" s="202" t="s">
        <v>81</v>
      </c>
      <c r="AV1271" s="13" t="s">
        <v>79</v>
      </c>
      <c r="AW1271" s="13" t="s">
        <v>32</v>
      </c>
      <c r="AX1271" s="13" t="s">
        <v>71</v>
      </c>
      <c r="AY1271" s="202" t="s">
        <v>181</v>
      </c>
    </row>
    <row r="1272" spans="2:51" s="14" customFormat="1" ht="12">
      <c r="B1272" s="203"/>
      <c r="C1272" s="204"/>
      <c r="D1272" s="194" t="s">
        <v>191</v>
      </c>
      <c r="E1272" s="205" t="s">
        <v>19</v>
      </c>
      <c r="F1272" s="206" t="s">
        <v>1504</v>
      </c>
      <c r="G1272" s="204"/>
      <c r="H1272" s="207">
        <v>99.7</v>
      </c>
      <c r="I1272" s="208"/>
      <c r="J1272" s="204"/>
      <c r="K1272" s="204"/>
      <c r="L1272" s="209"/>
      <c r="M1272" s="210"/>
      <c r="N1272" s="211"/>
      <c r="O1272" s="211"/>
      <c r="P1272" s="211"/>
      <c r="Q1272" s="211"/>
      <c r="R1272" s="211"/>
      <c r="S1272" s="211"/>
      <c r="T1272" s="212"/>
      <c r="AT1272" s="213" t="s">
        <v>191</v>
      </c>
      <c r="AU1272" s="213" t="s">
        <v>81</v>
      </c>
      <c r="AV1272" s="14" t="s">
        <v>81</v>
      </c>
      <c r="AW1272" s="14" t="s">
        <v>32</v>
      </c>
      <c r="AX1272" s="14" t="s">
        <v>71</v>
      </c>
      <c r="AY1272" s="213" t="s">
        <v>181</v>
      </c>
    </row>
    <row r="1273" spans="2:51" s="13" customFormat="1" ht="12">
      <c r="B1273" s="192"/>
      <c r="C1273" s="193"/>
      <c r="D1273" s="194" t="s">
        <v>191</v>
      </c>
      <c r="E1273" s="195" t="s">
        <v>19</v>
      </c>
      <c r="F1273" s="196" t="s">
        <v>1080</v>
      </c>
      <c r="G1273" s="193"/>
      <c r="H1273" s="195" t="s">
        <v>19</v>
      </c>
      <c r="I1273" s="197"/>
      <c r="J1273" s="193"/>
      <c r="K1273" s="193"/>
      <c r="L1273" s="198"/>
      <c r="M1273" s="199"/>
      <c r="N1273" s="200"/>
      <c r="O1273" s="200"/>
      <c r="P1273" s="200"/>
      <c r="Q1273" s="200"/>
      <c r="R1273" s="200"/>
      <c r="S1273" s="200"/>
      <c r="T1273" s="201"/>
      <c r="AT1273" s="202" t="s">
        <v>191</v>
      </c>
      <c r="AU1273" s="202" t="s">
        <v>81</v>
      </c>
      <c r="AV1273" s="13" t="s">
        <v>79</v>
      </c>
      <c r="AW1273" s="13" t="s">
        <v>32</v>
      </c>
      <c r="AX1273" s="13" t="s">
        <v>71</v>
      </c>
      <c r="AY1273" s="202" t="s">
        <v>181</v>
      </c>
    </row>
    <row r="1274" spans="2:51" s="14" customFormat="1" ht="12">
      <c r="B1274" s="203"/>
      <c r="C1274" s="204"/>
      <c r="D1274" s="194" t="s">
        <v>191</v>
      </c>
      <c r="E1274" s="205" t="s">
        <v>19</v>
      </c>
      <c r="F1274" s="206" t="s">
        <v>1506</v>
      </c>
      <c r="G1274" s="204"/>
      <c r="H1274" s="207">
        <v>76.4</v>
      </c>
      <c r="I1274" s="208"/>
      <c r="J1274" s="204"/>
      <c r="K1274" s="204"/>
      <c r="L1274" s="209"/>
      <c r="M1274" s="210"/>
      <c r="N1274" s="211"/>
      <c r="O1274" s="211"/>
      <c r="P1274" s="211"/>
      <c r="Q1274" s="211"/>
      <c r="R1274" s="211"/>
      <c r="S1274" s="211"/>
      <c r="T1274" s="212"/>
      <c r="AT1274" s="213" t="s">
        <v>191</v>
      </c>
      <c r="AU1274" s="213" t="s">
        <v>81</v>
      </c>
      <c r="AV1274" s="14" t="s">
        <v>81</v>
      </c>
      <c r="AW1274" s="14" t="s">
        <v>32</v>
      </c>
      <c r="AX1274" s="14" t="s">
        <v>71</v>
      </c>
      <c r="AY1274" s="213" t="s">
        <v>181</v>
      </c>
    </row>
    <row r="1275" spans="2:51" s="15" customFormat="1" ht="12">
      <c r="B1275" s="214"/>
      <c r="C1275" s="215"/>
      <c r="D1275" s="194" t="s">
        <v>191</v>
      </c>
      <c r="E1275" s="216" t="s">
        <v>19</v>
      </c>
      <c r="F1275" s="217" t="s">
        <v>196</v>
      </c>
      <c r="G1275" s="215"/>
      <c r="H1275" s="218">
        <v>781.8</v>
      </c>
      <c r="I1275" s="219"/>
      <c r="J1275" s="215"/>
      <c r="K1275" s="215"/>
      <c r="L1275" s="220"/>
      <c r="M1275" s="221"/>
      <c r="N1275" s="222"/>
      <c r="O1275" s="222"/>
      <c r="P1275" s="222"/>
      <c r="Q1275" s="222"/>
      <c r="R1275" s="222"/>
      <c r="S1275" s="222"/>
      <c r="T1275" s="223"/>
      <c r="AT1275" s="224" t="s">
        <v>191</v>
      </c>
      <c r="AU1275" s="224" t="s">
        <v>81</v>
      </c>
      <c r="AV1275" s="15" t="s">
        <v>189</v>
      </c>
      <c r="AW1275" s="15" t="s">
        <v>32</v>
      </c>
      <c r="AX1275" s="15" t="s">
        <v>79</v>
      </c>
      <c r="AY1275" s="224" t="s">
        <v>181</v>
      </c>
    </row>
    <row r="1276" spans="1:65" s="2" customFormat="1" ht="76.35" customHeight="1">
      <c r="A1276" s="34"/>
      <c r="B1276" s="35"/>
      <c r="C1276" s="225" t="s">
        <v>1507</v>
      </c>
      <c r="D1276" s="225" t="s">
        <v>199</v>
      </c>
      <c r="E1276" s="226" t="s">
        <v>1508</v>
      </c>
      <c r="F1276" s="227" t="s">
        <v>1509</v>
      </c>
      <c r="G1276" s="228" t="s">
        <v>262</v>
      </c>
      <c r="H1276" s="229">
        <v>781.8</v>
      </c>
      <c r="I1276" s="230"/>
      <c r="J1276" s="231">
        <f>ROUND(I1276*H1276,2)</f>
        <v>0</v>
      </c>
      <c r="K1276" s="227" t="s">
        <v>187</v>
      </c>
      <c r="L1276" s="39"/>
      <c r="M1276" s="232" t="s">
        <v>19</v>
      </c>
      <c r="N1276" s="233" t="s">
        <v>42</v>
      </c>
      <c r="O1276" s="64"/>
      <c r="P1276" s="188">
        <f>O1276*H1276</f>
        <v>0</v>
      </c>
      <c r="Q1276" s="188">
        <v>0</v>
      </c>
      <c r="R1276" s="188">
        <f>Q1276*H1276</f>
        <v>0</v>
      </c>
      <c r="S1276" s="188">
        <v>0</v>
      </c>
      <c r="T1276" s="189">
        <f>S1276*H1276</f>
        <v>0</v>
      </c>
      <c r="U1276" s="34"/>
      <c r="V1276" s="34"/>
      <c r="W1276" s="34"/>
      <c r="X1276" s="34"/>
      <c r="Y1276" s="34"/>
      <c r="Z1276" s="34"/>
      <c r="AA1276" s="34"/>
      <c r="AB1276" s="34"/>
      <c r="AC1276" s="34"/>
      <c r="AD1276" s="34"/>
      <c r="AE1276" s="34"/>
      <c r="AR1276" s="190" t="s">
        <v>189</v>
      </c>
      <c r="AT1276" s="190" t="s">
        <v>199</v>
      </c>
      <c r="AU1276" s="190" t="s">
        <v>81</v>
      </c>
      <c r="AY1276" s="17" t="s">
        <v>181</v>
      </c>
      <c r="BE1276" s="191">
        <f>IF(N1276="základní",J1276,0)</f>
        <v>0</v>
      </c>
      <c r="BF1276" s="191">
        <f>IF(N1276="snížená",J1276,0)</f>
        <v>0</v>
      </c>
      <c r="BG1276" s="191">
        <f>IF(N1276="zákl. přenesená",J1276,0)</f>
        <v>0</v>
      </c>
      <c r="BH1276" s="191">
        <f>IF(N1276="sníž. přenesená",J1276,0)</f>
        <v>0</v>
      </c>
      <c r="BI1276" s="191">
        <f>IF(N1276="nulová",J1276,0)</f>
        <v>0</v>
      </c>
      <c r="BJ1276" s="17" t="s">
        <v>79</v>
      </c>
      <c r="BK1276" s="191">
        <f>ROUND(I1276*H1276,2)</f>
        <v>0</v>
      </c>
      <c r="BL1276" s="17" t="s">
        <v>189</v>
      </c>
      <c r="BM1276" s="190" t="s">
        <v>1510</v>
      </c>
    </row>
    <row r="1277" spans="2:51" s="13" customFormat="1" ht="12">
      <c r="B1277" s="192"/>
      <c r="C1277" s="193"/>
      <c r="D1277" s="194" t="s">
        <v>191</v>
      </c>
      <c r="E1277" s="195" t="s">
        <v>19</v>
      </c>
      <c r="F1277" s="196" t="s">
        <v>1077</v>
      </c>
      <c r="G1277" s="193"/>
      <c r="H1277" s="195" t="s">
        <v>19</v>
      </c>
      <c r="I1277" s="197"/>
      <c r="J1277" s="193"/>
      <c r="K1277" s="193"/>
      <c r="L1277" s="198"/>
      <c r="M1277" s="199"/>
      <c r="N1277" s="200"/>
      <c r="O1277" s="200"/>
      <c r="P1277" s="200"/>
      <c r="Q1277" s="200"/>
      <c r="R1277" s="200"/>
      <c r="S1277" s="200"/>
      <c r="T1277" s="201"/>
      <c r="AT1277" s="202" t="s">
        <v>191</v>
      </c>
      <c r="AU1277" s="202" t="s">
        <v>81</v>
      </c>
      <c r="AV1277" s="13" t="s">
        <v>79</v>
      </c>
      <c r="AW1277" s="13" t="s">
        <v>32</v>
      </c>
      <c r="AX1277" s="13" t="s">
        <v>71</v>
      </c>
      <c r="AY1277" s="202" t="s">
        <v>181</v>
      </c>
    </row>
    <row r="1278" spans="2:51" s="14" customFormat="1" ht="12">
      <c r="B1278" s="203"/>
      <c r="C1278" s="204"/>
      <c r="D1278" s="194" t="s">
        <v>191</v>
      </c>
      <c r="E1278" s="205" t="s">
        <v>19</v>
      </c>
      <c r="F1278" s="206" t="s">
        <v>1504</v>
      </c>
      <c r="G1278" s="204"/>
      <c r="H1278" s="207">
        <v>99.7</v>
      </c>
      <c r="I1278" s="208"/>
      <c r="J1278" s="204"/>
      <c r="K1278" s="204"/>
      <c r="L1278" s="209"/>
      <c r="M1278" s="210"/>
      <c r="N1278" s="211"/>
      <c r="O1278" s="211"/>
      <c r="P1278" s="211"/>
      <c r="Q1278" s="211"/>
      <c r="R1278" s="211"/>
      <c r="S1278" s="211"/>
      <c r="T1278" s="212"/>
      <c r="AT1278" s="213" t="s">
        <v>191</v>
      </c>
      <c r="AU1278" s="213" t="s">
        <v>81</v>
      </c>
      <c r="AV1278" s="14" t="s">
        <v>81</v>
      </c>
      <c r="AW1278" s="14" t="s">
        <v>32</v>
      </c>
      <c r="AX1278" s="14" t="s">
        <v>71</v>
      </c>
      <c r="AY1278" s="213" t="s">
        <v>181</v>
      </c>
    </row>
    <row r="1279" spans="2:51" s="13" customFormat="1" ht="12">
      <c r="B1279" s="192"/>
      <c r="C1279" s="193"/>
      <c r="D1279" s="194" t="s">
        <v>191</v>
      </c>
      <c r="E1279" s="195" t="s">
        <v>19</v>
      </c>
      <c r="F1279" s="196" t="s">
        <v>1046</v>
      </c>
      <c r="G1279" s="193"/>
      <c r="H1279" s="195" t="s">
        <v>19</v>
      </c>
      <c r="I1279" s="197"/>
      <c r="J1279" s="193"/>
      <c r="K1279" s="193"/>
      <c r="L1279" s="198"/>
      <c r="M1279" s="199"/>
      <c r="N1279" s="200"/>
      <c r="O1279" s="200"/>
      <c r="P1279" s="200"/>
      <c r="Q1279" s="200"/>
      <c r="R1279" s="200"/>
      <c r="S1279" s="200"/>
      <c r="T1279" s="201"/>
      <c r="AT1279" s="202" t="s">
        <v>191</v>
      </c>
      <c r="AU1279" s="202" t="s">
        <v>81</v>
      </c>
      <c r="AV1279" s="13" t="s">
        <v>79</v>
      </c>
      <c r="AW1279" s="13" t="s">
        <v>32</v>
      </c>
      <c r="AX1279" s="13" t="s">
        <v>71</v>
      </c>
      <c r="AY1279" s="202" t="s">
        <v>181</v>
      </c>
    </row>
    <row r="1280" spans="2:51" s="14" customFormat="1" ht="12">
      <c r="B1280" s="203"/>
      <c r="C1280" s="204"/>
      <c r="D1280" s="194" t="s">
        <v>191</v>
      </c>
      <c r="E1280" s="205" t="s">
        <v>19</v>
      </c>
      <c r="F1280" s="206" t="s">
        <v>1504</v>
      </c>
      <c r="G1280" s="204"/>
      <c r="H1280" s="207">
        <v>99.7</v>
      </c>
      <c r="I1280" s="208"/>
      <c r="J1280" s="204"/>
      <c r="K1280" s="204"/>
      <c r="L1280" s="209"/>
      <c r="M1280" s="210"/>
      <c r="N1280" s="211"/>
      <c r="O1280" s="211"/>
      <c r="P1280" s="211"/>
      <c r="Q1280" s="211"/>
      <c r="R1280" s="211"/>
      <c r="S1280" s="211"/>
      <c r="T1280" s="212"/>
      <c r="AT1280" s="213" t="s">
        <v>191</v>
      </c>
      <c r="AU1280" s="213" t="s">
        <v>81</v>
      </c>
      <c r="AV1280" s="14" t="s">
        <v>81</v>
      </c>
      <c r="AW1280" s="14" t="s">
        <v>32</v>
      </c>
      <c r="AX1280" s="14" t="s">
        <v>71</v>
      </c>
      <c r="AY1280" s="213" t="s">
        <v>181</v>
      </c>
    </row>
    <row r="1281" spans="2:51" s="13" customFormat="1" ht="12">
      <c r="B1281" s="192"/>
      <c r="C1281" s="193"/>
      <c r="D1281" s="194" t="s">
        <v>191</v>
      </c>
      <c r="E1281" s="195" t="s">
        <v>19</v>
      </c>
      <c r="F1281" s="196" t="s">
        <v>1047</v>
      </c>
      <c r="G1281" s="193"/>
      <c r="H1281" s="195" t="s">
        <v>19</v>
      </c>
      <c r="I1281" s="197"/>
      <c r="J1281" s="193"/>
      <c r="K1281" s="193"/>
      <c r="L1281" s="198"/>
      <c r="M1281" s="199"/>
      <c r="N1281" s="200"/>
      <c r="O1281" s="200"/>
      <c r="P1281" s="200"/>
      <c r="Q1281" s="200"/>
      <c r="R1281" s="200"/>
      <c r="S1281" s="200"/>
      <c r="T1281" s="201"/>
      <c r="AT1281" s="202" t="s">
        <v>191</v>
      </c>
      <c r="AU1281" s="202" t="s">
        <v>81</v>
      </c>
      <c r="AV1281" s="13" t="s">
        <v>79</v>
      </c>
      <c r="AW1281" s="13" t="s">
        <v>32</v>
      </c>
      <c r="AX1281" s="13" t="s">
        <v>71</v>
      </c>
      <c r="AY1281" s="202" t="s">
        <v>181</v>
      </c>
    </row>
    <row r="1282" spans="2:51" s="14" customFormat="1" ht="12">
      <c r="B1282" s="203"/>
      <c r="C1282" s="204"/>
      <c r="D1282" s="194" t="s">
        <v>191</v>
      </c>
      <c r="E1282" s="205" t="s">
        <v>19</v>
      </c>
      <c r="F1282" s="206" t="s">
        <v>1505</v>
      </c>
      <c r="G1282" s="204"/>
      <c r="H1282" s="207">
        <v>107.2</v>
      </c>
      <c r="I1282" s="208"/>
      <c r="J1282" s="204"/>
      <c r="K1282" s="204"/>
      <c r="L1282" s="209"/>
      <c r="M1282" s="210"/>
      <c r="N1282" s="211"/>
      <c r="O1282" s="211"/>
      <c r="P1282" s="211"/>
      <c r="Q1282" s="211"/>
      <c r="R1282" s="211"/>
      <c r="S1282" s="211"/>
      <c r="T1282" s="212"/>
      <c r="AT1282" s="213" t="s">
        <v>191</v>
      </c>
      <c r="AU1282" s="213" t="s">
        <v>81</v>
      </c>
      <c r="AV1282" s="14" t="s">
        <v>81</v>
      </c>
      <c r="AW1282" s="14" t="s">
        <v>32</v>
      </c>
      <c r="AX1282" s="14" t="s">
        <v>71</v>
      </c>
      <c r="AY1282" s="213" t="s">
        <v>181</v>
      </c>
    </row>
    <row r="1283" spans="2:51" s="13" customFormat="1" ht="12">
      <c r="B1283" s="192"/>
      <c r="C1283" s="193"/>
      <c r="D1283" s="194" t="s">
        <v>191</v>
      </c>
      <c r="E1283" s="195" t="s">
        <v>19</v>
      </c>
      <c r="F1283" s="196" t="s">
        <v>1048</v>
      </c>
      <c r="G1283" s="193"/>
      <c r="H1283" s="195" t="s">
        <v>19</v>
      </c>
      <c r="I1283" s="197"/>
      <c r="J1283" s="193"/>
      <c r="K1283" s="193"/>
      <c r="L1283" s="198"/>
      <c r="M1283" s="199"/>
      <c r="N1283" s="200"/>
      <c r="O1283" s="200"/>
      <c r="P1283" s="200"/>
      <c r="Q1283" s="200"/>
      <c r="R1283" s="200"/>
      <c r="S1283" s="200"/>
      <c r="T1283" s="201"/>
      <c r="AT1283" s="202" t="s">
        <v>191</v>
      </c>
      <c r="AU1283" s="202" t="s">
        <v>81</v>
      </c>
      <c r="AV1283" s="13" t="s">
        <v>79</v>
      </c>
      <c r="AW1283" s="13" t="s">
        <v>32</v>
      </c>
      <c r="AX1283" s="13" t="s">
        <v>71</v>
      </c>
      <c r="AY1283" s="202" t="s">
        <v>181</v>
      </c>
    </row>
    <row r="1284" spans="2:51" s="14" customFormat="1" ht="12">
      <c r="B1284" s="203"/>
      <c r="C1284" s="204"/>
      <c r="D1284" s="194" t="s">
        <v>191</v>
      </c>
      <c r="E1284" s="205" t="s">
        <v>19</v>
      </c>
      <c r="F1284" s="206" t="s">
        <v>1504</v>
      </c>
      <c r="G1284" s="204"/>
      <c r="H1284" s="207">
        <v>99.7</v>
      </c>
      <c r="I1284" s="208"/>
      <c r="J1284" s="204"/>
      <c r="K1284" s="204"/>
      <c r="L1284" s="209"/>
      <c r="M1284" s="210"/>
      <c r="N1284" s="211"/>
      <c r="O1284" s="211"/>
      <c r="P1284" s="211"/>
      <c r="Q1284" s="211"/>
      <c r="R1284" s="211"/>
      <c r="S1284" s="211"/>
      <c r="T1284" s="212"/>
      <c r="AT1284" s="213" t="s">
        <v>191</v>
      </c>
      <c r="AU1284" s="213" t="s">
        <v>81</v>
      </c>
      <c r="AV1284" s="14" t="s">
        <v>81</v>
      </c>
      <c r="AW1284" s="14" t="s">
        <v>32</v>
      </c>
      <c r="AX1284" s="14" t="s">
        <v>71</v>
      </c>
      <c r="AY1284" s="213" t="s">
        <v>181</v>
      </c>
    </row>
    <row r="1285" spans="2:51" s="13" customFormat="1" ht="12">
      <c r="B1285" s="192"/>
      <c r="C1285" s="193"/>
      <c r="D1285" s="194" t="s">
        <v>191</v>
      </c>
      <c r="E1285" s="195" t="s">
        <v>19</v>
      </c>
      <c r="F1285" s="196" t="s">
        <v>1049</v>
      </c>
      <c r="G1285" s="193"/>
      <c r="H1285" s="195" t="s">
        <v>19</v>
      </c>
      <c r="I1285" s="197"/>
      <c r="J1285" s="193"/>
      <c r="K1285" s="193"/>
      <c r="L1285" s="198"/>
      <c r="M1285" s="199"/>
      <c r="N1285" s="200"/>
      <c r="O1285" s="200"/>
      <c r="P1285" s="200"/>
      <c r="Q1285" s="200"/>
      <c r="R1285" s="200"/>
      <c r="S1285" s="200"/>
      <c r="T1285" s="201"/>
      <c r="AT1285" s="202" t="s">
        <v>191</v>
      </c>
      <c r="AU1285" s="202" t="s">
        <v>81</v>
      </c>
      <c r="AV1285" s="13" t="s">
        <v>79</v>
      </c>
      <c r="AW1285" s="13" t="s">
        <v>32</v>
      </c>
      <c r="AX1285" s="13" t="s">
        <v>71</v>
      </c>
      <c r="AY1285" s="202" t="s">
        <v>181</v>
      </c>
    </row>
    <row r="1286" spans="2:51" s="14" customFormat="1" ht="12">
      <c r="B1286" s="203"/>
      <c r="C1286" s="204"/>
      <c r="D1286" s="194" t="s">
        <v>191</v>
      </c>
      <c r="E1286" s="205" t="s">
        <v>19</v>
      </c>
      <c r="F1286" s="206" t="s">
        <v>1504</v>
      </c>
      <c r="G1286" s="204"/>
      <c r="H1286" s="207">
        <v>99.7</v>
      </c>
      <c r="I1286" s="208"/>
      <c r="J1286" s="204"/>
      <c r="K1286" s="204"/>
      <c r="L1286" s="209"/>
      <c r="M1286" s="210"/>
      <c r="N1286" s="211"/>
      <c r="O1286" s="211"/>
      <c r="P1286" s="211"/>
      <c r="Q1286" s="211"/>
      <c r="R1286" s="211"/>
      <c r="S1286" s="211"/>
      <c r="T1286" s="212"/>
      <c r="AT1286" s="213" t="s">
        <v>191</v>
      </c>
      <c r="AU1286" s="213" t="s">
        <v>81</v>
      </c>
      <c r="AV1286" s="14" t="s">
        <v>81</v>
      </c>
      <c r="AW1286" s="14" t="s">
        <v>32</v>
      </c>
      <c r="AX1286" s="14" t="s">
        <v>71</v>
      </c>
      <c r="AY1286" s="213" t="s">
        <v>181</v>
      </c>
    </row>
    <row r="1287" spans="2:51" s="13" customFormat="1" ht="12">
      <c r="B1287" s="192"/>
      <c r="C1287" s="193"/>
      <c r="D1287" s="194" t="s">
        <v>191</v>
      </c>
      <c r="E1287" s="195" t="s">
        <v>19</v>
      </c>
      <c r="F1287" s="196" t="s">
        <v>1078</v>
      </c>
      <c r="G1287" s="193"/>
      <c r="H1287" s="195" t="s">
        <v>19</v>
      </c>
      <c r="I1287" s="197"/>
      <c r="J1287" s="193"/>
      <c r="K1287" s="193"/>
      <c r="L1287" s="198"/>
      <c r="M1287" s="199"/>
      <c r="N1287" s="200"/>
      <c r="O1287" s="200"/>
      <c r="P1287" s="200"/>
      <c r="Q1287" s="200"/>
      <c r="R1287" s="200"/>
      <c r="S1287" s="200"/>
      <c r="T1287" s="201"/>
      <c r="AT1287" s="202" t="s">
        <v>191</v>
      </c>
      <c r="AU1287" s="202" t="s">
        <v>81</v>
      </c>
      <c r="AV1287" s="13" t="s">
        <v>79</v>
      </c>
      <c r="AW1287" s="13" t="s">
        <v>32</v>
      </c>
      <c r="AX1287" s="13" t="s">
        <v>71</v>
      </c>
      <c r="AY1287" s="202" t="s">
        <v>181</v>
      </c>
    </row>
    <row r="1288" spans="2:51" s="14" customFormat="1" ht="12">
      <c r="B1288" s="203"/>
      <c r="C1288" s="204"/>
      <c r="D1288" s="194" t="s">
        <v>191</v>
      </c>
      <c r="E1288" s="205" t="s">
        <v>19</v>
      </c>
      <c r="F1288" s="206" t="s">
        <v>1504</v>
      </c>
      <c r="G1288" s="204"/>
      <c r="H1288" s="207">
        <v>99.7</v>
      </c>
      <c r="I1288" s="208"/>
      <c r="J1288" s="204"/>
      <c r="K1288" s="204"/>
      <c r="L1288" s="209"/>
      <c r="M1288" s="210"/>
      <c r="N1288" s="211"/>
      <c r="O1288" s="211"/>
      <c r="P1288" s="211"/>
      <c r="Q1288" s="211"/>
      <c r="R1288" s="211"/>
      <c r="S1288" s="211"/>
      <c r="T1288" s="212"/>
      <c r="AT1288" s="213" t="s">
        <v>191</v>
      </c>
      <c r="AU1288" s="213" t="s">
        <v>81</v>
      </c>
      <c r="AV1288" s="14" t="s">
        <v>81</v>
      </c>
      <c r="AW1288" s="14" t="s">
        <v>32</v>
      </c>
      <c r="AX1288" s="14" t="s">
        <v>71</v>
      </c>
      <c r="AY1288" s="213" t="s">
        <v>181</v>
      </c>
    </row>
    <row r="1289" spans="2:51" s="13" customFormat="1" ht="12">
      <c r="B1289" s="192"/>
      <c r="C1289" s="193"/>
      <c r="D1289" s="194" t="s">
        <v>191</v>
      </c>
      <c r="E1289" s="195" t="s">
        <v>19</v>
      </c>
      <c r="F1289" s="196" t="s">
        <v>1079</v>
      </c>
      <c r="G1289" s="193"/>
      <c r="H1289" s="195" t="s">
        <v>19</v>
      </c>
      <c r="I1289" s="197"/>
      <c r="J1289" s="193"/>
      <c r="K1289" s="193"/>
      <c r="L1289" s="198"/>
      <c r="M1289" s="199"/>
      <c r="N1289" s="200"/>
      <c r="O1289" s="200"/>
      <c r="P1289" s="200"/>
      <c r="Q1289" s="200"/>
      <c r="R1289" s="200"/>
      <c r="S1289" s="200"/>
      <c r="T1289" s="201"/>
      <c r="AT1289" s="202" t="s">
        <v>191</v>
      </c>
      <c r="AU1289" s="202" t="s">
        <v>81</v>
      </c>
      <c r="AV1289" s="13" t="s">
        <v>79</v>
      </c>
      <c r="AW1289" s="13" t="s">
        <v>32</v>
      </c>
      <c r="AX1289" s="13" t="s">
        <v>71</v>
      </c>
      <c r="AY1289" s="202" t="s">
        <v>181</v>
      </c>
    </row>
    <row r="1290" spans="2:51" s="14" customFormat="1" ht="12">
      <c r="B1290" s="203"/>
      <c r="C1290" s="204"/>
      <c r="D1290" s="194" t="s">
        <v>191</v>
      </c>
      <c r="E1290" s="205" t="s">
        <v>19</v>
      </c>
      <c r="F1290" s="206" t="s">
        <v>1504</v>
      </c>
      <c r="G1290" s="204"/>
      <c r="H1290" s="207">
        <v>99.7</v>
      </c>
      <c r="I1290" s="208"/>
      <c r="J1290" s="204"/>
      <c r="K1290" s="204"/>
      <c r="L1290" s="209"/>
      <c r="M1290" s="210"/>
      <c r="N1290" s="211"/>
      <c r="O1290" s="211"/>
      <c r="P1290" s="211"/>
      <c r="Q1290" s="211"/>
      <c r="R1290" s="211"/>
      <c r="S1290" s="211"/>
      <c r="T1290" s="212"/>
      <c r="AT1290" s="213" t="s">
        <v>191</v>
      </c>
      <c r="AU1290" s="213" t="s">
        <v>81</v>
      </c>
      <c r="AV1290" s="14" t="s">
        <v>81</v>
      </c>
      <c r="AW1290" s="14" t="s">
        <v>32</v>
      </c>
      <c r="AX1290" s="14" t="s">
        <v>71</v>
      </c>
      <c r="AY1290" s="213" t="s">
        <v>181</v>
      </c>
    </row>
    <row r="1291" spans="2:51" s="13" customFormat="1" ht="12">
      <c r="B1291" s="192"/>
      <c r="C1291" s="193"/>
      <c r="D1291" s="194" t="s">
        <v>191</v>
      </c>
      <c r="E1291" s="195" t="s">
        <v>19</v>
      </c>
      <c r="F1291" s="196" t="s">
        <v>1080</v>
      </c>
      <c r="G1291" s="193"/>
      <c r="H1291" s="195" t="s">
        <v>19</v>
      </c>
      <c r="I1291" s="197"/>
      <c r="J1291" s="193"/>
      <c r="K1291" s="193"/>
      <c r="L1291" s="198"/>
      <c r="M1291" s="199"/>
      <c r="N1291" s="200"/>
      <c r="O1291" s="200"/>
      <c r="P1291" s="200"/>
      <c r="Q1291" s="200"/>
      <c r="R1291" s="200"/>
      <c r="S1291" s="200"/>
      <c r="T1291" s="201"/>
      <c r="AT1291" s="202" t="s">
        <v>191</v>
      </c>
      <c r="AU1291" s="202" t="s">
        <v>81</v>
      </c>
      <c r="AV1291" s="13" t="s">
        <v>79</v>
      </c>
      <c r="AW1291" s="13" t="s">
        <v>32</v>
      </c>
      <c r="AX1291" s="13" t="s">
        <v>71</v>
      </c>
      <c r="AY1291" s="202" t="s">
        <v>181</v>
      </c>
    </row>
    <row r="1292" spans="2:51" s="14" customFormat="1" ht="12">
      <c r="B1292" s="203"/>
      <c r="C1292" s="204"/>
      <c r="D1292" s="194" t="s">
        <v>191</v>
      </c>
      <c r="E1292" s="205" t="s">
        <v>19</v>
      </c>
      <c r="F1292" s="206" t="s">
        <v>1506</v>
      </c>
      <c r="G1292" s="204"/>
      <c r="H1292" s="207">
        <v>76.4</v>
      </c>
      <c r="I1292" s="208"/>
      <c r="J1292" s="204"/>
      <c r="K1292" s="204"/>
      <c r="L1292" s="209"/>
      <c r="M1292" s="210"/>
      <c r="N1292" s="211"/>
      <c r="O1292" s="211"/>
      <c r="P1292" s="211"/>
      <c r="Q1292" s="211"/>
      <c r="R1292" s="211"/>
      <c r="S1292" s="211"/>
      <c r="T1292" s="212"/>
      <c r="AT1292" s="213" t="s">
        <v>191</v>
      </c>
      <c r="AU1292" s="213" t="s">
        <v>81</v>
      </c>
      <c r="AV1292" s="14" t="s">
        <v>81</v>
      </c>
      <c r="AW1292" s="14" t="s">
        <v>32</v>
      </c>
      <c r="AX1292" s="14" t="s">
        <v>71</v>
      </c>
      <c r="AY1292" s="213" t="s">
        <v>181</v>
      </c>
    </row>
    <row r="1293" spans="2:51" s="15" customFormat="1" ht="12">
      <c r="B1293" s="214"/>
      <c r="C1293" s="215"/>
      <c r="D1293" s="194" t="s">
        <v>191</v>
      </c>
      <c r="E1293" s="216" t="s">
        <v>19</v>
      </c>
      <c r="F1293" s="217" t="s">
        <v>196</v>
      </c>
      <c r="G1293" s="215"/>
      <c r="H1293" s="218">
        <v>781.8</v>
      </c>
      <c r="I1293" s="219"/>
      <c r="J1293" s="215"/>
      <c r="K1293" s="215"/>
      <c r="L1293" s="220"/>
      <c r="M1293" s="221"/>
      <c r="N1293" s="222"/>
      <c r="O1293" s="222"/>
      <c r="P1293" s="222"/>
      <c r="Q1293" s="222"/>
      <c r="R1293" s="222"/>
      <c r="S1293" s="222"/>
      <c r="T1293" s="223"/>
      <c r="AT1293" s="224" t="s">
        <v>191</v>
      </c>
      <c r="AU1293" s="224" t="s">
        <v>81</v>
      </c>
      <c r="AV1293" s="15" t="s">
        <v>189</v>
      </c>
      <c r="AW1293" s="15" t="s">
        <v>32</v>
      </c>
      <c r="AX1293" s="15" t="s">
        <v>79</v>
      </c>
      <c r="AY1293" s="224" t="s">
        <v>181</v>
      </c>
    </row>
    <row r="1294" spans="1:65" s="2" customFormat="1" ht="128.55" customHeight="1">
      <c r="A1294" s="34"/>
      <c r="B1294" s="35"/>
      <c r="C1294" s="225" t="s">
        <v>1511</v>
      </c>
      <c r="D1294" s="225" t="s">
        <v>199</v>
      </c>
      <c r="E1294" s="226" t="s">
        <v>1512</v>
      </c>
      <c r="F1294" s="227" t="s">
        <v>1513</v>
      </c>
      <c r="G1294" s="228" t="s">
        <v>262</v>
      </c>
      <c r="H1294" s="229">
        <v>277.185</v>
      </c>
      <c r="I1294" s="230"/>
      <c r="J1294" s="231">
        <f>ROUND(I1294*H1294,2)</f>
        <v>0</v>
      </c>
      <c r="K1294" s="227" t="s">
        <v>187</v>
      </c>
      <c r="L1294" s="39"/>
      <c r="M1294" s="232" t="s">
        <v>19</v>
      </c>
      <c r="N1294" s="233" t="s">
        <v>42</v>
      </c>
      <c r="O1294" s="64"/>
      <c r="P1294" s="188">
        <f>O1294*H1294</f>
        <v>0</v>
      </c>
      <c r="Q1294" s="188">
        <v>0</v>
      </c>
      <c r="R1294" s="188">
        <f>Q1294*H1294</f>
        <v>0</v>
      </c>
      <c r="S1294" s="188">
        <v>0</v>
      </c>
      <c r="T1294" s="189">
        <f>S1294*H1294</f>
        <v>0</v>
      </c>
      <c r="U1294" s="34"/>
      <c r="V1294" s="34"/>
      <c r="W1294" s="34"/>
      <c r="X1294" s="34"/>
      <c r="Y1294" s="34"/>
      <c r="Z1294" s="34"/>
      <c r="AA1294" s="34"/>
      <c r="AB1294" s="34"/>
      <c r="AC1294" s="34"/>
      <c r="AD1294" s="34"/>
      <c r="AE1294" s="34"/>
      <c r="AR1294" s="190" t="s">
        <v>189</v>
      </c>
      <c r="AT1294" s="190" t="s">
        <v>199</v>
      </c>
      <c r="AU1294" s="190" t="s">
        <v>81</v>
      </c>
      <c r="AY1294" s="17" t="s">
        <v>181</v>
      </c>
      <c r="BE1294" s="191">
        <f>IF(N1294="základní",J1294,0)</f>
        <v>0</v>
      </c>
      <c r="BF1294" s="191">
        <f>IF(N1294="snížená",J1294,0)</f>
        <v>0</v>
      </c>
      <c r="BG1294" s="191">
        <f>IF(N1294="zákl. přenesená",J1294,0)</f>
        <v>0</v>
      </c>
      <c r="BH1294" s="191">
        <f>IF(N1294="sníž. přenesená",J1294,0)</f>
        <v>0</v>
      </c>
      <c r="BI1294" s="191">
        <f>IF(N1294="nulová",J1294,0)</f>
        <v>0</v>
      </c>
      <c r="BJ1294" s="17" t="s">
        <v>79</v>
      </c>
      <c r="BK1294" s="191">
        <f>ROUND(I1294*H1294,2)</f>
        <v>0</v>
      </c>
      <c r="BL1294" s="17" t="s">
        <v>189</v>
      </c>
      <c r="BM1294" s="190" t="s">
        <v>1514</v>
      </c>
    </row>
    <row r="1295" spans="2:51" s="13" customFormat="1" ht="12">
      <c r="B1295" s="192"/>
      <c r="C1295" s="193"/>
      <c r="D1295" s="194" t="s">
        <v>191</v>
      </c>
      <c r="E1295" s="195" t="s">
        <v>19</v>
      </c>
      <c r="F1295" s="196" t="s">
        <v>1515</v>
      </c>
      <c r="G1295" s="193"/>
      <c r="H1295" s="195" t="s">
        <v>19</v>
      </c>
      <c r="I1295" s="197"/>
      <c r="J1295" s="193"/>
      <c r="K1295" s="193"/>
      <c r="L1295" s="198"/>
      <c r="M1295" s="199"/>
      <c r="N1295" s="200"/>
      <c r="O1295" s="200"/>
      <c r="P1295" s="200"/>
      <c r="Q1295" s="200"/>
      <c r="R1295" s="200"/>
      <c r="S1295" s="200"/>
      <c r="T1295" s="201"/>
      <c r="AT1295" s="202" t="s">
        <v>191</v>
      </c>
      <c r="AU1295" s="202" t="s">
        <v>81</v>
      </c>
      <c r="AV1295" s="13" t="s">
        <v>79</v>
      </c>
      <c r="AW1295" s="13" t="s">
        <v>32</v>
      </c>
      <c r="AX1295" s="13" t="s">
        <v>71</v>
      </c>
      <c r="AY1295" s="202" t="s">
        <v>181</v>
      </c>
    </row>
    <row r="1296" spans="2:51" s="14" customFormat="1" ht="12">
      <c r="B1296" s="203"/>
      <c r="C1296" s="204"/>
      <c r="D1296" s="194" t="s">
        <v>191</v>
      </c>
      <c r="E1296" s="205" t="s">
        <v>19</v>
      </c>
      <c r="F1296" s="206" t="s">
        <v>1516</v>
      </c>
      <c r="G1296" s="204"/>
      <c r="H1296" s="207">
        <v>69.21</v>
      </c>
      <c r="I1296" s="208"/>
      <c r="J1296" s="204"/>
      <c r="K1296" s="204"/>
      <c r="L1296" s="209"/>
      <c r="M1296" s="210"/>
      <c r="N1296" s="211"/>
      <c r="O1296" s="211"/>
      <c r="P1296" s="211"/>
      <c r="Q1296" s="211"/>
      <c r="R1296" s="211"/>
      <c r="S1296" s="211"/>
      <c r="T1296" s="212"/>
      <c r="AT1296" s="213" t="s">
        <v>191</v>
      </c>
      <c r="AU1296" s="213" t="s">
        <v>81</v>
      </c>
      <c r="AV1296" s="14" t="s">
        <v>81</v>
      </c>
      <c r="AW1296" s="14" t="s">
        <v>32</v>
      </c>
      <c r="AX1296" s="14" t="s">
        <v>71</v>
      </c>
      <c r="AY1296" s="213" t="s">
        <v>181</v>
      </c>
    </row>
    <row r="1297" spans="2:51" s="13" customFormat="1" ht="12">
      <c r="B1297" s="192"/>
      <c r="C1297" s="193"/>
      <c r="D1297" s="194" t="s">
        <v>191</v>
      </c>
      <c r="E1297" s="195" t="s">
        <v>19</v>
      </c>
      <c r="F1297" s="196" t="s">
        <v>1517</v>
      </c>
      <c r="G1297" s="193"/>
      <c r="H1297" s="195" t="s">
        <v>19</v>
      </c>
      <c r="I1297" s="197"/>
      <c r="J1297" s="193"/>
      <c r="K1297" s="193"/>
      <c r="L1297" s="198"/>
      <c r="M1297" s="199"/>
      <c r="N1297" s="200"/>
      <c r="O1297" s="200"/>
      <c r="P1297" s="200"/>
      <c r="Q1297" s="200"/>
      <c r="R1297" s="200"/>
      <c r="S1297" s="200"/>
      <c r="T1297" s="201"/>
      <c r="AT1297" s="202" t="s">
        <v>191</v>
      </c>
      <c r="AU1297" s="202" t="s">
        <v>81</v>
      </c>
      <c r="AV1297" s="13" t="s">
        <v>79</v>
      </c>
      <c r="AW1297" s="13" t="s">
        <v>32</v>
      </c>
      <c r="AX1297" s="13" t="s">
        <v>71</v>
      </c>
      <c r="AY1297" s="202" t="s">
        <v>181</v>
      </c>
    </row>
    <row r="1298" spans="2:51" s="14" customFormat="1" ht="12">
      <c r="B1298" s="203"/>
      <c r="C1298" s="204"/>
      <c r="D1298" s="194" t="s">
        <v>191</v>
      </c>
      <c r="E1298" s="205" t="s">
        <v>19</v>
      </c>
      <c r="F1298" s="206" t="s">
        <v>1516</v>
      </c>
      <c r="G1298" s="204"/>
      <c r="H1298" s="207">
        <v>69.21</v>
      </c>
      <c r="I1298" s="208"/>
      <c r="J1298" s="204"/>
      <c r="K1298" s="204"/>
      <c r="L1298" s="209"/>
      <c r="M1298" s="210"/>
      <c r="N1298" s="211"/>
      <c r="O1298" s="211"/>
      <c r="P1298" s="211"/>
      <c r="Q1298" s="211"/>
      <c r="R1298" s="211"/>
      <c r="S1298" s="211"/>
      <c r="T1298" s="212"/>
      <c r="AT1298" s="213" t="s">
        <v>191</v>
      </c>
      <c r="AU1298" s="213" t="s">
        <v>81</v>
      </c>
      <c r="AV1298" s="14" t="s">
        <v>81</v>
      </c>
      <c r="AW1298" s="14" t="s">
        <v>32</v>
      </c>
      <c r="AX1298" s="14" t="s">
        <v>71</v>
      </c>
      <c r="AY1298" s="213" t="s">
        <v>181</v>
      </c>
    </row>
    <row r="1299" spans="2:51" s="13" customFormat="1" ht="12">
      <c r="B1299" s="192"/>
      <c r="C1299" s="193"/>
      <c r="D1299" s="194" t="s">
        <v>191</v>
      </c>
      <c r="E1299" s="195" t="s">
        <v>19</v>
      </c>
      <c r="F1299" s="196" t="s">
        <v>1518</v>
      </c>
      <c r="G1299" s="193"/>
      <c r="H1299" s="195" t="s">
        <v>19</v>
      </c>
      <c r="I1299" s="197"/>
      <c r="J1299" s="193"/>
      <c r="K1299" s="193"/>
      <c r="L1299" s="198"/>
      <c r="M1299" s="199"/>
      <c r="N1299" s="200"/>
      <c r="O1299" s="200"/>
      <c r="P1299" s="200"/>
      <c r="Q1299" s="200"/>
      <c r="R1299" s="200"/>
      <c r="S1299" s="200"/>
      <c r="T1299" s="201"/>
      <c r="AT1299" s="202" t="s">
        <v>191</v>
      </c>
      <c r="AU1299" s="202" t="s">
        <v>81</v>
      </c>
      <c r="AV1299" s="13" t="s">
        <v>79</v>
      </c>
      <c r="AW1299" s="13" t="s">
        <v>32</v>
      </c>
      <c r="AX1299" s="13" t="s">
        <v>71</v>
      </c>
      <c r="AY1299" s="202" t="s">
        <v>181</v>
      </c>
    </row>
    <row r="1300" spans="2:51" s="14" customFormat="1" ht="12">
      <c r="B1300" s="203"/>
      <c r="C1300" s="204"/>
      <c r="D1300" s="194" t="s">
        <v>191</v>
      </c>
      <c r="E1300" s="205" t="s">
        <v>19</v>
      </c>
      <c r="F1300" s="206" t="s">
        <v>1519</v>
      </c>
      <c r="G1300" s="204"/>
      <c r="H1300" s="207">
        <v>74.61</v>
      </c>
      <c r="I1300" s="208"/>
      <c r="J1300" s="204"/>
      <c r="K1300" s="204"/>
      <c r="L1300" s="209"/>
      <c r="M1300" s="210"/>
      <c r="N1300" s="211"/>
      <c r="O1300" s="211"/>
      <c r="P1300" s="211"/>
      <c r="Q1300" s="211"/>
      <c r="R1300" s="211"/>
      <c r="S1300" s="211"/>
      <c r="T1300" s="212"/>
      <c r="AT1300" s="213" t="s">
        <v>191</v>
      </c>
      <c r="AU1300" s="213" t="s">
        <v>81</v>
      </c>
      <c r="AV1300" s="14" t="s">
        <v>81</v>
      </c>
      <c r="AW1300" s="14" t="s">
        <v>32</v>
      </c>
      <c r="AX1300" s="14" t="s">
        <v>71</v>
      </c>
      <c r="AY1300" s="213" t="s">
        <v>181</v>
      </c>
    </row>
    <row r="1301" spans="2:51" s="13" customFormat="1" ht="12">
      <c r="B1301" s="192"/>
      <c r="C1301" s="193"/>
      <c r="D1301" s="194" t="s">
        <v>191</v>
      </c>
      <c r="E1301" s="195" t="s">
        <v>19</v>
      </c>
      <c r="F1301" s="196" t="s">
        <v>1520</v>
      </c>
      <c r="G1301" s="193"/>
      <c r="H1301" s="195" t="s">
        <v>19</v>
      </c>
      <c r="I1301" s="197"/>
      <c r="J1301" s="193"/>
      <c r="K1301" s="193"/>
      <c r="L1301" s="198"/>
      <c r="M1301" s="199"/>
      <c r="N1301" s="200"/>
      <c r="O1301" s="200"/>
      <c r="P1301" s="200"/>
      <c r="Q1301" s="200"/>
      <c r="R1301" s="200"/>
      <c r="S1301" s="200"/>
      <c r="T1301" s="201"/>
      <c r="AT1301" s="202" t="s">
        <v>191</v>
      </c>
      <c r="AU1301" s="202" t="s">
        <v>81</v>
      </c>
      <c r="AV1301" s="13" t="s">
        <v>79</v>
      </c>
      <c r="AW1301" s="13" t="s">
        <v>32</v>
      </c>
      <c r="AX1301" s="13" t="s">
        <v>71</v>
      </c>
      <c r="AY1301" s="202" t="s">
        <v>181</v>
      </c>
    </row>
    <row r="1302" spans="2:51" s="14" customFormat="1" ht="12">
      <c r="B1302" s="203"/>
      <c r="C1302" s="204"/>
      <c r="D1302" s="194" t="s">
        <v>191</v>
      </c>
      <c r="E1302" s="205" t="s">
        <v>19</v>
      </c>
      <c r="F1302" s="206" t="s">
        <v>1521</v>
      </c>
      <c r="G1302" s="204"/>
      <c r="H1302" s="207">
        <v>37.305</v>
      </c>
      <c r="I1302" s="208"/>
      <c r="J1302" s="204"/>
      <c r="K1302" s="204"/>
      <c r="L1302" s="209"/>
      <c r="M1302" s="210"/>
      <c r="N1302" s="211"/>
      <c r="O1302" s="211"/>
      <c r="P1302" s="211"/>
      <c r="Q1302" s="211"/>
      <c r="R1302" s="211"/>
      <c r="S1302" s="211"/>
      <c r="T1302" s="212"/>
      <c r="AT1302" s="213" t="s">
        <v>191</v>
      </c>
      <c r="AU1302" s="213" t="s">
        <v>81</v>
      </c>
      <c r="AV1302" s="14" t="s">
        <v>81</v>
      </c>
      <c r="AW1302" s="14" t="s">
        <v>32</v>
      </c>
      <c r="AX1302" s="14" t="s">
        <v>71</v>
      </c>
      <c r="AY1302" s="213" t="s">
        <v>181</v>
      </c>
    </row>
    <row r="1303" spans="2:51" s="13" customFormat="1" ht="12">
      <c r="B1303" s="192"/>
      <c r="C1303" s="193"/>
      <c r="D1303" s="194" t="s">
        <v>191</v>
      </c>
      <c r="E1303" s="195" t="s">
        <v>19</v>
      </c>
      <c r="F1303" s="196" t="s">
        <v>1522</v>
      </c>
      <c r="G1303" s="193"/>
      <c r="H1303" s="195" t="s">
        <v>19</v>
      </c>
      <c r="I1303" s="197"/>
      <c r="J1303" s="193"/>
      <c r="K1303" s="193"/>
      <c r="L1303" s="198"/>
      <c r="M1303" s="199"/>
      <c r="N1303" s="200"/>
      <c r="O1303" s="200"/>
      <c r="P1303" s="200"/>
      <c r="Q1303" s="200"/>
      <c r="R1303" s="200"/>
      <c r="S1303" s="200"/>
      <c r="T1303" s="201"/>
      <c r="AT1303" s="202" t="s">
        <v>191</v>
      </c>
      <c r="AU1303" s="202" t="s">
        <v>81</v>
      </c>
      <c r="AV1303" s="13" t="s">
        <v>79</v>
      </c>
      <c r="AW1303" s="13" t="s">
        <v>32</v>
      </c>
      <c r="AX1303" s="13" t="s">
        <v>71</v>
      </c>
      <c r="AY1303" s="202" t="s">
        <v>181</v>
      </c>
    </row>
    <row r="1304" spans="2:51" s="14" customFormat="1" ht="12">
      <c r="B1304" s="203"/>
      <c r="C1304" s="204"/>
      <c r="D1304" s="194" t="s">
        <v>191</v>
      </c>
      <c r="E1304" s="205" t="s">
        <v>19</v>
      </c>
      <c r="F1304" s="206" t="s">
        <v>1523</v>
      </c>
      <c r="G1304" s="204"/>
      <c r="H1304" s="207">
        <v>13.425</v>
      </c>
      <c r="I1304" s="208"/>
      <c r="J1304" s="204"/>
      <c r="K1304" s="204"/>
      <c r="L1304" s="209"/>
      <c r="M1304" s="210"/>
      <c r="N1304" s="211"/>
      <c r="O1304" s="211"/>
      <c r="P1304" s="211"/>
      <c r="Q1304" s="211"/>
      <c r="R1304" s="211"/>
      <c r="S1304" s="211"/>
      <c r="T1304" s="212"/>
      <c r="AT1304" s="213" t="s">
        <v>191</v>
      </c>
      <c r="AU1304" s="213" t="s">
        <v>81</v>
      </c>
      <c r="AV1304" s="14" t="s">
        <v>81</v>
      </c>
      <c r="AW1304" s="14" t="s">
        <v>32</v>
      </c>
      <c r="AX1304" s="14" t="s">
        <v>71</v>
      </c>
      <c r="AY1304" s="213" t="s">
        <v>181</v>
      </c>
    </row>
    <row r="1305" spans="2:51" s="13" customFormat="1" ht="12">
      <c r="B1305" s="192"/>
      <c r="C1305" s="193"/>
      <c r="D1305" s="194" t="s">
        <v>191</v>
      </c>
      <c r="E1305" s="195" t="s">
        <v>19</v>
      </c>
      <c r="F1305" s="196" t="s">
        <v>1524</v>
      </c>
      <c r="G1305" s="193"/>
      <c r="H1305" s="195" t="s">
        <v>19</v>
      </c>
      <c r="I1305" s="197"/>
      <c r="J1305" s="193"/>
      <c r="K1305" s="193"/>
      <c r="L1305" s="198"/>
      <c r="M1305" s="199"/>
      <c r="N1305" s="200"/>
      <c r="O1305" s="200"/>
      <c r="P1305" s="200"/>
      <c r="Q1305" s="200"/>
      <c r="R1305" s="200"/>
      <c r="S1305" s="200"/>
      <c r="T1305" s="201"/>
      <c r="AT1305" s="202" t="s">
        <v>191</v>
      </c>
      <c r="AU1305" s="202" t="s">
        <v>81</v>
      </c>
      <c r="AV1305" s="13" t="s">
        <v>79</v>
      </c>
      <c r="AW1305" s="13" t="s">
        <v>32</v>
      </c>
      <c r="AX1305" s="13" t="s">
        <v>71</v>
      </c>
      <c r="AY1305" s="202" t="s">
        <v>181</v>
      </c>
    </row>
    <row r="1306" spans="2:51" s="14" customFormat="1" ht="12">
      <c r="B1306" s="203"/>
      <c r="C1306" s="204"/>
      <c r="D1306" s="194" t="s">
        <v>191</v>
      </c>
      <c r="E1306" s="205" t="s">
        <v>19</v>
      </c>
      <c r="F1306" s="206" t="s">
        <v>1523</v>
      </c>
      <c r="G1306" s="204"/>
      <c r="H1306" s="207">
        <v>13.425</v>
      </c>
      <c r="I1306" s="208"/>
      <c r="J1306" s="204"/>
      <c r="K1306" s="204"/>
      <c r="L1306" s="209"/>
      <c r="M1306" s="210"/>
      <c r="N1306" s="211"/>
      <c r="O1306" s="211"/>
      <c r="P1306" s="211"/>
      <c r="Q1306" s="211"/>
      <c r="R1306" s="211"/>
      <c r="S1306" s="211"/>
      <c r="T1306" s="212"/>
      <c r="AT1306" s="213" t="s">
        <v>191</v>
      </c>
      <c r="AU1306" s="213" t="s">
        <v>81</v>
      </c>
      <c r="AV1306" s="14" t="s">
        <v>81</v>
      </c>
      <c r="AW1306" s="14" t="s">
        <v>32</v>
      </c>
      <c r="AX1306" s="14" t="s">
        <v>71</v>
      </c>
      <c r="AY1306" s="213" t="s">
        <v>181</v>
      </c>
    </row>
    <row r="1307" spans="2:51" s="15" customFormat="1" ht="12">
      <c r="B1307" s="214"/>
      <c r="C1307" s="215"/>
      <c r="D1307" s="194" t="s">
        <v>191</v>
      </c>
      <c r="E1307" s="216" t="s">
        <v>19</v>
      </c>
      <c r="F1307" s="217" t="s">
        <v>196</v>
      </c>
      <c r="G1307" s="215"/>
      <c r="H1307" s="218">
        <v>277.185</v>
      </c>
      <c r="I1307" s="219"/>
      <c r="J1307" s="215"/>
      <c r="K1307" s="215"/>
      <c r="L1307" s="220"/>
      <c r="M1307" s="221"/>
      <c r="N1307" s="222"/>
      <c r="O1307" s="222"/>
      <c r="P1307" s="222"/>
      <c r="Q1307" s="222"/>
      <c r="R1307" s="222"/>
      <c r="S1307" s="222"/>
      <c r="T1307" s="223"/>
      <c r="AT1307" s="224" t="s">
        <v>191</v>
      </c>
      <c r="AU1307" s="224" t="s">
        <v>81</v>
      </c>
      <c r="AV1307" s="15" t="s">
        <v>189</v>
      </c>
      <c r="AW1307" s="15" t="s">
        <v>32</v>
      </c>
      <c r="AX1307" s="15" t="s">
        <v>79</v>
      </c>
      <c r="AY1307" s="224" t="s">
        <v>181</v>
      </c>
    </row>
    <row r="1308" spans="1:65" s="2" customFormat="1" ht="55.5" customHeight="1">
      <c r="A1308" s="34"/>
      <c r="B1308" s="35"/>
      <c r="C1308" s="225" t="s">
        <v>1525</v>
      </c>
      <c r="D1308" s="225" t="s">
        <v>199</v>
      </c>
      <c r="E1308" s="226" t="s">
        <v>1526</v>
      </c>
      <c r="F1308" s="227" t="s">
        <v>1527</v>
      </c>
      <c r="G1308" s="228" t="s">
        <v>223</v>
      </c>
      <c r="H1308" s="229">
        <v>47</v>
      </c>
      <c r="I1308" s="230"/>
      <c r="J1308" s="231">
        <f>ROUND(I1308*H1308,2)</f>
        <v>0</v>
      </c>
      <c r="K1308" s="227" t="s">
        <v>187</v>
      </c>
      <c r="L1308" s="39"/>
      <c r="M1308" s="232" t="s">
        <v>19</v>
      </c>
      <c r="N1308" s="233" t="s">
        <v>42</v>
      </c>
      <c r="O1308" s="64"/>
      <c r="P1308" s="188">
        <f>O1308*H1308</f>
        <v>0</v>
      </c>
      <c r="Q1308" s="188">
        <v>0</v>
      </c>
      <c r="R1308" s="188">
        <f>Q1308*H1308</f>
        <v>0</v>
      </c>
      <c r="S1308" s="188">
        <v>0</v>
      </c>
      <c r="T1308" s="189">
        <f>S1308*H1308</f>
        <v>0</v>
      </c>
      <c r="U1308" s="34"/>
      <c r="V1308" s="34"/>
      <c r="W1308" s="34"/>
      <c r="X1308" s="34"/>
      <c r="Y1308" s="34"/>
      <c r="Z1308" s="34"/>
      <c r="AA1308" s="34"/>
      <c r="AB1308" s="34"/>
      <c r="AC1308" s="34"/>
      <c r="AD1308" s="34"/>
      <c r="AE1308" s="34"/>
      <c r="AR1308" s="190" t="s">
        <v>189</v>
      </c>
      <c r="AT1308" s="190" t="s">
        <v>199</v>
      </c>
      <c r="AU1308" s="190" t="s">
        <v>81</v>
      </c>
      <c r="AY1308" s="17" t="s">
        <v>181</v>
      </c>
      <c r="BE1308" s="191">
        <f>IF(N1308="základní",J1308,0)</f>
        <v>0</v>
      </c>
      <c r="BF1308" s="191">
        <f>IF(N1308="snížená",J1308,0)</f>
        <v>0</v>
      </c>
      <c r="BG1308" s="191">
        <f>IF(N1308="zákl. přenesená",J1308,0)</f>
        <v>0</v>
      </c>
      <c r="BH1308" s="191">
        <f>IF(N1308="sníž. přenesená",J1308,0)</f>
        <v>0</v>
      </c>
      <c r="BI1308" s="191">
        <f>IF(N1308="nulová",J1308,0)</f>
        <v>0</v>
      </c>
      <c r="BJ1308" s="17" t="s">
        <v>79</v>
      </c>
      <c r="BK1308" s="191">
        <f>ROUND(I1308*H1308,2)</f>
        <v>0</v>
      </c>
      <c r="BL1308" s="17" t="s">
        <v>189</v>
      </c>
      <c r="BM1308" s="190" t="s">
        <v>1528</v>
      </c>
    </row>
    <row r="1309" spans="2:51" s="13" customFormat="1" ht="12">
      <c r="B1309" s="192"/>
      <c r="C1309" s="193"/>
      <c r="D1309" s="194" t="s">
        <v>191</v>
      </c>
      <c r="E1309" s="195" t="s">
        <v>19</v>
      </c>
      <c r="F1309" s="196" t="s">
        <v>1225</v>
      </c>
      <c r="G1309" s="193"/>
      <c r="H1309" s="195" t="s">
        <v>19</v>
      </c>
      <c r="I1309" s="197"/>
      <c r="J1309" s="193"/>
      <c r="K1309" s="193"/>
      <c r="L1309" s="198"/>
      <c r="M1309" s="199"/>
      <c r="N1309" s="200"/>
      <c r="O1309" s="200"/>
      <c r="P1309" s="200"/>
      <c r="Q1309" s="200"/>
      <c r="R1309" s="200"/>
      <c r="S1309" s="200"/>
      <c r="T1309" s="201"/>
      <c r="AT1309" s="202" t="s">
        <v>191</v>
      </c>
      <c r="AU1309" s="202" t="s">
        <v>81</v>
      </c>
      <c r="AV1309" s="13" t="s">
        <v>79</v>
      </c>
      <c r="AW1309" s="13" t="s">
        <v>32</v>
      </c>
      <c r="AX1309" s="13" t="s">
        <v>71</v>
      </c>
      <c r="AY1309" s="202" t="s">
        <v>181</v>
      </c>
    </row>
    <row r="1310" spans="2:51" s="14" customFormat="1" ht="12">
      <c r="B1310" s="203"/>
      <c r="C1310" s="204"/>
      <c r="D1310" s="194" t="s">
        <v>191</v>
      </c>
      <c r="E1310" s="205" t="s">
        <v>19</v>
      </c>
      <c r="F1310" s="206" t="s">
        <v>294</v>
      </c>
      <c r="G1310" s="204"/>
      <c r="H1310" s="207">
        <v>12</v>
      </c>
      <c r="I1310" s="208"/>
      <c r="J1310" s="204"/>
      <c r="K1310" s="204"/>
      <c r="L1310" s="209"/>
      <c r="M1310" s="210"/>
      <c r="N1310" s="211"/>
      <c r="O1310" s="211"/>
      <c r="P1310" s="211"/>
      <c r="Q1310" s="211"/>
      <c r="R1310" s="211"/>
      <c r="S1310" s="211"/>
      <c r="T1310" s="212"/>
      <c r="AT1310" s="213" t="s">
        <v>191</v>
      </c>
      <c r="AU1310" s="213" t="s">
        <v>81</v>
      </c>
      <c r="AV1310" s="14" t="s">
        <v>81</v>
      </c>
      <c r="AW1310" s="14" t="s">
        <v>32</v>
      </c>
      <c r="AX1310" s="14" t="s">
        <v>71</v>
      </c>
      <c r="AY1310" s="213" t="s">
        <v>181</v>
      </c>
    </row>
    <row r="1311" spans="2:51" s="13" customFormat="1" ht="12">
      <c r="B1311" s="192"/>
      <c r="C1311" s="193"/>
      <c r="D1311" s="194" t="s">
        <v>191</v>
      </c>
      <c r="E1311" s="195" t="s">
        <v>19</v>
      </c>
      <c r="F1311" s="196" t="s">
        <v>1227</v>
      </c>
      <c r="G1311" s="193"/>
      <c r="H1311" s="195" t="s">
        <v>19</v>
      </c>
      <c r="I1311" s="197"/>
      <c r="J1311" s="193"/>
      <c r="K1311" s="193"/>
      <c r="L1311" s="198"/>
      <c r="M1311" s="199"/>
      <c r="N1311" s="200"/>
      <c r="O1311" s="200"/>
      <c r="P1311" s="200"/>
      <c r="Q1311" s="200"/>
      <c r="R1311" s="200"/>
      <c r="S1311" s="200"/>
      <c r="T1311" s="201"/>
      <c r="AT1311" s="202" t="s">
        <v>191</v>
      </c>
      <c r="AU1311" s="202" t="s">
        <v>81</v>
      </c>
      <c r="AV1311" s="13" t="s">
        <v>79</v>
      </c>
      <c r="AW1311" s="13" t="s">
        <v>32</v>
      </c>
      <c r="AX1311" s="13" t="s">
        <v>71</v>
      </c>
      <c r="AY1311" s="202" t="s">
        <v>181</v>
      </c>
    </row>
    <row r="1312" spans="2:51" s="14" customFormat="1" ht="12">
      <c r="B1312" s="203"/>
      <c r="C1312" s="204"/>
      <c r="D1312" s="194" t="s">
        <v>191</v>
      </c>
      <c r="E1312" s="205" t="s">
        <v>19</v>
      </c>
      <c r="F1312" s="206" t="s">
        <v>294</v>
      </c>
      <c r="G1312" s="204"/>
      <c r="H1312" s="207">
        <v>12</v>
      </c>
      <c r="I1312" s="208"/>
      <c r="J1312" s="204"/>
      <c r="K1312" s="204"/>
      <c r="L1312" s="209"/>
      <c r="M1312" s="210"/>
      <c r="N1312" s="211"/>
      <c r="O1312" s="211"/>
      <c r="P1312" s="211"/>
      <c r="Q1312" s="211"/>
      <c r="R1312" s="211"/>
      <c r="S1312" s="211"/>
      <c r="T1312" s="212"/>
      <c r="AT1312" s="213" t="s">
        <v>191</v>
      </c>
      <c r="AU1312" s="213" t="s">
        <v>81</v>
      </c>
      <c r="AV1312" s="14" t="s">
        <v>81</v>
      </c>
      <c r="AW1312" s="14" t="s">
        <v>32</v>
      </c>
      <c r="AX1312" s="14" t="s">
        <v>71</v>
      </c>
      <c r="AY1312" s="213" t="s">
        <v>181</v>
      </c>
    </row>
    <row r="1313" spans="2:51" s="13" customFormat="1" ht="12">
      <c r="B1313" s="192"/>
      <c r="C1313" s="193"/>
      <c r="D1313" s="194" t="s">
        <v>191</v>
      </c>
      <c r="E1313" s="195" t="s">
        <v>19</v>
      </c>
      <c r="F1313" s="196" t="s">
        <v>1229</v>
      </c>
      <c r="G1313" s="193"/>
      <c r="H1313" s="195" t="s">
        <v>19</v>
      </c>
      <c r="I1313" s="197"/>
      <c r="J1313" s="193"/>
      <c r="K1313" s="193"/>
      <c r="L1313" s="198"/>
      <c r="M1313" s="199"/>
      <c r="N1313" s="200"/>
      <c r="O1313" s="200"/>
      <c r="P1313" s="200"/>
      <c r="Q1313" s="200"/>
      <c r="R1313" s="200"/>
      <c r="S1313" s="200"/>
      <c r="T1313" s="201"/>
      <c r="AT1313" s="202" t="s">
        <v>191</v>
      </c>
      <c r="AU1313" s="202" t="s">
        <v>81</v>
      </c>
      <c r="AV1313" s="13" t="s">
        <v>79</v>
      </c>
      <c r="AW1313" s="13" t="s">
        <v>32</v>
      </c>
      <c r="AX1313" s="13" t="s">
        <v>71</v>
      </c>
      <c r="AY1313" s="202" t="s">
        <v>181</v>
      </c>
    </row>
    <row r="1314" spans="2:51" s="14" customFormat="1" ht="12">
      <c r="B1314" s="203"/>
      <c r="C1314" s="204"/>
      <c r="D1314" s="194" t="s">
        <v>191</v>
      </c>
      <c r="E1314" s="205" t="s">
        <v>19</v>
      </c>
      <c r="F1314" s="206" t="s">
        <v>294</v>
      </c>
      <c r="G1314" s="204"/>
      <c r="H1314" s="207">
        <v>12</v>
      </c>
      <c r="I1314" s="208"/>
      <c r="J1314" s="204"/>
      <c r="K1314" s="204"/>
      <c r="L1314" s="209"/>
      <c r="M1314" s="210"/>
      <c r="N1314" s="211"/>
      <c r="O1314" s="211"/>
      <c r="P1314" s="211"/>
      <c r="Q1314" s="211"/>
      <c r="R1314" s="211"/>
      <c r="S1314" s="211"/>
      <c r="T1314" s="212"/>
      <c r="AT1314" s="213" t="s">
        <v>191</v>
      </c>
      <c r="AU1314" s="213" t="s">
        <v>81</v>
      </c>
      <c r="AV1314" s="14" t="s">
        <v>81</v>
      </c>
      <c r="AW1314" s="14" t="s">
        <v>32</v>
      </c>
      <c r="AX1314" s="14" t="s">
        <v>71</v>
      </c>
      <c r="AY1314" s="213" t="s">
        <v>181</v>
      </c>
    </row>
    <row r="1315" spans="2:51" s="13" customFormat="1" ht="12">
      <c r="B1315" s="192"/>
      <c r="C1315" s="193"/>
      <c r="D1315" s="194" t="s">
        <v>191</v>
      </c>
      <c r="E1315" s="195" t="s">
        <v>19</v>
      </c>
      <c r="F1315" s="196" t="s">
        <v>1130</v>
      </c>
      <c r="G1315" s="193"/>
      <c r="H1315" s="195" t="s">
        <v>19</v>
      </c>
      <c r="I1315" s="197"/>
      <c r="J1315" s="193"/>
      <c r="K1315" s="193"/>
      <c r="L1315" s="198"/>
      <c r="M1315" s="199"/>
      <c r="N1315" s="200"/>
      <c r="O1315" s="200"/>
      <c r="P1315" s="200"/>
      <c r="Q1315" s="200"/>
      <c r="R1315" s="200"/>
      <c r="S1315" s="200"/>
      <c r="T1315" s="201"/>
      <c r="AT1315" s="202" t="s">
        <v>191</v>
      </c>
      <c r="AU1315" s="202" t="s">
        <v>81</v>
      </c>
      <c r="AV1315" s="13" t="s">
        <v>79</v>
      </c>
      <c r="AW1315" s="13" t="s">
        <v>32</v>
      </c>
      <c r="AX1315" s="13" t="s">
        <v>71</v>
      </c>
      <c r="AY1315" s="202" t="s">
        <v>181</v>
      </c>
    </row>
    <row r="1316" spans="2:51" s="14" customFormat="1" ht="12">
      <c r="B1316" s="203"/>
      <c r="C1316" s="204"/>
      <c r="D1316" s="194" t="s">
        <v>191</v>
      </c>
      <c r="E1316" s="205" t="s">
        <v>19</v>
      </c>
      <c r="F1316" s="206" t="s">
        <v>289</v>
      </c>
      <c r="G1316" s="204"/>
      <c r="H1316" s="207">
        <v>11</v>
      </c>
      <c r="I1316" s="208"/>
      <c r="J1316" s="204"/>
      <c r="K1316" s="204"/>
      <c r="L1316" s="209"/>
      <c r="M1316" s="210"/>
      <c r="N1316" s="211"/>
      <c r="O1316" s="211"/>
      <c r="P1316" s="211"/>
      <c r="Q1316" s="211"/>
      <c r="R1316" s="211"/>
      <c r="S1316" s="211"/>
      <c r="T1316" s="212"/>
      <c r="AT1316" s="213" t="s">
        <v>191</v>
      </c>
      <c r="AU1316" s="213" t="s">
        <v>81</v>
      </c>
      <c r="AV1316" s="14" t="s">
        <v>81</v>
      </c>
      <c r="AW1316" s="14" t="s">
        <v>32</v>
      </c>
      <c r="AX1316" s="14" t="s">
        <v>71</v>
      </c>
      <c r="AY1316" s="213" t="s">
        <v>181</v>
      </c>
    </row>
    <row r="1317" spans="2:51" s="15" customFormat="1" ht="12">
      <c r="B1317" s="214"/>
      <c r="C1317" s="215"/>
      <c r="D1317" s="194" t="s">
        <v>191</v>
      </c>
      <c r="E1317" s="216" t="s">
        <v>19</v>
      </c>
      <c r="F1317" s="217" t="s">
        <v>196</v>
      </c>
      <c r="G1317" s="215"/>
      <c r="H1317" s="218">
        <v>47</v>
      </c>
      <c r="I1317" s="219"/>
      <c r="J1317" s="215"/>
      <c r="K1317" s="215"/>
      <c r="L1317" s="220"/>
      <c r="M1317" s="221"/>
      <c r="N1317" s="222"/>
      <c r="O1317" s="222"/>
      <c r="P1317" s="222"/>
      <c r="Q1317" s="222"/>
      <c r="R1317" s="222"/>
      <c r="S1317" s="222"/>
      <c r="T1317" s="223"/>
      <c r="AT1317" s="224" t="s">
        <v>191</v>
      </c>
      <c r="AU1317" s="224" t="s">
        <v>81</v>
      </c>
      <c r="AV1317" s="15" t="s">
        <v>189</v>
      </c>
      <c r="AW1317" s="15" t="s">
        <v>32</v>
      </c>
      <c r="AX1317" s="15" t="s">
        <v>79</v>
      </c>
      <c r="AY1317" s="224" t="s">
        <v>181</v>
      </c>
    </row>
    <row r="1318" spans="1:65" s="2" customFormat="1" ht="55.5" customHeight="1">
      <c r="A1318" s="34"/>
      <c r="B1318" s="35"/>
      <c r="C1318" s="225" t="s">
        <v>1529</v>
      </c>
      <c r="D1318" s="225" t="s">
        <v>199</v>
      </c>
      <c r="E1318" s="226" t="s">
        <v>1530</v>
      </c>
      <c r="F1318" s="227" t="s">
        <v>1531</v>
      </c>
      <c r="G1318" s="228" t="s">
        <v>223</v>
      </c>
      <c r="H1318" s="229">
        <v>88</v>
      </c>
      <c r="I1318" s="230"/>
      <c r="J1318" s="231">
        <f>ROUND(I1318*H1318,2)</f>
        <v>0</v>
      </c>
      <c r="K1318" s="227" t="s">
        <v>187</v>
      </c>
      <c r="L1318" s="39"/>
      <c r="M1318" s="232" t="s">
        <v>19</v>
      </c>
      <c r="N1318" s="233" t="s">
        <v>42</v>
      </c>
      <c r="O1318" s="64"/>
      <c r="P1318" s="188">
        <f>O1318*H1318</f>
        <v>0</v>
      </c>
      <c r="Q1318" s="188">
        <v>0</v>
      </c>
      <c r="R1318" s="188">
        <f>Q1318*H1318</f>
        <v>0</v>
      </c>
      <c r="S1318" s="188">
        <v>0</v>
      </c>
      <c r="T1318" s="189">
        <f>S1318*H1318</f>
        <v>0</v>
      </c>
      <c r="U1318" s="34"/>
      <c r="V1318" s="34"/>
      <c r="W1318" s="34"/>
      <c r="X1318" s="34"/>
      <c r="Y1318" s="34"/>
      <c r="Z1318" s="34"/>
      <c r="AA1318" s="34"/>
      <c r="AB1318" s="34"/>
      <c r="AC1318" s="34"/>
      <c r="AD1318" s="34"/>
      <c r="AE1318" s="34"/>
      <c r="AR1318" s="190" t="s">
        <v>189</v>
      </c>
      <c r="AT1318" s="190" t="s">
        <v>199</v>
      </c>
      <c r="AU1318" s="190" t="s">
        <v>81</v>
      </c>
      <c r="AY1318" s="17" t="s">
        <v>181</v>
      </c>
      <c r="BE1318" s="191">
        <f>IF(N1318="základní",J1318,0)</f>
        <v>0</v>
      </c>
      <c r="BF1318" s="191">
        <f>IF(N1318="snížená",J1318,0)</f>
        <v>0</v>
      </c>
      <c r="BG1318" s="191">
        <f>IF(N1318="zákl. přenesená",J1318,0)</f>
        <v>0</v>
      </c>
      <c r="BH1318" s="191">
        <f>IF(N1318="sníž. přenesená",J1318,0)</f>
        <v>0</v>
      </c>
      <c r="BI1318" s="191">
        <f>IF(N1318="nulová",J1318,0)</f>
        <v>0</v>
      </c>
      <c r="BJ1318" s="17" t="s">
        <v>79</v>
      </c>
      <c r="BK1318" s="191">
        <f>ROUND(I1318*H1318,2)</f>
        <v>0</v>
      </c>
      <c r="BL1318" s="17" t="s">
        <v>189</v>
      </c>
      <c r="BM1318" s="190" t="s">
        <v>1532</v>
      </c>
    </row>
    <row r="1319" spans="2:51" s="13" customFormat="1" ht="12">
      <c r="B1319" s="192"/>
      <c r="C1319" s="193"/>
      <c r="D1319" s="194" t="s">
        <v>191</v>
      </c>
      <c r="E1319" s="195" t="s">
        <v>19</v>
      </c>
      <c r="F1319" s="196" t="s">
        <v>1077</v>
      </c>
      <c r="G1319" s="193"/>
      <c r="H1319" s="195" t="s">
        <v>19</v>
      </c>
      <c r="I1319" s="197"/>
      <c r="J1319" s="193"/>
      <c r="K1319" s="193"/>
      <c r="L1319" s="198"/>
      <c r="M1319" s="199"/>
      <c r="N1319" s="200"/>
      <c r="O1319" s="200"/>
      <c r="P1319" s="200"/>
      <c r="Q1319" s="200"/>
      <c r="R1319" s="200"/>
      <c r="S1319" s="200"/>
      <c r="T1319" s="201"/>
      <c r="AT1319" s="202" t="s">
        <v>191</v>
      </c>
      <c r="AU1319" s="202" t="s">
        <v>81</v>
      </c>
      <c r="AV1319" s="13" t="s">
        <v>79</v>
      </c>
      <c r="AW1319" s="13" t="s">
        <v>32</v>
      </c>
      <c r="AX1319" s="13" t="s">
        <v>71</v>
      </c>
      <c r="AY1319" s="202" t="s">
        <v>181</v>
      </c>
    </row>
    <row r="1320" spans="2:51" s="14" customFormat="1" ht="12">
      <c r="B1320" s="203"/>
      <c r="C1320" s="204"/>
      <c r="D1320" s="194" t="s">
        <v>191</v>
      </c>
      <c r="E1320" s="205" t="s">
        <v>19</v>
      </c>
      <c r="F1320" s="206" t="s">
        <v>289</v>
      </c>
      <c r="G1320" s="204"/>
      <c r="H1320" s="207">
        <v>11</v>
      </c>
      <c r="I1320" s="208"/>
      <c r="J1320" s="204"/>
      <c r="K1320" s="204"/>
      <c r="L1320" s="209"/>
      <c r="M1320" s="210"/>
      <c r="N1320" s="211"/>
      <c r="O1320" s="211"/>
      <c r="P1320" s="211"/>
      <c r="Q1320" s="211"/>
      <c r="R1320" s="211"/>
      <c r="S1320" s="211"/>
      <c r="T1320" s="212"/>
      <c r="AT1320" s="213" t="s">
        <v>191</v>
      </c>
      <c r="AU1320" s="213" t="s">
        <v>81</v>
      </c>
      <c r="AV1320" s="14" t="s">
        <v>81</v>
      </c>
      <c r="AW1320" s="14" t="s">
        <v>32</v>
      </c>
      <c r="AX1320" s="14" t="s">
        <v>71</v>
      </c>
      <c r="AY1320" s="213" t="s">
        <v>181</v>
      </c>
    </row>
    <row r="1321" spans="2:51" s="13" customFormat="1" ht="12">
      <c r="B1321" s="192"/>
      <c r="C1321" s="193"/>
      <c r="D1321" s="194" t="s">
        <v>191</v>
      </c>
      <c r="E1321" s="195" t="s">
        <v>19</v>
      </c>
      <c r="F1321" s="196" t="s">
        <v>1046</v>
      </c>
      <c r="G1321" s="193"/>
      <c r="H1321" s="195" t="s">
        <v>19</v>
      </c>
      <c r="I1321" s="197"/>
      <c r="J1321" s="193"/>
      <c r="K1321" s="193"/>
      <c r="L1321" s="198"/>
      <c r="M1321" s="199"/>
      <c r="N1321" s="200"/>
      <c r="O1321" s="200"/>
      <c r="P1321" s="200"/>
      <c r="Q1321" s="200"/>
      <c r="R1321" s="200"/>
      <c r="S1321" s="200"/>
      <c r="T1321" s="201"/>
      <c r="AT1321" s="202" t="s">
        <v>191</v>
      </c>
      <c r="AU1321" s="202" t="s">
        <v>81</v>
      </c>
      <c r="AV1321" s="13" t="s">
        <v>79</v>
      </c>
      <c r="AW1321" s="13" t="s">
        <v>32</v>
      </c>
      <c r="AX1321" s="13" t="s">
        <v>71</v>
      </c>
      <c r="AY1321" s="202" t="s">
        <v>181</v>
      </c>
    </row>
    <row r="1322" spans="2:51" s="14" customFormat="1" ht="12">
      <c r="B1322" s="203"/>
      <c r="C1322" s="204"/>
      <c r="D1322" s="194" t="s">
        <v>191</v>
      </c>
      <c r="E1322" s="205" t="s">
        <v>19</v>
      </c>
      <c r="F1322" s="206" t="s">
        <v>289</v>
      </c>
      <c r="G1322" s="204"/>
      <c r="H1322" s="207">
        <v>11</v>
      </c>
      <c r="I1322" s="208"/>
      <c r="J1322" s="204"/>
      <c r="K1322" s="204"/>
      <c r="L1322" s="209"/>
      <c r="M1322" s="210"/>
      <c r="N1322" s="211"/>
      <c r="O1322" s="211"/>
      <c r="P1322" s="211"/>
      <c r="Q1322" s="211"/>
      <c r="R1322" s="211"/>
      <c r="S1322" s="211"/>
      <c r="T1322" s="212"/>
      <c r="AT1322" s="213" t="s">
        <v>191</v>
      </c>
      <c r="AU1322" s="213" t="s">
        <v>81</v>
      </c>
      <c r="AV1322" s="14" t="s">
        <v>81</v>
      </c>
      <c r="AW1322" s="14" t="s">
        <v>32</v>
      </c>
      <c r="AX1322" s="14" t="s">
        <v>71</v>
      </c>
      <c r="AY1322" s="213" t="s">
        <v>181</v>
      </c>
    </row>
    <row r="1323" spans="2:51" s="13" customFormat="1" ht="12">
      <c r="B1323" s="192"/>
      <c r="C1323" s="193"/>
      <c r="D1323" s="194" t="s">
        <v>191</v>
      </c>
      <c r="E1323" s="195" t="s">
        <v>19</v>
      </c>
      <c r="F1323" s="196" t="s">
        <v>1047</v>
      </c>
      <c r="G1323" s="193"/>
      <c r="H1323" s="195" t="s">
        <v>19</v>
      </c>
      <c r="I1323" s="197"/>
      <c r="J1323" s="193"/>
      <c r="K1323" s="193"/>
      <c r="L1323" s="198"/>
      <c r="M1323" s="199"/>
      <c r="N1323" s="200"/>
      <c r="O1323" s="200"/>
      <c r="P1323" s="200"/>
      <c r="Q1323" s="200"/>
      <c r="R1323" s="200"/>
      <c r="S1323" s="200"/>
      <c r="T1323" s="201"/>
      <c r="AT1323" s="202" t="s">
        <v>191</v>
      </c>
      <c r="AU1323" s="202" t="s">
        <v>81</v>
      </c>
      <c r="AV1323" s="13" t="s">
        <v>79</v>
      </c>
      <c r="AW1323" s="13" t="s">
        <v>32</v>
      </c>
      <c r="AX1323" s="13" t="s">
        <v>71</v>
      </c>
      <c r="AY1323" s="202" t="s">
        <v>181</v>
      </c>
    </row>
    <row r="1324" spans="2:51" s="14" customFormat="1" ht="12">
      <c r="B1324" s="203"/>
      <c r="C1324" s="204"/>
      <c r="D1324" s="194" t="s">
        <v>191</v>
      </c>
      <c r="E1324" s="205" t="s">
        <v>19</v>
      </c>
      <c r="F1324" s="206" t="s">
        <v>289</v>
      </c>
      <c r="G1324" s="204"/>
      <c r="H1324" s="207">
        <v>11</v>
      </c>
      <c r="I1324" s="208"/>
      <c r="J1324" s="204"/>
      <c r="K1324" s="204"/>
      <c r="L1324" s="209"/>
      <c r="M1324" s="210"/>
      <c r="N1324" s="211"/>
      <c r="O1324" s="211"/>
      <c r="P1324" s="211"/>
      <c r="Q1324" s="211"/>
      <c r="R1324" s="211"/>
      <c r="S1324" s="211"/>
      <c r="T1324" s="212"/>
      <c r="AT1324" s="213" t="s">
        <v>191</v>
      </c>
      <c r="AU1324" s="213" t="s">
        <v>81</v>
      </c>
      <c r="AV1324" s="14" t="s">
        <v>81</v>
      </c>
      <c r="AW1324" s="14" t="s">
        <v>32</v>
      </c>
      <c r="AX1324" s="14" t="s">
        <v>71</v>
      </c>
      <c r="AY1324" s="213" t="s">
        <v>181</v>
      </c>
    </row>
    <row r="1325" spans="2:51" s="13" customFormat="1" ht="12">
      <c r="B1325" s="192"/>
      <c r="C1325" s="193"/>
      <c r="D1325" s="194" t="s">
        <v>191</v>
      </c>
      <c r="E1325" s="195" t="s">
        <v>19</v>
      </c>
      <c r="F1325" s="196" t="s">
        <v>1048</v>
      </c>
      <c r="G1325" s="193"/>
      <c r="H1325" s="195" t="s">
        <v>19</v>
      </c>
      <c r="I1325" s="197"/>
      <c r="J1325" s="193"/>
      <c r="K1325" s="193"/>
      <c r="L1325" s="198"/>
      <c r="M1325" s="199"/>
      <c r="N1325" s="200"/>
      <c r="O1325" s="200"/>
      <c r="P1325" s="200"/>
      <c r="Q1325" s="200"/>
      <c r="R1325" s="200"/>
      <c r="S1325" s="200"/>
      <c r="T1325" s="201"/>
      <c r="AT1325" s="202" t="s">
        <v>191</v>
      </c>
      <c r="AU1325" s="202" t="s">
        <v>81</v>
      </c>
      <c r="AV1325" s="13" t="s">
        <v>79</v>
      </c>
      <c r="AW1325" s="13" t="s">
        <v>32</v>
      </c>
      <c r="AX1325" s="13" t="s">
        <v>71</v>
      </c>
      <c r="AY1325" s="202" t="s">
        <v>181</v>
      </c>
    </row>
    <row r="1326" spans="2:51" s="14" customFormat="1" ht="12">
      <c r="B1326" s="203"/>
      <c r="C1326" s="204"/>
      <c r="D1326" s="194" t="s">
        <v>191</v>
      </c>
      <c r="E1326" s="205" t="s">
        <v>19</v>
      </c>
      <c r="F1326" s="206" t="s">
        <v>289</v>
      </c>
      <c r="G1326" s="204"/>
      <c r="H1326" s="207">
        <v>11</v>
      </c>
      <c r="I1326" s="208"/>
      <c r="J1326" s="204"/>
      <c r="K1326" s="204"/>
      <c r="L1326" s="209"/>
      <c r="M1326" s="210"/>
      <c r="N1326" s="211"/>
      <c r="O1326" s="211"/>
      <c r="P1326" s="211"/>
      <c r="Q1326" s="211"/>
      <c r="R1326" s="211"/>
      <c r="S1326" s="211"/>
      <c r="T1326" s="212"/>
      <c r="AT1326" s="213" t="s">
        <v>191</v>
      </c>
      <c r="AU1326" s="213" t="s">
        <v>81</v>
      </c>
      <c r="AV1326" s="14" t="s">
        <v>81</v>
      </c>
      <c r="AW1326" s="14" t="s">
        <v>32</v>
      </c>
      <c r="AX1326" s="14" t="s">
        <v>71</v>
      </c>
      <c r="AY1326" s="213" t="s">
        <v>181</v>
      </c>
    </row>
    <row r="1327" spans="2:51" s="13" customFormat="1" ht="12">
      <c r="B1327" s="192"/>
      <c r="C1327" s="193"/>
      <c r="D1327" s="194" t="s">
        <v>191</v>
      </c>
      <c r="E1327" s="195" t="s">
        <v>19</v>
      </c>
      <c r="F1327" s="196" t="s">
        <v>1049</v>
      </c>
      <c r="G1327" s="193"/>
      <c r="H1327" s="195" t="s">
        <v>19</v>
      </c>
      <c r="I1327" s="197"/>
      <c r="J1327" s="193"/>
      <c r="K1327" s="193"/>
      <c r="L1327" s="198"/>
      <c r="M1327" s="199"/>
      <c r="N1327" s="200"/>
      <c r="O1327" s="200"/>
      <c r="P1327" s="200"/>
      <c r="Q1327" s="200"/>
      <c r="R1327" s="200"/>
      <c r="S1327" s="200"/>
      <c r="T1327" s="201"/>
      <c r="AT1327" s="202" t="s">
        <v>191</v>
      </c>
      <c r="AU1327" s="202" t="s">
        <v>81</v>
      </c>
      <c r="AV1327" s="13" t="s">
        <v>79</v>
      </c>
      <c r="AW1327" s="13" t="s">
        <v>32</v>
      </c>
      <c r="AX1327" s="13" t="s">
        <v>71</v>
      </c>
      <c r="AY1327" s="202" t="s">
        <v>181</v>
      </c>
    </row>
    <row r="1328" spans="2:51" s="14" customFormat="1" ht="12">
      <c r="B1328" s="203"/>
      <c r="C1328" s="204"/>
      <c r="D1328" s="194" t="s">
        <v>191</v>
      </c>
      <c r="E1328" s="205" t="s">
        <v>19</v>
      </c>
      <c r="F1328" s="206" t="s">
        <v>289</v>
      </c>
      <c r="G1328" s="204"/>
      <c r="H1328" s="207">
        <v>11</v>
      </c>
      <c r="I1328" s="208"/>
      <c r="J1328" s="204"/>
      <c r="K1328" s="204"/>
      <c r="L1328" s="209"/>
      <c r="M1328" s="210"/>
      <c r="N1328" s="211"/>
      <c r="O1328" s="211"/>
      <c r="P1328" s="211"/>
      <c r="Q1328" s="211"/>
      <c r="R1328" s="211"/>
      <c r="S1328" s="211"/>
      <c r="T1328" s="212"/>
      <c r="AT1328" s="213" t="s">
        <v>191</v>
      </c>
      <c r="AU1328" s="213" t="s">
        <v>81</v>
      </c>
      <c r="AV1328" s="14" t="s">
        <v>81</v>
      </c>
      <c r="AW1328" s="14" t="s">
        <v>32</v>
      </c>
      <c r="AX1328" s="14" t="s">
        <v>71</v>
      </c>
      <c r="AY1328" s="213" t="s">
        <v>181</v>
      </c>
    </row>
    <row r="1329" spans="2:51" s="13" customFormat="1" ht="12">
      <c r="B1329" s="192"/>
      <c r="C1329" s="193"/>
      <c r="D1329" s="194" t="s">
        <v>191</v>
      </c>
      <c r="E1329" s="195" t="s">
        <v>19</v>
      </c>
      <c r="F1329" s="196" t="s">
        <v>1078</v>
      </c>
      <c r="G1329" s="193"/>
      <c r="H1329" s="195" t="s">
        <v>19</v>
      </c>
      <c r="I1329" s="197"/>
      <c r="J1329" s="193"/>
      <c r="K1329" s="193"/>
      <c r="L1329" s="198"/>
      <c r="M1329" s="199"/>
      <c r="N1329" s="200"/>
      <c r="O1329" s="200"/>
      <c r="P1329" s="200"/>
      <c r="Q1329" s="200"/>
      <c r="R1329" s="200"/>
      <c r="S1329" s="200"/>
      <c r="T1329" s="201"/>
      <c r="AT1329" s="202" t="s">
        <v>191</v>
      </c>
      <c r="AU1329" s="202" t="s">
        <v>81</v>
      </c>
      <c r="AV1329" s="13" t="s">
        <v>79</v>
      </c>
      <c r="AW1329" s="13" t="s">
        <v>32</v>
      </c>
      <c r="AX1329" s="13" t="s">
        <v>71</v>
      </c>
      <c r="AY1329" s="202" t="s">
        <v>181</v>
      </c>
    </row>
    <row r="1330" spans="2:51" s="14" customFormat="1" ht="12">
      <c r="B1330" s="203"/>
      <c r="C1330" s="204"/>
      <c r="D1330" s="194" t="s">
        <v>191</v>
      </c>
      <c r="E1330" s="205" t="s">
        <v>19</v>
      </c>
      <c r="F1330" s="206" t="s">
        <v>289</v>
      </c>
      <c r="G1330" s="204"/>
      <c r="H1330" s="207">
        <v>11</v>
      </c>
      <c r="I1330" s="208"/>
      <c r="J1330" s="204"/>
      <c r="K1330" s="204"/>
      <c r="L1330" s="209"/>
      <c r="M1330" s="210"/>
      <c r="N1330" s="211"/>
      <c r="O1330" s="211"/>
      <c r="P1330" s="211"/>
      <c r="Q1330" s="211"/>
      <c r="R1330" s="211"/>
      <c r="S1330" s="211"/>
      <c r="T1330" s="212"/>
      <c r="AT1330" s="213" t="s">
        <v>191</v>
      </c>
      <c r="AU1330" s="213" t="s">
        <v>81</v>
      </c>
      <c r="AV1330" s="14" t="s">
        <v>81</v>
      </c>
      <c r="AW1330" s="14" t="s">
        <v>32</v>
      </c>
      <c r="AX1330" s="14" t="s">
        <v>71</v>
      </c>
      <c r="AY1330" s="213" t="s">
        <v>181</v>
      </c>
    </row>
    <row r="1331" spans="2:51" s="13" customFormat="1" ht="12">
      <c r="B1331" s="192"/>
      <c r="C1331" s="193"/>
      <c r="D1331" s="194" t="s">
        <v>191</v>
      </c>
      <c r="E1331" s="195" t="s">
        <v>19</v>
      </c>
      <c r="F1331" s="196" t="s">
        <v>1079</v>
      </c>
      <c r="G1331" s="193"/>
      <c r="H1331" s="195" t="s">
        <v>19</v>
      </c>
      <c r="I1331" s="197"/>
      <c r="J1331" s="193"/>
      <c r="K1331" s="193"/>
      <c r="L1331" s="198"/>
      <c r="M1331" s="199"/>
      <c r="N1331" s="200"/>
      <c r="O1331" s="200"/>
      <c r="P1331" s="200"/>
      <c r="Q1331" s="200"/>
      <c r="R1331" s="200"/>
      <c r="S1331" s="200"/>
      <c r="T1331" s="201"/>
      <c r="AT1331" s="202" t="s">
        <v>191</v>
      </c>
      <c r="AU1331" s="202" t="s">
        <v>81</v>
      </c>
      <c r="AV1331" s="13" t="s">
        <v>79</v>
      </c>
      <c r="AW1331" s="13" t="s">
        <v>32</v>
      </c>
      <c r="AX1331" s="13" t="s">
        <v>71</v>
      </c>
      <c r="AY1331" s="202" t="s">
        <v>181</v>
      </c>
    </row>
    <row r="1332" spans="2:51" s="14" customFormat="1" ht="12">
      <c r="B1332" s="203"/>
      <c r="C1332" s="204"/>
      <c r="D1332" s="194" t="s">
        <v>191</v>
      </c>
      <c r="E1332" s="205" t="s">
        <v>19</v>
      </c>
      <c r="F1332" s="206" t="s">
        <v>289</v>
      </c>
      <c r="G1332" s="204"/>
      <c r="H1332" s="207">
        <v>11</v>
      </c>
      <c r="I1332" s="208"/>
      <c r="J1332" s="204"/>
      <c r="K1332" s="204"/>
      <c r="L1332" s="209"/>
      <c r="M1332" s="210"/>
      <c r="N1332" s="211"/>
      <c r="O1332" s="211"/>
      <c r="P1332" s="211"/>
      <c r="Q1332" s="211"/>
      <c r="R1332" s="211"/>
      <c r="S1332" s="211"/>
      <c r="T1332" s="212"/>
      <c r="AT1332" s="213" t="s">
        <v>191</v>
      </c>
      <c r="AU1332" s="213" t="s">
        <v>81</v>
      </c>
      <c r="AV1332" s="14" t="s">
        <v>81</v>
      </c>
      <c r="AW1332" s="14" t="s">
        <v>32</v>
      </c>
      <c r="AX1332" s="14" t="s">
        <v>71</v>
      </c>
      <c r="AY1332" s="213" t="s">
        <v>181</v>
      </c>
    </row>
    <row r="1333" spans="2:51" s="13" customFormat="1" ht="12">
      <c r="B1333" s="192"/>
      <c r="C1333" s="193"/>
      <c r="D1333" s="194" t="s">
        <v>191</v>
      </c>
      <c r="E1333" s="195" t="s">
        <v>19</v>
      </c>
      <c r="F1333" s="196" t="s">
        <v>1080</v>
      </c>
      <c r="G1333" s="193"/>
      <c r="H1333" s="195" t="s">
        <v>19</v>
      </c>
      <c r="I1333" s="197"/>
      <c r="J1333" s="193"/>
      <c r="K1333" s="193"/>
      <c r="L1333" s="198"/>
      <c r="M1333" s="199"/>
      <c r="N1333" s="200"/>
      <c r="O1333" s="200"/>
      <c r="P1333" s="200"/>
      <c r="Q1333" s="200"/>
      <c r="R1333" s="200"/>
      <c r="S1333" s="200"/>
      <c r="T1333" s="201"/>
      <c r="AT1333" s="202" t="s">
        <v>191</v>
      </c>
      <c r="AU1333" s="202" t="s">
        <v>81</v>
      </c>
      <c r="AV1333" s="13" t="s">
        <v>79</v>
      </c>
      <c r="AW1333" s="13" t="s">
        <v>32</v>
      </c>
      <c r="AX1333" s="13" t="s">
        <v>71</v>
      </c>
      <c r="AY1333" s="202" t="s">
        <v>181</v>
      </c>
    </row>
    <row r="1334" spans="2:51" s="14" customFormat="1" ht="12">
      <c r="B1334" s="203"/>
      <c r="C1334" s="204"/>
      <c r="D1334" s="194" t="s">
        <v>191</v>
      </c>
      <c r="E1334" s="205" t="s">
        <v>19</v>
      </c>
      <c r="F1334" s="206" t="s">
        <v>289</v>
      </c>
      <c r="G1334" s="204"/>
      <c r="H1334" s="207">
        <v>11</v>
      </c>
      <c r="I1334" s="208"/>
      <c r="J1334" s="204"/>
      <c r="K1334" s="204"/>
      <c r="L1334" s="209"/>
      <c r="M1334" s="210"/>
      <c r="N1334" s="211"/>
      <c r="O1334" s="211"/>
      <c r="P1334" s="211"/>
      <c r="Q1334" s="211"/>
      <c r="R1334" s="211"/>
      <c r="S1334" s="211"/>
      <c r="T1334" s="212"/>
      <c r="AT1334" s="213" t="s">
        <v>191</v>
      </c>
      <c r="AU1334" s="213" t="s">
        <v>81</v>
      </c>
      <c r="AV1334" s="14" t="s">
        <v>81</v>
      </c>
      <c r="AW1334" s="14" t="s">
        <v>32</v>
      </c>
      <c r="AX1334" s="14" t="s">
        <v>71</v>
      </c>
      <c r="AY1334" s="213" t="s">
        <v>181</v>
      </c>
    </row>
    <row r="1335" spans="2:51" s="15" customFormat="1" ht="12">
      <c r="B1335" s="214"/>
      <c r="C1335" s="215"/>
      <c r="D1335" s="194" t="s">
        <v>191</v>
      </c>
      <c r="E1335" s="216" t="s">
        <v>19</v>
      </c>
      <c r="F1335" s="217" t="s">
        <v>196</v>
      </c>
      <c r="G1335" s="215"/>
      <c r="H1335" s="218">
        <v>88</v>
      </c>
      <c r="I1335" s="219"/>
      <c r="J1335" s="215"/>
      <c r="K1335" s="215"/>
      <c r="L1335" s="220"/>
      <c r="M1335" s="221"/>
      <c r="N1335" s="222"/>
      <c r="O1335" s="222"/>
      <c r="P1335" s="222"/>
      <c r="Q1335" s="222"/>
      <c r="R1335" s="222"/>
      <c r="S1335" s="222"/>
      <c r="T1335" s="223"/>
      <c r="AT1335" s="224" t="s">
        <v>191</v>
      </c>
      <c r="AU1335" s="224" t="s">
        <v>81</v>
      </c>
      <c r="AV1335" s="15" t="s">
        <v>189</v>
      </c>
      <c r="AW1335" s="15" t="s">
        <v>32</v>
      </c>
      <c r="AX1335" s="15" t="s">
        <v>79</v>
      </c>
      <c r="AY1335" s="224" t="s">
        <v>181</v>
      </c>
    </row>
    <row r="1336" spans="1:65" s="2" customFormat="1" ht="153.45" customHeight="1">
      <c r="A1336" s="34"/>
      <c r="B1336" s="35"/>
      <c r="C1336" s="225" t="s">
        <v>1533</v>
      </c>
      <c r="D1336" s="225" t="s">
        <v>199</v>
      </c>
      <c r="E1336" s="226" t="s">
        <v>1534</v>
      </c>
      <c r="F1336" s="227" t="s">
        <v>1535</v>
      </c>
      <c r="G1336" s="228" t="s">
        <v>223</v>
      </c>
      <c r="H1336" s="229">
        <v>9</v>
      </c>
      <c r="I1336" s="230"/>
      <c r="J1336" s="231">
        <f>ROUND(I1336*H1336,2)</f>
        <v>0</v>
      </c>
      <c r="K1336" s="227" t="s">
        <v>187</v>
      </c>
      <c r="L1336" s="39"/>
      <c r="M1336" s="232" t="s">
        <v>19</v>
      </c>
      <c r="N1336" s="233" t="s">
        <v>42</v>
      </c>
      <c r="O1336" s="64"/>
      <c r="P1336" s="188">
        <f>O1336*H1336</f>
        <v>0</v>
      </c>
      <c r="Q1336" s="188">
        <v>0</v>
      </c>
      <c r="R1336" s="188">
        <f>Q1336*H1336</f>
        <v>0</v>
      </c>
      <c r="S1336" s="188">
        <v>0</v>
      </c>
      <c r="T1336" s="189">
        <f>S1336*H1336</f>
        <v>0</v>
      </c>
      <c r="U1336" s="34"/>
      <c r="V1336" s="34"/>
      <c r="W1336" s="34"/>
      <c r="X1336" s="34"/>
      <c r="Y1336" s="34"/>
      <c r="Z1336" s="34"/>
      <c r="AA1336" s="34"/>
      <c r="AB1336" s="34"/>
      <c r="AC1336" s="34"/>
      <c r="AD1336" s="34"/>
      <c r="AE1336" s="34"/>
      <c r="AR1336" s="190" t="s">
        <v>189</v>
      </c>
      <c r="AT1336" s="190" t="s">
        <v>199</v>
      </c>
      <c r="AU1336" s="190" t="s">
        <v>81</v>
      </c>
      <c r="AY1336" s="17" t="s">
        <v>181</v>
      </c>
      <c r="BE1336" s="191">
        <f>IF(N1336="základní",J1336,0)</f>
        <v>0</v>
      </c>
      <c r="BF1336" s="191">
        <f>IF(N1336="snížená",J1336,0)</f>
        <v>0</v>
      </c>
      <c r="BG1336" s="191">
        <f>IF(N1336="zákl. přenesená",J1336,0)</f>
        <v>0</v>
      </c>
      <c r="BH1336" s="191">
        <f>IF(N1336="sníž. přenesená",J1336,0)</f>
        <v>0</v>
      </c>
      <c r="BI1336" s="191">
        <f>IF(N1336="nulová",J1336,0)</f>
        <v>0</v>
      </c>
      <c r="BJ1336" s="17" t="s">
        <v>79</v>
      </c>
      <c r="BK1336" s="191">
        <f>ROUND(I1336*H1336,2)</f>
        <v>0</v>
      </c>
      <c r="BL1336" s="17" t="s">
        <v>189</v>
      </c>
      <c r="BM1336" s="190" t="s">
        <v>1536</v>
      </c>
    </row>
    <row r="1337" spans="1:47" s="2" customFormat="1" ht="19.2">
      <c r="A1337" s="34"/>
      <c r="B1337" s="35"/>
      <c r="C1337" s="36"/>
      <c r="D1337" s="194" t="s">
        <v>204</v>
      </c>
      <c r="E1337" s="36"/>
      <c r="F1337" s="234" t="s">
        <v>308</v>
      </c>
      <c r="G1337" s="36"/>
      <c r="H1337" s="36"/>
      <c r="I1337" s="235"/>
      <c r="J1337" s="36"/>
      <c r="K1337" s="36"/>
      <c r="L1337" s="39"/>
      <c r="M1337" s="236"/>
      <c r="N1337" s="237"/>
      <c r="O1337" s="64"/>
      <c r="P1337" s="64"/>
      <c r="Q1337" s="64"/>
      <c r="R1337" s="64"/>
      <c r="S1337" s="64"/>
      <c r="T1337" s="65"/>
      <c r="U1337" s="34"/>
      <c r="V1337" s="34"/>
      <c r="W1337" s="34"/>
      <c r="X1337" s="34"/>
      <c r="Y1337" s="34"/>
      <c r="Z1337" s="34"/>
      <c r="AA1337" s="34"/>
      <c r="AB1337" s="34"/>
      <c r="AC1337" s="34"/>
      <c r="AD1337" s="34"/>
      <c r="AE1337" s="34"/>
      <c r="AT1337" s="17" t="s">
        <v>204</v>
      </c>
      <c r="AU1337" s="17" t="s">
        <v>81</v>
      </c>
    </row>
    <row r="1338" spans="2:51" s="13" customFormat="1" ht="12">
      <c r="B1338" s="192"/>
      <c r="C1338" s="193"/>
      <c r="D1338" s="194" t="s">
        <v>191</v>
      </c>
      <c r="E1338" s="195" t="s">
        <v>19</v>
      </c>
      <c r="F1338" s="196" t="s">
        <v>1537</v>
      </c>
      <c r="G1338" s="193"/>
      <c r="H1338" s="195" t="s">
        <v>19</v>
      </c>
      <c r="I1338" s="197"/>
      <c r="J1338" s="193"/>
      <c r="K1338" s="193"/>
      <c r="L1338" s="198"/>
      <c r="M1338" s="199"/>
      <c r="N1338" s="200"/>
      <c r="O1338" s="200"/>
      <c r="P1338" s="200"/>
      <c r="Q1338" s="200"/>
      <c r="R1338" s="200"/>
      <c r="S1338" s="200"/>
      <c r="T1338" s="201"/>
      <c r="AT1338" s="202" t="s">
        <v>191</v>
      </c>
      <c r="AU1338" s="202" t="s">
        <v>81</v>
      </c>
      <c r="AV1338" s="13" t="s">
        <v>79</v>
      </c>
      <c r="AW1338" s="13" t="s">
        <v>32</v>
      </c>
      <c r="AX1338" s="13" t="s">
        <v>71</v>
      </c>
      <c r="AY1338" s="202" t="s">
        <v>181</v>
      </c>
    </row>
    <row r="1339" spans="2:51" s="14" customFormat="1" ht="12">
      <c r="B1339" s="203"/>
      <c r="C1339" s="204"/>
      <c r="D1339" s="194" t="s">
        <v>191</v>
      </c>
      <c r="E1339" s="205" t="s">
        <v>19</v>
      </c>
      <c r="F1339" s="206" t="s">
        <v>240</v>
      </c>
      <c r="G1339" s="204"/>
      <c r="H1339" s="207">
        <v>9</v>
      </c>
      <c r="I1339" s="208"/>
      <c r="J1339" s="204"/>
      <c r="K1339" s="204"/>
      <c r="L1339" s="209"/>
      <c r="M1339" s="210"/>
      <c r="N1339" s="211"/>
      <c r="O1339" s="211"/>
      <c r="P1339" s="211"/>
      <c r="Q1339" s="211"/>
      <c r="R1339" s="211"/>
      <c r="S1339" s="211"/>
      <c r="T1339" s="212"/>
      <c r="AT1339" s="213" t="s">
        <v>191</v>
      </c>
      <c r="AU1339" s="213" t="s">
        <v>81</v>
      </c>
      <c r="AV1339" s="14" t="s">
        <v>81</v>
      </c>
      <c r="AW1339" s="14" t="s">
        <v>32</v>
      </c>
      <c r="AX1339" s="14" t="s">
        <v>71</v>
      </c>
      <c r="AY1339" s="213" t="s">
        <v>181</v>
      </c>
    </row>
    <row r="1340" spans="2:51" s="15" customFormat="1" ht="12">
      <c r="B1340" s="214"/>
      <c r="C1340" s="215"/>
      <c r="D1340" s="194" t="s">
        <v>191</v>
      </c>
      <c r="E1340" s="216" t="s">
        <v>19</v>
      </c>
      <c r="F1340" s="217" t="s">
        <v>196</v>
      </c>
      <c r="G1340" s="215"/>
      <c r="H1340" s="218">
        <v>9</v>
      </c>
      <c r="I1340" s="219"/>
      <c r="J1340" s="215"/>
      <c r="K1340" s="215"/>
      <c r="L1340" s="220"/>
      <c r="M1340" s="221"/>
      <c r="N1340" s="222"/>
      <c r="O1340" s="222"/>
      <c r="P1340" s="222"/>
      <c r="Q1340" s="222"/>
      <c r="R1340" s="222"/>
      <c r="S1340" s="222"/>
      <c r="T1340" s="223"/>
      <c r="AT1340" s="224" t="s">
        <v>191</v>
      </c>
      <c r="AU1340" s="224" t="s">
        <v>81</v>
      </c>
      <c r="AV1340" s="15" t="s">
        <v>189</v>
      </c>
      <c r="AW1340" s="15" t="s">
        <v>32</v>
      </c>
      <c r="AX1340" s="15" t="s">
        <v>79</v>
      </c>
      <c r="AY1340" s="224" t="s">
        <v>181</v>
      </c>
    </row>
    <row r="1341" spans="1:65" s="2" customFormat="1" ht="153.45" customHeight="1">
      <c r="A1341" s="34"/>
      <c r="B1341" s="35"/>
      <c r="C1341" s="225" t="s">
        <v>1224</v>
      </c>
      <c r="D1341" s="225" t="s">
        <v>199</v>
      </c>
      <c r="E1341" s="226" t="s">
        <v>1538</v>
      </c>
      <c r="F1341" s="227" t="s">
        <v>1539</v>
      </c>
      <c r="G1341" s="228" t="s">
        <v>223</v>
      </c>
      <c r="H1341" s="229">
        <v>14</v>
      </c>
      <c r="I1341" s="230"/>
      <c r="J1341" s="231">
        <f>ROUND(I1341*H1341,2)</f>
        <v>0</v>
      </c>
      <c r="K1341" s="227" t="s">
        <v>187</v>
      </c>
      <c r="L1341" s="39"/>
      <c r="M1341" s="232" t="s">
        <v>19</v>
      </c>
      <c r="N1341" s="233" t="s">
        <v>42</v>
      </c>
      <c r="O1341" s="64"/>
      <c r="P1341" s="188">
        <f>O1341*H1341</f>
        <v>0</v>
      </c>
      <c r="Q1341" s="188">
        <v>0</v>
      </c>
      <c r="R1341" s="188">
        <f>Q1341*H1341</f>
        <v>0</v>
      </c>
      <c r="S1341" s="188">
        <v>0</v>
      </c>
      <c r="T1341" s="189">
        <f>S1341*H1341</f>
        <v>0</v>
      </c>
      <c r="U1341" s="34"/>
      <c r="V1341" s="34"/>
      <c r="W1341" s="34"/>
      <c r="X1341" s="34"/>
      <c r="Y1341" s="34"/>
      <c r="Z1341" s="34"/>
      <c r="AA1341" s="34"/>
      <c r="AB1341" s="34"/>
      <c r="AC1341" s="34"/>
      <c r="AD1341" s="34"/>
      <c r="AE1341" s="34"/>
      <c r="AR1341" s="190" t="s">
        <v>189</v>
      </c>
      <c r="AT1341" s="190" t="s">
        <v>199</v>
      </c>
      <c r="AU1341" s="190" t="s">
        <v>81</v>
      </c>
      <c r="AY1341" s="17" t="s">
        <v>181</v>
      </c>
      <c r="BE1341" s="191">
        <f>IF(N1341="základní",J1341,0)</f>
        <v>0</v>
      </c>
      <c r="BF1341" s="191">
        <f>IF(N1341="snížená",J1341,0)</f>
        <v>0</v>
      </c>
      <c r="BG1341" s="191">
        <f>IF(N1341="zákl. přenesená",J1341,0)</f>
        <v>0</v>
      </c>
      <c r="BH1341" s="191">
        <f>IF(N1341="sníž. přenesená",J1341,0)</f>
        <v>0</v>
      </c>
      <c r="BI1341" s="191">
        <f>IF(N1341="nulová",J1341,0)</f>
        <v>0</v>
      </c>
      <c r="BJ1341" s="17" t="s">
        <v>79</v>
      </c>
      <c r="BK1341" s="191">
        <f>ROUND(I1341*H1341,2)</f>
        <v>0</v>
      </c>
      <c r="BL1341" s="17" t="s">
        <v>189</v>
      </c>
      <c r="BM1341" s="190" t="s">
        <v>1540</v>
      </c>
    </row>
    <row r="1342" spans="1:47" s="2" customFormat="1" ht="19.2">
      <c r="A1342" s="34"/>
      <c r="B1342" s="35"/>
      <c r="C1342" s="36"/>
      <c r="D1342" s="194" t="s">
        <v>204</v>
      </c>
      <c r="E1342" s="36"/>
      <c r="F1342" s="234" t="s">
        <v>308</v>
      </c>
      <c r="G1342" s="36"/>
      <c r="H1342" s="36"/>
      <c r="I1342" s="235"/>
      <c r="J1342" s="36"/>
      <c r="K1342" s="36"/>
      <c r="L1342" s="39"/>
      <c r="M1342" s="236"/>
      <c r="N1342" s="237"/>
      <c r="O1342" s="64"/>
      <c r="P1342" s="64"/>
      <c r="Q1342" s="64"/>
      <c r="R1342" s="64"/>
      <c r="S1342" s="64"/>
      <c r="T1342" s="65"/>
      <c r="U1342" s="34"/>
      <c r="V1342" s="34"/>
      <c r="W1342" s="34"/>
      <c r="X1342" s="34"/>
      <c r="Y1342" s="34"/>
      <c r="Z1342" s="34"/>
      <c r="AA1342" s="34"/>
      <c r="AB1342" s="34"/>
      <c r="AC1342" s="34"/>
      <c r="AD1342" s="34"/>
      <c r="AE1342" s="34"/>
      <c r="AT1342" s="17" t="s">
        <v>204</v>
      </c>
      <c r="AU1342" s="17" t="s">
        <v>81</v>
      </c>
    </row>
    <row r="1343" spans="2:51" s="13" customFormat="1" ht="12">
      <c r="B1343" s="192"/>
      <c r="C1343" s="193"/>
      <c r="D1343" s="194" t="s">
        <v>191</v>
      </c>
      <c r="E1343" s="195" t="s">
        <v>19</v>
      </c>
      <c r="F1343" s="196" t="s">
        <v>1541</v>
      </c>
      <c r="G1343" s="193"/>
      <c r="H1343" s="195" t="s">
        <v>19</v>
      </c>
      <c r="I1343" s="197"/>
      <c r="J1343" s="193"/>
      <c r="K1343" s="193"/>
      <c r="L1343" s="198"/>
      <c r="M1343" s="199"/>
      <c r="N1343" s="200"/>
      <c r="O1343" s="200"/>
      <c r="P1343" s="200"/>
      <c r="Q1343" s="200"/>
      <c r="R1343" s="200"/>
      <c r="S1343" s="200"/>
      <c r="T1343" s="201"/>
      <c r="AT1343" s="202" t="s">
        <v>191</v>
      </c>
      <c r="AU1343" s="202" t="s">
        <v>81</v>
      </c>
      <c r="AV1343" s="13" t="s">
        <v>79</v>
      </c>
      <c r="AW1343" s="13" t="s">
        <v>32</v>
      </c>
      <c r="AX1343" s="13" t="s">
        <v>71</v>
      </c>
      <c r="AY1343" s="202" t="s">
        <v>181</v>
      </c>
    </row>
    <row r="1344" spans="2:51" s="14" customFormat="1" ht="12">
      <c r="B1344" s="203"/>
      <c r="C1344" s="204"/>
      <c r="D1344" s="194" t="s">
        <v>191</v>
      </c>
      <c r="E1344" s="205" t="s">
        <v>19</v>
      </c>
      <c r="F1344" s="206" t="s">
        <v>304</v>
      </c>
      <c r="G1344" s="204"/>
      <c r="H1344" s="207">
        <v>14</v>
      </c>
      <c r="I1344" s="208"/>
      <c r="J1344" s="204"/>
      <c r="K1344" s="204"/>
      <c r="L1344" s="209"/>
      <c r="M1344" s="210"/>
      <c r="N1344" s="211"/>
      <c r="O1344" s="211"/>
      <c r="P1344" s="211"/>
      <c r="Q1344" s="211"/>
      <c r="R1344" s="211"/>
      <c r="S1344" s="211"/>
      <c r="T1344" s="212"/>
      <c r="AT1344" s="213" t="s">
        <v>191</v>
      </c>
      <c r="AU1344" s="213" t="s">
        <v>81</v>
      </c>
      <c r="AV1344" s="14" t="s">
        <v>81</v>
      </c>
      <c r="AW1344" s="14" t="s">
        <v>32</v>
      </c>
      <c r="AX1344" s="14" t="s">
        <v>71</v>
      </c>
      <c r="AY1344" s="213" t="s">
        <v>181</v>
      </c>
    </row>
    <row r="1345" spans="2:51" s="15" customFormat="1" ht="12">
      <c r="B1345" s="214"/>
      <c r="C1345" s="215"/>
      <c r="D1345" s="194" t="s">
        <v>191</v>
      </c>
      <c r="E1345" s="216" t="s">
        <v>19</v>
      </c>
      <c r="F1345" s="217" t="s">
        <v>196</v>
      </c>
      <c r="G1345" s="215"/>
      <c r="H1345" s="218">
        <v>14</v>
      </c>
      <c r="I1345" s="219"/>
      <c r="J1345" s="215"/>
      <c r="K1345" s="215"/>
      <c r="L1345" s="220"/>
      <c r="M1345" s="221"/>
      <c r="N1345" s="222"/>
      <c r="O1345" s="222"/>
      <c r="P1345" s="222"/>
      <c r="Q1345" s="222"/>
      <c r="R1345" s="222"/>
      <c r="S1345" s="222"/>
      <c r="T1345" s="223"/>
      <c r="AT1345" s="224" t="s">
        <v>191</v>
      </c>
      <c r="AU1345" s="224" t="s">
        <v>81</v>
      </c>
      <c r="AV1345" s="15" t="s">
        <v>189</v>
      </c>
      <c r="AW1345" s="15" t="s">
        <v>32</v>
      </c>
      <c r="AX1345" s="15" t="s">
        <v>79</v>
      </c>
      <c r="AY1345" s="224" t="s">
        <v>181</v>
      </c>
    </row>
    <row r="1346" spans="1:65" s="2" customFormat="1" ht="153.45" customHeight="1">
      <c r="A1346" s="34"/>
      <c r="B1346" s="35"/>
      <c r="C1346" s="225" t="s">
        <v>1542</v>
      </c>
      <c r="D1346" s="225" t="s">
        <v>199</v>
      </c>
      <c r="E1346" s="226" t="s">
        <v>1543</v>
      </c>
      <c r="F1346" s="227" t="s">
        <v>1544</v>
      </c>
      <c r="G1346" s="228" t="s">
        <v>223</v>
      </c>
      <c r="H1346" s="229">
        <v>5</v>
      </c>
      <c r="I1346" s="230"/>
      <c r="J1346" s="231">
        <f>ROUND(I1346*H1346,2)</f>
        <v>0</v>
      </c>
      <c r="K1346" s="227" t="s">
        <v>187</v>
      </c>
      <c r="L1346" s="39"/>
      <c r="M1346" s="232" t="s">
        <v>19</v>
      </c>
      <c r="N1346" s="233" t="s">
        <v>42</v>
      </c>
      <c r="O1346" s="64"/>
      <c r="P1346" s="188">
        <f>O1346*H1346</f>
        <v>0</v>
      </c>
      <c r="Q1346" s="188">
        <v>0</v>
      </c>
      <c r="R1346" s="188">
        <f>Q1346*H1346</f>
        <v>0</v>
      </c>
      <c r="S1346" s="188">
        <v>0</v>
      </c>
      <c r="T1346" s="189">
        <f>S1346*H1346</f>
        <v>0</v>
      </c>
      <c r="U1346" s="34"/>
      <c r="V1346" s="34"/>
      <c r="W1346" s="34"/>
      <c r="X1346" s="34"/>
      <c r="Y1346" s="34"/>
      <c r="Z1346" s="34"/>
      <c r="AA1346" s="34"/>
      <c r="AB1346" s="34"/>
      <c r="AC1346" s="34"/>
      <c r="AD1346" s="34"/>
      <c r="AE1346" s="34"/>
      <c r="AR1346" s="190" t="s">
        <v>189</v>
      </c>
      <c r="AT1346" s="190" t="s">
        <v>199</v>
      </c>
      <c r="AU1346" s="190" t="s">
        <v>81</v>
      </c>
      <c r="AY1346" s="17" t="s">
        <v>181</v>
      </c>
      <c r="BE1346" s="191">
        <f>IF(N1346="základní",J1346,0)</f>
        <v>0</v>
      </c>
      <c r="BF1346" s="191">
        <f>IF(N1346="snížená",J1346,0)</f>
        <v>0</v>
      </c>
      <c r="BG1346" s="191">
        <f>IF(N1346="zákl. přenesená",J1346,0)</f>
        <v>0</v>
      </c>
      <c r="BH1346" s="191">
        <f>IF(N1346="sníž. přenesená",J1346,0)</f>
        <v>0</v>
      </c>
      <c r="BI1346" s="191">
        <f>IF(N1346="nulová",J1346,0)</f>
        <v>0</v>
      </c>
      <c r="BJ1346" s="17" t="s">
        <v>79</v>
      </c>
      <c r="BK1346" s="191">
        <f>ROUND(I1346*H1346,2)</f>
        <v>0</v>
      </c>
      <c r="BL1346" s="17" t="s">
        <v>189</v>
      </c>
      <c r="BM1346" s="190" t="s">
        <v>1545</v>
      </c>
    </row>
    <row r="1347" spans="1:47" s="2" customFormat="1" ht="19.2">
      <c r="A1347" s="34"/>
      <c r="B1347" s="35"/>
      <c r="C1347" s="36"/>
      <c r="D1347" s="194" t="s">
        <v>204</v>
      </c>
      <c r="E1347" s="36"/>
      <c r="F1347" s="234" t="s">
        <v>308</v>
      </c>
      <c r="G1347" s="36"/>
      <c r="H1347" s="36"/>
      <c r="I1347" s="235"/>
      <c r="J1347" s="36"/>
      <c r="K1347" s="36"/>
      <c r="L1347" s="39"/>
      <c r="M1347" s="236"/>
      <c r="N1347" s="237"/>
      <c r="O1347" s="64"/>
      <c r="P1347" s="64"/>
      <c r="Q1347" s="64"/>
      <c r="R1347" s="64"/>
      <c r="S1347" s="64"/>
      <c r="T1347" s="65"/>
      <c r="U1347" s="34"/>
      <c r="V1347" s="34"/>
      <c r="W1347" s="34"/>
      <c r="X1347" s="34"/>
      <c r="Y1347" s="34"/>
      <c r="Z1347" s="34"/>
      <c r="AA1347" s="34"/>
      <c r="AB1347" s="34"/>
      <c r="AC1347" s="34"/>
      <c r="AD1347" s="34"/>
      <c r="AE1347" s="34"/>
      <c r="AT1347" s="17" t="s">
        <v>204</v>
      </c>
      <c r="AU1347" s="17" t="s">
        <v>81</v>
      </c>
    </row>
    <row r="1348" spans="2:51" s="13" customFormat="1" ht="12">
      <c r="B1348" s="192"/>
      <c r="C1348" s="193"/>
      <c r="D1348" s="194" t="s">
        <v>191</v>
      </c>
      <c r="E1348" s="195" t="s">
        <v>19</v>
      </c>
      <c r="F1348" s="196" t="s">
        <v>1546</v>
      </c>
      <c r="G1348" s="193"/>
      <c r="H1348" s="195" t="s">
        <v>19</v>
      </c>
      <c r="I1348" s="197"/>
      <c r="J1348" s="193"/>
      <c r="K1348" s="193"/>
      <c r="L1348" s="198"/>
      <c r="M1348" s="199"/>
      <c r="N1348" s="200"/>
      <c r="O1348" s="200"/>
      <c r="P1348" s="200"/>
      <c r="Q1348" s="200"/>
      <c r="R1348" s="200"/>
      <c r="S1348" s="200"/>
      <c r="T1348" s="201"/>
      <c r="AT1348" s="202" t="s">
        <v>191</v>
      </c>
      <c r="AU1348" s="202" t="s">
        <v>81</v>
      </c>
      <c r="AV1348" s="13" t="s">
        <v>79</v>
      </c>
      <c r="AW1348" s="13" t="s">
        <v>32</v>
      </c>
      <c r="AX1348" s="13" t="s">
        <v>71</v>
      </c>
      <c r="AY1348" s="202" t="s">
        <v>181</v>
      </c>
    </row>
    <row r="1349" spans="2:51" s="14" customFormat="1" ht="12">
      <c r="B1349" s="203"/>
      <c r="C1349" s="204"/>
      <c r="D1349" s="194" t="s">
        <v>191</v>
      </c>
      <c r="E1349" s="205" t="s">
        <v>19</v>
      </c>
      <c r="F1349" s="206" t="s">
        <v>197</v>
      </c>
      <c r="G1349" s="204"/>
      <c r="H1349" s="207">
        <v>5</v>
      </c>
      <c r="I1349" s="208"/>
      <c r="J1349" s="204"/>
      <c r="K1349" s="204"/>
      <c r="L1349" s="209"/>
      <c r="M1349" s="210"/>
      <c r="N1349" s="211"/>
      <c r="O1349" s="211"/>
      <c r="P1349" s="211"/>
      <c r="Q1349" s="211"/>
      <c r="R1349" s="211"/>
      <c r="S1349" s="211"/>
      <c r="T1349" s="212"/>
      <c r="AT1349" s="213" t="s">
        <v>191</v>
      </c>
      <c r="AU1349" s="213" t="s">
        <v>81</v>
      </c>
      <c r="AV1349" s="14" t="s">
        <v>81</v>
      </c>
      <c r="AW1349" s="14" t="s">
        <v>32</v>
      </c>
      <c r="AX1349" s="14" t="s">
        <v>71</v>
      </c>
      <c r="AY1349" s="213" t="s">
        <v>181</v>
      </c>
    </row>
    <row r="1350" spans="2:51" s="15" customFormat="1" ht="12">
      <c r="B1350" s="214"/>
      <c r="C1350" s="215"/>
      <c r="D1350" s="194" t="s">
        <v>191</v>
      </c>
      <c r="E1350" s="216" t="s">
        <v>19</v>
      </c>
      <c r="F1350" s="217" t="s">
        <v>196</v>
      </c>
      <c r="G1350" s="215"/>
      <c r="H1350" s="218">
        <v>5</v>
      </c>
      <c r="I1350" s="219"/>
      <c r="J1350" s="215"/>
      <c r="K1350" s="215"/>
      <c r="L1350" s="220"/>
      <c r="M1350" s="221"/>
      <c r="N1350" s="222"/>
      <c r="O1350" s="222"/>
      <c r="P1350" s="222"/>
      <c r="Q1350" s="222"/>
      <c r="R1350" s="222"/>
      <c r="S1350" s="222"/>
      <c r="T1350" s="223"/>
      <c r="AT1350" s="224" t="s">
        <v>191</v>
      </c>
      <c r="AU1350" s="224" t="s">
        <v>81</v>
      </c>
      <c r="AV1350" s="15" t="s">
        <v>189</v>
      </c>
      <c r="AW1350" s="15" t="s">
        <v>32</v>
      </c>
      <c r="AX1350" s="15" t="s">
        <v>79</v>
      </c>
      <c r="AY1350" s="224" t="s">
        <v>181</v>
      </c>
    </row>
    <row r="1351" spans="1:65" s="2" customFormat="1" ht="153.45" customHeight="1">
      <c r="A1351" s="34"/>
      <c r="B1351" s="35"/>
      <c r="C1351" s="225" t="s">
        <v>1547</v>
      </c>
      <c r="D1351" s="225" t="s">
        <v>199</v>
      </c>
      <c r="E1351" s="226" t="s">
        <v>1548</v>
      </c>
      <c r="F1351" s="227" t="s">
        <v>1549</v>
      </c>
      <c r="G1351" s="228" t="s">
        <v>223</v>
      </c>
      <c r="H1351" s="229">
        <v>3</v>
      </c>
      <c r="I1351" s="230"/>
      <c r="J1351" s="231">
        <f>ROUND(I1351*H1351,2)</f>
        <v>0</v>
      </c>
      <c r="K1351" s="227" t="s">
        <v>187</v>
      </c>
      <c r="L1351" s="39"/>
      <c r="M1351" s="232" t="s">
        <v>19</v>
      </c>
      <c r="N1351" s="233" t="s">
        <v>42</v>
      </c>
      <c r="O1351" s="64"/>
      <c r="P1351" s="188">
        <f>O1351*H1351</f>
        <v>0</v>
      </c>
      <c r="Q1351" s="188">
        <v>0</v>
      </c>
      <c r="R1351" s="188">
        <f>Q1351*H1351</f>
        <v>0</v>
      </c>
      <c r="S1351" s="188">
        <v>0</v>
      </c>
      <c r="T1351" s="189">
        <f>S1351*H1351</f>
        <v>0</v>
      </c>
      <c r="U1351" s="34"/>
      <c r="V1351" s="34"/>
      <c r="W1351" s="34"/>
      <c r="X1351" s="34"/>
      <c r="Y1351" s="34"/>
      <c r="Z1351" s="34"/>
      <c r="AA1351" s="34"/>
      <c r="AB1351" s="34"/>
      <c r="AC1351" s="34"/>
      <c r="AD1351" s="34"/>
      <c r="AE1351" s="34"/>
      <c r="AR1351" s="190" t="s">
        <v>189</v>
      </c>
      <c r="AT1351" s="190" t="s">
        <v>199</v>
      </c>
      <c r="AU1351" s="190" t="s">
        <v>81</v>
      </c>
      <c r="AY1351" s="17" t="s">
        <v>181</v>
      </c>
      <c r="BE1351" s="191">
        <f>IF(N1351="základní",J1351,0)</f>
        <v>0</v>
      </c>
      <c r="BF1351" s="191">
        <f>IF(N1351="snížená",J1351,0)</f>
        <v>0</v>
      </c>
      <c r="BG1351" s="191">
        <f>IF(N1351="zákl. přenesená",J1351,0)</f>
        <v>0</v>
      </c>
      <c r="BH1351" s="191">
        <f>IF(N1351="sníž. přenesená",J1351,0)</f>
        <v>0</v>
      </c>
      <c r="BI1351" s="191">
        <f>IF(N1351="nulová",J1351,0)</f>
        <v>0</v>
      </c>
      <c r="BJ1351" s="17" t="s">
        <v>79</v>
      </c>
      <c r="BK1351" s="191">
        <f>ROUND(I1351*H1351,2)</f>
        <v>0</v>
      </c>
      <c r="BL1351" s="17" t="s">
        <v>189</v>
      </c>
      <c r="BM1351" s="190" t="s">
        <v>1550</v>
      </c>
    </row>
    <row r="1352" spans="1:47" s="2" customFormat="1" ht="19.2">
      <c r="A1352" s="34"/>
      <c r="B1352" s="35"/>
      <c r="C1352" s="36"/>
      <c r="D1352" s="194" t="s">
        <v>204</v>
      </c>
      <c r="E1352" s="36"/>
      <c r="F1352" s="234" t="s">
        <v>308</v>
      </c>
      <c r="G1352" s="36"/>
      <c r="H1352" s="36"/>
      <c r="I1352" s="235"/>
      <c r="J1352" s="36"/>
      <c r="K1352" s="36"/>
      <c r="L1352" s="39"/>
      <c r="M1352" s="236"/>
      <c r="N1352" s="237"/>
      <c r="O1352" s="64"/>
      <c r="P1352" s="64"/>
      <c r="Q1352" s="64"/>
      <c r="R1352" s="64"/>
      <c r="S1352" s="64"/>
      <c r="T1352" s="65"/>
      <c r="U1352" s="34"/>
      <c r="V1352" s="34"/>
      <c r="W1352" s="34"/>
      <c r="X1352" s="34"/>
      <c r="Y1352" s="34"/>
      <c r="Z1352" s="34"/>
      <c r="AA1352" s="34"/>
      <c r="AB1352" s="34"/>
      <c r="AC1352" s="34"/>
      <c r="AD1352" s="34"/>
      <c r="AE1352" s="34"/>
      <c r="AT1352" s="17" t="s">
        <v>204</v>
      </c>
      <c r="AU1352" s="17" t="s">
        <v>81</v>
      </c>
    </row>
    <row r="1353" spans="2:51" s="13" customFormat="1" ht="12">
      <c r="B1353" s="192"/>
      <c r="C1353" s="193"/>
      <c r="D1353" s="194" t="s">
        <v>191</v>
      </c>
      <c r="E1353" s="195" t="s">
        <v>19</v>
      </c>
      <c r="F1353" s="196" t="s">
        <v>1551</v>
      </c>
      <c r="G1353" s="193"/>
      <c r="H1353" s="195" t="s">
        <v>19</v>
      </c>
      <c r="I1353" s="197"/>
      <c r="J1353" s="193"/>
      <c r="K1353" s="193"/>
      <c r="L1353" s="198"/>
      <c r="M1353" s="199"/>
      <c r="N1353" s="200"/>
      <c r="O1353" s="200"/>
      <c r="P1353" s="200"/>
      <c r="Q1353" s="200"/>
      <c r="R1353" s="200"/>
      <c r="S1353" s="200"/>
      <c r="T1353" s="201"/>
      <c r="AT1353" s="202" t="s">
        <v>191</v>
      </c>
      <c r="AU1353" s="202" t="s">
        <v>81</v>
      </c>
      <c r="AV1353" s="13" t="s">
        <v>79</v>
      </c>
      <c r="AW1353" s="13" t="s">
        <v>32</v>
      </c>
      <c r="AX1353" s="13" t="s">
        <v>71</v>
      </c>
      <c r="AY1353" s="202" t="s">
        <v>181</v>
      </c>
    </row>
    <row r="1354" spans="2:51" s="14" customFormat="1" ht="12">
      <c r="B1354" s="203"/>
      <c r="C1354" s="204"/>
      <c r="D1354" s="194" t="s">
        <v>191</v>
      </c>
      <c r="E1354" s="205" t="s">
        <v>19</v>
      </c>
      <c r="F1354" s="206" t="s">
        <v>208</v>
      </c>
      <c r="G1354" s="204"/>
      <c r="H1354" s="207">
        <v>3</v>
      </c>
      <c r="I1354" s="208"/>
      <c r="J1354" s="204"/>
      <c r="K1354" s="204"/>
      <c r="L1354" s="209"/>
      <c r="M1354" s="210"/>
      <c r="N1354" s="211"/>
      <c r="O1354" s="211"/>
      <c r="P1354" s="211"/>
      <c r="Q1354" s="211"/>
      <c r="R1354" s="211"/>
      <c r="S1354" s="211"/>
      <c r="T1354" s="212"/>
      <c r="AT1354" s="213" t="s">
        <v>191</v>
      </c>
      <c r="AU1354" s="213" t="s">
        <v>81</v>
      </c>
      <c r="AV1354" s="14" t="s">
        <v>81</v>
      </c>
      <c r="AW1354" s="14" t="s">
        <v>32</v>
      </c>
      <c r="AX1354" s="14" t="s">
        <v>71</v>
      </c>
      <c r="AY1354" s="213" t="s">
        <v>181</v>
      </c>
    </row>
    <row r="1355" spans="2:51" s="15" customFormat="1" ht="12">
      <c r="B1355" s="214"/>
      <c r="C1355" s="215"/>
      <c r="D1355" s="194" t="s">
        <v>191</v>
      </c>
      <c r="E1355" s="216" t="s">
        <v>19</v>
      </c>
      <c r="F1355" s="217" t="s">
        <v>196</v>
      </c>
      <c r="G1355" s="215"/>
      <c r="H1355" s="218">
        <v>3</v>
      </c>
      <c r="I1355" s="219"/>
      <c r="J1355" s="215"/>
      <c r="K1355" s="215"/>
      <c r="L1355" s="220"/>
      <c r="M1355" s="221"/>
      <c r="N1355" s="222"/>
      <c r="O1355" s="222"/>
      <c r="P1355" s="222"/>
      <c r="Q1355" s="222"/>
      <c r="R1355" s="222"/>
      <c r="S1355" s="222"/>
      <c r="T1355" s="223"/>
      <c r="AT1355" s="224" t="s">
        <v>191</v>
      </c>
      <c r="AU1355" s="224" t="s">
        <v>81</v>
      </c>
      <c r="AV1355" s="15" t="s">
        <v>189</v>
      </c>
      <c r="AW1355" s="15" t="s">
        <v>32</v>
      </c>
      <c r="AX1355" s="15" t="s">
        <v>79</v>
      </c>
      <c r="AY1355" s="224" t="s">
        <v>181</v>
      </c>
    </row>
    <row r="1356" spans="1:65" s="2" customFormat="1" ht="145.5" customHeight="1">
      <c r="A1356" s="34"/>
      <c r="B1356" s="35"/>
      <c r="C1356" s="225" t="s">
        <v>1552</v>
      </c>
      <c r="D1356" s="225" t="s">
        <v>199</v>
      </c>
      <c r="E1356" s="226" t="s">
        <v>1553</v>
      </c>
      <c r="F1356" s="227" t="s">
        <v>1554</v>
      </c>
      <c r="G1356" s="228" t="s">
        <v>223</v>
      </c>
      <c r="H1356" s="229">
        <v>4</v>
      </c>
      <c r="I1356" s="230"/>
      <c r="J1356" s="231">
        <f>ROUND(I1356*H1356,2)</f>
        <v>0</v>
      </c>
      <c r="K1356" s="227" t="s">
        <v>187</v>
      </c>
      <c r="L1356" s="39"/>
      <c r="M1356" s="232" t="s">
        <v>19</v>
      </c>
      <c r="N1356" s="233" t="s">
        <v>42</v>
      </c>
      <c r="O1356" s="64"/>
      <c r="P1356" s="188">
        <f>O1356*H1356</f>
        <v>0</v>
      </c>
      <c r="Q1356" s="188">
        <v>0</v>
      </c>
      <c r="R1356" s="188">
        <f>Q1356*H1356</f>
        <v>0</v>
      </c>
      <c r="S1356" s="188">
        <v>0</v>
      </c>
      <c r="T1356" s="189">
        <f>S1356*H1356</f>
        <v>0</v>
      </c>
      <c r="U1356" s="34"/>
      <c r="V1356" s="34"/>
      <c r="W1356" s="34"/>
      <c r="X1356" s="34"/>
      <c r="Y1356" s="34"/>
      <c r="Z1356" s="34"/>
      <c r="AA1356" s="34"/>
      <c r="AB1356" s="34"/>
      <c r="AC1356" s="34"/>
      <c r="AD1356" s="34"/>
      <c r="AE1356" s="34"/>
      <c r="AR1356" s="190" t="s">
        <v>189</v>
      </c>
      <c r="AT1356" s="190" t="s">
        <v>199</v>
      </c>
      <c r="AU1356" s="190" t="s">
        <v>81</v>
      </c>
      <c r="AY1356" s="17" t="s">
        <v>181</v>
      </c>
      <c r="BE1356" s="191">
        <f>IF(N1356="základní",J1356,0)</f>
        <v>0</v>
      </c>
      <c r="BF1356" s="191">
        <f>IF(N1356="snížená",J1356,0)</f>
        <v>0</v>
      </c>
      <c r="BG1356" s="191">
        <f>IF(N1356="zákl. přenesená",J1356,0)</f>
        <v>0</v>
      </c>
      <c r="BH1356" s="191">
        <f>IF(N1356="sníž. přenesená",J1356,0)</f>
        <v>0</v>
      </c>
      <c r="BI1356" s="191">
        <f>IF(N1356="nulová",J1356,0)</f>
        <v>0</v>
      </c>
      <c r="BJ1356" s="17" t="s">
        <v>79</v>
      </c>
      <c r="BK1356" s="191">
        <f>ROUND(I1356*H1356,2)</f>
        <v>0</v>
      </c>
      <c r="BL1356" s="17" t="s">
        <v>189</v>
      </c>
      <c r="BM1356" s="190" t="s">
        <v>1555</v>
      </c>
    </row>
    <row r="1357" spans="1:47" s="2" customFormat="1" ht="19.2">
      <c r="A1357" s="34"/>
      <c r="B1357" s="35"/>
      <c r="C1357" s="36"/>
      <c r="D1357" s="194" t="s">
        <v>204</v>
      </c>
      <c r="E1357" s="36"/>
      <c r="F1357" s="234" t="s">
        <v>308</v>
      </c>
      <c r="G1357" s="36"/>
      <c r="H1357" s="36"/>
      <c r="I1357" s="235"/>
      <c r="J1357" s="36"/>
      <c r="K1357" s="36"/>
      <c r="L1357" s="39"/>
      <c r="M1357" s="236"/>
      <c r="N1357" s="237"/>
      <c r="O1357" s="64"/>
      <c r="P1357" s="64"/>
      <c r="Q1357" s="64"/>
      <c r="R1357" s="64"/>
      <c r="S1357" s="64"/>
      <c r="T1357" s="65"/>
      <c r="U1357" s="34"/>
      <c r="V1357" s="34"/>
      <c r="W1357" s="34"/>
      <c r="X1357" s="34"/>
      <c r="Y1357" s="34"/>
      <c r="Z1357" s="34"/>
      <c r="AA1357" s="34"/>
      <c r="AB1357" s="34"/>
      <c r="AC1357" s="34"/>
      <c r="AD1357" s="34"/>
      <c r="AE1357" s="34"/>
      <c r="AT1357" s="17" t="s">
        <v>204</v>
      </c>
      <c r="AU1357" s="17" t="s">
        <v>81</v>
      </c>
    </row>
    <row r="1358" spans="2:51" s="13" customFormat="1" ht="12">
      <c r="B1358" s="192"/>
      <c r="C1358" s="193"/>
      <c r="D1358" s="194" t="s">
        <v>191</v>
      </c>
      <c r="E1358" s="195" t="s">
        <v>19</v>
      </c>
      <c r="F1358" s="196" t="s">
        <v>1556</v>
      </c>
      <c r="G1358" s="193"/>
      <c r="H1358" s="195" t="s">
        <v>19</v>
      </c>
      <c r="I1358" s="197"/>
      <c r="J1358" s="193"/>
      <c r="K1358" s="193"/>
      <c r="L1358" s="198"/>
      <c r="M1358" s="199"/>
      <c r="N1358" s="200"/>
      <c r="O1358" s="200"/>
      <c r="P1358" s="200"/>
      <c r="Q1358" s="200"/>
      <c r="R1358" s="200"/>
      <c r="S1358" s="200"/>
      <c r="T1358" s="201"/>
      <c r="AT1358" s="202" t="s">
        <v>191</v>
      </c>
      <c r="AU1358" s="202" t="s">
        <v>81</v>
      </c>
      <c r="AV1358" s="13" t="s">
        <v>79</v>
      </c>
      <c r="AW1358" s="13" t="s">
        <v>32</v>
      </c>
      <c r="AX1358" s="13" t="s">
        <v>71</v>
      </c>
      <c r="AY1358" s="202" t="s">
        <v>181</v>
      </c>
    </row>
    <row r="1359" spans="2:51" s="14" customFormat="1" ht="12">
      <c r="B1359" s="203"/>
      <c r="C1359" s="204"/>
      <c r="D1359" s="194" t="s">
        <v>191</v>
      </c>
      <c r="E1359" s="205" t="s">
        <v>19</v>
      </c>
      <c r="F1359" s="206" t="s">
        <v>189</v>
      </c>
      <c r="G1359" s="204"/>
      <c r="H1359" s="207">
        <v>4</v>
      </c>
      <c r="I1359" s="208"/>
      <c r="J1359" s="204"/>
      <c r="K1359" s="204"/>
      <c r="L1359" s="209"/>
      <c r="M1359" s="210"/>
      <c r="N1359" s="211"/>
      <c r="O1359" s="211"/>
      <c r="P1359" s="211"/>
      <c r="Q1359" s="211"/>
      <c r="R1359" s="211"/>
      <c r="S1359" s="211"/>
      <c r="T1359" s="212"/>
      <c r="AT1359" s="213" t="s">
        <v>191</v>
      </c>
      <c r="AU1359" s="213" t="s">
        <v>81</v>
      </c>
      <c r="AV1359" s="14" t="s">
        <v>81</v>
      </c>
      <c r="AW1359" s="14" t="s">
        <v>32</v>
      </c>
      <c r="AX1359" s="14" t="s">
        <v>71</v>
      </c>
      <c r="AY1359" s="213" t="s">
        <v>181</v>
      </c>
    </row>
    <row r="1360" spans="2:51" s="15" customFormat="1" ht="12">
      <c r="B1360" s="214"/>
      <c r="C1360" s="215"/>
      <c r="D1360" s="194" t="s">
        <v>191</v>
      </c>
      <c r="E1360" s="216" t="s">
        <v>19</v>
      </c>
      <c r="F1360" s="217" t="s">
        <v>196</v>
      </c>
      <c r="G1360" s="215"/>
      <c r="H1360" s="218">
        <v>4</v>
      </c>
      <c r="I1360" s="219"/>
      <c r="J1360" s="215"/>
      <c r="K1360" s="215"/>
      <c r="L1360" s="220"/>
      <c r="M1360" s="221"/>
      <c r="N1360" s="222"/>
      <c r="O1360" s="222"/>
      <c r="P1360" s="222"/>
      <c r="Q1360" s="222"/>
      <c r="R1360" s="222"/>
      <c r="S1360" s="222"/>
      <c r="T1360" s="223"/>
      <c r="AT1360" s="224" t="s">
        <v>191</v>
      </c>
      <c r="AU1360" s="224" t="s">
        <v>81</v>
      </c>
      <c r="AV1360" s="15" t="s">
        <v>189</v>
      </c>
      <c r="AW1360" s="15" t="s">
        <v>32</v>
      </c>
      <c r="AX1360" s="15" t="s">
        <v>79</v>
      </c>
      <c r="AY1360" s="224" t="s">
        <v>181</v>
      </c>
    </row>
    <row r="1361" spans="1:65" s="2" customFormat="1" ht="49.05" customHeight="1">
      <c r="A1361" s="34"/>
      <c r="B1361" s="35"/>
      <c r="C1361" s="225" t="s">
        <v>1557</v>
      </c>
      <c r="D1361" s="225" t="s">
        <v>199</v>
      </c>
      <c r="E1361" s="226" t="s">
        <v>512</v>
      </c>
      <c r="F1361" s="227" t="s">
        <v>513</v>
      </c>
      <c r="G1361" s="228" t="s">
        <v>223</v>
      </c>
      <c r="H1361" s="229">
        <v>2</v>
      </c>
      <c r="I1361" s="230"/>
      <c r="J1361" s="231">
        <f>ROUND(I1361*H1361,2)</f>
        <v>0</v>
      </c>
      <c r="K1361" s="227" t="s">
        <v>187</v>
      </c>
      <c r="L1361" s="39"/>
      <c r="M1361" s="232" t="s">
        <v>19</v>
      </c>
      <c r="N1361" s="233" t="s">
        <v>42</v>
      </c>
      <c r="O1361" s="64"/>
      <c r="P1361" s="188">
        <f>O1361*H1361</f>
        <v>0</v>
      </c>
      <c r="Q1361" s="188">
        <v>0</v>
      </c>
      <c r="R1361" s="188">
        <f>Q1361*H1361</f>
        <v>0</v>
      </c>
      <c r="S1361" s="188">
        <v>0</v>
      </c>
      <c r="T1361" s="189">
        <f>S1361*H1361</f>
        <v>0</v>
      </c>
      <c r="U1361" s="34"/>
      <c r="V1361" s="34"/>
      <c r="W1361" s="34"/>
      <c r="X1361" s="34"/>
      <c r="Y1361" s="34"/>
      <c r="Z1361" s="34"/>
      <c r="AA1361" s="34"/>
      <c r="AB1361" s="34"/>
      <c r="AC1361" s="34"/>
      <c r="AD1361" s="34"/>
      <c r="AE1361" s="34"/>
      <c r="AR1361" s="190" t="s">
        <v>189</v>
      </c>
      <c r="AT1361" s="190" t="s">
        <v>199</v>
      </c>
      <c r="AU1361" s="190" t="s">
        <v>81</v>
      </c>
      <c r="AY1361" s="17" t="s">
        <v>181</v>
      </c>
      <c r="BE1361" s="191">
        <f>IF(N1361="základní",J1361,0)</f>
        <v>0</v>
      </c>
      <c r="BF1361" s="191">
        <f>IF(N1361="snížená",J1361,0)</f>
        <v>0</v>
      </c>
      <c r="BG1361" s="191">
        <f>IF(N1361="zákl. přenesená",J1361,0)</f>
        <v>0</v>
      </c>
      <c r="BH1361" s="191">
        <f>IF(N1361="sníž. přenesená",J1361,0)</f>
        <v>0</v>
      </c>
      <c r="BI1361" s="191">
        <f>IF(N1361="nulová",J1361,0)</f>
        <v>0</v>
      </c>
      <c r="BJ1361" s="17" t="s">
        <v>79</v>
      </c>
      <c r="BK1361" s="191">
        <f>ROUND(I1361*H1361,2)</f>
        <v>0</v>
      </c>
      <c r="BL1361" s="17" t="s">
        <v>189</v>
      </c>
      <c r="BM1361" s="190" t="s">
        <v>1558</v>
      </c>
    </row>
    <row r="1362" spans="2:51" s="13" customFormat="1" ht="12">
      <c r="B1362" s="192"/>
      <c r="C1362" s="193"/>
      <c r="D1362" s="194" t="s">
        <v>191</v>
      </c>
      <c r="E1362" s="195" t="s">
        <v>19</v>
      </c>
      <c r="F1362" s="196" t="s">
        <v>1559</v>
      </c>
      <c r="G1362" s="193"/>
      <c r="H1362" s="195" t="s">
        <v>19</v>
      </c>
      <c r="I1362" s="197"/>
      <c r="J1362" s="193"/>
      <c r="K1362" s="193"/>
      <c r="L1362" s="198"/>
      <c r="M1362" s="199"/>
      <c r="N1362" s="200"/>
      <c r="O1362" s="200"/>
      <c r="P1362" s="200"/>
      <c r="Q1362" s="200"/>
      <c r="R1362" s="200"/>
      <c r="S1362" s="200"/>
      <c r="T1362" s="201"/>
      <c r="AT1362" s="202" t="s">
        <v>191</v>
      </c>
      <c r="AU1362" s="202" t="s">
        <v>81</v>
      </c>
      <c r="AV1362" s="13" t="s">
        <v>79</v>
      </c>
      <c r="AW1362" s="13" t="s">
        <v>32</v>
      </c>
      <c r="AX1362" s="13" t="s">
        <v>71</v>
      </c>
      <c r="AY1362" s="202" t="s">
        <v>181</v>
      </c>
    </row>
    <row r="1363" spans="2:51" s="14" customFormat="1" ht="12">
      <c r="B1363" s="203"/>
      <c r="C1363" s="204"/>
      <c r="D1363" s="194" t="s">
        <v>191</v>
      </c>
      <c r="E1363" s="205" t="s">
        <v>19</v>
      </c>
      <c r="F1363" s="206" t="s">
        <v>81</v>
      </c>
      <c r="G1363" s="204"/>
      <c r="H1363" s="207">
        <v>2</v>
      </c>
      <c r="I1363" s="208"/>
      <c r="J1363" s="204"/>
      <c r="K1363" s="204"/>
      <c r="L1363" s="209"/>
      <c r="M1363" s="210"/>
      <c r="N1363" s="211"/>
      <c r="O1363" s="211"/>
      <c r="P1363" s="211"/>
      <c r="Q1363" s="211"/>
      <c r="R1363" s="211"/>
      <c r="S1363" s="211"/>
      <c r="T1363" s="212"/>
      <c r="AT1363" s="213" t="s">
        <v>191</v>
      </c>
      <c r="AU1363" s="213" t="s">
        <v>81</v>
      </c>
      <c r="AV1363" s="14" t="s">
        <v>81</v>
      </c>
      <c r="AW1363" s="14" t="s">
        <v>32</v>
      </c>
      <c r="AX1363" s="14" t="s">
        <v>71</v>
      </c>
      <c r="AY1363" s="213" t="s">
        <v>181</v>
      </c>
    </row>
    <row r="1364" spans="2:51" s="15" customFormat="1" ht="12">
      <c r="B1364" s="214"/>
      <c r="C1364" s="215"/>
      <c r="D1364" s="194" t="s">
        <v>191</v>
      </c>
      <c r="E1364" s="216" t="s">
        <v>19</v>
      </c>
      <c r="F1364" s="217" t="s">
        <v>196</v>
      </c>
      <c r="G1364" s="215"/>
      <c r="H1364" s="218">
        <v>2</v>
      </c>
      <c r="I1364" s="219"/>
      <c r="J1364" s="215"/>
      <c r="K1364" s="215"/>
      <c r="L1364" s="220"/>
      <c r="M1364" s="221"/>
      <c r="N1364" s="222"/>
      <c r="O1364" s="222"/>
      <c r="P1364" s="222"/>
      <c r="Q1364" s="222"/>
      <c r="R1364" s="222"/>
      <c r="S1364" s="222"/>
      <c r="T1364" s="223"/>
      <c r="AT1364" s="224" t="s">
        <v>191</v>
      </c>
      <c r="AU1364" s="224" t="s">
        <v>81</v>
      </c>
      <c r="AV1364" s="15" t="s">
        <v>189</v>
      </c>
      <c r="AW1364" s="15" t="s">
        <v>32</v>
      </c>
      <c r="AX1364" s="15" t="s">
        <v>79</v>
      </c>
      <c r="AY1364" s="224" t="s">
        <v>181</v>
      </c>
    </row>
    <row r="1365" spans="1:65" s="2" customFormat="1" ht="49.05" customHeight="1">
      <c r="A1365" s="34"/>
      <c r="B1365" s="35"/>
      <c r="C1365" s="225" t="s">
        <v>1560</v>
      </c>
      <c r="D1365" s="225" t="s">
        <v>199</v>
      </c>
      <c r="E1365" s="226" t="s">
        <v>516</v>
      </c>
      <c r="F1365" s="227" t="s">
        <v>517</v>
      </c>
      <c r="G1365" s="228" t="s">
        <v>223</v>
      </c>
      <c r="H1365" s="229">
        <v>4</v>
      </c>
      <c r="I1365" s="230"/>
      <c r="J1365" s="231">
        <f>ROUND(I1365*H1365,2)</f>
        <v>0</v>
      </c>
      <c r="K1365" s="227" t="s">
        <v>187</v>
      </c>
      <c r="L1365" s="39"/>
      <c r="M1365" s="232" t="s">
        <v>19</v>
      </c>
      <c r="N1365" s="233" t="s">
        <v>42</v>
      </c>
      <c r="O1365" s="64"/>
      <c r="P1365" s="188">
        <f>O1365*H1365</f>
        <v>0</v>
      </c>
      <c r="Q1365" s="188">
        <v>0</v>
      </c>
      <c r="R1365" s="188">
        <f>Q1365*H1365</f>
        <v>0</v>
      </c>
      <c r="S1365" s="188">
        <v>0</v>
      </c>
      <c r="T1365" s="189">
        <f>S1365*H1365</f>
        <v>0</v>
      </c>
      <c r="U1365" s="34"/>
      <c r="V1365" s="34"/>
      <c r="W1365" s="34"/>
      <c r="X1365" s="34"/>
      <c r="Y1365" s="34"/>
      <c r="Z1365" s="34"/>
      <c r="AA1365" s="34"/>
      <c r="AB1365" s="34"/>
      <c r="AC1365" s="34"/>
      <c r="AD1365" s="34"/>
      <c r="AE1365" s="34"/>
      <c r="AR1365" s="190" t="s">
        <v>189</v>
      </c>
      <c r="AT1365" s="190" t="s">
        <v>199</v>
      </c>
      <c r="AU1365" s="190" t="s">
        <v>81</v>
      </c>
      <c r="AY1365" s="17" t="s">
        <v>181</v>
      </c>
      <c r="BE1365" s="191">
        <f>IF(N1365="základní",J1365,0)</f>
        <v>0</v>
      </c>
      <c r="BF1365" s="191">
        <f>IF(N1365="snížená",J1365,0)</f>
        <v>0</v>
      </c>
      <c r="BG1365" s="191">
        <f>IF(N1365="zákl. přenesená",J1365,0)</f>
        <v>0</v>
      </c>
      <c r="BH1365" s="191">
        <f>IF(N1365="sníž. přenesená",J1365,0)</f>
        <v>0</v>
      </c>
      <c r="BI1365" s="191">
        <f>IF(N1365="nulová",J1365,0)</f>
        <v>0</v>
      </c>
      <c r="BJ1365" s="17" t="s">
        <v>79</v>
      </c>
      <c r="BK1365" s="191">
        <f>ROUND(I1365*H1365,2)</f>
        <v>0</v>
      </c>
      <c r="BL1365" s="17" t="s">
        <v>189</v>
      </c>
      <c r="BM1365" s="190" t="s">
        <v>1561</v>
      </c>
    </row>
    <row r="1366" spans="2:51" s="13" customFormat="1" ht="12">
      <c r="B1366" s="192"/>
      <c r="C1366" s="193"/>
      <c r="D1366" s="194" t="s">
        <v>191</v>
      </c>
      <c r="E1366" s="195" t="s">
        <v>19</v>
      </c>
      <c r="F1366" s="196" t="s">
        <v>1559</v>
      </c>
      <c r="G1366" s="193"/>
      <c r="H1366" s="195" t="s">
        <v>19</v>
      </c>
      <c r="I1366" s="197"/>
      <c r="J1366" s="193"/>
      <c r="K1366" s="193"/>
      <c r="L1366" s="198"/>
      <c r="M1366" s="199"/>
      <c r="N1366" s="200"/>
      <c r="O1366" s="200"/>
      <c r="P1366" s="200"/>
      <c r="Q1366" s="200"/>
      <c r="R1366" s="200"/>
      <c r="S1366" s="200"/>
      <c r="T1366" s="201"/>
      <c r="AT1366" s="202" t="s">
        <v>191</v>
      </c>
      <c r="AU1366" s="202" t="s">
        <v>81</v>
      </c>
      <c r="AV1366" s="13" t="s">
        <v>79</v>
      </c>
      <c r="AW1366" s="13" t="s">
        <v>32</v>
      </c>
      <c r="AX1366" s="13" t="s">
        <v>71</v>
      </c>
      <c r="AY1366" s="202" t="s">
        <v>181</v>
      </c>
    </row>
    <row r="1367" spans="2:51" s="14" customFormat="1" ht="12">
      <c r="B1367" s="203"/>
      <c r="C1367" s="204"/>
      <c r="D1367" s="194" t="s">
        <v>191</v>
      </c>
      <c r="E1367" s="205" t="s">
        <v>19</v>
      </c>
      <c r="F1367" s="206" t="s">
        <v>189</v>
      </c>
      <c r="G1367" s="204"/>
      <c r="H1367" s="207">
        <v>4</v>
      </c>
      <c r="I1367" s="208"/>
      <c r="J1367" s="204"/>
      <c r="K1367" s="204"/>
      <c r="L1367" s="209"/>
      <c r="M1367" s="210"/>
      <c r="N1367" s="211"/>
      <c r="O1367" s="211"/>
      <c r="P1367" s="211"/>
      <c r="Q1367" s="211"/>
      <c r="R1367" s="211"/>
      <c r="S1367" s="211"/>
      <c r="T1367" s="212"/>
      <c r="AT1367" s="213" t="s">
        <v>191</v>
      </c>
      <c r="AU1367" s="213" t="s">
        <v>81</v>
      </c>
      <c r="AV1367" s="14" t="s">
        <v>81</v>
      </c>
      <c r="AW1367" s="14" t="s">
        <v>32</v>
      </c>
      <c r="AX1367" s="14" t="s">
        <v>71</v>
      </c>
      <c r="AY1367" s="213" t="s">
        <v>181</v>
      </c>
    </row>
    <row r="1368" spans="2:51" s="15" customFormat="1" ht="12">
      <c r="B1368" s="214"/>
      <c r="C1368" s="215"/>
      <c r="D1368" s="194" t="s">
        <v>191</v>
      </c>
      <c r="E1368" s="216" t="s">
        <v>19</v>
      </c>
      <c r="F1368" s="217" t="s">
        <v>196</v>
      </c>
      <c r="G1368" s="215"/>
      <c r="H1368" s="218">
        <v>4</v>
      </c>
      <c r="I1368" s="219"/>
      <c r="J1368" s="215"/>
      <c r="K1368" s="215"/>
      <c r="L1368" s="220"/>
      <c r="M1368" s="221"/>
      <c r="N1368" s="222"/>
      <c r="O1368" s="222"/>
      <c r="P1368" s="222"/>
      <c r="Q1368" s="222"/>
      <c r="R1368" s="222"/>
      <c r="S1368" s="222"/>
      <c r="T1368" s="223"/>
      <c r="AT1368" s="224" t="s">
        <v>191</v>
      </c>
      <c r="AU1368" s="224" t="s">
        <v>81</v>
      </c>
      <c r="AV1368" s="15" t="s">
        <v>189</v>
      </c>
      <c r="AW1368" s="15" t="s">
        <v>32</v>
      </c>
      <c r="AX1368" s="15" t="s">
        <v>79</v>
      </c>
      <c r="AY1368" s="224" t="s">
        <v>181</v>
      </c>
    </row>
    <row r="1369" spans="1:65" s="2" customFormat="1" ht="49.05" customHeight="1">
      <c r="A1369" s="34"/>
      <c r="B1369" s="35"/>
      <c r="C1369" s="225" t="s">
        <v>1562</v>
      </c>
      <c r="D1369" s="225" t="s">
        <v>199</v>
      </c>
      <c r="E1369" s="226" t="s">
        <v>1563</v>
      </c>
      <c r="F1369" s="227" t="s">
        <v>1564</v>
      </c>
      <c r="G1369" s="228" t="s">
        <v>223</v>
      </c>
      <c r="H1369" s="229">
        <v>4</v>
      </c>
      <c r="I1369" s="230"/>
      <c r="J1369" s="231">
        <f>ROUND(I1369*H1369,2)</f>
        <v>0</v>
      </c>
      <c r="K1369" s="227" t="s">
        <v>187</v>
      </c>
      <c r="L1369" s="39"/>
      <c r="M1369" s="232" t="s">
        <v>19</v>
      </c>
      <c r="N1369" s="233" t="s">
        <v>42</v>
      </c>
      <c r="O1369" s="64"/>
      <c r="P1369" s="188">
        <f>O1369*H1369</f>
        <v>0</v>
      </c>
      <c r="Q1369" s="188">
        <v>0</v>
      </c>
      <c r="R1369" s="188">
        <f>Q1369*H1369</f>
        <v>0</v>
      </c>
      <c r="S1369" s="188">
        <v>0</v>
      </c>
      <c r="T1369" s="189">
        <f>S1369*H1369</f>
        <v>0</v>
      </c>
      <c r="U1369" s="34"/>
      <c r="V1369" s="34"/>
      <c r="W1369" s="34"/>
      <c r="X1369" s="34"/>
      <c r="Y1369" s="34"/>
      <c r="Z1369" s="34"/>
      <c r="AA1369" s="34"/>
      <c r="AB1369" s="34"/>
      <c r="AC1369" s="34"/>
      <c r="AD1369" s="34"/>
      <c r="AE1369" s="34"/>
      <c r="AR1369" s="190" t="s">
        <v>189</v>
      </c>
      <c r="AT1369" s="190" t="s">
        <v>199</v>
      </c>
      <c r="AU1369" s="190" t="s">
        <v>81</v>
      </c>
      <c r="AY1369" s="17" t="s">
        <v>181</v>
      </c>
      <c r="BE1369" s="191">
        <f>IF(N1369="základní",J1369,0)</f>
        <v>0</v>
      </c>
      <c r="BF1369" s="191">
        <f>IF(N1369="snížená",J1369,0)</f>
        <v>0</v>
      </c>
      <c r="BG1369" s="191">
        <f>IF(N1369="zákl. přenesená",J1369,0)</f>
        <v>0</v>
      </c>
      <c r="BH1369" s="191">
        <f>IF(N1369="sníž. přenesená",J1369,0)</f>
        <v>0</v>
      </c>
      <c r="BI1369" s="191">
        <f>IF(N1369="nulová",J1369,0)</f>
        <v>0</v>
      </c>
      <c r="BJ1369" s="17" t="s">
        <v>79</v>
      </c>
      <c r="BK1369" s="191">
        <f>ROUND(I1369*H1369,2)</f>
        <v>0</v>
      </c>
      <c r="BL1369" s="17" t="s">
        <v>189</v>
      </c>
      <c r="BM1369" s="190" t="s">
        <v>1565</v>
      </c>
    </row>
    <row r="1370" spans="2:51" s="13" customFormat="1" ht="12">
      <c r="B1370" s="192"/>
      <c r="C1370" s="193"/>
      <c r="D1370" s="194" t="s">
        <v>191</v>
      </c>
      <c r="E1370" s="195" t="s">
        <v>19</v>
      </c>
      <c r="F1370" s="196" t="s">
        <v>1559</v>
      </c>
      <c r="G1370" s="193"/>
      <c r="H1370" s="195" t="s">
        <v>19</v>
      </c>
      <c r="I1370" s="197"/>
      <c r="J1370" s="193"/>
      <c r="K1370" s="193"/>
      <c r="L1370" s="198"/>
      <c r="M1370" s="199"/>
      <c r="N1370" s="200"/>
      <c r="O1370" s="200"/>
      <c r="P1370" s="200"/>
      <c r="Q1370" s="200"/>
      <c r="R1370" s="200"/>
      <c r="S1370" s="200"/>
      <c r="T1370" s="201"/>
      <c r="AT1370" s="202" t="s">
        <v>191</v>
      </c>
      <c r="AU1370" s="202" t="s">
        <v>81</v>
      </c>
      <c r="AV1370" s="13" t="s">
        <v>79</v>
      </c>
      <c r="AW1370" s="13" t="s">
        <v>32</v>
      </c>
      <c r="AX1370" s="13" t="s">
        <v>71</v>
      </c>
      <c r="AY1370" s="202" t="s">
        <v>181</v>
      </c>
    </row>
    <row r="1371" spans="2:51" s="14" customFormat="1" ht="12">
      <c r="B1371" s="203"/>
      <c r="C1371" s="204"/>
      <c r="D1371" s="194" t="s">
        <v>191</v>
      </c>
      <c r="E1371" s="205" t="s">
        <v>19</v>
      </c>
      <c r="F1371" s="206" t="s">
        <v>189</v>
      </c>
      <c r="G1371" s="204"/>
      <c r="H1371" s="207">
        <v>4</v>
      </c>
      <c r="I1371" s="208"/>
      <c r="J1371" s="204"/>
      <c r="K1371" s="204"/>
      <c r="L1371" s="209"/>
      <c r="M1371" s="210"/>
      <c r="N1371" s="211"/>
      <c r="O1371" s="211"/>
      <c r="P1371" s="211"/>
      <c r="Q1371" s="211"/>
      <c r="R1371" s="211"/>
      <c r="S1371" s="211"/>
      <c r="T1371" s="212"/>
      <c r="AT1371" s="213" t="s">
        <v>191</v>
      </c>
      <c r="AU1371" s="213" t="s">
        <v>81</v>
      </c>
      <c r="AV1371" s="14" t="s">
        <v>81</v>
      </c>
      <c r="AW1371" s="14" t="s">
        <v>32</v>
      </c>
      <c r="AX1371" s="14" t="s">
        <v>71</v>
      </c>
      <c r="AY1371" s="213" t="s">
        <v>181</v>
      </c>
    </row>
    <row r="1372" spans="2:51" s="15" customFormat="1" ht="12">
      <c r="B1372" s="214"/>
      <c r="C1372" s="215"/>
      <c r="D1372" s="194" t="s">
        <v>191</v>
      </c>
      <c r="E1372" s="216" t="s">
        <v>19</v>
      </c>
      <c r="F1372" s="217" t="s">
        <v>196</v>
      </c>
      <c r="G1372" s="215"/>
      <c r="H1372" s="218">
        <v>4</v>
      </c>
      <c r="I1372" s="219"/>
      <c r="J1372" s="215"/>
      <c r="K1372" s="215"/>
      <c r="L1372" s="220"/>
      <c r="M1372" s="221"/>
      <c r="N1372" s="222"/>
      <c r="O1372" s="222"/>
      <c r="P1372" s="222"/>
      <c r="Q1372" s="222"/>
      <c r="R1372" s="222"/>
      <c r="S1372" s="222"/>
      <c r="T1372" s="223"/>
      <c r="AT1372" s="224" t="s">
        <v>191</v>
      </c>
      <c r="AU1372" s="224" t="s">
        <v>81</v>
      </c>
      <c r="AV1372" s="15" t="s">
        <v>189</v>
      </c>
      <c r="AW1372" s="15" t="s">
        <v>32</v>
      </c>
      <c r="AX1372" s="15" t="s">
        <v>79</v>
      </c>
      <c r="AY1372" s="224" t="s">
        <v>181</v>
      </c>
    </row>
    <row r="1373" spans="1:65" s="2" customFormat="1" ht="55.5" customHeight="1">
      <c r="A1373" s="34"/>
      <c r="B1373" s="35"/>
      <c r="C1373" s="225" t="s">
        <v>1566</v>
      </c>
      <c r="D1373" s="225" t="s">
        <v>199</v>
      </c>
      <c r="E1373" s="226" t="s">
        <v>519</v>
      </c>
      <c r="F1373" s="227" t="s">
        <v>520</v>
      </c>
      <c r="G1373" s="228" t="s">
        <v>223</v>
      </c>
      <c r="H1373" s="229">
        <v>2</v>
      </c>
      <c r="I1373" s="230"/>
      <c r="J1373" s="231">
        <f>ROUND(I1373*H1373,2)</f>
        <v>0</v>
      </c>
      <c r="K1373" s="227" t="s">
        <v>187</v>
      </c>
      <c r="L1373" s="39"/>
      <c r="M1373" s="232" t="s">
        <v>19</v>
      </c>
      <c r="N1373" s="233" t="s">
        <v>42</v>
      </c>
      <c r="O1373" s="64"/>
      <c r="P1373" s="188">
        <f>O1373*H1373</f>
        <v>0</v>
      </c>
      <c r="Q1373" s="188">
        <v>0</v>
      </c>
      <c r="R1373" s="188">
        <f>Q1373*H1373</f>
        <v>0</v>
      </c>
      <c r="S1373" s="188">
        <v>0</v>
      </c>
      <c r="T1373" s="189">
        <f>S1373*H1373</f>
        <v>0</v>
      </c>
      <c r="U1373" s="34"/>
      <c r="V1373" s="34"/>
      <c r="W1373" s="34"/>
      <c r="X1373" s="34"/>
      <c r="Y1373" s="34"/>
      <c r="Z1373" s="34"/>
      <c r="AA1373" s="34"/>
      <c r="AB1373" s="34"/>
      <c r="AC1373" s="34"/>
      <c r="AD1373" s="34"/>
      <c r="AE1373" s="34"/>
      <c r="AR1373" s="190" t="s">
        <v>189</v>
      </c>
      <c r="AT1373" s="190" t="s">
        <v>199</v>
      </c>
      <c r="AU1373" s="190" t="s">
        <v>81</v>
      </c>
      <c r="AY1373" s="17" t="s">
        <v>181</v>
      </c>
      <c r="BE1373" s="191">
        <f>IF(N1373="základní",J1373,0)</f>
        <v>0</v>
      </c>
      <c r="BF1373" s="191">
        <f>IF(N1373="snížená",J1373,0)</f>
        <v>0</v>
      </c>
      <c r="BG1373" s="191">
        <f>IF(N1373="zákl. přenesená",J1373,0)</f>
        <v>0</v>
      </c>
      <c r="BH1373" s="191">
        <f>IF(N1373="sníž. přenesená",J1373,0)</f>
        <v>0</v>
      </c>
      <c r="BI1373" s="191">
        <f>IF(N1373="nulová",J1373,0)</f>
        <v>0</v>
      </c>
      <c r="BJ1373" s="17" t="s">
        <v>79</v>
      </c>
      <c r="BK1373" s="191">
        <f>ROUND(I1373*H1373,2)</f>
        <v>0</v>
      </c>
      <c r="BL1373" s="17" t="s">
        <v>189</v>
      </c>
      <c r="BM1373" s="190" t="s">
        <v>1567</v>
      </c>
    </row>
    <row r="1374" spans="2:51" s="13" customFormat="1" ht="12">
      <c r="B1374" s="192"/>
      <c r="C1374" s="193"/>
      <c r="D1374" s="194" t="s">
        <v>191</v>
      </c>
      <c r="E1374" s="195" t="s">
        <v>19</v>
      </c>
      <c r="F1374" s="196" t="s">
        <v>1559</v>
      </c>
      <c r="G1374" s="193"/>
      <c r="H1374" s="195" t="s">
        <v>19</v>
      </c>
      <c r="I1374" s="197"/>
      <c r="J1374" s="193"/>
      <c r="K1374" s="193"/>
      <c r="L1374" s="198"/>
      <c r="M1374" s="199"/>
      <c r="N1374" s="200"/>
      <c r="O1374" s="200"/>
      <c r="P1374" s="200"/>
      <c r="Q1374" s="200"/>
      <c r="R1374" s="200"/>
      <c r="S1374" s="200"/>
      <c r="T1374" s="201"/>
      <c r="AT1374" s="202" t="s">
        <v>191</v>
      </c>
      <c r="AU1374" s="202" t="s">
        <v>81</v>
      </c>
      <c r="AV1374" s="13" t="s">
        <v>79</v>
      </c>
      <c r="AW1374" s="13" t="s">
        <v>32</v>
      </c>
      <c r="AX1374" s="13" t="s">
        <v>71</v>
      </c>
      <c r="AY1374" s="202" t="s">
        <v>181</v>
      </c>
    </row>
    <row r="1375" spans="2:51" s="14" customFormat="1" ht="12">
      <c r="B1375" s="203"/>
      <c r="C1375" s="204"/>
      <c r="D1375" s="194" t="s">
        <v>191</v>
      </c>
      <c r="E1375" s="205" t="s">
        <v>19</v>
      </c>
      <c r="F1375" s="206" t="s">
        <v>81</v>
      </c>
      <c r="G1375" s="204"/>
      <c r="H1375" s="207">
        <v>2</v>
      </c>
      <c r="I1375" s="208"/>
      <c r="J1375" s="204"/>
      <c r="K1375" s="204"/>
      <c r="L1375" s="209"/>
      <c r="M1375" s="210"/>
      <c r="N1375" s="211"/>
      <c r="O1375" s="211"/>
      <c r="P1375" s="211"/>
      <c r="Q1375" s="211"/>
      <c r="R1375" s="211"/>
      <c r="S1375" s="211"/>
      <c r="T1375" s="212"/>
      <c r="AT1375" s="213" t="s">
        <v>191</v>
      </c>
      <c r="AU1375" s="213" t="s">
        <v>81</v>
      </c>
      <c r="AV1375" s="14" t="s">
        <v>81</v>
      </c>
      <c r="AW1375" s="14" t="s">
        <v>32</v>
      </c>
      <c r="AX1375" s="14" t="s">
        <v>71</v>
      </c>
      <c r="AY1375" s="213" t="s">
        <v>181</v>
      </c>
    </row>
    <row r="1376" spans="2:51" s="15" customFormat="1" ht="12">
      <c r="B1376" s="214"/>
      <c r="C1376" s="215"/>
      <c r="D1376" s="194" t="s">
        <v>191</v>
      </c>
      <c r="E1376" s="216" t="s">
        <v>19</v>
      </c>
      <c r="F1376" s="217" t="s">
        <v>196</v>
      </c>
      <c r="G1376" s="215"/>
      <c r="H1376" s="218">
        <v>2</v>
      </c>
      <c r="I1376" s="219"/>
      <c r="J1376" s="215"/>
      <c r="K1376" s="215"/>
      <c r="L1376" s="220"/>
      <c r="M1376" s="221"/>
      <c r="N1376" s="222"/>
      <c r="O1376" s="222"/>
      <c r="P1376" s="222"/>
      <c r="Q1376" s="222"/>
      <c r="R1376" s="222"/>
      <c r="S1376" s="222"/>
      <c r="T1376" s="223"/>
      <c r="AT1376" s="224" t="s">
        <v>191</v>
      </c>
      <c r="AU1376" s="224" t="s">
        <v>81</v>
      </c>
      <c r="AV1376" s="15" t="s">
        <v>189</v>
      </c>
      <c r="AW1376" s="15" t="s">
        <v>32</v>
      </c>
      <c r="AX1376" s="15" t="s">
        <v>79</v>
      </c>
      <c r="AY1376" s="224" t="s">
        <v>181</v>
      </c>
    </row>
    <row r="1377" spans="1:65" s="2" customFormat="1" ht="55.5" customHeight="1">
      <c r="A1377" s="34"/>
      <c r="B1377" s="35"/>
      <c r="C1377" s="225" t="s">
        <v>1124</v>
      </c>
      <c r="D1377" s="225" t="s">
        <v>199</v>
      </c>
      <c r="E1377" s="226" t="s">
        <v>522</v>
      </c>
      <c r="F1377" s="227" t="s">
        <v>523</v>
      </c>
      <c r="G1377" s="228" t="s">
        <v>223</v>
      </c>
      <c r="H1377" s="229">
        <v>4</v>
      </c>
      <c r="I1377" s="230"/>
      <c r="J1377" s="231">
        <f>ROUND(I1377*H1377,2)</f>
        <v>0</v>
      </c>
      <c r="K1377" s="227" t="s">
        <v>187</v>
      </c>
      <c r="L1377" s="39"/>
      <c r="M1377" s="232" t="s">
        <v>19</v>
      </c>
      <c r="N1377" s="233" t="s">
        <v>42</v>
      </c>
      <c r="O1377" s="64"/>
      <c r="P1377" s="188">
        <f>O1377*H1377</f>
        <v>0</v>
      </c>
      <c r="Q1377" s="188">
        <v>0</v>
      </c>
      <c r="R1377" s="188">
        <f>Q1377*H1377</f>
        <v>0</v>
      </c>
      <c r="S1377" s="188">
        <v>0</v>
      </c>
      <c r="T1377" s="189">
        <f>S1377*H1377</f>
        <v>0</v>
      </c>
      <c r="U1377" s="34"/>
      <c r="V1377" s="34"/>
      <c r="W1377" s="34"/>
      <c r="X1377" s="34"/>
      <c r="Y1377" s="34"/>
      <c r="Z1377" s="34"/>
      <c r="AA1377" s="34"/>
      <c r="AB1377" s="34"/>
      <c r="AC1377" s="34"/>
      <c r="AD1377" s="34"/>
      <c r="AE1377" s="34"/>
      <c r="AR1377" s="190" t="s">
        <v>189</v>
      </c>
      <c r="AT1377" s="190" t="s">
        <v>199</v>
      </c>
      <c r="AU1377" s="190" t="s">
        <v>81</v>
      </c>
      <c r="AY1377" s="17" t="s">
        <v>181</v>
      </c>
      <c r="BE1377" s="191">
        <f>IF(N1377="základní",J1377,0)</f>
        <v>0</v>
      </c>
      <c r="BF1377" s="191">
        <f>IF(N1377="snížená",J1377,0)</f>
        <v>0</v>
      </c>
      <c r="BG1377" s="191">
        <f>IF(N1377="zákl. přenesená",J1377,0)</f>
        <v>0</v>
      </c>
      <c r="BH1377" s="191">
        <f>IF(N1377="sníž. přenesená",J1377,0)</f>
        <v>0</v>
      </c>
      <c r="BI1377" s="191">
        <f>IF(N1377="nulová",J1377,0)</f>
        <v>0</v>
      </c>
      <c r="BJ1377" s="17" t="s">
        <v>79</v>
      </c>
      <c r="BK1377" s="191">
        <f>ROUND(I1377*H1377,2)</f>
        <v>0</v>
      </c>
      <c r="BL1377" s="17" t="s">
        <v>189</v>
      </c>
      <c r="BM1377" s="190" t="s">
        <v>1568</v>
      </c>
    </row>
    <row r="1378" spans="2:51" s="13" customFormat="1" ht="12">
      <c r="B1378" s="192"/>
      <c r="C1378" s="193"/>
      <c r="D1378" s="194" t="s">
        <v>191</v>
      </c>
      <c r="E1378" s="195" t="s">
        <v>19</v>
      </c>
      <c r="F1378" s="196" t="s">
        <v>1559</v>
      </c>
      <c r="G1378" s="193"/>
      <c r="H1378" s="195" t="s">
        <v>19</v>
      </c>
      <c r="I1378" s="197"/>
      <c r="J1378" s="193"/>
      <c r="K1378" s="193"/>
      <c r="L1378" s="198"/>
      <c r="M1378" s="199"/>
      <c r="N1378" s="200"/>
      <c r="O1378" s="200"/>
      <c r="P1378" s="200"/>
      <c r="Q1378" s="200"/>
      <c r="R1378" s="200"/>
      <c r="S1378" s="200"/>
      <c r="T1378" s="201"/>
      <c r="AT1378" s="202" t="s">
        <v>191</v>
      </c>
      <c r="AU1378" s="202" t="s">
        <v>81</v>
      </c>
      <c r="AV1378" s="13" t="s">
        <v>79</v>
      </c>
      <c r="AW1378" s="13" t="s">
        <v>32</v>
      </c>
      <c r="AX1378" s="13" t="s">
        <v>71</v>
      </c>
      <c r="AY1378" s="202" t="s">
        <v>181</v>
      </c>
    </row>
    <row r="1379" spans="2:51" s="14" customFormat="1" ht="12">
      <c r="B1379" s="203"/>
      <c r="C1379" s="204"/>
      <c r="D1379" s="194" t="s">
        <v>191</v>
      </c>
      <c r="E1379" s="205" t="s">
        <v>19</v>
      </c>
      <c r="F1379" s="206" t="s">
        <v>189</v>
      </c>
      <c r="G1379" s="204"/>
      <c r="H1379" s="207">
        <v>4</v>
      </c>
      <c r="I1379" s="208"/>
      <c r="J1379" s="204"/>
      <c r="K1379" s="204"/>
      <c r="L1379" s="209"/>
      <c r="M1379" s="210"/>
      <c r="N1379" s="211"/>
      <c r="O1379" s="211"/>
      <c r="P1379" s="211"/>
      <c r="Q1379" s="211"/>
      <c r="R1379" s="211"/>
      <c r="S1379" s="211"/>
      <c r="T1379" s="212"/>
      <c r="AT1379" s="213" t="s">
        <v>191</v>
      </c>
      <c r="AU1379" s="213" t="s">
        <v>81</v>
      </c>
      <c r="AV1379" s="14" t="s">
        <v>81</v>
      </c>
      <c r="AW1379" s="14" t="s">
        <v>32</v>
      </c>
      <c r="AX1379" s="14" t="s">
        <v>71</v>
      </c>
      <c r="AY1379" s="213" t="s">
        <v>181</v>
      </c>
    </row>
    <row r="1380" spans="2:51" s="15" customFormat="1" ht="12">
      <c r="B1380" s="214"/>
      <c r="C1380" s="215"/>
      <c r="D1380" s="194" t="s">
        <v>191</v>
      </c>
      <c r="E1380" s="216" t="s">
        <v>19</v>
      </c>
      <c r="F1380" s="217" t="s">
        <v>196</v>
      </c>
      <c r="G1380" s="215"/>
      <c r="H1380" s="218">
        <v>4</v>
      </c>
      <c r="I1380" s="219"/>
      <c r="J1380" s="215"/>
      <c r="K1380" s="215"/>
      <c r="L1380" s="220"/>
      <c r="M1380" s="221"/>
      <c r="N1380" s="222"/>
      <c r="O1380" s="222"/>
      <c r="P1380" s="222"/>
      <c r="Q1380" s="222"/>
      <c r="R1380" s="222"/>
      <c r="S1380" s="222"/>
      <c r="T1380" s="223"/>
      <c r="AT1380" s="224" t="s">
        <v>191</v>
      </c>
      <c r="AU1380" s="224" t="s">
        <v>81</v>
      </c>
      <c r="AV1380" s="15" t="s">
        <v>189</v>
      </c>
      <c r="AW1380" s="15" t="s">
        <v>32</v>
      </c>
      <c r="AX1380" s="15" t="s">
        <v>79</v>
      </c>
      <c r="AY1380" s="224" t="s">
        <v>181</v>
      </c>
    </row>
    <row r="1381" spans="1:65" s="2" customFormat="1" ht="55.5" customHeight="1">
      <c r="A1381" s="34"/>
      <c r="B1381" s="35"/>
      <c r="C1381" s="225" t="s">
        <v>1569</v>
      </c>
      <c r="D1381" s="225" t="s">
        <v>199</v>
      </c>
      <c r="E1381" s="226" t="s">
        <v>1570</v>
      </c>
      <c r="F1381" s="227" t="s">
        <v>1571</v>
      </c>
      <c r="G1381" s="228" t="s">
        <v>223</v>
      </c>
      <c r="H1381" s="229">
        <v>4</v>
      </c>
      <c r="I1381" s="230"/>
      <c r="J1381" s="231">
        <f>ROUND(I1381*H1381,2)</f>
        <v>0</v>
      </c>
      <c r="K1381" s="227" t="s">
        <v>187</v>
      </c>
      <c r="L1381" s="39"/>
      <c r="M1381" s="232" t="s">
        <v>19</v>
      </c>
      <c r="N1381" s="233" t="s">
        <v>42</v>
      </c>
      <c r="O1381" s="64"/>
      <c r="P1381" s="188">
        <f>O1381*H1381</f>
        <v>0</v>
      </c>
      <c r="Q1381" s="188">
        <v>0</v>
      </c>
      <c r="R1381" s="188">
        <f>Q1381*H1381</f>
        <v>0</v>
      </c>
      <c r="S1381" s="188">
        <v>0</v>
      </c>
      <c r="T1381" s="189">
        <f>S1381*H1381</f>
        <v>0</v>
      </c>
      <c r="U1381" s="34"/>
      <c r="V1381" s="34"/>
      <c r="W1381" s="34"/>
      <c r="X1381" s="34"/>
      <c r="Y1381" s="34"/>
      <c r="Z1381" s="34"/>
      <c r="AA1381" s="34"/>
      <c r="AB1381" s="34"/>
      <c r="AC1381" s="34"/>
      <c r="AD1381" s="34"/>
      <c r="AE1381" s="34"/>
      <c r="AR1381" s="190" t="s">
        <v>189</v>
      </c>
      <c r="AT1381" s="190" t="s">
        <v>199</v>
      </c>
      <c r="AU1381" s="190" t="s">
        <v>81</v>
      </c>
      <c r="AY1381" s="17" t="s">
        <v>181</v>
      </c>
      <c r="BE1381" s="191">
        <f>IF(N1381="základní",J1381,0)</f>
        <v>0</v>
      </c>
      <c r="BF1381" s="191">
        <f>IF(N1381="snížená",J1381,0)</f>
        <v>0</v>
      </c>
      <c r="BG1381" s="191">
        <f>IF(N1381="zákl. přenesená",J1381,0)</f>
        <v>0</v>
      </c>
      <c r="BH1381" s="191">
        <f>IF(N1381="sníž. přenesená",J1381,0)</f>
        <v>0</v>
      </c>
      <c r="BI1381" s="191">
        <f>IF(N1381="nulová",J1381,0)</f>
        <v>0</v>
      </c>
      <c r="BJ1381" s="17" t="s">
        <v>79</v>
      </c>
      <c r="BK1381" s="191">
        <f>ROUND(I1381*H1381,2)</f>
        <v>0</v>
      </c>
      <c r="BL1381" s="17" t="s">
        <v>189</v>
      </c>
      <c r="BM1381" s="190" t="s">
        <v>1572</v>
      </c>
    </row>
    <row r="1382" spans="2:51" s="13" customFormat="1" ht="12">
      <c r="B1382" s="192"/>
      <c r="C1382" s="193"/>
      <c r="D1382" s="194" t="s">
        <v>191</v>
      </c>
      <c r="E1382" s="195" t="s">
        <v>19</v>
      </c>
      <c r="F1382" s="196" t="s">
        <v>1559</v>
      </c>
      <c r="G1382" s="193"/>
      <c r="H1382" s="195" t="s">
        <v>19</v>
      </c>
      <c r="I1382" s="197"/>
      <c r="J1382" s="193"/>
      <c r="K1382" s="193"/>
      <c r="L1382" s="198"/>
      <c r="M1382" s="199"/>
      <c r="N1382" s="200"/>
      <c r="O1382" s="200"/>
      <c r="P1382" s="200"/>
      <c r="Q1382" s="200"/>
      <c r="R1382" s="200"/>
      <c r="S1382" s="200"/>
      <c r="T1382" s="201"/>
      <c r="AT1382" s="202" t="s">
        <v>191</v>
      </c>
      <c r="AU1382" s="202" t="s">
        <v>81</v>
      </c>
      <c r="AV1382" s="13" t="s">
        <v>79</v>
      </c>
      <c r="AW1382" s="13" t="s">
        <v>32</v>
      </c>
      <c r="AX1382" s="13" t="s">
        <v>71</v>
      </c>
      <c r="AY1382" s="202" t="s">
        <v>181</v>
      </c>
    </row>
    <row r="1383" spans="2:51" s="14" customFormat="1" ht="12">
      <c r="B1383" s="203"/>
      <c r="C1383" s="204"/>
      <c r="D1383" s="194" t="s">
        <v>191</v>
      </c>
      <c r="E1383" s="205" t="s">
        <v>19</v>
      </c>
      <c r="F1383" s="206" t="s">
        <v>189</v>
      </c>
      <c r="G1383" s="204"/>
      <c r="H1383" s="207">
        <v>4</v>
      </c>
      <c r="I1383" s="208"/>
      <c r="J1383" s="204"/>
      <c r="K1383" s="204"/>
      <c r="L1383" s="209"/>
      <c r="M1383" s="210"/>
      <c r="N1383" s="211"/>
      <c r="O1383" s="211"/>
      <c r="P1383" s="211"/>
      <c r="Q1383" s="211"/>
      <c r="R1383" s="211"/>
      <c r="S1383" s="211"/>
      <c r="T1383" s="212"/>
      <c r="AT1383" s="213" t="s">
        <v>191</v>
      </c>
      <c r="AU1383" s="213" t="s">
        <v>81</v>
      </c>
      <c r="AV1383" s="14" t="s">
        <v>81</v>
      </c>
      <c r="AW1383" s="14" t="s">
        <v>32</v>
      </c>
      <c r="AX1383" s="14" t="s">
        <v>71</v>
      </c>
      <c r="AY1383" s="213" t="s">
        <v>181</v>
      </c>
    </row>
    <row r="1384" spans="2:51" s="15" customFormat="1" ht="12">
      <c r="B1384" s="214"/>
      <c r="C1384" s="215"/>
      <c r="D1384" s="194" t="s">
        <v>191</v>
      </c>
      <c r="E1384" s="216" t="s">
        <v>19</v>
      </c>
      <c r="F1384" s="217" t="s">
        <v>196</v>
      </c>
      <c r="G1384" s="215"/>
      <c r="H1384" s="218">
        <v>4</v>
      </c>
      <c r="I1384" s="219"/>
      <c r="J1384" s="215"/>
      <c r="K1384" s="215"/>
      <c r="L1384" s="220"/>
      <c r="M1384" s="221"/>
      <c r="N1384" s="222"/>
      <c r="O1384" s="222"/>
      <c r="P1384" s="222"/>
      <c r="Q1384" s="222"/>
      <c r="R1384" s="222"/>
      <c r="S1384" s="222"/>
      <c r="T1384" s="223"/>
      <c r="AT1384" s="224" t="s">
        <v>191</v>
      </c>
      <c r="AU1384" s="224" t="s">
        <v>81</v>
      </c>
      <c r="AV1384" s="15" t="s">
        <v>189</v>
      </c>
      <c r="AW1384" s="15" t="s">
        <v>32</v>
      </c>
      <c r="AX1384" s="15" t="s">
        <v>79</v>
      </c>
      <c r="AY1384" s="224" t="s">
        <v>181</v>
      </c>
    </row>
    <row r="1385" spans="1:65" s="2" customFormat="1" ht="55.5" customHeight="1">
      <c r="A1385" s="34"/>
      <c r="B1385" s="35"/>
      <c r="C1385" s="225" t="s">
        <v>1573</v>
      </c>
      <c r="D1385" s="225" t="s">
        <v>199</v>
      </c>
      <c r="E1385" s="226" t="s">
        <v>1574</v>
      </c>
      <c r="F1385" s="227" t="s">
        <v>1575</v>
      </c>
      <c r="G1385" s="228" t="s">
        <v>262</v>
      </c>
      <c r="H1385" s="229">
        <v>38.7</v>
      </c>
      <c r="I1385" s="230"/>
      <c r="J1385" s="231">
        <f>ROUND(I1385*H1385,2)</f>
        <v>0</v>
      </c>
      <c r="K1385" s="227" t="s">
        <v>187</v>
      </c>
      <c r="L1385" s="39"/>
      <c r="M1385" s="232" t="s">
        <v>19</v>
      </c>
      <c r="N1385" s="233" t="s">
        <v>42</v>
      </c>
      <c r="O1385" s="64"/>
      <c r="P1385" s="188">
        <f>O1385*H1385</f>
        <v>0</v>
      </c>
      <c r="Q1385" s="188">
        <v>0</v>
      </c>
      <c r="R1385" s="188">
        <f>Q1385*H1385</f>
        <v>0</v>
      </c>
      <c r="S1385" s="188">
        <v>0</v>
      </c>
      <c r="T1385" s="189">
        <f>S1385*H1385</f>
        <v>0</v>
      </c>
      <c r="U1385" s="34"/>
      <c r="V1385" s="34"/>
      <c r="W1385" s="34"/>
      <c r="X1385" s="34"/>
      <c r="Y1385" s="34"/>
      <c r="Z1385" s="34"/>
      <c r="AA1385" s="34"/>
      <c r="AB1385" s="34"/>
      <c r="AC1385" s="34"/>
      <c r="AD1385" s="34"/>
      <c r="AE1385" s="34"/>
      <c r="AR1385" s="190" t="s">
        <v>189</v>
      </c>
      <c r="AT1385" s="190" t="s">
        <v>199</v>
      </c>
      <c r="AU1385" s="190" t="s">
        <v>81</v>
      </c>
      <c r="AY1385" s="17" t="s">
        <v>181</v>
      </c>
      <c r="BE1385" s="191">
        <f>IF(N1385="základní",J1385,0)</f>
        <v>0</v>
      </c>
      <c r="BF1385" s="191">
        <f>IF(N1385="snížená",J1385,0)</f>
        <v>0</v>
      </c>
      <c r="BG1385" s="191">
        <f>IF(N1385="zákl. přenesená",J1385,0)</f>
        <v>0</v>
      </c>
      <c r="BH1385" s="191">
        <f>IF(N1385="sníž. přenesená",J1385,0)</f>
        <v>0</v>
      </c>
      <c r="BI1385" s="191">
        <f>IF(N1385="nulová",J1385,0)</f>
        <v>0</v>
      </c>
      <c r="BJ1385" s="17" t="s">
        <v>79</v>
      </c>
      <c r="BK1385" s="191">
        <f>ROUND(I1385*H1385,2)</f>
        <v>0</v>
      </c>
      <c r="BL1385" s="17" t="s">
        <v>189</v>
      </c>
      <c r="BM1385" s="190" t="s">
        <v>1576</v>
      </c>
    </row>
    <row r="1386" spans="2:51" s="13" customFormat="1" ht="12">
      <c r="B1386" s="192"/>
      <c r="C1386" s="193"/>
      <c r="D1386" s="194" t="s">
        <v>191</v>
      </c>
      <c r="E1386" s="195" t="s">
        <v>19</v>
      </c>
      <c r="F1386" s="196" t="s">
        <v>1577</v>
      </c>
      <c r="G1386" s="193"/>
      <c r="H1386" s="195" t="s">
        <v>19</v>
      </c>
      <c r="I1386" s="197"/>
      <c r="J1386" s="193"/>
      <c r="K1386" s="193"/>
      <c r="L1386" s="198"/>
      <c r="M1386" s="199"/>
      <c r="N1386" s="200"/>
      <c r="O1386" s="200"/>
      <c r="P1386" s="200"/>
      <c r="Q1386" s="200"/>
      <c r="R1386" s="200"/>
      <c r="S1386" s="200"/>
      <c r="T1386" s="201"/>
      <c r="AT1386" s="202" t="s">
        <v>191</v>
      </c>
      <c r="AU1386" s="202" t="s">
        <v>81</v>
      </c>
      <c r="AV1386" s="13" t="s">
        <v>79</v>
      </c>
      <c r="AW1386" s="13" t="s">
        <v>32</v>
      </c>
      <c r="AX1386" s="13" t="s">
        <v>71</v>
      </c>
      <c r="AY1386" s="202" t="s">
        <v>181</v>
      </c>
    </row>
    <row r="1387" spans="2:51" s="13" customFormat="1" ht="12">
      <c r="B1387" s="192"/>
      <c r="C1387" s="193"/>
      <c r="D1387" s="194" t="s">
        <v>191</v>
      </c>
      <c r="E1387" s="195" t="s">
        <v>19</v>
      </c>
      <c r="F1387" s="196" t="s">
        <v>1578</v>
      </c>
      <c r="G1387" s="193"/>
      <c r="H1387" s="195" t="s">
        <v>19</v>
      </c>
      <c r="I1387" s="197"/>
      <c r="J1387" s="193"/>
      <c r="K1387" s="193"/>
      <c r="L1387" s="198"/>
      <c r="M1387" s="199"/>
      <c r="N1387" s="200"/>
      <c r="O1387" s="200"/>
      <c r="P1387" s="200"/>
      <c r="Q1387" s="200"/>
      <c r="R1387" s="200"/>
      <c r="S1387" s="200"/>
      <c r="T1387" s="201"/>
      <c r="AT1387" s="202" t="s">
        <v>191</v>
      </c>
      <c r="AU1387" s="202" t="s">
        <v>81</v>
      </c>
      <c r="AV1387" s="13" t="s">
        <v>79</v>
      </c>
      <c r="AW1387" s="13" t="s">
        <v>32</v>
      </c>
      <c r="AX1387" s="13" t="s">
        <v>71</v>
      </c>
      <c r="AY1387" s="202" t="s">
        <v>181</v>
      </c>
    </row>
    <row r="1388" spans="2:51" s="14" customFormat="1" ht="12">
      <c r="B1388" s="203"/>
      <c r="C1388" s="204"/>
      <c r="D1388" s="194" t="s">
        <v>191</v>
      </c>
      <c r="E1388" s="205" t="s">
        <v>19</v>
      </c>
      <c r="F1388" s="206" t="s">
        <v>1579</v>
      </c>
      <c r="G1388" s="204"/>
      <c r="H1388" s="207">
        <v>6.8</v>
      </c>
      <c r="I1388" s="208"/>
      <c r="J1388" s="204"/>
      <c r="K1388" s="204"/>
      <c r="L1388" s="209"/>
      <c r="M1388" s="210"/>
      <c r="N1388" s="211"/>
      <c r="O1388" s="211"/>
      <c r="P1388" s="211"/>
      <c r="Q1388" s="211"/>
      <c r="R1388" s="211"/>
      <c r="S1388" s="211"/>
      <c r="T1388" s="212"/>
      <c r="AT1388" s="213" t="s">
        <v>191</v>
      </c>
      <c r="AU1388" s="213" t="s">
        <v>81</v>
      </c>
      <c r="AV1388" s="14" t="s">
        <v>81</v>
      </c>
      <c r="AW1388" s="14" t="s">
        <v>32</v>
      </c>
      <c r="AX1388" s="14" t="s">
        <v>71</v>
      </c>
      <c r="AY1388" s="213" t="s">
        <v>181</v>
      </c>
    </row>
    <row r="1389" spans="2:51" s="13" customFormat="1" ht="12">
      <c r="B1389" s="192"/>
      <c r="C1389" s="193"/>
      <c r="D1389" s="194" t="s">
        <v>191</v>
      </c>
      <c r="E1389" s="195" t="s">
        <v>19</v>
      </c>
      <c r="F1389" s="196" t="s">
        <v>1580</v>
      </c>
      <c r="G1389" s="193"/>
      <c r="H1389" s="195" t="s">
        <v>19</v>
      </c>
      <c r="I1389" s="197"/>
      <c r="J1389" s="193"/>
      <c r="K1389" s="193"/>
      <c r="L1389" s="198"/>
      <c r="M1389" s="199"/>
      <c r="N1389" s="200"/>
      <c r="O1389" s="200"/>
      <c r="P1389" s="200"/>
      <c r="Q1389" s="200"/>
      <c r="R1389" s="200"/>
      <c r="S1389" s="200"/>
      <c r="T1389" s="201"/>
      <c r="AT1389" s="202" t="s">
        <v>191</v>
      </c>
      <c r="AU1389" s="202" t="s">
        <v>81</v>
      </c>
      <c r="AV1389" s="13" t="s">
        <v>79</v>
      </c>
      <c r="AW1389" s="13" t="s">
        <v>32</v>
      </c>
      <c r="AX1389" s="13" t="s">
        <v>71</v>
      </c>
      <c r="AY1389" s="202" t="s">
        <v>181</v>
      </c>
    </row>
    <row r="1390" spans="2:51" s="14" customFormat="1" ht="12">
      <c r="B1390" s="203"/>
      <c r="C1390" s="204"/>
      <c r="D1390" s="194" t="s">
        <v>191</v>
      </c>
      <c r="E1390" s="205" t="s">
        <v>19</v>
      </c>
      <c r="F1390" s="206" t="s">
        <v>1581</v>
      </c>
      <c r="G1390" s="204"/>
      <c r="H1390" s="207">
        <v>12.2</v>
      </c>
      <c r="I1390" s="208"/>
      <c r="J1390" s="204"/>
      <c r="K1390" s="204"/>
      <c r="L1390" s="209"/>
      <c r="M1390" s="210"/>
      <c r="N1390" s="211"/>
      <c r="O1390" s="211"/>
      <c r="P1390" s="211"/>
      <c r="Q1390" s="211"/>
      <c r="R1390" s="211"/>
      <c r="S1390" s="211"/>
      <c r="T1390" s="212"/>
      <c r="AT1390" s="213" t="s">
        <v>191</v>
      </c>
      <c r="AU1390" s="213" t="s">
        <v>81</v>
      </c>
      <c r="AV1390" s="14" t="s">
        <v>81</v>
      </c>
      <c r="AW1390" s="14" t="s">
        <v>32</v>
      </c>
      <c r="AX1390" s="14" t="s">
        <v>71</v>
      </c>
      <c r="AY1390" s="213" t="s">
        <v>181</v>
      </c>
    </row>
    <row r="1391" spans="2:51" s="13" customFormat="1" ht="12">
      <c r="B1391" s="192"/>
      <c r="C1391" s="193"/>
      <c r="D1391" s="194" t="s">
        <v>191</v>
      </c>
      <c r="E1391" s="195" t="s">
        <v>19</v>
      </c>
      <c r="F1391" s="196" t="s">
        <v>1582</v>
      </c>
      <c r="G1391" s="193"/>
      <c r="H1391" s="195" t="s">
        <v>19</v>
      </c>
      <c r="I1391" s="197"/>
      <c r="J1391" s="193"/>
      <c r="K1391" s="193"/>
      <c r="L1391" s="198"/>
      <c r="M1391" s="199"/>
      <c r="N1391" s="200"/>
      <c r="O1391" s="200"/>
      <c r="P1391" s="200"/>
      <c r="Q1391" s="200"/>
      <c r="R1391" s="200"/>
      <c r="S1391" s="200"/>
      <c r="T1391" s="201"/>
      <c r="AT1391" s="202" t="s">
        <v>191</v>
      </c>
      <c r="AU1391" s="202" t="s">
        <v>81</v>
      </c>
      <c r="AV1391" s="13" t="s">
        <v>79</v>
      </c>
      <c r="AW1391" s="13" t="s">
        <v>32</v>
      </c>
      <c r="AX1391" s="13" t="s">
        <v>71</v>
      </c>
      <c r="AY1391" s="202" t="s">
        <v>181</v>
      </c>
    </row>
    <row r="1392" spans="2:51" s="14" customFormat="1" ht="12">
      <c r="B1392" s="203"/>
      <c r="C1392" s="204"/>
      <c r="D1392" s="194" t="s">
        <v>191</v>
      </c>
      <c r="E1392" s="205" t="s">
        <v>19</v>
      </c>
      <c r="F1392" s="206" t="s">
        <v>1583</v>
      </c>
      <c r="G1392" s="204"/>
      <c r="H1392" s="207">
        <v>7.3</v>
      </c>
      <c r="I1392" s="208"/>
      <c r="J1392" s="204"/>
      <c r="K1392" s="204"/>
      <c r="L1392" s="209"/>
      <c r="M1392" s="210"/>
      <c r="N1392" s="211"/>
      <c r="O1392" s="211"/>
      <c r="P1392" s="211"/>
      <c r="Q1392" s="211"/>
      <c r="R1392" s="211"/>
      <c r="S1392" s="211"/>
      <c r="T1392" s="212"/>
      <c r="AT1392" s="213" t="s">
        <v>191</v>
      </c>
      <c r="AU1392" s="213" t="s">
        <v>81</v>
      </c>
      <c r="AV1392" s="14" t="s">
        <v>81</v>
      </c>
      <c r="AW1392" s="14" t="s">
        <v>32</v>
      </c>
      <c r="AX1392" s="14" t="s">
        <v>71</v>
      </c>
      <c r="AY1392" s="213" t="s">
        <v>181</v>
      </c>
    </row>
    <row r="1393" spans="2:51" s="13" customFormat="1" ht="12">
      <c r="B1393" s="192"/>
      <c r="C1393" s="193"/>
      <c r="D1393" s="194" t="s">
        <v>191</v>
      </c>
      <c r="E1393" s="195" t="s">
        <v>19</v>
      </c>
      <c r="F1393" s="196" t="s">
        <v>1584</v>
      </c>
      <c r="G1393" s="193"/>
      <c r="H1393" s="195" t="s">
        <v>19</v>
      </c>
      <c r="I1393" s="197"/>
      <c r="J1393" s="193"/>
      <c r="K1393" s="193"/>
      <c r="L1393" s="198"/>
      <c r="M1393" s="199"/>
      <c r="N1393" s="200"/>
      <c r="O1393" s="200"/>
      <c r="P1393" s="200"/>
      <c r="Q1393" s="200"/>
      <c r="R1393" s="200"/>
      <c r="S1393" s="200"/>
      <c r="T1393" s="201"/>
      <c r="AT1393" s="202" t="s">
        <v>191</v>
      </c>
      <c r="AU1393" s="202" t="s">
        <v>81</v>
      </c>
      <c r="AV1393" s="13" t="s">
        <v>79</v>
      </c>
      <c r="AW1393" s="13" t="s">
        <v>32</v>
      </c>
      <c r="AX1393" s="13" t="s">
        <v>71</v>
      </c>
      <c r="AY1393" s="202" t="s">
        <v>181</v>
      </c>
    </row>
    <row r="1394" spans="2:51" s="14" customFormat="1" ht="12">
      <c r="B1394" s="203"/>
      <c r="C1394" s="204"/>
      <c r="D1394" s="194" t="s">
        <v>191</v>
      </c>
      <c r="E1394" s="205" t="s">
        <v>19</v>
      </c>
      <c r="F1394" s="206" t="s">
        <v>1585</v>
      </c>
      <c r="G1394" s="204"/>
      <c r="H1394" s="207">
        <v>2.4</v>
      </c>
      <c r="I1394" s="208"/>
      <c r="J1394" s="204"/>
      <c r="K1394" s="204"/>
      <c r="L1394" s="209"/>
      <c r="M1394" s="210"/>
      <c r="N1394" s="211"/>
      <c r="O1394" s="211"/>
      <c r="P1394" s="211"/>
      <c r="Q1394" s="211"/>
      <c r="R1394" s="211"/>
      <c r="S1394" s="211"/>
      <c r="T1394" s="212"/>
      <c r="AT1394" s="213" t="s">
        <v>191</v>
      </c>
      <c r="AU1394" s="213" t="s">
        <v>81</v>
      </c>
      <c r="AV1394" s="14" t="s">
        <v>81</v>
      </c>
      <c r="AW1394" s="14" t="s">
        <v>32</v>
      </c>
      <c r="AX1394" s="14" t="s">
        <v>71</v>
      </c>
      <c r="AY1394" s="213" t="s">
        <v>181</v>
      </c>
    </row>
    <row r="1395" spans="2:51" s="13" customFormat="1" ht="20.4">
      <c r="B1395" s="192"/>
      <c r="C1395" s="193"/>
      <c r="D1395" s="194" t="s">
        <v>191</v>
      </c>
      <c r="E1395" s="195" t="s">
        <v>19</v>
      </c>
      <c r="F1395" s="196" t="s">
        <v>1586</v>
      </c>
      <c r="G1395" s="193"/>
      <c r="H1395" s="195" t="s">
        <v>19</v>
      </c>
      <c r="I1395" s="197"/>
      <c r="J1395" s="193"/>
      <c r="K1395" s="193"/>
      <c r="L1395" s="198"/>
      <c r="M1395" s="199"/>
      <c r="N1395" s="200"/>
      <c r="O1395" s="200"/>
      <c r="P1395" s="200"/>
      <c r="Q1395" s="200"/>
      <c r="R1395" s="200"/>
      <c r="S1395" s="200"/>
      <c r="T1395" s="201"/>
      <c r="AT1395" s="202" t="s">
        <v>191</v>
      </c>
      <c r="AU1395" s="202" t="s">
        <v>81</v>
      </c>
      <c r="AV1395" s="13" t="s">
        <v>79</v>
      </c>
      <c r="AW1395" s="13" t="s">
        <v>32</v>
      </c>
      <c r="AX1395" s="13" t="s">
        <v>71</v>
      </c>
      <c r="AY1395" s="202" t="s">
        <v>181</v>
      </c>
    </row>
    <row r="1396" spans="2:51" s="14" customFormat="1" ht="12">
      <c r="B1396" s="203"/>
      <c r="C1396" s="204"/>
      <c r="D1396" s="194" t="s">
        <v>191</v>
      </c>
      <c r="E1396" s="205" t="s">
        <v>19</v>
      </c>
      <c r="F1396" s="206" t="s">
        <v>1587</v>
      </c>
      <c r="G1396" s="204"/>
      <c r="H1396" s="207">
        <v>10</v>
      </c>
      <c r="I1396" s="208"/>
      <c r="J1396" s="204"/>
      <c r="K1396" s="204"/>
      <c r="L1396" s="209"/>
      <c r="M1396" s="210"/>
      <c r="N1396" s="211"/>
      <c r="O1396" s="211"/>
      <c r="P1396" s="211"/>
      <c r="Q1396" s="211"/>
      <c r="R1396" s="211"/>
      <c r="S1396" s="211"/>
      <c r="T1396" s="212"/>
      <c r="AT1396" s="213" t="s">
        <v>191</v>
      </c>
      <c r="AU1396" s="213" t="s">
        <v>81</v>
      </c>
      <c r="AV1396" s="14" t="s">
        <v>81</v>
      </c>
      <c r="AW1396" s="14" t="s">
        <v>32</v>
      </c>
      <c r="AX1396" s="14" t="s">
        <v>71</v>
      </c>
      <c r="AY1396" s="213" t="s">
        <v>181</v>
      </c>
    </row>
    <row r="1397" spans="2:51" s="15" customFormat="1" ht="12">
      <c r="B1397" s="214"/>
      <c r="C1397" s="215"/>
      <c r="D1397" s="194" t="s">
        <v>191</v>
      </c>
      <c r="E1397" s="216" t="s">
        <v>19</v>
      </c>
      <c r="F1397" s="217" t="s">
        <v>196</v>
      </c>
      <c r="G1397" s="215"/>
      <c r="H1397" s="218">
        <v>38.7</v>
      </c>
      <c r="I1397" s="219"/>
      <c r="J1397" s="215"/>
      <c r="K1397" s="215"/>
      <c r="L1397" s="220"/>
      <c r="M1397" s="221"/>
      <c r="N1397" s="222"/>
      <c r="O1397" s="222"/>
      <c r="P1397" s="222"/>
      <c r="Q1397" s="222"/>
      <c r="R1397" s="222"/>
      <c r="S1397" s="222"/>
      <c r="T1397" s="223"/>
      <c r="AT1397" s="224" t="s">
        <v>191</v>
      </c>
      <c r="AU1397" s="224" t="s">
        <v>81</v>
      </c>
      <c r="AV1397" s="15" t="s">
        <v>189</v>
      </c>
      <c r="AW1397" s="15" t="s">
        <v>32</v>
      </c>
      <c r="AX1397" s="15" t="s">
        <v>79</v>
      </c>
      <c r="AY1397" s="224" t="s">
        <v>181</v>
      </c>
    </row>
    <row r="1398" spans="1:65" s="2" customFormat="1" ht="62.7" customHeight="1">
      <c r="A1398" s="34"/>
      <c r="B1398" s="35"/>
      <c r="C1398" s="225" t="s">
        <v>1588</v>
      </c>
      <c r="D1398" s="225" t="s">
        <v>199</v>
      </c>
      <c r="E1398" s="226" t="s">
        <v>1589</v>
      </c>
      <c r="F1398" s="227" t="s">
        <v>1590</v>
      </c>
      <c r="G1398" s="228" t="s">
        <v>262</v>
      </c>
      <c r="H1398" s="229">
        <v>28.7</v>
      </c>
      <c r="I1398" s="230"/>
      <c r="J1398" s="231">
        <f>ROUND(I1398*H1398,2)</f>
        <v>0</v>
      </c>
      <c r="K1398" s="227" t="s">
        <v>187</v>
      </c>
      <c r="L1398" s="39"/>
      <c r="M1398" s="232" t="s">
        <v>19</v>
      </c>
      <c r="N1398" s="233" t="s">
        <v>42</v>
      </c>
      <c r="O1398" s="64"/>
      <c r="P1398" s="188">
        <f>O1398*H1398</f>
        <v>0</v>
      </c>
      <c r="Q1398" s="188">
        <v>0</v>
      </c>
      <c r="R1398" s="188">
        <f>Q1398*H1398</f>
        <v>0</v>
      </c>
      <c r="S1398" s="188">
        <v>0</v>
      </c>
      <c r="T1398" s="189">
        <f>S1398*H1398</f>
        <v>0</v>
      </c>
      <c r="U1398" s="34"/>
      <c r="V1398" s="34"/>
      <c r="W1398" s="34"/>
      <c r="X1398" s="34"/>
      <c r="Y1398" s="34"/>
      <c r="Z1398" s="34"/>
      <c r="AA1398" s="34"/>
      <c r="AB1398" s="34"/>
      <c r="AC1398" s="34"/>
      <c r="AD1398" s="34"/>
      <c r="AE1398" s="34"/>
      <c r="AR1398" s="190" t="s">
        <v>189</v>
      </c>
      <c r="AT1398" s="190" t="s">
        <v>199</v>
      </c>
      <c r="AU1398" s="190" t="s">
        <v>81</v>
      </c>
      <c r="AY1398" s="17" t="s">
        <v>181</v>
      </c>
      <c r="BE1398" s="191">
        <f>IF(N1398="základní",J1398,0)</f>
        <v>0</v>
      </c>
      <c r="BF1398" s="191">
        <f>IF(N1398="snížená",J1398,0)</f>
        <v>0</v>
      </c>
      <c r="BG1398" s="191">
        <f>IF(N1398="zákl. přenesená",J1398,0)</f>
        <v>0</v>
      </c>
      <c r="BH1398" s="191">
        <f>IF(N1398="sníž. přenesená",J1398,0)</f>
        <v>0</v>
      </c>
      <c r="BI1398" s="191">
        <f>IF(N1398="nulová",J1398,0)</f>
        <v>0</v>
      </c>
      <c r="BJ1398" s="17" t="s">
        <v>79</v>
      </c>
      <c r="BK1398" s="191">
        <f>ROUND(I1398*H1398,2)</f>
        <v>0</v>
      </c>
      <c r="BL1398" s="17" t="s">
        <v>189</v>
      </c>
      <c r="BM1398" s="190" t="s">
        <v>1591</v>
      </c>
    </row>
    <row r="1399" spans="2:51" s="13" customFormat="1" ht="12">
      <c r="B1399" s="192"/>
      <c r="C1399" s="193"/>
      <c r="D1399" s="194" t="s">
        <v>191</v>
      </c>
      <c r="E1399" s="195" t="s">
        <v>19</v>
      </c>
      <c r="F1399" s="196" t="s">
        <v>1577</v>
      </c>
      <c r="G1399" s="193"/>
      <c r="H1399" s="195" t="s">
        <v>19</v>
      </c>
      <c r="I1399" s="197"/>
      <c r="J1399" s="193"/>
      <c r="K1399" s="193"/>
      <c r="L1399" s="198"/>
      <c r="M1399" s="199"/>
      <c r="N1399" s="200"/>
      <c r="O1399" s="200"/>
      <c r="P1399" s="200"/>
      <c r="Q1399" s="200"/>
      <c r="R1399" s="200"/>
      <c r="S1399" s="200"/>
      <c r="T1399" s="201"/>
      <c r="AT1399" s="202" t="s">
        <v>191</v>
      </c>
      <c r="AU1399" s="202" t="s">
        <v>81</v>
      </c>
      <c r="AV1399" s="13" t="s">
        <v>79</v>
      </c>
      <c r="AW1399" s="13" t="s">
        <v>32</v>
      </c>
      <c r="AX1399" s="13" t="s">
        <v>71</v>
      </c>
      <c r="AY1399" s="202" t="s">
        <v>181</v>
      </c>
    </row>
    <row r="1400" spans="2:51" s="13" customFormat="1" ht="12">
      <c r="B1400" s="192"/>
      <c r="C1400" s="193"/>
      <c r="D1400" s="194" t="s">
        <v>191</v>
      </c>
      <c r="E1400" s="195" t="s">
        <v>19</v>
      </c>
      <c r="F1400" s="196" t="s">
        <v>1592</v>
      </c>
      <c r="G1400" s="193"/>
      <c r="H1400" s="195" t="s">
        <v>19</v>
      </c>
      <c r="I1400" s="197"/>
      <c r="J1400" s="193"/>
      <c r="K1400" s="193"/>
      <c r="L1400" s="198"/>
      <c r="M1400" s="199"/>
      <c r="N1400" s="200"/>
      <c r="O1400" s="200"/>
      <c r="P1400" s="200"/>
      <c r="Q1400" s="200"/>
      <c r="R1400" s="200"/>
      <c r="S1400" s="200"/>
      <c r="T1400" s="201"/>
      <c r="AT1400" s="202" t="s">
        <v>191</v>
      </c>
      <c r="AU1400" s="202" t="s">
        <v>81</v>
      </c>
      <c r="AV1400" s="13" t="s">
        <v>79</v>
      </c>
      <c r="AW1400" s="13" t="s">
        <v>32</v>
      </c>
      <c r="AX1400" s="13" t="s">
        <v>71</v>
      </c>
      <c r="AY1400" s="202" t="s">
        <v>181</v>
      </c>
    </row>
    <row r="1401" spans="2:51" s="14" customFormat="1" ht="12">
      <c r="B1401" s="203"/>
      <c r="C1401" s="204"/>
      <c r="D1401" s="194" t="s">
        <v>191</v>
      </c>
      <c r="E1401" s="205" t="s">
        <v>19</v>
      </c>
      <c r="F1401" s="206" t="s">
        <v>1579</v>
      </c>
      <c r="G1401" s="204"/>
      <c r="H1401" s="207">
        <v>6.8</v>
      </c>
      <c r="I1401" s="208"/>
      <c r="J1401" s="204"/>
      <c r="K1401" s="204"/>
      <c r="L1401" s="209"/>
      <c r="M1401" s="210"/>
      <c r="N1401" s="211"/>
      <c r="O1401" s="211"/>
      <c r="P1401" s="211"/>
      <c r="Q1401" s="211"/>
      <c r="R1401" s="211"/>
      <c r="S1401" s="211"/>
      <c r="T1401" s="212"/>
      <c r="AT1401" s="213" t="s">
        <v>191</v>
      </c>
      <c r="AU1401" s="213" t="s">
        <v>81</v>
      </c>
      <c r="AV1401" s="14" t="s">
        <v>81</v>
      </c>
      <c r="AW1401" s="14" t="s">
        <v>32</v>
      </c>
      <c r="AX1401" s="14" t="s">
        <v>71</v>
      </c>
      <c r="AY1401" s="213" t="s">
        <v>181</v>
      </c>
    </row>
    <row r="1402" spans="2:51" s="13" customFormat="1" ht="12">
      <c r="B1402" s="192"/>
      <c r="C1402" s="193"/>
      <c r="D1402" s="194" t="s">
        <v>191</v>
      </c>
      <c r="E1402" s="195" t="s">
        <v>19</v>
      </c>
      <c r="F1402" s="196" t="s">
        <v>1593</v>
      </c>
      <c r="G1402" s="193"/>
      <c r="H1402" s="195" t="s">
        <v>19</v>
      </c>
      <c r="I1402" s="197"/>
      <c r="J1402" s="193"/>
      <c r="K1402" s="193"/>
      <c r="L1402" s="198"/>
      <c r="M1402" s="199"/>
      <c r="N1402" s="200"/>
      <c r="O1402" s="200"/>
      <c r="P1402" s="200"/>
      <c r="Q1402" s="200"/>
      <c r="R1402" s="200"/>
      <c r="S1402" s="200"/>
      <c r="T1402" s="201"/>
      <c r="AT1402" s="202" t="s">
        <v>191</v>
      </c>
      <c r="AU1402" s="202" t="s">
        <v>81</v>
      </c>
      <c r="AV1402" s="13" t="s">
        <v>79</v>
      </c>
      <c r="AW1402" s="13" t="s">
        <v>32</v>
      </c>
      <c r="AX1402" s="13" t="s">
        <v>71</v>
      </c>
      <c r="AY1402" s="202" t="s">
        <v>181</v>
      </c>
    </row>
    <row r="1403" spans="2:51" s="14" customFormat="1" ht="12">
      <c r="B1403" s="203"/>
      <c r="C1403" s="204"/>
      <c r="D1403" s="194" t="s">
        <v>191</v>
      </c>
      <c r="E1403" s="205" t="s">
        <v>19</v>
      </c>
      <c r="F1403" s="206" t="s">
        <v>1581</v>
      </c>
      <c r="G1403" s="204"/>
      <c r="H1403" s="207">
        <v>12.2</v>
      </c>
      <c r="I1403" s="208"/>
      <c r="J1403" s="204"/>
      <c r="K1403" s="204"/>
      <c r="L1403" s="209"/>
      <c r="M1403" s="210"/>
      <c r="N1403" s="211"/>
      <c r="O1403" s="211"/>
      <c r="P1403" s="211"/>
      <c r="Q1403" s="211"/>
      <c r="R1403" s="211"/>
      <c r="S1403" s="211"/>
      <c r="T1403" s="212"/>
      <c r="AT1403" s="213" t="s">
        <v>191</v>
      </c>
      <c r="AU1403" s="213" t="s">
        <v>81</v>
      </c>
      <c r="AV1403" s="14" t="s">
        <v>81</v>
      </c>
      <c r="AW1403" s="14" t="s">
        <v>32</v>
      </c>
      <c r="AX1403" s="14" t="s">
        <v>71</v>
      </c>
      <c r="AY1403" s="213" t="s">
        <v>181</v>
      </c>
    </row>
    <row r="1404" spans="2:51" s="13" customFormat="1" ht="12">
      <c r="B1404" s="192"/>
      <c r="C1404" s="193"/>
      <c r="D1404" s="194" t="s">
        <v>191</v>
      </c>
      <c r="E1404" s="195" t="s">
        <v>19</v>
      </c>
      <c r="F1404" s="196" t="s">
        <v>1582</v>
      </c>
      <c r="G1404" s="193"/>
      <c r="H1404" s="195" t="s">
        <v>19</v>
      </c>
      <c r="I1404" s="197"/>
      <c r="J1404" s="193"/>
      <c r="K1404" s="193"/>
      <c r="L1404" s="198"/>
      <c r="M1404" s="199"/>
      <c r="N1404" s="200"/>
      <c r="O1404" s="200"/>
      <c r="P1404" s="200"/>
      <c r="Q1404" s="200"/>
      <c r="R1404" s="200"/>
      <c r="S1404" s="200"/>
      <c r="T1404" s="201"/>
      <c r="AT1404" s="202" t="s">
        <v>191</v>
      </c>
      <c r="AU1404" s="202" t="s">
        <v>81</v>
      </c>
      <c r="AV1404" s="13" t="s">
        <v>79</v>
      </c>
      <c r="AW1404" s="13" t="s">
        <v>32</v>
      </c>
      <c r="AX1404" s="13" t="s">
        <v>71</v>
      </c>
      <c r="AY1404" s="202" t="s">
        <v>181</v>
      </c>
    </row>
    <row r="1405" spans="2:51" s="14" customFormat="1" ht="12">
      <c r="B1405" s="203"/>
      <c r="C1405" s="204"/>
      <c r="D1405" s="194" t="s">
        <v>191</v>
      </c>
      <c r="E1405" s="205" t="s">
        <v>19</v>
      </c>
      <c r="F1405" s="206" t="s">
        <v>1583</v>
      </c>
      <c r="G1405" s="204"/>
      <c r="H1405" s="207">
        <v>7.3</v>
      </c>
      <c r="I1405" s="208"/>
      <c r="J1405" s="204"/>
      <c r="K1405" s="204"/>
      <c r="L1405" s="209"/>
      <c r="M1405" s="210"/>
      <c r="N1405" s="211"/>
      <c r="O1405" s="211"/>
      <c r="P1405" s="211"/>
      <c r="Q1405" s="211"/>
      <c r="R1405" s="211"/>
      <c r="S1405" s="211"/>
      <c r="T1405" s="212"/>
      <c r="AT1405" s="213" t="s">
        <v>191</v>
      </c>
      <c r="AU1405" s="213" t="s">
        <v>81</v>
      </c>
      <c r="AV1405" s="14" t="s">
        <v>81</v>
      </c>
      <c r="AW1405" s="14" t="s">
        <v>32</v>
      </c>
      <c r="AX1405" s="14" t="s">
        <v>71</v>
      </c>
      <c r="AY1405" s="213" t="s">
        <v>181</v>
      </c>
    </row>
    <row r="1406" spans="2:51" s="13" customFormat="1" ht="12">
      <c r="B1406" s="192"/>
      <c r="C1406" s="193"/>
      <c r="D1406" s="194" t="s">
        <v>191</v>
      </c>
      <c r="E1406" s="195" t="s">
        <v>19</v>
      </c>
      <c r="F1406" s="196" t="s">
        <v>1584</v>
      </c>
      <c r="G1406" s="193"/>
      <c r="H1406" s="195" t="s">
        <v>19</v>
      </c>
      <c r="I1406" s="197"/>
      <c r="J1406" s="193"/>
      <c r="K1406" s="193"/>
      <c r="L1406" s="198"/>
      <c r="M1406" s="199"/>
      <c r="N1406" s="200"/>
      <c r="O1406" s="200"/>
      <c r="P1406" s="200"/>
      <c r="Q1406" s="200"/>
      <c r="R1406" s="200"/>
      <c r="S1406" s="200"/>
      <c r="T1406" s="201"/>
      <c r="AT1406" s="202" t="s">
        <v>191</v>
      </c>
      <c r="AU1406" s="202" t="s">
        <v>81</v>
      </c>
      <c r="AV1406" s="13" t="s">
        <v>79</v>
      </c>
      <c r="AW1406" s="13" t="s">
        <v>32</v>
      </c>
      <c r="AX1406" s="13" t="s">
        <v>71</v>
      </c>
      <c r="AY1406" s="202" t="s">
        <v>181</v>
      </c>
    </row>
    <row r="1407" spans="2:51" s="14" customFormat="1" ht="12">
      <c r="B1407" s="203"/>
      <c r="C1407" s="204"/>
      <c r="D1407" s="194" t="s">
        <v>191</v>
      </c>
      <c r="E1407" s="205" t="s">
        <v>19</v>
      </c>
      <c r="F1407" s="206" t="s">
        <v>1585</v>
      </c>
      <c r="G1407" s="204"/>
      <c r="H1407" s="207">
        <v>2.4</v>
      </c>
      <c r="I1407" s="208"/>
      <c r="J1407" s="204"/>
      <c r="K1407" s="204"/>
      <c r="L1407" s="209"/>
      <c r="M1407" s="210"/>
      <c r="N1407" s="211"/>
      <c r="O1407" s="211"/>
      <c r="P1407" s="211"/>
      <c r="Q1407" s="211"/>
      <c r="R1407" s="211"/>
      <c r="S1407" s="211"/>
      <c r="T1407" s="212"/>
      <c r="AT1407" s="213" t="s">
        <v>191</v>
      </c>
      <c r="AU1407" s="213" t="s">
        <v>81</v>
      </c>
      <c r="AV1407" s="14" t="s">
        <v>81</v>
      </c>
      <c r="AW1407" s="14" t="s">
        <v>32</v>
      </c>
      <c r="AX1407" s="14" t="s">
        <v>71</v>
      </c>
      <c r="AY1407" s="213" t="s">
        <v>181</v>
      </c>
    </row>
    <row r="1408" spans="2:51" s="15" customFormat="1" ht="12">
      <c r="B1408" s="214"/>
      <c r="C1408" s="215"/>
      <c r="D1408" s="194" t="s">
        <v>191</v>
      </c>
      <c r="E1408" s="216" t="s">
        <v>19</v>
      </c>
      <c r="F1408" s="217" t="s">
        <v>196</v>
      </c>
      <c r="G1408" s="215"/>
      <c r="H1408" s="218">
        <v>28.7</v>
      </c>
      <c r="I1408" s="219"/>
      <c r="J1408" s="215"/>
      <c r="K1408" s="215"/>
      <c r="L1408" s="220"/>
      <c r="M1408" s="221"/>
      <c r="N1408" s="222"/>
      <c r="O1408" s="222"/>
      <c r="P1408" s="222"/>
      <c r="Q1408" s="222"/>
      <c r="R1408" s="222"/>
      <c r="S1408" s="222"/>
      <c r="T1408" s="223"/>
      <c r="AT1408" s="224" t="s">
        <v>191</v>
      </c>
      <c r="AU1408" s="224" t="s">
        <v>81</v>
      </c>
      <c r="AV1408" s="15" t="s">
        <v>189</v>
      </c>
      <c r="AW1408" s="15" t="s">
        <v>32</v>
      </c>
      <c r="AX1408" s="15" t="s">
        <v>79</v>
      </c>
      <c r="AY1408" s="224" t="s">
        <v>181</v>
      </c>
    </row>
    <row r="1409" spans="1:65" s="2" customFormat="1" ht="44.25" customHeight="1">
      <c r="A1409" s="34"/>
      <c r="B1409" s="35"/>
      <c r="C1409" s="225" t="s">
        <v>1594</v>
      </c>
      <c r="D1409" s="225" t="s">
        <v>199</v>
      </c>
      <c r="E1409" s="226" t="s">
        <v>1595</v>
      </c>
      <c r="F1409" s="227" t="s">
        <v>1596</v>
      </c>
      <c r="G1409" s="228" t="s">
        <v>1294</v>
      </c>
      <c r="H1409" s="229">
        <v>32.3</v>
      </c>
      <c r="I1409" s="230"/>
      <c r="J1409" s="231">
        <f>ROUND(I1409*H1409,2)</f>
        <v>0</v>
      </c>
      <c r="K1409" s="227" t="s">
        <v>187</v>
      </c>
      <c r="L1409" s="39"/>
      <c r="M1409" s="232" t="s">
        <v>19</v>
      </c>
      <c r="N1409" s="233" t="s">
        <v>42</v>
      </c>
      <c r="O1409" s="64"/>
      <c r="P1409" s="188">
        <f>O1409*H1409</f>
        <v>0</v>
      </c>
      <c r="Q1409" s="188">
        <v>0</v>
      </c>
      <c r="R1409" s="188">
        <f>Q1409*H1409</f>
        <v>0</v>
      </c>
      <c r="S1409" s="188">
        <v>0</v>
      </c>
      <c r="T1409" s="189">
        <f>S1409*H1409</f>
        <v>0</v>
      </c>
      <c r="U1409" s="34"/>
      <c r="V1409" s="34"/>
      <c r="W1409" s="34"/>
      <c r="X1409" s="34"/>
      <c r="Y1409" s="34"/>
      <c r="Z1409" s="34"/>
      <c r="AA1409" s="34"/>
      <c r="AB1409" s="34"/>
      <c r="AC1409" s="34"/>
      <c r="AD1409" s="34"/>
      <c r="AE1409" s="34"/>
      <c r="AR1409" s="190" t="s">
        <v>189</v>
      </c>
      <c r="AT1409" s="190" t="s">
        <v>199</v>
      </c>
      <c r="AU1409" s="190" t="s">
        <v>81</v>
      </c>
      <c r="AY1409" s="17" t="s">
        <v>181</v>
      </c>
      <c r="BE1409" s="191">
        <f>IF(N1409="základní",J1409,0)</f>
        <v>0</v>
      </c>
      <c r="BF1409" s="191">
        <f>IF(N1409="snížená",J1409,0)</f>
        <v>0</v>
      </c>
      <c r="BG1409" s="191">
        <f>IF(N1409="zákl. přenesená",J1409,0)</f>
        <v>0</v>
      </c>
      <c r="BH1409" s="191">
        <f>IF(N1409="sníž. přenesená",J1409,0)</f>
        <v>0</v>
      </c>
      <c r="BI1409" s="191">
        <f>IF(N1409="nulová",J1409,0)</f>
        <v>0</v>
      </c>
      <c r="BJ1409" s="17" t="s">
        <v>79</v>
      </c>
      <c r="BK1409" s="191">
        <f>ROUND(I1409*H1409,2)</f>
        <v>0</v>
      </c>
      <c r="BL1409" s="17" t="s">
        <v>189</v>
      </c>
      <c r="BM1409" s="190" t="s">
        <v>1597</v>
      </c>
    </row>
    <row r="1410" spans="2:51" s="13" customFormat="1" ht="12">
      <c r="B1410" s="192"/>
      <c r="C1410" s="193"/>
      <c r="D1410" s="194" t="s">
        <v>191</v>
      </c>
      <c r="E1410" s="195" t="s">
        <v>19</v>
      </c>
      <c r="F1410" s="196" t="s">
        <v>1577</v>
      </c>
      <c r="G1410" s="193"/>
      <c r="H1410" s="195" t="s">
        <v>19</v>
      </c>
      <c r="I1410" s="197"/>
      <c r="J1410" s="193"/>
      <c r="K1410" s="193"/>
      <c r="L1410" s="198"/>
      <c r="M1410" s="199"/>
      <c r="N1410" s="200"/>
      <c r="O1410" s="200"/>
      <c r="P1410" s="200"/>
      <c r="Q1410" s="200"/>
      <c r="R1410" s="200"/>
      <c r="S1410" s="200"/>
      <c r="T1410" s="201"/>
      <c r="AT1410" s="202" t="s">
        <v>191</v>
      </c>
      <c r="AU1410" s="202" t="s">
        <v>81</v>
      </c>
      <c r="AV1410" s="13" t="s">
        <v>79</v>
      </c>
      <c r="AW1410" s="13" t="s">
        <v>32</v>
      </c>
      <c r="AX1410" s="13" t="s">
        <v>71</v>
      </c>
      <c r="AY1410" s="202" t="s">
        <v>181</v>
      </c>
    </row>
    <row r="1411" spans="2:51" s="13" customFormat="1" ht="12">
      <c r="B1411" s="192"/>
      <c r="C1411" s="193"/>
      <c r="D1411" s="194" t="s">
        <v>191</v>
      </c>
      <c r="E1411" s="195" t="s">
        <v>19</v>
      </c>
      <c r="F1411" s="196" t="s">
        <v>1592</v>
      </c>
      <c r="G1411" s="193"/>
      <c r="H1411" s="195" t="s">
        <v>19</v>
      </c>
      <c r="I1411" s="197"/>
      <c r="J1411" s="193"/>
      <c r="K1411" s="193"/>
      <c r="L1411" s="198"/>
      <c r="M1411" s="199"/>
      <c r="N1411" s="200"/>
      <c r="O1411" s="200"/>
      <c r="P1411" s="200"/>
      <c r="Q1411" s="200"/>
      <c r="R1411" s="200"/>
      <c r="S1411" s="200"/>
      <c r="T1411" s="201"/>
      <c r="AT1411" s="202" t="s">
        <v>191</v>
      </c>
      <c r="AU1411" s="202" t="s">
        <v>81</v>
      </c>
      <c r="AV1411" s="13" t="s">
        <v>79</v>
      </c>
      <c r="AW1411" s="13" t="s">
        <v>32</v>
      </c>
      <c r="AX1411" s="13" t="s">
        <v>71</v>
      </c>
      <c r="AY1411" s="202" t="s">
        <v>181</v>
      </c>
    </row>
    <row r="1412" spans="2:51" s="14" customFormat="1" ht="12">
      <c r="B1412" s="203"/>
      <c r="C1412" s="204"/>
      <c r="D1412" s="194" t="s">
        <v>191</v>
      </c>
      <c r="E1412" s="205" t="s">
        <v>19</v>
      </c>
      <c r="F1412" s="206" t="s">
        <v>1598</v>
      </c>
      <c r="G1412" s="204"/>
      <c r="H1412" s="207">
        <v>6.8</v>
      </c>
      <c r="I1412" s="208"/>
      <c r="J1412" s="204"/>
      <c r="K1412" s="204"/>
      <c r="L1412" s="209"/>
      <c r="M1412" s="210"/>
      <c r="N1412" s="211"/>
      <c r="O1412" s="211"/>
      <c r="P1412" s="211"/>
      <c r="Q1412" s="211"/>
      <c r="R1412" s="211"/>
      <c r="S1412" s="211"/>
      <c r="T1412" s="212"/>
      <c r="AT1412" s="213" t="s">
        <v>191</v>
      </c>
      <c r="AU1412" s="213" t="s">
        <v>81</v>
      </c>
      <c r="AV1412" s="14" t="s">
        <v>81</v>
      </c>
      <c r="AW1412" s="14" t="s">
        <v>32</v>
      </c>
      <c r="AX1412" s="14" t="s">
        <v>71</v>
      </c>
      <c r="AY1412" s="213" t="s">
        <v>181</v>
      </c>
    </row>
    <row r="1413" spans="2:51" s="13" customFormat="1" ht="12">
      <c r="B1413" s="192"/>
      <c r="C1413" s="193"/>
      <c r="D1413" s="194" t="s">
        <v>191</v>
      </c>
      <c r="E1413" s="195" t="s">
        <v>19</v>
      </c>
      <c r="F1413" s="196" t="s">
        <v>1593</v>
      </c>
      <c r="G1413" s="193"/>
      <c r="H1413" s="195" t="s">
        <v>19</v>
      </c>
      <c r="I1413" s="197"/>
      <c r="J1413" s="193"/>
      <c r="K1413" s="193"/>
      <c r="L1413" s="198"/>
      <c r="M1413" s="199"/>
      <c r="N1413" s="200"/>
      <c r="O1413" s="200"/>
      <c r="P1413" s="200"/>
      <c r="Q1413" s="200"/>
      <c r="R1413" s="200"/>
      <c r="S1413" s="200"/>
      <c r="T1413" s="201"/>
      <c r="AT1413" s="202" t="s">
        <v>191</v>
      </c>
      <c r="AU1413" s="202" t="s">
        <v>81</v>
      </c>
      <c r="AV1413" s="13" t="s">
        <v>79</v>
      </c>
      <c r="AW1413" s="13" t="s">
        <v>32</v>
      </c>
      <c r="AX1413" s="13" t="s">
        <v>71</v>
      </c>
      <c r="AY1413" s="202" t="s">
        <v>181</v>
      </c>
    </row>
    <row r="1414" spans="2:51" s="14" customFormat="1" ht="12">
      <c r="B1414" s="203"/>
      <c r="C1414" s="204"/>
      <c r="D1414" s="194" t="s">
        <v>191</v>
      </c>
      <c r="E1414" s="205" t="s">
        <v>19</v>
      </c>
      <c r="F1414" s="206" t="s">
        <v>225</v>
      </c>
      <c r="G1414" s="204"/>
      <c r="H1414" s="207">
        <v>6</v>
      </c>
      <c r="I1414" s="208"/>
      <c r="J1414" s="204"/>
      <c r="K1414" s="204"/>
      <c r="L1414" s="209"/>
      <c r="M1414" s="210"/>
      <c r="N1414" s="211"/>
      <c r="O1414" s="211"/>
      <c r="P1414" s="211"/>
      <c r="Q1414" s="211"/>
      <c r="R1414" s="211"/>
      <c r="S1414" s="211"/>
      <c r="T1414" s="212"/>
      <c r="AT1414" s="213" t="s">
        <v>191</v>
      </c>
      <c r="AU1414" s="213" t="s">
        <v>81</v>
      </c>
      <c r="AV1414" s="14" t="s">
        <v>81</v>
      </c>
      <c r="AW1414" s="14" t="s">
        <v>32</v>
      </c>
      <c r="AX1414" s="14" t="s">
        <v>71</v>
      </c>
      <c r="AY1414" s="213" t="s">
        <v>181</v>
      </c>
    </row>
    <row r="1415" spans="2:51" s="13" customFormat="1" ht="12">
      <c r="B1415" s="192"/>
      <c r="C1415" s="193"/>
      <c r="D1415" s="194" t="s">
        <v>191</v>
      </c>
      <c r="E1415" s="195" t="s">
        <v>19</v>
      </c>
      <c r="F1415" s="196" t="s">
        <v>1582</v>
      </c>
      <c r="G1415" s="193"/>
      <c r="H1415" s="195" t="s">
        <v>19</v>
      </c>
      <c r="I1415" s="197"/>
      <c r="J1415" s="193"/>
      <c r="K1415" s="193"/>
      <c r="L1415" s="198"/>
      <c r="M1415" s="199"/>
      <c r="N1415" s="200"/>
      <c r="O1415" s="200"/>
      <c r="P1415" s="200"/>
      <c r="Q1415" s="200"/>
      <c r="R1415" s="200"/>
      <c r="S1415" s="200"/>
      <c r="T1415" s="201"/>
      <c r="AT1415" s="202" t="s">
        <v>191</v>
      </c>
      <c r="AU1415" s="202" t="s">
        <v>81</v>
      </c>
      <c r="AV1415" s="13" t="s">
        <v>79</v>
      </c>
      <c r="AW1415" s="13" t="s">
        <v>32</v>
      </c>
      <c r="AX1415" s="13" t="s">
        <v>71</v>
      </c>
      <c r="AY1415" s="202" t="s">
        <v>181</v>
      </c>
    </row>
    <row r="1416" spans="2:51" s="14" customFormat="1" ht="12">
      <c r="B1416" s="203"/>
      <c r="C1416" s="204"/>
      <c r="D1416" s="194" t="s">
        <v>191</v>
      </c>
      <c r="E1416" s="205" t="s">
        <v>19</v>
      </c>
      <c r="F1416" s="206" t="s">
        <v>225</v>
      </c>
      <c r="G1416" s="204"/>
      <c r="H1416" s="207">
        <v>6</v>
      </c>
      <c r="I1416" s="208"/>
      <c r="J1416" s="204"/>
      <c r="K1416" s="204"/>
      <c r="L1416" s="209"/>
      <c r="M1416" s="210"/>
      <c r="N1416" s="211"/>
      <c r="O1416" s="211"/>
      <c r="P1416" s="211"/>
      <c r="Q1416" s="211"/>
      <c r="R1416" s="211"/>
      <c r="S1416" s="211"/>
      <c r="T1416" s="212"/>
      <c r="AT1416" s="213" t="s">
        <v>191</v>
      </c>
      <c r="AU1416" s="213" t="s">
        <v>81</v>
      </c>
      <c r="AV1416" s="14" t="s">
        <v>81</v>
      </c>
      <c r="AW1416" s="14" t="s">
        <v>32</v>
      </c>
      <c r="AX1416" s="14" t="s">
        <v>71</v>
      </c>
      <c r="AY1416" s="213" t="s">
        <v>181</v>
      </c>
    </row>
    <row r="1417" spans="2:51" s="13" customFormat="1" ht="12">
      <c r="B1417" s="192"/>
      <c r="C1417" s="193"/>
      <c r="D1417" s="194" t="s">
        <v>191</v>
      </c>
      <c r="E1417" s="195" t="s">
        <v>19</v>
      </c>
      <c r="F1417" s="196" t="s">
        <v>1584</v>
      </c>
      <c r="G1417" s="193"/>
      <c r="H1417" s="195" t="s">
        <v>19</v>
      </c>
      <c r="I1417" s="197"/>
      <c r="J1417" s="193"/>
      <c r="K1417" s="193"/>
      <c r="L1417" s="198"/>
      <c r="M1417" s="199"/>
      <c r="N1417" s="200"/>
      <c r="O1417" s="200"/>
      <c r="P1417" s="200"/>
      <c r="Q1417" s="200"/>
      <c r="R1417" s="200"/>
      <c r="S1417" s="200"/>
      <c r="T1417" s="201"/>
      <c r="AT1417" s="202" t="s">
        <v>191</v>
      </c>
      <c r="AU1417" s="202" t="s">
        <v>81</v>
      </c>
      <c r="AV1417" s="13" t="s">
        <v>79</v>
      </c>
      <c r="AW1417" s="13" t="s">
        <v>32</v>
      </c>
      <c r="AX1417" s="13" t="s">
        <v>71</v>
      </c>
      <c r="AY1417" s="202" t="s">
        <v>181</v>
      </c>
    </row>
    <row r="1418" spans="2:51" s="14" customFormat="1" ht="12">
      <c r="B1418" s="203"/>
      <c r="C1418" s="204"/>
      <c r="D1418" s="194" t="s">
        <v>191</v>
      </c>
      <c r="E1418" s="205" t="s">
        <v>19</v>
      </c>
      <c r="F1418" s="206" t="s">
        <v>225</v>
      </c>
      <c r="G1418" s="204"/>
      <c r="H1418" s="207">
        <v>6</v>
      </c>
      <c r="I1418" s="208"/>
      <c r="J1418" s="204"/>
      <c r="K1418" s="204"/>
      <c r="L1418" s="209"/>
      <c r="M1418" s="210"/>
      <c r="N1418" s="211"/>
      <c r="O1418" s="211"/>
      <c r="P1418" s="211"/>
      <c r="Q1418" s="211"/>
      <c r="R1418" s="211"/>
      <c r="S1418" s="211"/>
      <c r="T1418" s="212"/>
      <c r="AT1418" s="213" t="s">
        <v>191</v>
      </c>
      <c r="AU1418" s="213" t="s">
        <v>81</v>
      </c>
      <c r="AV1418" s="14" t="s">
        <v>81</v>
      </c>
      <c r="AW1418" s="14" t="s">
        <v>32</v>
      </c>
      <c r="AX1418" s="14" t="s">
        <v>71</v>
      </c>
      <c r="AY1418" s="213" t="s">
        <v>181</v>
      </c>
    </row>
    <row r="1419" spans="2:51" s="13" customFormat="1" ht="12">
      <c r="B1419" s="192"/>
      <c r="C1419" s="193"/>
      <c r="D1419" s="194" t="s">
        <v>191</v>
      </c>
      <c r="E1419" s="195" t="s">
        <v>19</v>
      </c>
      <c r="F1419" s="196" t="s">
        <v>1599</v>
      </c>
      <c r="G1419" s="193"/>
      <c r="H1419" s="195" t="s">
        <v>19</v>
      </c>
      <c r="I1419" s="197"/>
      <c r="J1419" s="193"/>
      <c r="K1419" s="193"/>
      <c r="L1419" s="198"/>
      <c r="M1419" s="199"/>
      <c r="N1419" s="200"/>
      <c r="O1419" s="200"/>
      <c r="P1419" s="200"/>
      <c r="Q1419" s="200"/>
      <c r="R1419" s="200"/>
      <c r="S1419" s="200"/>
      <c r="T1419" s="201"/>
      <c r="AT1419" s="202" t="s">
        <v>191</v>
      </c>
      <c r="AU1419" s="202" t="s">
        <v>81</v>
      </c>
      <c r="AV1419" s="13" t="s">
        <v>79</v>
      </c>
      <c r="AW1419" s="13" t="s">
        <v>32</v>
      </c>
      <c r="AX1419" s="13" t="s">
        <v>71</v>
      </c>
      <c r="AY1419" s="202" t="s">
        <v>181</v>
      </c>
    </row>
    <row r="1420" spans="2:51" s="14" customFormat="1" ht="12">
      <c r="B1420" s="203"/>
      <c r="C1420" s="204"/>
      <c r="D1420" s="194" t="s">
        <v>191</v>
      </c>
      <c r="E1420" s="205" t="s">
        <v>19</v>
      </c>
      <c r="F1420" s="206" t="s">
        <v>1600</v>
      </c>
      <c r="G1420" s="204"/>
      <c r="H1420" s="207">
        <v>7.5</v>
      </c>
      <c r="I1420" s="208"/>
      <c r="J1420" s="204"/>
      <c r="K1420" s="204"/>
      <c r="L1420" s="209"/>
      <c r="M1420" s="210"/>
      <c r="N1420" s="211"/>
      <c r="O1420" s="211"/>
      <c r="P1420" s="211"/>
      <c r="Q1420" s="211"/>
      <c r="R1420" s="211"/>
      <c r="S1420" s="211"/>
      <c r="T1420" s="212"/>
      <c r="AT1420" s="213" t="s">
        <v>191</v>
      </c>
      <c r="AU1420" s="213" t="s">
        <v>81</v>
      </c>
      <c r="AV1420" s="14" t="s">
        <v>81</v>
      </c>
      <c r="AW1420" s="14" t="s">
        <v>32</v>
      </c>
      <c r="AX1420" s="14" t="s">
        <v>71</v>
      </c>
      <c r="AY1420" s="213" t="s">
        <v>181</v>
      </c>
    </row>
    <row r="1421" spans="2:51" s="15" customFormat="1" ht="12">
      <c r="B1421" s="214"/>
      <c r="C1421" s="215"/>
      <c r="D1421" s="194" t="s">
        <v>191</v>
      </c>
      <c r="E1421" s="216" t="s">
        <v>19</v>
      </c>
      <c r="F1421" s="217" t="s">
        <v>196</v>
      </c>
      <c r="G1421" s="215"/>
      <c r="H1421" s="218">
        <v>32.3</v>
      </c>
      <c r="I1421" s="219"/>
      <c r="J1421" s="215"/>
      <c r="K1421" s="215"/>
      <c r="L1421" s="220"/>
      <c r="M1421" s="221"/>
      <c r="N1421" s="222"/>
      <c r="O1421" s="222"/>
      <c r="P1421" s="222"/>
      <c r="Q1421" s="222"/>
      <c r="R1421" s="222"/>
      <c r="S1421" s="222"/>
      <c r="T1421" s="223"/>
      <c r="AT1421" s="224" t="s">
        <v>191</v>
      </c>
      <c r="AU1421" s="224" t="s">
        <v>81</v>
      </c>
      <c r="AV1421" s="15" t="s">
        <v>189</v>
      </c>
      <c r="AW1421" s="15" t="s">
        <v>32</v>
      </c>
      <c r="AX1421" s="15" t="s">
        <v>79</v>
      </c>
      <c r="AY1421" s="224" t="s">
        <v>181</v>
      </c>
    </row>
    <row r="1422" spans="1:65" s="2" customFormat="1" ht="55.5" customHeight="1">
      <c r="A1422" s="34"/>
      <c r="B1422" s="35"/>
      <c r="C1422" s="225" t="s">
        <v>1340</v>
      </c>
      <c r="D1422" s="225" t="s">
        <v>199</v>
      </c>
      <c r="E1422" s="226" t="s">
        <v>1601</v>
      </c>
      <c r="F1422" s="227" t="s">
        <v>1602</v>
      </c>
      <c r="G1422" s="228" t="s">
        <v>1294</v>
      </c>
      <c r="H1422" s="229">
        <v>32.3</v>
      </c>
      <c r="I1422" s="230"/>
      <c r="J1422" s="231">
        <f>ROUND(I1422*H1422,2)</f>
        <v>0</v>
      </c>
      <c r="K1422" s="227" t="s">
        <v>187</v>
      </c>
      <c r="L1422" s="39"/>
      <c r="M1422" s="232" t="s">
        <v>19</v>
      </c>
      <c r="N1422" s="233" t="s">
        <v>42</v>
      </c>
      <c r="O1422" s="64"/>
      <c r="P1422" s="188">
        <f>O1422*H1422</f>
        <v>0</v>
      </c>
      <c r="Q1422" s="188">
        <v>0</v>
      </c>
      <c r="R1422" s="188">
        <f>Q1422*H1422</f>
        <v>0</v>
      </c>
      <c r="S1422" s="188">
        <v>0</v>
      </c>
      <c r="T1422" s="189">
        <f>S1422*H1422</f>
        <v>0</v>
      </c>
      <c r="U1422" s="34"/>
      <c r="V1422" s="34"/>
      <c r="W1422" s="34"/>
      <c r="X1422" s="34"/>
      <c r="Y1422" s="34"/>
      <c r="Z1422" s="34"/>
      <c r="AA1422" s="34"/>
      <c r="AB1422" s="34"/>
      <c r="AC1422" s="34"/>
      <c r="AD1422" s="34"/>
      <c r="AE1422" s="34"/>
      <c r="AR1422" s="190" t="s">
        <v>189</v>
      </c>
      <c r="AT1422" s="190" t="s">
        <v>199</v>
      </c>
      <c r="AU1422" s="190" t="s">
        <v>81</v>
      </c>
      <c r="AY1422" s="17" t="s">
        <v>181</v>
      </c>
      <c r="BE1422" s="191">
        <f>IF(N1422="základní",J1422,0)</f>
        <v>0</v>
      </c>
      <c r="BF1422" s="191">
        <f>IF(N1422="snížená",J1422,0)</f>
        <v>0</v>
      </c>
      <c r="BG1422" s="191">
        <f>IF(N1422="zákl. přenesená",J1422,0)</f>
        <v>0</v>
      </c>
      <c r="BH1422" s="191">
        <f>IF(N1422="sníž. přenesená",J1422,0)</f>
        <v>0</v>
      </c>
      <c r="BI1422" s="191">
        <f>IF(N1422="nulová",J1422,0)</f>
        <v>0</v>
      </c>
      <c r="BJ1422" s="17" t="s">
        <v>79</v>
      </c>
      <c r="BK1422" s="191">
        <f>ROUND(I1422*H1422,2)</f>
        <v>0</v>
      </c>
      <c r="BL1422" s="17" t="s">
        <v>189</v>
      </c>
      <c r="BM1422" s="190" t="s">
        <v>1603</v>
      </c>
    </row>
    <row r="1423" spans="2:51" s="13" customFormat="1" ht="12">
      <c r="B1423" s="192"/>
      <c r="C1423" s="193"/>
      <c r="D1423" s="194" t="s">
        <v>191</v>
      </c>
      <c r="E1423" s="195" t="s">
        <v>19</v>
      </c>
      <c r="F1423" s="196" t="s">
        <v>1577</v>
      </c>
      <c r="G1423" s="193"/>
      <c r="H1423" s="195" t="s">
        <v>19</v>
      </c>
      <c r="I1423" s="197"/>
      <c r="J1423" s="193"/>
      <c r="K1423" s="193"/>
      <c r="L1423" s="198"/>
      <c r="M1423" s="199"/>
      <c r="N1423" s="200"/>
      <c r="O1423" s="200"/>
      <c r="P1423" s="200"/>
      <c r="Q1423" s="200"/>
      <c r="R1423" s="200"/>
      <c r="S1423" s="200"/>
      <c r="T1423" s="201"/>
      <c r="AT1423" s="202" t="s">
        <v>191</v>
      </c>
      <c r="AU1423" s="202" t="s">
        <v>81</v>
      </c>
      <c r="AV1423" s="13" t="s">
        <v>79</v>
      </c>
      <c r="AW1423" s="13" t="s">
        <v>32</v>
      </c>
      <c r="AX1423" s="13" t="s">
        <v>71</v>
      </c>
      <c r="AY1423" s="202" t="s">
        <v>181</v>
      </c>
    </row>
    <row r="1424" spans="2:51" s="13" customFormat="1" ht="12">
      <c r="B1424" s="192"/>
      <c r="C1424" s="193"/>
      <c r="D1424" s="194" t="s">
        <v>191</v>
      </c>
      <c r="E1424" s="195" t="s">
        <v>19</v>
      </c>
      <c r="F1424" s="196" t="s">
        <v>1592</v>
      </c>
      <c r="G1424" s="193"/>
      <c r="H1424" s="195" t="s">
        <v>19</v>
      </c>
      <c r="I1424" s="197"/>
      <c r="J1424" s="193"/>
      <c r="K1424" s="193"/>
      <c r="L1424" s="198"/>
      <c r="M1424" s="199"/>
      <c r="N1424" s="200"/>
      <c r="O1424" s="200"/>
      <c r="P1424" s="200"/>
      <c r="Q1424" s="200"/>
      <c r="R1424" s="200"/>
      <c r="S1424" s="200"/>
      <c r="T1424" s="201"/>
      <c r="AT1424" s="202" t="s">
        <v>191</v>
      </c>
      <c r="AU1424" s="202" t="s">
        <v>81</v>
      </c>
      <c r="AV1424" s="13" t="s">
        <v>79</v>
      </c>
      <c r="AW1424" s="13" t="s">
        <v>32</v>
      </c>
      <c r="AX1424" s="13" t="s">
        <v>71</v>
      </c>
      <c r="AY1424" s="202" t="s">
        <v>181</v>
      </c>
    </row>
    <row r="1425" spans="2:51" s="14" customFormat="1" ht="12">
      <c r="B1425" s="203"/>
      <c r="C1425" s="204"/>
      <c r="D1425" s="194" t="s">
        <v>191</v>
      </c>
      <c r="E1425" s="205" t="s">
        <v>19</v>
      </c>
      <c r="F1425" s="206" t="s">
        <v>1598</v>
      </c>
      <c r="G1425" s="204"/>
      <c r="H1425" s="207">
        <v>6.8</v>
      </c>
      <c r="I1425" s="208"/>
      <c r="J1425" s="204"/>
      <c r="K1425" s="204"/>
      <c r="L1425" s="209"/>
      <c r="M1425" s="210"/>
      <c r="N1425" s="211"/>
      <c r="O1425" s="211"/>
      <c r="P1425" s="211"/>
      <c r="Q1425" s="211"/>
      <c r="R1425" s="211"/>
      <c r="S1425" s="211"/>
      <c r="T1425" s="212"/>
      <c r="AT1425" s="213" t="s">
        <v>191</v>
      </c>
      <c r="AU1425" s="213" t="s">
        <v>81</v>
      </c>
      <c r="AV1425" s="14" t="s">
        <v>81</v>
      </c>
      <c r="AW1425" s="14" t="s">
        <v>32</v>
      </c>
      <c r="AX1425" s="14" t="s">
        <v>71</v>
      </c>
      <c r="AY1425" s="213" t="s">
        <v>181</v>
      </c>
    </row>
    <row r="1426" spans="2:51" s="13" customFormat="1" ht="12">
      <c r="B1426" s="192"/>
      <c r="C1426" s="193"/>
      <c r="D1426" s="194" t="s">
        <v>191</v>
      </c>
      <c r="E1426" s="195" t="s">
        <v>19</v>
      </c>
      <c r="F1426" s="196" t="s">
        <v>1593</v>
      </c>
      <c r="G1426" s="193"/>
      <c r="H1426" s="195" t="s">
        <v>19</v>
      </c>
      <c r="I1426" s="197"/>
      <c r="J1426" s="193"/>
      <c r="K1426" s="193"/>
      <c r="L1426" s="198"/>
      <c r="M1426" s="199"/>
      <c r="N1426" s="200"/>
      <c r="O1426" s="200"/>
      <c r="P1426" s="200"/>
      <c r="Q1426" s="200"/>
      <c r="R1426" s="200"/>
      <c r="S1426" s="200"/>
      <c r="T1426" s="201"/>
      <c r="AT1426" s="202" t="s">
        <v>191</v>
      </c>
      <c r="AU1426" s="202" t="s">
        <v>81</v>
      </c>
      <c r="AV1426" s="13" t="s">
        <v>79</v>
      </c>
      <c r="AW1426" s="13" t="s">
        <v>32</v>
      </c>
      <c r="AX1426" s="13" t="s">
        <v>71</v>
      </c>
      <c r="AY1426" s="202" t="s">
        <v>181</v>
      </c>
    </row>
    <row r="1427" spans="2:51" s="14" customFormat="1" ht="12">
      <c r="B1427" s="203"/>
      <c r="C1427" s="204"/>
      <c r="D1427" s="194" t="s">
        <v>191</v>
      </c>
      <c r="E1427" s="205" t="s">
        <v>19</v>
      </c>
      <c r="F1427" s="206" t="s">
        <v>225</v>
      </c>
      <c r="G1427" s="204"/>
      <c r="H1427" s="207">
        <v>6</v>
      </c>
      <c r="I1427" s="208"/>
      <c r="J1427" s="204"/>
      <c r="K1427" s="204"/>
      <c r="L1427" s="209"/>
      <c r="M1427" s="210"/>
      <c r="N1427" s="211"/>
      <c r="O1427" s="211"/>
      <c r="P1427" s="211"/>
      <c r="Q1427" s="211"/>
      <c r="R1427" s="211"/>
      <c r="S1427" s="211"/>
      <c r="T1427" s="212"/>
      <c r="AT1427" s="213" t="s">
        <v>191</v>
      </c>
      <c r="AU1427" s="213" t="s">
        <v>81</v>
      </c>
      <c r="AV1427" s="14" t="s">
        <v>81</v>
      </c>
      <c r="AW1427" s="14" t="s">
        <v>32</v>
      </c>
      <c r="AX1427" s="14" t="s">
        <v>71</v>
      </c>
      <c r="AY1427" s="213" t="s">
        <v>181</v>
      </c>
    </row>
    <row r="1428" spans="2:51" s="13" customFormat="1" ht="12">
      <c r="B1428" s="192"/>
      <c r="C1428" s="193"/>
      <c r="D1428" s="194" t="s">
        <v>191</v>
      </c>
      <c r="E1428" s="195" t="s">
        <v>19</v>
      </c>
      <c r="F1428" s="196" t="s">
        <v>1582</v>
      </c>
      <c r="G1428" s="193"/>
      <c r="H1428" s="195" t="s">
        <v>19</v>
      </c>
      <c r="I1428" s="197"/>
      <c r="J1428" s="193"/>
      <c r="K1428" s="193"/>
      <c r="L1428" s="198"/>
      <c r="M1428" s="199"/>
      <c r="N1428" s="200"/>
      <c r="O1428" s="200"/>
      <c r="P1428" s="200"/>
      <c r="Q1428" s="200"/>
      <c r="R1428" s="200"/>
      <c r="S1428" s="200"/>
      <c r="T1428" s="201"/>
      <c r="AT1428" s="202" t="s">
        <v>191</v>
      </c>
      <c r="AU1428" s="202" t="s">
        <v>81</v>
      </c>
      <c r="AV1428" s="13" t="s">
        <v>79</v>
      </c>
      <c r="AW1428" s="13" t="s">
        <v>32</v>
      </c>
      <c r="AX1428" s="13" t="s">
        <v>71</v>
      </c>
      <c r="AY1428" s="202" t="s">
        <v>181</v>
      </c>
    </row>
    <row r="1429" spans="2:51" s="14" customFormat="1" ht="12">
      <c r="B1429" s="203"/>
      <c r="C1429" s="204"/>
      <c r="D1429" s="194" t="s">
        <v>191</v>
      </c>
      <c r="E1429" s="205" t="s">
        <v>19</v>
      </c>
      <c r="F1429" s="206" t="s">
        <v>225</v>
      </c>
      <c r="G1429" s="204"/>
      <c r="H1429" s="207">
        <v>6</v>
      </c>
      <c r="I1429" s="208"/>
      <c r="J1429" s="204"/>
      <c r="K1429" s="204"/>
      <c r="L1429" s="209"/>
      <c r="M1429" s="210"/>
      <c r="N1429" s="211"/>
      <c r="O1429" s="211"/>
      <c r="P1429" s="211"/>
      <c r="Q1429" s="211"/>
      <c r="R1429" s="211"/>
      <c r="S1429" s="211"/>
      <c r="T1429" s="212"/>
      <c r="AT1429" s="213" t="s">
        <v>191</v>
      </c>
      <c r="AU1429" s="213" t="s">
        <v>81</v>
      </c>
      <c r="AV1429" s="14" t="s">
        <v>81</v>
      </c>
      <c r="AW1429" s="14" t="s">
        <v>32</v>
      </c>
      <c r="AX1429" s="14" t="s">
        <v>71</v>
      </c>
      <c r="AY1429" s="213" t="s">
        <v>181</v>
      </c>
    </row>
    <row r="1430" spans="2:51" s="13" customFormat="1" ht="12">
      <c r="B1430" s="192"/>
      <c r="C1430" s="193"/>
      <c r="D1430" s="194" t="s">
        <v>191</v>
      </c>
      <c r="E1430" s="195" t="s">
        <v>19</v>
      </c>
      <c r="F1430" s="196" t="s">
        <v>1584</v>
      </c>
      <c r="G1430" s="193"/>
      <c r="H1430" s="195" t="s">
        <v>19</v>
      </c>
      <c r="I1430" s="197"/>
      <c r="J1430" s="193"/>
      <c r="K1430" s="193"/>
      <c r="L1430" s="198"/>
      <c r="M1430" s="199"/>
      <c r="N1430" s="200"/>
      <c r="O1430" s="200"/>
      <c r="P1430" s="200"/>
      <c r="Q1430" s="200"/>
      <c r="R1430" s="200"/>
      <c r="S1430" s="200"/>
      <c r="T1430" s="201"/>
      <c r="AT1430" s="202" t="s">
        <v>191</v>
      </c>
      <c r="AU1430" s="202" t="s">
        <v>81</v>
      </c>
      <c r="AV1430" s="13" t="s">
        <v>79</v>
      </c>
      <c r="AW1430" s="13" t="s">
        <v>32</v>
      </c>
      <c r="AX1430" s="13" t="s">
        <v>71</v>
      </c>
      <c r="AY1430" s="202" t="s">
        <v>181</v>
      </c>
    </row>
    <row r="1431" spans="2:51" s="14" customFormat="1" ht="12">
      <c r="B1431" s="203"/>
      <c r="C1431" s="204"/>
      <c r="D1431" s="194" t="s">
        <v>191</v>
      </c>
      <c r="E1431" s="205" t="s">
        <v>19</v>
      </c>
      <c r="F1431" s="206" t="s">
        <v>225</v>
      </c>
      <c r="G1431" s="204"/>
      <c r="H1431" s="207">
        <v>6</v>
      </c>
      <c r="I1431" s="208"/>
      <c r="J1431" s="204"/>
      <c r="K1431" s="204"/>
      <c r="L1431" s="209"/>
      <c r="M1431" s="210"/>
      <c r="N1431" s="211"/>
      <c r="O1431" s="211"/>
      <c r="P1431" s="211"/>
      <c r="Q1431" s="211"/>
      <c r="R1431" s="211"/>
      <c r="S1431" s="211"/>
      <c r="T1431" s="212"/>
      <c r="AT1431" s="213" t="s">
        <v>191</v>
      </c>
      <c r="AU1431" s="213" t="s">
        <v>81</v>
      </c>
      <c r="AV1431" s="14" t="s">
        <v>81</v>
      </c>
      <c r="AW1431" s="14" t="s">
        <v>32</v>
      </c>
      <c r="AX1431" s="14" t="s">
        <v>71</v>
      </c>
      <c r="AY1431" s="213" t="s">
        <v>181</v>
      </c>
    </row>
    <row r="1432" spans="2:51" s="13" customFormat="1" ht="12">
      <c r="B1432" s="192"/>
      <c r="C1432" s="193"/>
      <c r="D1432" s="194" t="s">
        <v>191</v>
      </c>
      <c r="E1432" s="195" t="s">
        <v>19</v>
      </c>
      <c r="F1432" s="196" t="s">
        <v>1599</v>
      </c>
      <c r="G1432" s="193"/>
      <c r="H1432" s="195" t="s">
        <v>19</v>
      </c>
      <c r="I1432" s="197"/>
      <c r="J1432" s="193"/>
      <c r="K1432" s="193"/>
      <c r="L1432" s="198"/>
      <c r="M1432" s="199"/>
      <c r="N1432" s="200"/>
      <c r="O1432" s="200"/>
      <c r="P1432" s="200"/>
      <c r="Q1432" s="200"/>
      <c r="R1432" s="200"/>
      <c r="S1432" s="200"/>
      <c r="T1432" s="201"/>
      <c r="AT1432" s="202" t="s">
        <v>191</v>
      </c>
      <c r="AU1432" s="202" t="s">
        <v>81</v>
      </c>
      <c r="AV1432" s="13" t="s">
        <v>79</v>
      </c>
      <c r="AW1432" s="13" t="s">
        <v>32</v>
      </c>
      <c r="AX1432" s="13" t="s">
        <v>71</v>
      </c>
      <c r="AY1432" s="202" t="s">
        <v>181</v>
      </c>
    </row>
    <row r="1433" spans="2:51" s="14" customFormat="1" ht="12">
      <c r="B1433" s="203"/>
      <c r="C1433" s="204"/>
      <c r="D1433" s="194" t="s">
        <v>191</v>
      </c>
      <c r="E1433" s="205" t="s">
        <v>19</v>
      </c>
      <c r="F1433" s="206" t="s">
        <v>1600</v>
      </c>
      <c r="G1433" s="204"/>
      <c r="H1433" s="207">
        <v>7.5</v>
      </c>
      <c r="I1433" s="208"/>
      <c r="J1433" s="204"/>
      <c r="K1433" s="204"/>
      <c r="L1433" s="209"/>
      <c r="M1433" s="210"/>
      <c r="N1433" s="211"/>
      <c r="O1433" s="211"/>
      <c r="P1433" s="211"/>
      <c r="Q1433" s="211"/>
      <c r="R1433" s="211"/>
      <c r="S1433" s="211"/>
      <c r="T1433" s="212"/>
      <c r="AT1433" s="213" t="s">
        <v>191</v>
      </c>
      <c r="AU1433" s="213" t="s">
        <v>81</v>
      </c>
      <c r="AV1433" s="14" t="s">
        <v>81</v>
      </c>
      <c r="AW1433" s="14" t="s">
        <v>32</v>
      </c>
      <c r="AX1433" s="14" t="s">
        <v>71</v>
      </c>
      <c r="AY1433" s="213" t="s">
        <v>181</v>
      </c>
    </row>
    <row r="1434" spans="2:51" s="15" customFormat="1" ht="12">
      <c r="B1434" s="214"/>
      <c r="C1434" s="215"/>
      <c r="D1434" s="194" t="s">
        <v>191</v>
      </c>
      <c r="E1434" s="216" t="s">
        <v>19</v>
      </c>
      <c r="F1434" s="217" t="s">
        <v>196</v>
      </c>
      <c r="G1434" s="215"/>
      <c r="H1434" s="218">
        <v>32.3</v>
      </c>
      <c r="I1434" s="219"/>
      <c r="J1434" s="215"/>
      <c r="K1434" s="215"/>
      <c r="L1434" s="220"/>
      <c r="M1434" s="221"/>
      <c r="N1434" s="222"/>
      <c r="O1434" s="222"/>
      <c r="P1434" s="222"/>
      <c r="Q1434" s="222"/>
      <c r="R1434" s="222"/>
      <c r="S1434" s="222"/>
      <c r="T1434" s="223"/>
      <c r="AT1434" s="224" t="s">
        <v>191</v>
      </c>
      <c r="AU1434" s="224" t="s">
        <v>81</v>
      </c>
      <c r="AV1434" s="15" t="s">
        <v>189</v>
      </c>
      <c r="AW1434" s="15" t="s">
        <v>32</v>
      </c>
      <c r="AX1434" s="15" t="s">
        <v>79</v>
      </c>
      <c r="AY1434" s="224" t="s">
        <v>181</v>
      </c>
    </row>
    <row r="1435" spans="1:65" s="2" customFormat="1" ht="55.5" customHeight="1">
      <c r="A1435" s="34"/>
      <c r="B1435" s="35"/>
      <c r="C1435" s="225" t="s">
        <v>1604</v>
      </c>
      <c r="D1435" s="225" t="s">
        <v>199</v>
      </c>
      <c r="E1435" s="226" t="s">
        <v>1605</v>
      </c>
      <c r="F1435" s="227" t="s">
        <v>1606</v>
      </c>
      <c r="G1435" s="228" t="s">
        <v>1294</v>
      </c>
      <c r="H1435" s="229">
        <v>450</v>
      </c>
      <c r="I1435" s="230"/>
      <c r="J1435" s="231">
        <f>ROUND(I1435*H1435,2)</f>
        <v>0</v>
      </c>
      <c r="K1435" s="227" t="s">
        <v>19</v>
      </c>
      <c r="L1435" s="39"/>
      <c r="M1435" s="232" t="s">
        <v>19</v>
      </c>
      <c r="N1435" s="233" t="s">
        <v>42</v>
      </c>
      <c r="O1435" s="64"/>
      <c r="P1435" s="188">
        <f>O1435*H1435</f>
        <v>0</v>
      </c>
      <c r="Q1435" s="188">
        <v>0</v>
      </c>
      <c r="R1435" s="188">
        <f>Q1435*H1435</f>
        <v>0</v>
      </c>
      <c r="S1435" s="188">
        <v>0</v>
      </c>
      <c r="T1435" s="189">
        <f>S1435*H1435</f>
        <v>0</v>
      </c>
      <c r="U1435" s="34"/>
      <c r="V1435" s="34"/>
      <c r="W1435" s="34"/>
      <c r="X1435" s="34"/>
      <c r="Y1435" s="34"/>
      <c r="Z1435" s="34"/>
      <c r="AA1435" s="34"/>
      <c r="AB1435" s="34"/>
      <c r="AC1435" s="34"/>
      <c r="AD1435" s="34"/>
      <c r="AE1435" s="34"/>
      <c r="AR1435" s="190" t="s">
        <v>189</v>
      </c>
      <c r="AT1435" s="190" t="s">
        <v>199</v>
      </c>
      <c r="AU1435" s="190" t="s">
        <v>81</v>
      </c>
      <c r="AY1435" s="17" t="s">
        <v>181</v>
      </c>
      <c r="BE1435" s="191">
        <f>IF(N1435="základní",J1435,0)</f>
        <v>0</v>
      </c>
      <c r="BF1435" s="191">
        <f>IF(N1435="snížená",J1435,0)</f>
        <v>0</v>
      </c>
      <c r="BG1435" s="191">
        <f>IF(N1435="zákl. přenesená",J1435,0)</f>
        <v>0</v>
      </c>
      <c r="BH1435" s="191">
        <f>IF(N1435="sníž. přenesená",J1435,0)</f>
        <v>0</v>
      </c>
      <c r="BI1435" s="191">
        <f>IF(N1435="nulová",J1435,0)</f>
        <v>0</v>
      </c>
      <c r="BJ1435" s="17" t="s">
        <v>79</v>
      </c>
      <c r="BK1435" s="191">
        <f>ROUND(I1435*H1435,2)</f>
        <v>0</v>
      </c>
      <c r="BL1435" s="17" t="s">
        <v>189</v>
      </c>
      <c r="BM1435" s="190" t="s">
        <v>1607</v>
      </c>
    </row>
    <row r="1436" spans="2:51" s="14" customFormat="1" ht="20.4">
      <c r="B1436" s="203"/>
      <c r="C1436" s="204"/>
      <c r="D1436" s="194" t="s">
        <v>191</v>
      </c>
      <c r="E1436" s="205" t="s">
        <v>19</v>
      </c>
      <c r="F1436" s="206" t="s">
        <v>1608</v>
      </c>
      <c r="G1436" s="204"/>
      <c r="H1436" s="207">
        <v>450</v>
      </c>
      <c r="I1436" s="208"/>
      <c r="J1436" s="204"/>
      <c r="K1436" s="204"/>
      <c r="L1436" s="209"/>
      <c r="M1436" s="210"/>
      <c r="N1436" s="211"/>
      <c r="O1436" s="211"/>
      <c r="P1436" s="211"/>
      <c r="Q1436" s="211"/>
      <c r="R1436" s="211"/>
      <c r="S1436" s="211"/>
      <c r="T1436" s="212"/>
      <c r="AT1436" s="213" t="s">
        <v>191</v>
      </c>
      <c r="AU1436" s="213" t="s">
        <v>81</v>
      </c>
      <c r="AV1436" s="14" t="s">
        <v>81</v>
      </c>
      <c r="AW1436" s="14" t="s">
        <v>32</v>
      </c>
      <c r="AX1436" s="14" t="s">
        <v>71</v>
      </c>
      <c r="AY1436" s="213" t="s">
        <v>181</v>
      </c>
    </row>
    <row r="1437" spans="2:51" s="15" customFormat="1" ht="12">
      <c r="B1437" s="214"/>
      <c r="C1437" s="215"/>
      <c r="D1437" s="194" t="s">
        <v>191</v>
      </c>
      <c r="E1437" s="216" t="s">
        <v>19</v>
      </c>
      <c r="F1437" s="217" t="s">
        <v>196</v>
      </c>
      <c r="G1437" s="215"/>
      <c r="H1437" s="218">
        <v>450</v>
      </c>
      <c r="I1437" s="219"/>
      <c r="J1437" s="215"/>
      <c r="K1437" s="215"/>
      <c r="L1437" s="220"/>
      <c r="M1437" s="221"/>
      <c r="N1437" s="222"/>
      <c r="O1437" s="222"/>
      <c r="P1437" s="222"/>
      <c r="Q1437" s="222"/>
      <c r="R1437" s="222"/>
      <c r="S1437" s="222"/>
      <c r="T1437" s="223"/>
      <c r="AT1437" s="224" t="s">
        <v>191</v>
      </c>
      <c r="AU1437" s="224" t="s">
        <v>81</v>
      </c>
      <c r="AV1437" s="15" t="s">
        <v>189</v>
      </c>
      <c r="AW1437" s="15" t="s">
        <v>32</v>
      </c>
      <c r="AX1437" s="15" t="s">
        <v>79</v>
      </c>
      <c r="AY1437" s="224" t="s">
        <v>181</v>
      </c>
    </row>
    <row r="1438" spans="2:63" s="12" customFormat="1" ht="22.8" customHeight="1">
      <c r="B1438" s="162"/>
      <c r="C1438" s="163"/>
      <c r="D1438" s="164" t="s">
        <v>70</v>
      </c>
      <c r="E1438" s="176" t="s">
        <v>219</v>
      </c>
      <c r="F1438" s="176" t="s">
        <v>220</v>
      </c>
      <c r="G1438" s="163"/>
      <c r="H1438" s="163"/>
      <c r="I1438" s="166"/>
      <c r="J1438" s="177">
        <f>BK1438</f>
        <v>0</v>
      </c>
      <c r="K1438" s="163"/>
      <c r="L1438" s="168"/>
      <c r="M1438" s="169"/>
      <c r="N1438" s="170"/>
      <c r="O1438" s="170"/>
      <c r="P1438" s="171">
        <f>SUM(P1439:P1491)</f>
        <v>0</v>
      </c>
      <c r="Q1438" s="170"/>
      <c r="R1438" s="171">
        <f>SUM(R1439:R1491)</f>
        <v>0</v>
      </c>
      <c r="S1438" s="170"/>
      <c r="T1438" s="172">
        <f>SUM(T1439:T1491)</f>
        <v>0</v>
      </c>
      <c r="AR1438" s="173" t="s">
        <v>189</v>
      </c>
      <c r="AT1438" s="174" t="s">
        <v>70</v>
      </c>
      <c r="AU1438" s="174" t="s">
        <v>79</v>
      </c>
      <c r="AY1438" s="173" t="s">
        <v>181</v>
      </c>
      <c r="BK1438" s="175">
        <f>SUM(BK1439:BK1491)</f>
        <v>0</v>
      </c>
    </row>
    <row r="1439" spans="1:65" s="2" customFormat="1" ht="55.5" customHeight="1">
      <c r="A1439" s="34"/>
      <c r="B1439" s="35"/>
      <c r="C1439" s="225" t="s">
        <v>1609</v>
      </c>
      <c r="D1439" s="225" t="s">
        <v>199</v>
      </c>
      <c r="E1439" s="226" t="s">
        <v>221</v>
      </c>
      <c r="F1439" s="227" t="s">
        <v>222</v>
      </c>
      <c r="G1439" s="228" t="s">
        <v>223</v>
      </c>
      <c r="H1439" s="229">
        <v>93</v>
      </c>
      <c r="I1439" s="230"/>
      <c r="J1439" s="231">
        <f>ROUND(I1439*H1439,2)</f>
        <v>0</v>
      </c>
      <c r="K1439" s="227" t="s">
        <v>187</v>
      </c>
      <c r="L1439" s="39"/>
      <c r="M1439" s="232" t="s">
        <v>19</v>
      </c>
      <c r="N1439" s="233" t="s">
        <v>42</v>
      </c>
      <c r="O1439" s="64"/>
      <c r="P1439" s="188">
        <f>O1439*H1439</f>
        <v>0</v>
      </c>
      <c r="Q1439" s="188">
        <v>0</v>
      </c>
      <c r="R1439" s="188">
        <f>Q1439*H1439</f>
        <v>0</v>
      </c>
      <c r="S1439" s="188">
        <v>0</v>
      </c>
      <c r="T1439" s="189">
        <f>S1439*H1439</f>
        <v>0</v>
      </c>
      <c r="U1439" s="34"/>
      <c r="V1439" s="34"/>
      <c r="W1439" s="34"/>
      <c r="X1439" s="34"/>
      <c r="Y1439" s="34"/>
      <c r="Z1439" s="34"/>
      <c r="AA1439" s="34"/>
      <c r="AB1439" s="34"/>
      <c r="AC1439" s="34"/>
      <c r="AD1439" s="34"/>
      <c r="AE1439" s="34"/>
      <c r="AR1439" s="190" t="s">
        <v>189</v>
      </c>
      <c r="AT1439" s="190" t="s">
        <v>199</v>
      </c>
      <c r="AU1439" s="190" t="s">
        <v>81</v>
      </c>
      <c r="AY1439" s="17" t="s">
        <v>181</v>
      </c>
      <c r="BE1439" s="191">
        <f>IF(N1439="základní",J1439,0)</f>
        <v>0</v>
      </c>
      <c r="BF1439" s="191">
        <f>IF(N1439="snížená",J1439,0)</f>
        <v>0</v>
      </c>
      <c r="BG1439" s="191">
        <f>IF(N1439="zákl. přenesená",J1439,0)</f>
        <v>0</v>
      </c>
      <c r="BH1439" s="191">
        <f>IF(N1439="sníž. přenesená",J1439,0)</f>
        <v>0</v>
      </c>
      <c r="BI1439" s="191">
        <f>IF(N1439="nulová",J1439,0)</f>
        <v>0</v>
      </c>
      <c r="BJ1439" s="17" t="s">
        <v>79</v>
      </c>
      <c r="BK1439" s="191">
        <f>ROUND(I1439*H1439,2)</f>
        <v>0</v>
      </c>
      <c r="BL1439" s="17" t="s">
        <v>189</v>
      </c>
      <c r="BM1439" s="190" t="s">
        <v>1610</v>
      </c>
    </row>
    <row r="1440" spans="2:51" s="14" customFormat="1" ht="12">
      <c r="B1440" s="203"/>
      <c r="C1440" s="204"/>
      <c r="D1440" s="194" t="s">
        <v>191</v>
      </c>
      <c r="E1440" s="205" t="s">
        <v>19</v>
      </c>
      <c r="F1440" s="206" t="s">
        <v>1417</v>
      </c>
      <c r="G1440" s="204"/>
      <c r="H1440" s="207">
        <v>93</v>
      </c>
      <c r="I1440" s="208"/>
      <c r="J1440" s="204"/>
      <c r="K1440" s="204"/>
      <c r="L1440" s="209"/>
      <c r="M1440" s="210"/>
      <c r="N1440" s="211"/>
      <c r="O1440" s="211"/>
      <c r="P1440" s="211"/>
      <c r="Q1440" s="211"/>
      <c r="R1440" s="211"/>
      <c r="S1440" s="211"/>
      <c r="T1440" s="212"/>
      <c r="AT1440" s="213" t="s">
        <v>191</v>
      </c>
      <c r="AU1440" s="213" t="s">
        <v>81</v>
      </c>
      <c r="AV1440" s="14" t="s">
        <v>81</v>
      </c>
      <c r="AW1440" s="14" t="s">
        <v>32</v>
      </c>
      <c r="AX1440" s="14" t="s">
        <v>79</v>
      </c>
      <c r="AY1440" s="213" t="s">
        <v>181</v>
      </c>
    </row>
    <row r="1441" spans="1:65" s="2" customFormat="1" ht="24.15" customHeight="1">
      <c r="A1441" s="34"/>
      <c r="B1441" s="35"/>
      <c r="C1441" s="225" t="s">
        <v>1611</v>
      </c>
      <c r="D1441" s="225" t="s">
        <v>199</v>
      </c>
      <c r="E1441" s="226" t="s">
        <v>226</v>
      </c>
      <c r="F1441" s="227" t="s">
        <v>227</v>
      </c>
      <c r="G1441" s="228" t="s">
        <v>223</v>
      </c>
      <c r="H1441" s="229">
        <v>93</v>
      </c>
      <c r="I1441" s="230"/>
      <c r="J1441" s="231">
        <f>ROUND(I1441*H1441,2)</f>
        <v>0</v>
      </c>
      <c r="K1441" s="227" t="s">
        <v>187</v>
      </c>
      <c r="L1441" s="39"/>
      <c r="M1441" s="232" t="s">
        <v>19</v>
      </c>
      <c r="N1441" s="233" t="s">
        <v>42</v>
      </c>
      <c r="O1441" s="64"/>
      <c r="P1441" s="188">
        <f>O1441*H1441</f>
        <v>0</v>
      </c>
      <c r="Q1441" s="188">
        <v>0</v>
      </c>
      <c r="R1441" s="188">
        <f>Q1441*H1441</f>
        <v>0</v>
      </c>
      <c r="S1441" s="188">
        <v>0</v>
      </c>
      <c r="T1441" s="189">
        <f>S1441*H1441</f>
        <v>0</v>
      </c>
      <c r="U1441" s="34"/>
      <c r="V1441" s="34"/>
      <c r="W1441" s="34"/>
      <c r="X1441" s="34"/>
      <c r="Y1441" s="34"/>
      <c r="Z1441" s="34"/>
      <c r="AA1441" s="34"/>
      <c r="AB1441" s="34"/>
      <c r="AC1441" s="34"/>
      <c r="AD1441" s="34"/>
      <c r="AE1441" s="34"/>
      <c r="AR1441" s="190" t="s">
        <v>228</v>
      </c>
      <c r="AT1441" s="190" t="s">
        <v>199</v>
      </c>
      <c r="AU1441" s="190" t="s">
        <v>81</v>
      </c>
      <c r="AY1441" s="17" t="s">
        <v>181</v>
      </c>
      <c r="BE1441" s="191">
        <f>IF(N1441="základní",J1441,0)</f>
        <v>0</v>
      </c>
      <c r="BF1441" s="191">
        <f>IF(N1441="snížená",J1441,0)</f>
        <v>0</v>
      </c>
      <c r="BG1441" s="191">
        <f>IF(N1441="zákl. přenesená",J1441,0)</f>
        <v>0</v>
      </c>
      <c r="BH1441" s="191">
        <f>IF(N1441="sníž. přenesená",J1441,0)</f>
        <v>0</v>
      </c>
      <c r="BI1441" s="191">
        <f>IF(N1441="nulová",J1441,0)</f>
        <v>0</v>
      </c>
      <c r="BJ1441" s="17" t="s">
        <v>79</v>
      </c>
      <c r="BK1441" s="191">
        <f>ROUND(I1441*H1441,2)</f>
        <v>0</v>
      </c>
      <c r="BL1441" s="17" t="s">
        <v>228</v>
      </c>
      <c r="BM1441" s="190" t="s">
        <v>1612</v>
      </c>
    </row>
    <row r="1442" spans="2:51" s="14" customFormat="1" ht="12">
      <c r="B1442" s="203"/>
      <c r="C1442" s="204"/>
      <c r="D1442" s="194" t="s">
        <v>191</v>
      </c>
      <c r="E1442" s="205" t="s">
        <v>19</v>
      </c>
      <c r="F1442" s="206" t="s">
        <v>1417</v>
      </c>
      <c r="G1442" s="204"/>
      <c r="H1442" s="207">
        <v>93</v>
      </c>
      <c r="I1442" s="208"/>
      <c r="J1442" s="204"/>
      <c r="K1442" s="204"/>
      <c r="L1442" s="209"/>
      <c r="M1442" s="210"/>
      <c r="N1442" s="211"/>
      <c r="O1442" s="211"/>
      <c r="P1442" s="211"/>
      <c r="Q1442" s="211"/>
      <c r="R1442" s="211"/>
      <c r="S1442" s="211"/>
      <c r="T1442" s="212"/>
      <c r="AT1442" s="213" t="s">
        <v>191</v>
      </c>
      <c r="AU1442" s="213" t="s">
        <v>81</v>
      </c>
      <c r="AV1442" s="14" t="s">
        <v>81</v>
      </c>
      <c r="AW1442" s="14" t="s">
        <v>32</v>
      </c>
      <c r="AX1442" s="14" t="s">
        <v>79</v>
      </c>
      <c r="AY1442" s="213" t="s">
        <v>181</v>
      </c>
    </row>
    <row r="1443" spans="1:65" s="2" customFormat="1" ht="16.5" customHeight="1">
      <c r="A1443" s="34"/>
      <c r="B1443" s="35"/>
      <c r="C1443" s="225" t="s">
        <v>1613</v>
      </c>
      <c r="D1443" s="225" t="s">
        <v>199</v>
      </c>
      <c r="E1443" s="226" t="s">
        <v>231</v>
      </c>
      <c r="F1443" s="227" t="s">
        <v>232</v>
      </c>
      <c r="G1443" s="228" t="s">
        <v>223</v>
      </c>
      <c r="H1443" s="229">
        <v>32</v>
      </c>
      <c r="I1443" s="230"/>
      <c r="J1443" s="231">
        <f>ROUND(I1443*H1443,2)</f>
        <v>0</v>
      </c>
      <c r="K1443" s="227" t="s">
        <v>187</v>
      </c>
      <c r="L1443" s="39"/>
      <c r="M1443" s="232" t="s">
        <v>19</v>
      </c>
      <c r="N1443" s="233" t="s">
        <v>42</v>
      </c>
      <c r="O1443" s="64"/>
      <c r="P1443" s="188">
        <f>O1443*H1443</f>
        <v>0</v>
      </c>
      <c r="Q1443" s="188">
        <v>0</v>
      </c>
      <c r="R1443" s="188">
        <f>Q1443*H1443</f>
        <v>0</v>
      </c>
      <c r="S1443" s="188">
        <v>0</v>
      </c>
      <c r="T1443" s="189">
        <f>S1443*H1443</f>
        <v>0</v>
      </c>
      <c r="U1443" s="34"/>
      <c r="V1443" s="34"/>
      <c r="W1443" s="34"/>
      <c r="X1443" s="34"/>
      <c r="Y1443" s="34"/>
      <c r="Z1443" s="34"/>
      <c r="AA1443" s="34"/>
      <c r="AB1443" s="34"/>
      <c r="AC1443" s="34"/>
      <c r="AD1443" s="34"/>
      <c r="AE1443" s="34"/>
      <c r="AR1443" s="190" t="s">
        <v>228</v>
      </c>
      <c r="AT1443" s="190" t="s">
        <v>199</v>
      </c>
      <c r="AU1443" s="190" t="s">
        <v>81</v>
      </c>
      <c r="AY1443" s="17" t="s">
        <v>181</v>
      </c>
      <c r="BE1443" s="191">
        <f>IF(N1443="základní",J1443,0)</f>
        <v>0</v>
      </c>
      <c r="BF1443" s="191">
        <f>IF(N1443="snížená",J1443,0)</f>
        <v>0</v>
      </c>
      <c r="BG1443" s="191">
        <f>IF(N1443="zákl. přenesená",J1443,0)</f>
        <v>0</v>
      </c>
      <c r="BH1443" s="191">
        <f>IF(N1443="sníž. přenesená",J1443,0)</f>
        <v>0</v>
      </c>
      <c r="BI1443" s="191">
        <f>IF(N1443="nulová",J1443,0)</f>
        <v>0</v>
      </c>
      <c r="BJ1443" s="17" t="s">
        <v>79</v>
      </c>
      <c r="BK1443" s="191">
        <f>ROUND(I1443*H1443,2)</f>
        <v>0</v>
      </c>
      <c r="BL1443" s="17" t="s">
        <v>228</v>
      </c>
      <c r="BM1443" s="190" t="s">
        <v>1614</v>
      </c>
    </row>
    <row r="1444" spans="2:51" s="13" customFormat="1" ht="12">
      <c r="B1444" s="192"/>
      <c r="C1444" s="193"/>
      <c r="D1444" s="194" t="s">
        <v>191</v>
      </c>
      <c r="E1444" s="195" t="s">
        <v>19</v>
      </c>
      <c r="F1444" s="196" t="s">
        <v>1615</v>
      </c>
      <c r="G1444" s="193"/>
      <c r="H1444" s="195" t="s">
        <v>19</v>
      </c>
      <c r="I1444" s="197"/>
      <c r="J1444" s="193"/>
      <c r="K1444" s="193"/>
      <c r="L1444" s="198"/>
      <c r="M1444" s="199"/>
      <c r="N1444" s="200"/>
      <c r="O1444" s="200"/>
      <c r="P1444" s="200"/>
      <c r="Q1444" s="200"/>
      <c r="R1444" s="200"/>
      <c r="S1444" s="200"/>
      <c r="T1444" s="201"/>
      <c r="AT1444" s="202" t="s">
        <v>191</v>
      </c>
      <c r="AU1444" s="202" t="s">
        <v>81</v>
      </c>
      <c r="AV1444" s="13" t="s">
        <v>79</v>
      </c>
      <c r="AW1444" s="13" t="s">
        <v>32</v>
      </c>
      <c r="AX1444" s="13" t="s">
        <v>71</v>
      </c>
      <c r="AY1444" s="202" t="s">
        <v>181</v>
      </c>
    </row>
    <row r="1445" spans="2:51" s="14" customFormat="1" ht="12">
      <c r="B1445" s="203"/>
      <c r="C1445" s="204"/>
      <c r="D1445" s="194" t="s">
        <v>191</v>
      </c>
      <c r="E1445" s="205" t="s">
        <v>19</v>
      </c>
      <c r="F1445" s="206" t="s">
        <v>235</v>
      </c>
      <c r="G1445" s="204"/>
      <c r="H1445" s="207">
        <v>8</v>
      </c>
      <c r="I1445" s="208"/>
      <c r="J1445" s="204"/>
      <c r="K1445" s="204"/>
      <c r="L1445" s="209"/>
      <c r="M1445" s="210"/>
      <c r="N1445" s="211"/>
      <c r="O1445" s="211"/>
      <c r="P1445" s="211"/>
      <c r="Q1445" s="211"/>
      <c r="R1445" s="211"/>
      <c r="S1445" s="211"/>
      <c r="T1445" s="212"/>
      <c r="AT1445" s="213" t="s">
        <v>191</v>
      </c>
      <c r="AU1445" s="213" t="s">
        <v>81</v>
      </c>
      <c r="AV1445" s="14" t="s">
        <v>81</v>
      </c>
      <c r="AW1445" s="14" t="s">
        <v>32</v>
      </c>
      <c r="AX1445" s="14" t="s">
        <v>71</v>
      </c>
      <c r="AY1445" s="213" t="s">
        <v>181</v>
      </c>
    </row>
    <row r="1446" spans="2:51" s="13" customFormat="1" ht="12">
      <c r="B1446" s="192"/>
      <c r="C1446" s="193"/>
      <c r="D1446" s="194" t="s">
        <v>191</v>
      </c>
      <c r="E1446" s="195" t="s">
        <v>19</v>
      </c>
      <c r="F1446" s="196" t="s">
        <v>1616</v>
      </c>
      <c r="G1446" s="193"/>
      <c r="H1446" s="195" t="s">
        <v>19</v>
      </c>
      <c r="I1446" s="197"/>
      <c r="J1446" s="193"/>
      <c r="K1446" s="193"/>
      <c r="L1446" s="198"/>
      <c r="M1446" s="199"/>
      <c r="N1446" s="200"/>
      <c r="O1446" s="200"/>
      <c r="P1446" s="200"/>
      <c r="Q1446" s="200"/>
      <c r="R1446" s="200"/>
      <c r="S1446" s="200"/>
      <c r="T1446" s="201"/>
      <c r="AT1446" s="202" t="s">
        <v>191</v>
      </c>
      <c r="AU1446" s="202" t="s">
        <v>81</v>
      </c>
      <c r="AV1446" s="13" t="s">
        <v>79</v>
      </c>
      <c r="AW1446" s="13" t="s">
        <v>32</v>
      </c>
      <c r="AX1446" s="13" t="s">
        <v>71</v>
      </c>
      <c r="AY1446" s="202" t="s">
        <v>181</v>
      </c>
    </row>
    <row r="1447" spans="2:51" s="14" customFormat="1" ht="12">
      <c r="B1447" s="203"/>
      <c r="C1447" s="204"/>
      <c r="D1447" s="194" t="s">
        <v>191</v>
      </c>
      <c r="E1447" s="205" t="s">
        <v>19</v>
      </c>
      <c r="F1447" s="206" t="s">
        <v>235</v>
      </c>
      <c r="G1447" s="204"/>
      <c r="H1447" s="207">
        <v>8</v>
      </c>
      <c r="I1447" s="208"/>
      <c r="J1447" s="204"/>
      <c r="K1447" s="204"/>
      <c r="L1447" s="209"/>
      <c r="M1447" s="210"/>
      <c r="N1447" s="211"/>
      <c r="O1447" s="211"/>
      <c r="P1447" s="211"/>
      <c r="Q1447" s="211"/>
      <c r="R1447" s="211"/>
      <c r="S1447" s="211"/>
      <c r="T1447" s="212"/>
      <c r="AT1447" s="213" t="s">
        <v>191</v>
      </c>
      <c r="AU1447" s="213" t="s">
        <v>81</v>
      </c>
      <c r="AV1447" s="14" t="s">
        <v>81</v>
      </c>
      <c r="AW1447" s="14" t="s">
        <v>32</v>
      </c>
      <c r="AX1447" s="14" t="s">
        <v>71</v>
      </c>
      <c r="AY1447" s="213" t="s">
        <v>181</v>
      </c>
    </row>
    <row r="1448" spans="2:51" s="13" customFormat="1" ht="12">
      <c r="B1448" s="192"/>
      <c r="C1448" s="193"/>
      <c r="D1448" s="194" t="s">
        <v>191</v>
      </c>
      <c r="E1448" s="195" t="s">
        <v>19</v>
      </c>
      <c r="F1448" s="196" t="s">
        <v>1617</v>
      </c>
      <c r="G1448" s="193"/>
      <c r="H1448" s="195" t="s">
        <v>19</v>
      </c>
      <c r="I1448" s="197"/>
      <c r="J1448" s="193"/>
      <c r="K1448" s="193"/>
      <c r="L1448" s="198"/>
      <c r="M1448" s="199"/>
      <c r="N1448" s="200"/>
      <c r="O1448" s="200"/>
      <c r="P1448" s="200"/>
      <c r="Q1448" s="200"/>
      <c r="R1448" s="200"/>
      <c r="S1448" s="200"/>
      <c r="T1448" s="201"/>
      <c r="AT1448" s="202" t="s">
        <v>191</v>
      </c>
      <c r="AU1448" s="202" t="s">
        <v>81</v>
      </c>
      <c r="AV1448" s="13" t="s">
        <v>79</v>
      </c>
      <c r="AW1448" s="13" t="s">
        <v>32</v>
      </c>
      <c r="AX1448" s="13" t="s">
        <v>71</v>
      </c>
      <c r="AY1448" s="202" t="s">
        <v>181</v>
      </c>
    </row>
    <row r="1449" spans="2:51" s="14" customFormat="1" ht="12">
      <c r="B1449" s="203"/>
      <c r="C1449" s="204"/>
      <c r="D1449" s="194" t="s">
        <v>191</v>
      </c>
      <c r="E1449" s="205" t="s">
        <v>19</v>
      </c>
      <c r="F1449" s="206" t="s">
        <v>529</v>
      </c>
      <c r="G1449" s="204"/>
      <c r="H1449" s="207">
        <v>4</v>
      </c>
      <c r="I1449" s="208"/>
      <c r="J1449" s="204"/>
      <c r="K1449" s="204"/>
      <c r="L1449" s="209"/>
      <c r="M1449" s="210"/>
      <c r="N1449" s="211"/>
      <c r="O1449" s="211"/>
      <c r="P1449" s="211"/>
      <c r="Q1449" s="211"/>
      <c r="R1449" s="211"/>
      <c r="S1449" s="211"/>
      <c r="T1449" s="212"/>
      <c r="AT1449" s="213" t="s">
        <v>191</v>
      </c>
      <c r="AU1449" s="213" t="s">
        <v>81</v>
      </c>
      <c r="AV1449" s="14" t="s">
        <v>81</v>
      </c>
      <c r="AW1449" s="14" t="s">
        <v>32</v>
      </c>
      <c r="AX1449" s="14" t="s">
        <v>71</v>
      </c>
      <c r="AY1449" s="213" t="s">
        <v>181</v>
      </c>
    </row>
    <row r="1450" spans="2:51" s="13" customFormat="1" ht="12">
      <c r="B1450" s="192"/>
      <c r="C1450" s="193"/>
      <c r="D1450" s="194" t="s">
        <v>191</v>
      </c>
      <c r="E1450" s="195" t="s">
        <v>19</v>
      </c>
      <c r="F1450" s="196" t="s">
        <v>1618</v>
      </c>
      <c r="G1450" s="193"/>
      <c r="H1450" s="195" t="s">
        <v>19</v>
      </c>
      <c r="I1450" s="197"/>
      <c r="J1450" s="193"/>
      <c r="K1450" s="193"/>
      <c r="L1450" s="198"/>
      <c r="M1450" s="199"/>
      <c r="N1450" s="200"/>
      <c r="O1450" s="200"/>
      <c r="P1450" s="200"/>
      <c r="Q1450" s="200"/>
      <c r="R1450" s="200"/>
      <c r="S1450" s="200"/>
      <c r="T1450" s="201"/>
      <c r="AT1450" s="202" t="s">
        <v>191</v>
      </c>
      <c r="AU1450" s="202" t="s">
        <v>81</v>
      </c>
      <c r="AV1450" s="13" t="s">
        <v>79</v>
      </c>
      <c r="AW1450" s="13" t="s">
        <v>32</v>
      </c>
      <c r="AX1450" s="13" t="s">
        <v>71</v>
      </c>
      <c r="AY1450" s="202" t="s">
        <v>181</v>
      </c>
    </row>
    <row r="1451" spans="2:51" s="14" customFormat="1" ht="12">
      <c r="B1451" s="203"/>
      <c r="C1451" s="204"/>
      <c r="D1451" s="194" t="s">
        <v>191</v>
      </c>
      <c r="E1451" s="205" t="s">
        <v>19</v>
      </c>
      <c r="F1451" s="206" t="s">
        <v>529</v>
      </c>
      <c r="G1451" s="204"/>
      <c r="H1451" s="207">
        <v>4</v>
      </c>
      <c r="I1451" s="208"/>
      <c r="J1451" s="204"/>
      <c r="K1451" s="204"/>
      <c r="L1451" s="209"/>
      <c r="M1451" s="210"/>
      <c r="N1451" s="211"/>
      <c r="O1451" s="211"/>
      <c r="P1451" s="211"/>
      <c r="Q1451" s="211"/>
      <c r="R1451" s="211"/>
      <c r="S1451" s="211"/>
      <c r="T1451" s="212"/>
      <c r="AT1451" s="213" t="s">
        <v>191</v>
      </c>
      <c r="AU1451" s="213" t="s">
        <v>81</v>
      </c>
      <c r="AV1451" s="14" t="s">
        <v>81</v>
      </c>
      <c r="AW1451" s="14" t="s">
        <v>32</v>
      </c>
      <c r="AX1451" s="14" t="s">
        <v>71</v>
      </c>
      <c r="AY1451" s="213" t="s">
        <v>181</v>
      </c>
    </row>
    <row r="1452" spans="2:51" s="13" customFormat="1" ht="12">
      <c r="B1452" s="192"/>
      <c r="C1452" s="193"/>
      <c r="D1452" s="194" t="s">
        <v>191</v>
      </c>
      <c r="E1452" s="195" t="s">
        <v>19</v>
      </c>
      <c r="F1452" s="196" t="s">
        <v>1619</v>
      </c>
      <c r="G1452" s="193"/>
      <c r="H1452" s="195" t="s">
        <v>19</v>
      </c>
      <c r="I1452" s="197"/>
      <c r="J1452" s="193"/>
      <c r="K1452" s="193"/>
      <c r="L1452" s="198"/>
      <c r="M1452" s="199"/>
      <c r="N1452" s="200"/>
      <c r="O1452" s="200"/>
      <c r="P1452" s="200"/>
      <c r="Q1452" s="200"/>
      <c r="R1452" s="200"/>
      <c r="S1452" s="200"/>
      <c r="T1452" s="201"/>
      <c r="AT1452" s="202" t="s">
        <v>191</v>
      </c>
      <c r="AU1452" s="202" t="s">
        <v>81</v>
      </c>
      <c r="AV1452" s="13" t="s">
        <v>79</v>
      </c>
      <c r="AW1452" s="13" t="s">
        <v>32</v>
      </c>
      <c r="AX1452" s="13" t="s">
        <v>71</v>
      </c>
      <c r="AY1452" s="202" t="s">
        <v>181</v>
      </c>
    </row>
    <row r="1453" spans="2:51" s="14" customFormat="1" ht="12">
      <c r="B1453" s="203"/>
      <c r="C1453" s="204"/>
      <c r="D1453" s="194" t="s">
        <v>191</v>
      </c>
      <c r="E1453" s="205" t="s">
        <v>19</v>
      </c>
      <c r="F1453" s="206" t="s">
        <v>529</v>
      </c>
      <c r="G1453" s="204"/>
      <c r="H1453" s="207">
        <v>4</v>
      </c>
      <c r="I1453" s="208"/>
      <c r="J1453" s="204"/>
      <c r="K1453" s="204"/>
      <c r="L1453" s="209"/>
      <c r="M1453" s="210"/>
      <c r="N1453" s="211"/>
      <c r="O1453" s="211"/>
      <c r="P1453" s="211"/>
      <c r="Q1453" s="211"/>
      <c r="R1453" s="211"/>
      <c r="S1453" s="211"/>
      <c r="T1453" s="212"/>
      <c r="AT1453" s="213" t="s">
        <v>191</v>
      </c>
      <c r="AU1453" s="213" t="s">
        <v>81</v>
      </c>
      <c r="AV1453" s="14" t="s">
        <v>81</v>
      </c>
      <c r="AW1453" s="14" t="s">
        <v>32</v>
      </c>
      <c r="AX1453" s="14" t="s">
        <v>71</v>
      </c>
      <c r="AY1453" s="213" t="s">
        <v>181</v>
      </c>
    </row>
    <row r="1454" spans="2:51" s="13" customFormat="1" ht="12">
      <c r="B1454" s="192"/>
      <c r="C1454" s="193"/>
      <c r="D1454" s="194" t="s">
        <v>191</v>
      </c>
      <c r="E1454" s="195" t="s">
        <v>19</v>
      </c>
      <c r="F1454" s="196" t="s">
        <v>1620</v>
      </c>
      <c r="G1454" s="193"/>
      <c r="H1454" s="195" t="s">
        <v>19</v>
      </c>
      <c r="I1454" s="197"/>
      <c r="J1454" s="193"/>
      <c r="K1454" s="193"/>
      <c r="L1454" s="198"/>
      <c r="M1454" s="199"/>
      <c r="N1454" s="200"/>
      <c r="O1454" s="200"/>
      <c r="P1454" s="200"/>
      <c r="Q1454" s="200"/>
      <c r="R1454" s="200"/>
      <c r="S1454" s="200"/>
      <c r="T1454" s="201"/>
      <c r="AT1454" s="202" t="s">
        <v>191</v>
      </c>
      <c r="AU1454" s="202" t="s">
        <v>81</v>
      </c>
      <c r="AV1454" s="13" t="s">
        <v>79</v>
      </c>
      <c r="AW1454" s="13" t="s">
        <v>32</v>
      </c>
      <c r="AX1454" s="13" t="s">
        <v>71</v>
      </c>
      <c r="AY1454" s="202" t="s">
        <v>181</v>
      </c>
    </row>
    <row r="1455" spans="2:51" s="14" customFormat="1" ht="12">
      <c r="B1455" s="203"/>
      <c r="C1455" s="204"/>
      <c r="D1455" s="194" t="s">
        <v>191</v>
      </c>
      <c r="E1455" s="205" t="s">
        <v>19</v>
      </c>
      <c r="F1455" s="206" t="s">
        <v>529</v>
      </c>
      <c r="G1455" s="204"/>
      <c r="H1455" s="207">
        <v>4</v>
      </c>
      <c r="I1455" s="208"/>
      <c r="J1455" s="204"/>
      <c r="K1455" s="204"/>
      <c r="L1455" s="209"/>
      <c r="M1455" s="210"/>
      <c r="N1455" s="211"/>
      <c r="O1455" s="211"/>
      <c r="P1455" s="211"/>
      <c r="Q1455" s="211"/>
      <c r="R1455" s="211"/>
      <c r="S1455" s="211"/>
      <c r="T1455" s="212"/>
      <c r="AT1455" s="213" t="s">
        <v>191</v>
      </c>
      <c r="AU1455" s="213" t="s">
        <v>81</v>
      </c>
      <c r="AV1455" s="14" t="s">
        <v>81</v>
      </c>
      <c r="AW1455" s="14" t="s">
        <v>32</v>
      </c>
      <c r="AX1455" s="14" t="s">
        <v>71</v>
      </c>
      <c r="AY1455" s="213" t="s">
        <v>181</v>
      </c>
    </row>
    <row r="1456" spans="2:51" s="15" customFormat="1" ht="12">
      <c r="B1456" s="214"/>
      <c r="C1456" s="215"/>
      <c r="D1456" s="194" t="s">
        <v>191</v>
      </c>
      <c r="E1456" s="216" t="s">
        <v>19</v>
      </c>
      <c r="F1456" s="217" t="s">
        <v>196</v>
      </c>
      <c r="G1456" s="215"/>
      <c r="H1456" s="218">
        <v>32</v>
      </c>
      <c r="I1456" s="219"/>
      <c r="J1456" s="215"/>
      <c r="K1456" s="215"/>
      <c r="L1456" s="220"/>
      <c r="M1456" s="221"/>
      <c r="N1456" s="222"/>
      <c r="O1456" s="222"/>
      <c r="P1456" s="222"/>
      <c r="Q1456" s="222"/>
      <c r="R1456" s="222"/>
      <c r="S1456" s="222"/>
      <c r="T1456" s="223"/>
      <c r="AT1456" s="224" t="s">
        <v>191</v>
      </c>
      <c r="AU1456" s="224" t="s">
        <v>81</v>
      </c>
      <c r="AV1456" s="15" t="s">
        <v>189</v>
      </c>
      <c r="AW1456" s="15" t="s">
        <v>32</v>
      </c>
      <c r="AX1456" s="15" t="s">
        <v>79</v>
      </c>
      <c r="AY1456" s="224" t="s">
        <v>181</v>
      </c>
    </row>
    <row r="1457" spans="1:65" s="2" customFormat="1" ht="24.15" customHeight="1">
      <c r="A1457" s="34"/>
      <c r="B1457" s="35"/>
      <c r="C1457" s="225" t="s">
        <v>1621</v>
      </c>
      <c r="D1457" s="225" t="s">
        <v>199</v>
      </c>
      <c r="E1457" s="226" t="s">
        <v>236</v>
      </c>
      <c r="F1457" s="227" t="s">
        <v>237</v>
      </c>
      <c r="G1457" s="228" t="s">
        <v>223</v>
      </c>
      <c r="H1457" s="229">
        <v>32</v>
      </c>
      <c r="I1457" s="230"/>
      <c r="J1457" s="231">
        <f>ROUND(I1457*H1457,2)</f>
        <v>0</v>
      </c>
      <c r="K1457" s="227" t="s">
        <v>187</v>
      </c>
      <c r="L1457" s="39"/>
      <c r="M1457" s="232" t="s">
        <v>19</v>
      </c>
      <c r="N1457" s="233" t="s">
        <v>42</v>
      </c>
      <c r="O1457" s="64"/>
      <c r="P1457" s="188">
        <f>O1457*H1457</f>
        <v>0</v>
      </c>
      <c r="Q1457" s="188">
        <v>0</v>
      </c>
      <c r="R1457" s="188">
        <f>Q1457*H1457</f>
        <v>0</v>
      </c>
      <c r="S1457" s="188">
        <v>0</v>
      </c>
      <c r="T1457" s="189">
        <f>S1457*H1457</f>
        <v>0</v>
      </c>
      <c r="U1457" s="34"/>
      <c r="V1457" s="34"/>
      <c r="W1457" s="34"/>
      <c r="X1457" s="34"/>
      <c r="Y1457" s="34"/>
      <c r="Z1457" s="34"/>
      <c r="AA1457" s="34"/>
      <c r="AB1457" s="34"/>
      <c r="AC1457" s="34"/>
      <c r="AD1457" s="34"/>
      <c r="AE1457" s="34"/>
      <c r="AR1457" s="190" t="s">
        <v>189</v>
      </c>
      <c r="AT1457" s="190" t="s">
        <v>199</v>
      </c>
      <c r="AU1457" s="190" t="s">
        <v>81</v>
      </c>
      <c r="AY1457" s="17" t="s">
        <v>181</v>
      </c>
      <c r="BE1457" s="191">
        <f>IF(N1457="základní",J1457,0)</f>
        <v>0</v>
      </c>
      <c r="BF1457" s="191">
        <f>IF(N1457="snížená",J1457,0)</f>
        <v>0</v>
      </c>
      <c r="BG1457" s="191">
        <f>IF(N1457="zákl. přenesená",J1457,0)</f>
        <v>0</v>
      </c>
      <c r="BH1457" s="191">
        <f>IF(N1457="sníž. přenesená",J1457,0)</f>
        <v>0</v>
      </c>
      <c r="BI1457" s="191">
        <f>IF(N1457="nulová",J1457,0)</f>
        <v>0</v>
      </c>
      <c r="BJ1457" s="17" t="s">
        <v>79</v>
      </c>
      <c r="BK1457" s="191">
        <f>ROUND(I1457*H1457,2)</f>
        <v>0</v>
      </c>
      <c r="BL1457" s="17" t="s">
        <v>189</v>
      </c>
      <c r="BM1457" s="190" t="s">
        <v>1622</v>
      </c>
    </row>
    <row r="1458" spans="2:51" s="13" customFormat="1" ht="12">
      <c r="B1458" s="192"/>
      <c r="C1458" s="193"/>
      <c r="D1458" s="194" t="s">
        <v>191</v>
      </c>
      <c r="E1458" s="195" t="s">
        <v>19</v>
      </c>
      <c r="F1458" s="196" t="s">
        <v>1615</v>
      </c>
      <c r="G1458" s="193"/>
      <c r="H1458" s="195" t="s">
        <v>19</v>
      </c>
      <c r="I1458" s="197"/>
      <c r="J1458" s="193"/>
      <c r="K1458" s="193"/>
      <c r="L1458" s="198"/>
      <c r="M1458" s="199"/>
      <c r="N1458" s="200"/>
      <c r="O1458" s="200"/>
      <c r="P1458" s="200"/>
      <c r="Q1458" s="200"/>
      <c r="R1458" s="200"/>
      <c r="S1458" s="200"/>
      <c r="T1458" s="201"/>
      <c r="AT1458" s="202" t="s">
        <v>191</v>
      </c>
      <c r="AU1458" s="202" t="s">
        <v>81</v>
      </c>
      <c r="AV1458" s="13" t="s">
        <v>79</v>
      </c>
      <c r="AW1458" s="13" t="s">
        <v>32</v>
      </c>
      <c r="AX1458" s="13" t="s">
        <v>71</v>
      </c>
      <c r="AY1458" s="202" t="s">
        <v>181</v>
      </c>
    </row>
    <row r="1459" spans="2:51" s="14" customFormat="1" ht="12">
      <c r="B1459" s="203"/>
      <c r="C1459" s="204"/>
      <c r="D1459" s="194" t="s">
        <v>191</v>
      </c>
      <c r="E1459" s="205" t="s">
        <v>19</v>
      </c>
      <c r="F1459" s="206" t="s">
        <v>235</v>
      </c>
      <c r="G1459" s="204"/>
      <c r="H1459" s="207">
        <v>8</v>
      </c>
      <c r="I1459" s="208"/>
      <c r="J1459" s="204"/>
      <c r="K1459" s="204"/>
      <c r="L1459" s="209"/>
      <c r="M1459" s="210"/>
      <c r="N1459" s="211"/>
      <c r="O1459" s="211"/>
      <c r="P1459" s="211"/>
      <c r="Q1459" s="211"/>
      <c r="R1459" s="211"/>
      <c r="S1459" s="211"/>
      <c r="T1459" s="212"/>
      <c r="AT1459" s="213" t="s">
        <v>191</v>
      </c>
      <c r="AU1459" s="213" t="s">
        <v>81</v>
      </c>
      <c r="AV1459" s="14" t="s">
        <v>81</v>
      </c>
      <c r="AW1459" s="14" t="s">
        <v>32</v>
      </c>
      <c r="AX1459" s="14" t="s">
        <v>71</v>
      </c>
      <c r="AY1459" s="213" t="s">
        <v>181</v>
      </c>
    </row>
    <row r="1460" spans="2:51" s="13" customFormat="1" ht="12">
      <c r="B1460" s="192"/>
      <c r="C1460" s="193"/>
      <c r="D1460" s="194" t="s">
        <v>191</v>
      </c>
      <c r="E1460" s="195" t="s">
        <v>19</v>
      </c>
      <c r="F1460" s="196" t="s">
        <v>1616</v>
      </c>
      <c r="G1460" s="193"/>
      <c r="H1460" s="195" t="s">
        <v>19</v>
      </c>
      <c r="I1460" s="197"/>
      <c r="J1460" s="193"/>
      <c r="K1460" s="193"/>
      <c r="L1460" s="198"/>
      <c r="M1460" s="199"/>
      <c r="N1460" s="200"/>
      <c r="O1460" s="200"/>
      <c r="P1460" s="200"/>
      <c r="Q1460" s="200"/>
      <c r="R1460" s="200"/>
      <c r="S1460" s="200"/>
      <c r="T1460" s="201"/>
      <c r="AT1460" s="202" t="s">
        <v>191</v>
      </c>
      <c r="AU1460" s="202" t="s">
        <v>81</v>
      </c>
      <c r="AV1460" s="13" t="s">
        <v>79</v>
      </c>
      <c r="AW1460" s="13" t="s">
        <v>32</v>
      </c>
      <c r="AX1460" s="13" t="s">
        <v>71</v>
      </c>
      <c r="AY1460" s="202" t="s">
        <v>181</v>
      </c>
    </row>
    <row r="1461" spans="2:51" s="14" customFormat="1" ht="12">
      <c r="B1461" s="203"/>
      <c r="C1461" s="204"/>
      <c r="D1461" s="194" t="s">
        <v>191</v>
      </c>
      <c r="E1461" s="205" t="s">
        <v>19</v>
      </c>
      <c r="F1461" s="206" t="s">
        <v>235</v>
      </c>
      <c r="G1461" s="204"/>
      <c r="H1461" s="207">
        <v>8</v>
      </c>
      <c r="I1461" s="208"/>
      <c r="J1461" s="204"/>
      <c r="K1461" s="204"/>
      <c r="L1461" s="209"/>
      <c r="M1461" s="210"/>
      <c r="N1461" s="211"/>
      <c r="O1461" s="211"/>
      <c r="P1461" s="211"/>
      <c r="Q1461" s="211"/>
      <c r="R1461" s="211"/>
      <c r="S1461" s="211"/>
      <c r="T1461" s="212"/>
      <c r="AT1461" s="213" t="s">
        <v>191</v>
      </c>
      <c r="AU1461" s="213" t="s">
        <v>81</v>
      </c>
      <c r="AV1461" s="14" t="s">
        <v>81</v>
      </c>
      <c r="AW1461" s="14" t="s">
        <v>32</v>
      </c>
      <c r="AX1461" s="14" t="s">
        <v>71</v>
      </c>
      <c r="AY1461" s="213" t="s">
        <v>181</v>
      </c>
    </row>
    <row r="1462" spans="2:51" s="13" customFormat="1" ht="12">
      <c r="B1462" s="192"/>
      <c r="C1462" s="193"/>
      <c r="D1462" s="194" t="s">
        <v>191</v>
      </c>
      <c r="E1462" s="195" t="s">
        <v>19</v>
      </c>
      <c r="F1462" s="196" t="s">
        <v>1617</v>
      </c>
      <c r="G1462" s="193"/>
      <c r="H1462" s="195" t="s">
        <v>19</v>
      </c>
      <c r="I1462" s="197"/>
      <c r="J1462" s="193"/>
      <c r="K1462" s="193"/>
      <c r="L1462" s="198"/>
      <c r="M1462" s="199"/>
      <c r="N1462" s="200"/>
      <c r="O1462" s="200"/>
      <c r="P1462" s="200"/>
      <c r="Q1462" s="200"/>
      <c r="R1462" s="200"/>
      <c r="S1462" s="200"/>
      <c r="T1462" s="201"/>
      <c r="AT1462" s="202" t="s">
        <v>191</v>
      </c>
      <c r="AU1462" s="202" t="s">
        <v>81</v>
      </c>
      <c r="AV1462" s="13" t="s">
        <v>79</v>
      </c>
      <c r="AW1462" s="13" t="s">
        <v>32</v>
      </c>
      <c r="AX1462" s="13" t="s">
        <v>71</v>
      </c>
      <c r="AY1462" s="202" t="s">
        <v>181</v>
      </c>
    </row>
    <row r="1463" spans="2:51" s="14" customFormat="1" ht="12">
      <c r="B1463" s="203"/>
      <c r="C1463" s="204"/>
      <c r="D1463" s="194" t="s">
        <v>191</v>
      </c>
      <c r="E1463" s="205" t="s">
        <v>19</v>
      </c>
      <c r="F1463" s="206" t="s">
        <v>529</v>
      </c>
      <c r="G1463" s="204"/>
      <c r="H1463" s="207">
        <v>4</v>
      </c>
      <c r="I1463" s="208"/>
      <c r="J1463" s="204"/>
      <c r="K1463" s="204"/>
      <c r="L1463" s="209"/>
      <c r="M1463" s="210"/>
      <c r="N1463" s="211"/>
      <c r="O1463" s="211"/>
      <c r="P1463" s="211"/>
      <c r="Q1463" s="211"/>
      <c r="R1463" s="211"/>
      <c r="S1463" s="211"/>
      <c r="T1463" s="212"/>
      <c r="AT1463" s="213" t="s">
        <v>191</v>
      </c>
      <c r="AU1463" s="213" t="s">
        <v>81</v>
      </c>
      <c r="AV1463" s="14" t="s">
        <v>81</v>
      </c>
      <c r="AW1463" s="14" t="s">
        <v>32</v>
      </c>
      <c r="AX1463" s="14" t="s">
        <v>71</v>
      </c>
      <c r="AY1463" s="213" t="s">
        <v>181</v>
      </c>
    </row>
    <row r="1464" spans="2:51" s="13" customFormat="1" ht="12">
      <c r="B1464" s="192"/>
      <c r="C1464" s="193"/>
      <c r="D1464" s="194" t="s">
        <v>191</v>
      </c>
      <c r="E1464" s="195" t="s">
        <v>19</v>
      </c>
      <c r="F1464" s="196" t="s">
        <v>1618</v>
      </c>
      <c r="G1464" s="193"/>
      <c r="H1464" s="195" t="s">
        <v>19</v>
      </c>
      <c r="I1464" s="197"/>
      <c r="J1464" s="193"/>
      <c r="K1464" s="193"/>
      <c r="L1464" s="198"/>
      <c r="M1464" s="199"/>
      <c r="N1464" s="200"/>
      <c r="O1464" s="200"/>
      <c r="P1464" s="200"/>
      <c r="Q1464" s="200"/>
      <c r="R1464" s="200"/>
      <c r="S1464" s="200"/>
      <c r="T1464" s="201"/>
      <c r="AT1464" s="202" t="s">
        <v>191</v>
      </c>
      <c r="AU1464" s="202" t="s">
        <v>81</v>
      </c>
      <c r="AV1464" s="13" t="s">
        <v>79</v>
      </c>
      <c r="AW1464" s="13" t="s">
        <v>32</v>
      </c>
      <c r="AX1464" s="13" t="s">
        <v>71</v>
      </c>
      <c r="AY1464" s="202" t="s">
        <v>181</v>
      </c>
    </row>
    <row r="1465" spans="2:51" s="14" customFormat="1" ht="12">
      <c r="B1465" s="203"/>
      <c r="C1465" s="204"/>
      <c r="D1465" s="194" t="s">
        <v>191</v>
      </c>
      <c r="E1465" s="205" t="s">
        <v>19</v>
      </c>
      <c r="F1465" s="206" t="s">
        <v>529</v>
      </c>
      <c r="G1465" s="204"/>
      <c r="H1465" s="207">
        <v>4</v>
      </c>
      <c r="I1465" s="208"/>
      <c r="J1465" s="204"/>
      <c r="K1465" s="204"/>
      <c r="L1465" s="209"/>
      <c r="M1465" s="210"/>
      <c r="N1465" s="211"/>
      <c r="O1465" s="211"/>
      <c r="P1465" s="211"/>
      <c r="Q1465" s="211"/>
      <c r="R1465" s="211"/>
      <c r="S1465" s="211"/>
      <c r="T1465" s="212"/>
      <c r="AT1465" s="213" t="s">
        <v>191</v>
      </c>
      <c r="AU1465" s="213" t="s">
        <v>81</v>
      </c>
      <c r="AV1465" s="14" t="s">
        <v>81</v>
      </c>
      <c r="AW1465" s="14" t="s">
        <v>32</v>
      </c>
      <c r="AX1465" s="14" t="s">
        <v>71</v>
      </c>
      <c r="AY1465" s="213" t="s">
        <v>181</v>
      </c>
    </row>
    <row r="1466" spans="2:51" s="13" customFormat="1" ht="12">
      <c r="B1466" s="192"/>
      <c r="C1466" s="193"/>
      <c r="D1466" s="194" t="s">
        <v>191</v>
      </c>
      <c r="E1466" s="195" t="s">
        <v>19</v>
      </c>
      <c r="F1466" s="196" t="s">
        <v>1619</v>
      </c>
      <c r="G1466" s="193"/>
      <c r="H1466" s="195" t="s">
        <v>19</v>
      </c>
      <c r="I1466" s="197"/>
      <c r="J1466" s="193"/>
      <c r="K1466" s="193"/>
      <c r="L1466" s="198"/>
      <c r="M1466" s="199"/>
      <c r="N1466" s="200"/>
      <c r="O1466" s="200"/>
      <c r="P1466" s="200"/>
      <c r="Q1466" s="200"/>
      <c r="R1466" s="200"/>
      <c r="S1466" s="200"/>
      <c r="T1466" s="201"/>
      <c r="AT1466" s="202" t="s">
        <v>191</v>
      </c>
      <c r="AU1466" s="202" t="s">
        <v>81</v>
      </c>
      <c r="AV1466" s="13" t="s">
        <v>79</v>
      </c>
      <c r="AW1466" s="13" t="s">
        <v>32</v>
      </c>
      <c r="AX1466" s="13" t="s">
        <v>71</v>
      </c>
      <c r="AY1466" s="202" t="s">
        <v>181</v>
      </c>
    </row>
    <row r="1467" spans="2:51" s="14" customFormat="1" ht="12">
      <c r="B1467" s="203"/>
      <c r="C1467" s="204"/>
      <c r="D1467" s="194" t="s">
        <v>191</v>
      </c>
      <c r="E1467" s="205" t="s">
        <v>19</v>
      </c>
      <c r="F1467" s="206" t="s">
        <v>529</v>
      </c>
      <c r="G1467" s="204"/>
      <c r="H1467" s="207">
        <v>4</v>
      </c>
      <c r="I1467" s="208"/>
      <c r="J1467" s="204"/>
      <c r="K1467" s="204"/>
      <c r="L1467" s="209"/>
      <c r="M1467" s="210"/>
      <c r="N1467" s="211"/>
      <c r="O1467" s="211"/>
      <c r="P1467" s="211"/>
      <c r="Q1467" s="211"/>
      <c r="R1467" s="211"/>
      <c r="S1467" s="211"/>
      <c r="T1467" s="212"/>
      <c r="AT1467" s="213" t="s">
        <v>191</v>
      </c>
      <c r="AU1467" s="213" t="s">
        <v>81</v>
      </c>
      <c r="AV1467" s="14" t="s">
        <v>81</v>
      </c>
      <c r="AW1467" s="14" t="s">
        <v>32</v>
      </c>
      <c r="AX1467" s="14" t="s">
        <v>71</v>
      </c>
      <c r="AY1467" s="213" t="s">
        <v>181</v>
      </c>
    </row>
    <row r="1468" spans="2:51" s="13" customFormat="1" ht="12">
      <c r="B1468" s="192"/>
      <c r="C1468" s="193"/>
      <c r="D1468" s="194" t="s">
        <v>191</v>
      </c>
      <c r="E1468" s="195" t="s">
        <v>19</v>
      </c>
      <c r="F1468" s="196" t="s">
        <v>1620</v>
      </c>
      <c r="G1468" s="193"/>
      <c r="H1468" s="195" t="s">
        <v>19</v>
      </c>
      <c r="I1468" s="197"/>
      <c r="J1468" s="193"/>
      <c r="K1468" s="193"/>
      <c r="L1468" s="198"/>
      <c r="M1468" s="199"/>
      <c r="N1468" s="200"/>
      <c r="O1468" s="200"/>
      <c r="P1468" s="200"/>
      <c r="Q1468" s="200"/>
      <c r="R1468" s="200"/>
      <c r="S1468" s="200"/>
      <c r="T1468" s="201"/>
      <c r="AT1468" s="202" t="s">
        <v>191</v>
      </c>
      <c r="AU1468" s="202" t="s">
        <v>81</v>
      </c>
      <c r="AV1468" s="13" t="s">
        <v>79</v>
      </c>
      <c r="AW1468" s="13" t="s">
        <v>32</v>
      </c>
      <c r="AX1468" s="13" t="s">
        <v>71</v>
      </c>
      <c r="AY1468" s="202" t="s">
        <v>181</v>
      </c>
    </row>
    <row r="1469" spans="2:51" s="14" customFormat="1" ht="12">
      <c r="B1469" s="203"/>
      <c r="C1469" s="204"/>
      <c r="D1469" s="194" t="s">
        <v>191</v>
      </c>
      <c r="E1469" s="205" t="s">
        <v>19</v>
      </c>
      <c r="F1469" s="206" t="s">
        <v>529</v>
      </c>
      <c r="G1469" s="204"/>
      <c r="H1469" s="207">
        <v>4</v>
      </c>
      <c r="I1469" s="208"/>
      <c r="J1469" s="204"/>
      <c r="K1469" s="204"/>
      <c r="L1469" s="209"/>
      <c r="M1469" s="210"/>
      <c r="N1469" s="211"/>
      <c r="O1469" s="211"/>
      <c r="P1469" s="211"/>
      <c r="Q1469" s="211"/>
      <c r="R1469" s="211"/>
      <c r="S1469" s="211"/>
      <c r="T1469" s="212"/>
      <c r="AT1469" s="213" t="s">
        <v>191</v>
      </c>
      <c r="AU1469" s="213" t="s">
        <v>81</v>
      </c>
      <c r="AV1469" s="14" t="s">
        <v>81</v>
      </c>
      <c r="AW1469" s="14" t="s">
        <v>32</v>
      </c>
      <c r="AX1469" s="14" t="s">
        <v>71</v>
      </c>
      <c r="AY1469" s="213" t="s">
        <v>181</v>
      </c>
    </row>
    <row r="1470" spans="2:51" s="15" customFormat="1" ht="12">
      <c r="B1470" s="214"/>
      <c r="C1470" s="215"/>
      <c r="D1470" s="194" t="s">
        <v>191</v>
      </c>
      <c r="E1470" s="216" t="s">
        <v>19</v>
      </c>
      <c r="F1470" s="217" t="s">
        <v>196</v>
      </c>
      <c r="G1470" s="215"/>
      <c r="H1470" s="218">
        <v>32</v>
      </c>
      <c r="I1470" s="219"/>
      <c r="J1470" s="215"/>
      <c r="K1470" s="215"/>
      <c r="L1470" s="220"/>
      <c r="M1470" s="221"/>
      <c r="N1470" s="222"/>
      <c r="O1470" s="222"/>
      <c r="P1470" s="222"/>
      <c r="Q1470" s="222"/>
      <c r="R1470" s="222"/>
      <c r="S1470" s="222"/>
      <c r="T1470" s="223"/>
      <c r="AT1470" s="224" t="s">
        <v>191</v>
      </c>
      <c r="AU1470" s="224" t="s">
        <v>81</v>
      </c>
      <c r="AV1470" s="15" t="s">
        <v>189</v>
      </c>
      <c r="AW1470" s="15" t="s">
        <v>32</v>
      </c>
      <c r="AX1470" s="15" t="s">
        <v>79</v>
      </c>
      <c r="AY1470" s="224" t="s">
        <v>181</v>
      </c>
    </row>
    <row r="1471" spans="1:65" s="2" customFormat="1" ht="114.9" customHeight="1">
      <c r="A1471" s="34"/>
      <c r="B1471" s="35"/>
      <c r="C1471" s="225" t="s">
        <v>1623</v>
      </c>
      <c r="D1471" s="225" t="s">
        <v>199</v>
      </c>
      <c r="E1471" s="226" t="s">
        <v>449</v>
      </c>
      <c r="F1471" s="227" t="s">
        <v>450</v>
      </c>
      <c r="G1471" s="228" t="s">
        <v>223</v>
      </c>
      <c r="H1471" s="229">
        <v>1</v>
      </c>
      <c r="I1471" s="230"/>
      <c r="J1471" s="231">
        <f>ROUND(I1471*H1471,2)</f>
        <v>0</v>
      </c>
      <c r="K1471" s="227" t="s">
        <v>187</v>
      </c>
      <c r="L1471" s="39"/>
      <c r="M1471" s="232" t="s">
        <v>19</v>
      </c>
      <c r="N1471" s="233" t="s">
        <v>42</v>
      </c>
      <c r="O1471" s="64"/>
      <c r="P1471" s="188">
        <f>O1471*H1471</f>
        <v>0</v>
      </c>
      <c r="Q1471" s="188">
        <v>0</v>
      </c>
      <c r="R1471" s="188">
        <f>Q1471*H1471</f>
        <v>0</v>
      </c>
      <c r="S1471" s="188">
        <v>0</v>
      </c>
      <c r="T1471" s="189">
        <f>S1471*H1471</f>
        <v>0</v>
      </c>
      <c r="U1471" s="34"/>
      <c r="V1471" s="34"/>
      <c r="W1471" s="34"/>
      <c r="X1471" s="34"/>
      <c r="Y1471" s="34"/>
      <c r="Z1471" s="34"/>
      <c r="AA1471" s="34"/>
      <c r="AB1471" s="34"/>
      <c r="AC1471" s="34"/>
      <c r="AD1471" s="34"/>
      <c r="AE1471" s="34"/>
      <c r="AR1471" s="190" t="s">
        <v>228</v>
      </c>
      <c r="AT1471" s="190" t="s">
        <v>199</v>
      </c>
      <c r="AU1471" s="190" t="s">
        <v>81</v>
      </c>
      <c r="AY1471" s="17" t="s">
        <v>181</v>
      </c>
      <c r="BE1471" s="191">
        <f>IF(N1471="základní",J1471,0)</f>
        <v>0</v>
      </c>
      <c r="BF1471" s="191">
        <f>IF(N1471="snížená",J1471,0)</f>
        <v>0</v>
      </c>
      <c r="BG1471" s="191">
        <f>IF(N1471="zákl. přenesená",J1471,0)</f>
        <v>0</v>
      </c>
      <c r="BH1471" s="191">
        <f>IF(N1471="sníž. přenesená",J1471,0)</f>
        <v>0</v>
      </c>
      <c r="BI1471" s="191">
        <f>IF(N1471="nulová",J1471,0)</f>
        <v>0</v>
      </c>
      <c r="BJ1471" s="17" t="s">
        <v>79</v>
      </c>
      <c r="BK1471" s="191">
        <f>ROUND(I1471*H1471,2)</f>
        <v>0</v>
      </c>
      <c r="BL1471" s="17" t="s">
        <v>228</v>
      </c>
      <c r="BM1471" s="190" t="s">
        <v>1624</v>
      </c>
    </row>
    <row r="1472" spans="2:51" s="13" customFormat="1" ht="12">
      <c r="B1472" s="192"/>
      <c r="C1472" s="193"/>
      <c r="D1472" s="194" t="s">
        <v>191</v>
      </c>
      <c r="E1472" s="195" t="s">
        <v>19</v>
      </c>
      <c r="F1472" s="196" t="s">
        <v>452</v>
      </c>
      <c r="G1472" s="193"/>
      <c r="H1472" s="195" t="s">
        <v>19</v>
      </c>
      <c r="I1472" s="197"/>
      <c r="J1472" s="193"/>
      <c r="K1472" s="193"/>
      <c r="L1472" s="198"/>
      <c r="M1472" s="199"/>
      <c r="N1472" s="200"/>
      <c r="O1472" s="200"/>
      <c r="P1472" s="200"/>
      <c r="Q1472" s="200"/>
      <c r="R1472" s="200"/>
      <c r="S1472" s="200"/>
      <c r="T1472" s="201"/>
      <c r="AT1472" s="202" t="s">
        <v>191</v>
      </c>
      <c r="AU1472" s="202" t="s">
        <v>81</v>
      </c>
      <c r="AV1472" s="13" t="s">
        <v>79</v>
      </c>
      <c r="AW1472" s="13" t="s">
        <v>32</v>
      </c>
      <c r="AX1472" s="13" t="s">
        <v>71</v>
      </c>
      <c r="AY1472" s="202" t="s">
        <v>181</v>
      </c>
    </row>
    <row r="1473" spans="2:51" s="14" customFormat="1" ht="12">
      <c r="B1473" s="203"/>
      <c r="C1473" s="204"/>
      <c r="D1473" s="194" t="s">
        <v>191</v>
      </c>
      <c r="E1473" s="205" t="s">
        <v>19</v>
      </c>
      <c r="F1473" s="206" t="s">
        <v>79</v>
      </c>
      <c r="G1473" s="204"/>
      <c r="H1473" s="207">
        <v>1</v>
      </c>
      <c r="I1473" s="208"/>
      <c r="J1473" s="204"/>
      <c r="K1473" s="204"/>
      <c r="L1473" s="209"/>
      <c r="M1473" s="210"/>
      <c r="N1473" s="211"/>
      <c r="O1473" s="211"/>
      <c r="P1473" s="211"/>
      <c r="Q1473" s="211"/>
      <c r="R1473" s="211"/>
      <c r="S1473" s="211"/>
      <c r="T1473" s="212"/>
      <c r="AT1473" s="213" t="s">
        <v>191</v>
      </c>
      <c r="AU1473" s="213" t="s">
        <v>81</v>
      </c>
      <c r="AV1473" s="14" t="s">
        <v>81</v>
      </c>
      <c r="AW1473" s="14" t="s">
        <v>32</v>
      </c>
      <c r="AX1473" s="14" t="s">
        <v>71</v>
      </c>
      <c r="AY1473" s="213" t="s">
        <v>181</v>
      </c>
    </row>
    <row r="1474" spans="2:51" s="15" customFormat="1" ht="12">
      <c r="B1474" s="214"/>
      <c r="C1474" s="215"/>
      <c r="D1474" s="194" t="s">
        <v>191</v>
      </c>
      <c r="E1474" s="216" t="s">
        <v>19</v>
      </c>
      <c r="F1474" s="217" t="s">
        <v>196</v>
      </c>
      <c r="G1474" s="215"/>
      <c r="H1474" s="218">
        <v>1</v>
      </c>
      <c r="I1474" s="219"/>
      <c r="J1474" s="215"/>
      <c r="K1474" s="215"/>
      <c r="L1474" s="220"/>
      <c r="M1474" s="221"/>
      <c r="N1474" s="222"/>
      <c r="O1474" s="222"/>
      <c r="P1474" s="222"/>
      <c r="Q1474" s="222"/>
      <c r="R1474" s="222"/>
      <c r="S1474" s="222"/>
      <c r="T1474" s="223"/>
      <c r="AT1474" s="224" t="s">
        <v>191</v>
      </c>
      <c r="AU1474" s="224" t="s">
        <v>81</v>
      </c>
      <c r="AV1474" s="15" t="s">
        <v>189</v>
      </c>
      <c r="AW1474" s="15" t="s">
        <v>32</v>
      </c>
      <c r="AX1474" s="15" t="s">
        <v>79</v>
      </c>
      <c r="AY1474" s="224" t="s">
        <v>181</v>
      </c>
    </row>
    <row r="1475" spans="1:65" s="2" customFormat="1" ht="101.25" customHeight="1">
      <c r="A1475" s="34"/>
      <c r="B1475" s="35"/>
      <c r="C1475" s="225" t="s">
        <v>1625</v>
      </c>
      <c r="D1475" s="225" t="s">
        <v>199</v>
      </c>
      <c r="E1475" s="226" t="s">
        <v>241</v>
      </c>
      <c r="F1475" s="227" t="s">
        <v>242</v>
      </c>
      <c r="G1475" s="228" t="s">
        <v>186</v>
      </c>
      <c r="H1475" s="229">
        <v>4168.904</v>
      </c>
      <c r="I1475" s="230"/>
      <c r="J1475" s="231">
        <f>ROUND(I1475*H1475,2)</f>
        <v>0</v>
      </c>
      <c r="K1475" s="227" t="s">
        <v>187</v>
      </c>
      <c r="L1475" s="39"/>
      <c r="M1475" s="232" t="s">
        <v>19</v>
      </c>
      <c r="N1475" s="233" t="s">
        <v>42</v>
      </c>
      <c r="O1475" s="64"/>
      <c r="P1475" s="188">
        <f>O1475*H1475</f>
        <v>0</v>
      </c>
      <c r="Q1475" s="188">
        <v>0</v>
      </c>
      <c r="R1475" s="188">
        <f>Q1475*H1475</f>
        <v>0</v>
      </c>
      <c r="S1475" s="188">
        <v>0</v>
      </c>
      <c r="T1475" s="189">
        <f>S1475*H1475</f>
        <v>0</v>
      </c>
      <c r="U1475" s="34"/>
      <c r="V1475" s="34"/>
      <c r="W1475" s="34"/>
      <c r="X1475" s="34"/>
      <c r="Y1475" s="34"/>
      <c r="Z1475" s="34"/>
      <c r="AA1475" s="34"/>
      <c r="AB1475" s="34"/>
      <c r="AC1475" s="34"/>
      <c r="AD1475" s="34"/>
      <c r="AE1475" s="34"/>
      <c r="AR1475" s="190" t="s">
        <v>228</v>
      </c>
      <c r="AT1475" s="190" t="s">
        <v>199</v>
      </c>
      <c r="AU1475" s="190" t="s">
        <v>81</v>
      </c>
      <c r="AY1475" s="17" t="s">
        <v>181</v>
      </c>
      <c r="BE1475" s="191">
        <f>IF(N1475="základní",J1475,0)</f>
        <v>0</v>
      </c>
      <c r="BF1475" s="191">
        <f>IF(N1475="snížená",J1475,0)</f>
        <v>0</v>
      </c>
      <c r="BG1475" s="191">
        <f>IF(N1475="zákl. přenesená",J1475,0)</f>
        <v>0</v>
      </c>
      <c r="BH1475" s="191">
        <f>IF(N1475="sníž. přenesená",J1475,0)</f>
        <v>0</v>
      </c>
      <c r="BI1475" s="191">
        <f>IF(N1475="nulová",J1475,0)</f>
        <v>0</v>
      </c>
      <c r="BJ1475" s="17" t="s">
        <v>79</v>
      </c>
      <c r="BK1475" s="191">
        <f>ROUND(I1475*H1475,2)</f>
        <v>0</v>
      </c>
      <c r="BL1475" s="17" t="s">
        <v>228</v>
      </c>
      <c r="BM1475" s="190" t="s">
        <v>1626</v>
      </c>
    </row>
    <row r="1476" spans="1:47" s="2" customFormat="1" ht="19.2">
      <c r="A1476" s="34"/>
      <c r="B1476" s="35"/>
      <c r="C1476" s="36"/>
      <c r="D1476" s="194" t="s">
        <v>204</v>
      </c>
      <c r="E1476" s="36"/>
      <c r="F1476" s="234" t="s">
        <v>244</v>
      </c>
      <c r="G1476" s="36"/>
      <c r="H1476" s="36"/>
      <c r="I1476" s="235"/>
      <c r="J1476" s="36"/>
      <c r="K1476" s="36"/>
      <c r="L1476" s="39"/>
      <c r="M1476" s="236"/>
      <c r="N1476" s="237"/>
      <c r="O1476" s="64"/>
      <c r="P1476" s="64"/>
      <c r="Q1476" s="64"/>
      <c r="R1476" s="64"/>
      <c r="S1476" s="64"/>
      <c r="T1476" s="65"/>
      <c r="U1476" s="34"/>
      <c r="V1476" s="34"/>
      <c r="W1476" s="34"/>
      <c r="X1476" s="34"/>
      <c r="Y1476" s="34"/>
      <c r="Z1476" s="34"/>
      <c r="AA1476" s="34"/>
      <c r="AB1476" s="34"/>
      <c r="AC1476" s="34"/>
      <c r="AD1476" s="34"/>
      <c r="AE1476" s="34"/>
      <c r="AT1476" s="17" t="s">
        <v>204</v>
      </c>
      <c r="AU1476" s="17" t="s">
        <v>81</v>
      </c>
    </row>
    <row r="1477" spans="2:51" s="13" customFormat="1" ht="12">
      <c r="B1477" s="192"/>
      <c r="C1477" s="193"/>
      <c r="D1477" s="194" t="s">
        <v>191</v>
      </c>
      <c r="E1477" s="195" t="s">
        <v>19</v>
      </c>
      <c r="F1477" s="196" t="s">
        <v>245</v>
      </c>
      <c r="G1477" s="193"/>
      <c r="H1477" s="195" t="s">
        <v>19</v>
      </c>
      <c r="I1477" s="197"/>
      <c r="J1477" s="193"/>
      <c r="K1477" s="193"/>
      <c r="L1477" s="198"/>
      <c r="M1477" s="199"/>
      <c r="N1477" s="200"/>
      <c r="O1477" s="200"/>
      <c r="P1477" s="200"/>
      <c r="Q1477" s="200"/>
      <c r="R1477" s="200"/>
      <c r="S1477" s="200"/>
      <c r="T1477" s="201"/>
      <c r="AT1477" s="202" t="s">
        <v>191</v>
      </c>
      <c r="AU1477" s="202" t="s">
        <v>81</v>
      </c>
      <c r="AV1477" s="13" t="s">
        <v>79</v>
      </c>
      <c r="AW1477" s="13" t="s">
        <v>32</v>
      </c>
      <c r="AX1477" s="13" t="s">
        <v>71</v>
      </c>
      <c r="AY1477" s="202" t="s">
        <v>181</v>
      </c>
    </row>
    <row r="1478" spans="2:51" s="14" customFormat="1" ht="12">
      <c r="B1478" s="203"/>
      <c r="C1478" s="204"/>
      <c r="D1478" s="194" t="s">
        <v>191</v>
      </c>
      <c r="E1478" s="205" t="s">
        <v>19</v>
      </c>
      <c r="F1478" s="206" t="s">
        <v>1627</v>
      </c>
      <c r="G1478" s="204"/>
      <c r="H1478" s="207">
        <v>4168.904</v>
      </c>
      <c r="I1478" s="208"/>
      <c r="J1478" s="204"/>
      <c r="K1478" s="204"/>
      <c r="L1478" s="209"/>
      <c r="M1478" s="210"/>
      <c r="N1478" s="211"/>
      <c r="O1478" s="211"/>
      <c r="P1478" s="211"/>
      <c r="Q1478" s="211"/>
      <c r="R1478" s="211"/>
      <c r="S1478" s="211"/>
      <c r="T1478" s="212"/>
      <c r="AT1478" s="213" t="s">
        <v>191</v>
      </c>
      <c r="AU1478" s="213" t="s">
        <v>81</v>
      </c>
      <c r="AV1478" s="14" t="s">
        <v>81</v>
      </c>
      <c r="AW1478" s="14" t="s">
        <v>32</v>
      </c>
      <c r="AX1478" s="14" t="s">
        <v>71</v>
      </c>
      <c r="AY1478" s="213" t="s">
        <v>181</v>
      </c>
    </row>
    <row r="1479" spans="2:51" s="15" customFormat="1" ht="12">
      <c r="B1479" s="214"/>
      <c r="C1479" s="215"/>
      <c r="D1479" s="194" t="s">
        <v>191</v>
      </c>
      <c r="E1479" s="216" t="s">
        <v>19</v>
      </c>
      <c r="F1479" s="217" t="s">
        <v>196</v>
      </c>
      <c r="G1479" s="215"/>
      <c r="H1479" s="218">
        <v>4168.904</v>
      </c>
      <c r="I1479" s="219"/>
      <c r="J1479" s="215"/>
      <c r="K1479" s="215"/>
      <c r="L1479" s="220"/>
      <c r="M1479" s="221"/>
      <c r="N1479" s="222"/>
      <c r="O1479" s="222"/>
      <c r="P1479" s="222"/>
      <c r="Q1479" s="222"/>
      <c r="R1479" s="222"/>
      <c r="S1479" s="222"/>
      <c r="T1479" s="223"/>
      <c r="AT1479" s="224" t="s">
        <v>191</v>
      </c>
      <c r="AU1479" s="224" t="s">
        <v>81</v>
      </c>
      <c r="AV1479" s="15" t="s">
        <v>189</v>
      </c>
      <c r="AW1479" s="15" t="s">
        <v>32</v>
      </c>
      <c r="AX1479" s="15" t="s">
        <v>79</v>
      </c>
      <c r="AY1479" s="224" t="s">
        <v>181</v>
      </c>
    </row>
    <row r="1480" spans="1:65" s="2" customFormat="1" ht="114.9" customHeight="1">
      <c r="A1480" s="34"/>
      <c r="B1480" s="35"/>
      <c r="C1480" s="225" t="s">
        <v>1628</v>
      </c>
      <c r="D1480" s="225" t="s">
        <v>199</v>
      </c>
      <c r="E1480" s="226" t="s">
        <v>1629</v>
      </c>
      <c r="F1480" s="227" t="s">
        <v>1630</v>
      </c>
      <c r="G1480" s="228" t="s">
        <v>186</v>
      </c>
      <c r="H1480" s="229">
        <v>14.407</v>
      </c>
      <c r="I1480" s="230"/>
      <c r="J1480" s="231">
        <f>ROUND(I1480*H1480,2)</f>
        <v>0</v>
      </c>
      <c r="K1480" s="227" t="s">
        <v>187</v>
      </c>
      <c r="L1480" s="39"/>
      <c r="M1480" s="232" t="s">
        <v>19</v>
      </c>
      <c r="N1480" s="233" t="s">
        <v>42</v>
      </c>
      <c r="O1480" s="64"/>
      <c r="P1480" s="188">
        <f>O1480*H1480</f>
        <v>0</v>
      </c>
      <c r="Q1480" s="188">
        <v>0</v>
      </c>
      <c r="R1480" s="188">
        <f>Q1480*H1480</f>
        <v>0</v>
      </c>
      <c r="S1480" s="188">
        <v>0</v>
      </c>
      <c r="T1480" s="189">
        <f>S1480*H1480</f>
        <v>0</v>
      </c>
      <c r="U1480" s="34"/>
      <c r="V1480" s="34"/>
      <c r="W1480" s="34"/>
      <c r="X1480" s="34"/>
      <c r="Y1480" s="34"/>
      <c r="Z1480" s="34"/>
      <c r="AA1480" s="34"/>
      <c r="AB1480" s="34"/>
      <c r="AC1480" s="34"/>
      <c r="AD1480" s="34"/>
      <c r="AE1480" s="34"/>
      <c r="AR1480" s="190" t="s">
        <v>228</v>
      </c>
      <c r="AT1480" s="190" t="s">
        <v>199</v>
      </c>
      <c r="AU1480" s="190" t="s">
        <v>81</v>
      </c>
      <c r="AY1480" s="17" t="s">
        <v>181</v>
      </c>
      <c r="BE1480" s="191">
        <f>IF(N1480="základní",J1480,0)</f>
        <v>0</v>
      </c>
      <c r="BF1480" s="191">
        <f>IF(N1480="snížená",J1480,0)</f>
        <v>0</v>
      </c>
      <c r="BG1480" s="191">
        <f>IF(N1480="zákl. přenesená",J1480,0)</f>
        <v>0</v>
      </c>
      <c r="BH1480" s="191">
        <f>IF(N1480="sníž. přenesená",J1480,0)</f>
        <v>0</v>
      </c>
      <c r="BI1480" s="191">
        <f>IF(N1480="nulová",J1480,0)</f>
        <v>0</v>
      </c>
      <c r="BJ1480" s="17" t="s">
        <v>79</v>
      </c>
      <c r="BK1480" s="191">
        <f>ROUND(I1480*H1480,2)</f>
        <v>0</v>
      </c>
      <c r="BL1480" s="17" t="s">
        <v>228</v>
      </c>
      <c r="BM1480" s="190" t="s">
        <v>1631</v>
      </c>
    </row>
    <row r="1481" spans="2:51" s="13" customFormat="1" ht="12">
      <c r="B1481" s="192"/>
      <c r="C1481" s="193"/>
      <c r="D1481" s="194" t="s">
        <v>191</v>
      </c>
      <c r="E1481" s="195" t="s">
        <v>19</v>
      </c>
      <c r="F1481" s="196" t="s">
        <v>1632</v>
      </c>
      <c r="G1481" s="193"/>
      <c r="H1481" s="195" t="s">
        <v>19</v>
      </c>
      <c r="I1481" s="197"/>
      <c r="J1481" s="193"/>
      <c r="K1481" s="193"/>
      <c r="L1481" s="198"/>
      <c r="M1481" s="199"/>
      <c r="N1481" s="200"/>
      <c r="O1481" s="200"/>
      <c r="P1481" s="200"/>
      <c r="Q1481" s="200"/>
      <c r="R1481" s="200"/>
      <c r="S1481" s="200"/>
      <c r="T1481" s="201"/>
      <c r="AT1481" s="202" t="s">
        <v>191</v>
      </c>
      <c r="AU1481" s="202" t="s">
        <v>81</v>
      </c>
      <c r="AV1481" s="13" t="s">
        <v>79</v>
      </c>
      <c r="AW1481" s="13" t="s">
        <v>32</v>
      </c>
      <c r="AX1481" s="13" t="s">
        <v>71</v>
      </c>
      <c r="AY1481" s="202" t="s">
        <v>181</v>
      </c>
    </row>
    <row r="1482" spans="2:51" s="14" customFormat="1" ht="12">
      <c r="B1482" s="203"/>
      <c r="C1482" s="204"/>
      <c r="D1482" s="194" t="s">
        <v>191</v>
      </c>
      <c r="E1482" s="205" t="s">
        <v>19</v>
      </c>
      <c r="F1482" s="206" t="s">
        <v>1633</v>
      </c>
      <c r="G1482" s="204"/>
      <c r="H1482" s="207">
        <v>14.407</v>
      </c>
      <c r="I1482" s="208"/>
      <c r="J1482" s="204"/>
      <c r="K1482" s="204"/>
      <c r="L1482" s="209"/>
      <c r="M1482" s="210"/>
      <c r="N1482" s="211"/>
      <c r="O1482" s="211"/>
      <c r="P1482" s="211"/>
      <c r="Q1482" s="211"/>
      <c r="R1482" s="211"/>
      <c r="S1482" s="211"/>
      <c r="T1482" s="212"/>
      <c r="AT1482" s="213" t="s">
        <v>191</v>
      </c>
      <c r="AU1482" s="213" t="s">
        <v>81</v>
      </c>
      <c r="AV1482" s="14" t="s">
        <v>81</v>
      </c>
      <c r="AW1482" s="14" t="s">
        <v>32</v>
      </c>
      <c r="AX1482" s="14" t="s">
        <v>71</v>
      </c>
      <c r="AY1482" s="213" t="s">
        <v>181</v>
      </c>
    </row>
    <row r="1483" spans="2:51" s="15" customFormat="1" ht="12">
      <c r="B1483" s="214"/>
      <c r="C1483" s="215"/>
      <c r="D1483" s="194" t="s">
        <v>191</v>
      </c>
      <c r="E1483" s="216" t="s">
        <v>19</v>
      </c>
      <c r="F1483" s="217" t="s">
        <v>196</v>
      </c>
      <c r="G1483" s="215"/>
      <c r="H1483" s="218">
        <v>14.407</v>
      </c>
      <c r="I1483" s="219"/>
      <c r="J1483" s="215"/>
      <c r="K1483" s="215"/>
      <c r="L1483" s="220"/>
      <c r="M1483" s="221"/>
      <c r="N1483" s="222"/>
      <c r="O1483" s="222"/>
      <c r="P1483" s="222"/>
      <c r="Q1483" s="222"/>
      <c r="R1483" s="222"/>
      <c r="S1483" s="222"/>
      <c r="T1483" s="223"/>
      <c r="AT1483" s="224" t="s">
        <v>191</v>
      </c>
      <c r="AU1483" s="224" t="s">
        <v>81</v>
      </c>
      <c r="AV1483" s="15" t="s">
        <v>189</v>
      </c>
      <c r="AW1483" s="15" t="s">
        <v>32</v>
      </c>
      <c r="AX1483" s="15" t="s">
        <v>79</v>
      </c>
      <c r="AY1483" s="224" t="s">
        <v>181</v>
      </c>
    </row>
    <row r="1484" spans="1:65" s="2" customFormat="1" ht="44.25" customHeight="1">
      <c r="A1484" s="34"/>
      <c r="B1484" s="35"/>
      <c r="C1484" s="225" t="s">
        <v>1634</v>
      </c>
      <c r="D1484" s="225" t="s">
        <v>199</v>
      </c>
      <c r="E1484" s="226" t="s">
        <v>709</v>
      </c>
      <c r="F1484" s="227" t="s">
        <v>710</v>
      </c>
      <c r="G1484" s="228" t="s">
        <v>186</v>
      </c>
      <c r="H1484" s="229">
        <v>14.407</v>
      </c>
      <c r="I1484" s="230"/>
      <c r="J1484" s="231">
        <f>ROUND(I1484*H1484,2)</f>
        <v>0</v>
      </c>
      <c r="K1484" s="227" t="s">
        <v>187</v>
      </c>
      <c r="L1484" s="39"/>
      <c r="M1484" s="232" t="s">
        <v>19</v>
      </c>
      <c r="N1484" s="233" t="s">
        <v>42</v>
      </c>
      <c r="O1484" s="64"/>
      <c r="P1484" s="188">
        <f>O1484*H1484</f>
        <v>0</v>
      </c>
      <c r="Q1484" s="188">
        <v>0</v>
      </c>
      <c r="R1484" s="188">
        <f>Q1484*H1484</f>
        <v>0</v>
      </c>
      <c r="S1484" s="188">
        <v>0</v>
      </c>
      <c r="T1484" s="189">
        <f>S1484*H1484</f>
        <v>0</v>
      </c>
      <c r="U1484" s="34"/>
      <c r="V1484" s="34"/>
      <c r="W1484" s="34"/>
      <c r="X1484" s="34"/>
      <c r="Y1484" s="34"/>
      <c r="Z1484" s="34"/>
      <c r="AA1484" s="34"/>
      <c r="AB1484" s="34"/>
      <c r="AC1484" s="34"/>
      <c r="AD1484" s="34"/>
      <c r="AE1484" s="34"/>
      <c r="AR1484" s="190" t="s">
        <v>228</v>
      </c>
      <c r="AT1484" s="190" t="s">
        <v>199</v>
      </c>
      <c r="AU1484" s="190" t="s">
        <v>81</v>
      </c>
      <c r="AY1484" s="17" t="s">
        <v>181</v>
      </c>
      <c r="BE1484" s="191">
        <f>IF(N1484="základní",J1484,0)</f>
        <v>0</v>
      </c>
      <c r="BF1484" s="191">
        <f>IF(N1484="snížená",J1484,0)</f>
        <v>0</v>
      </c>
      <c r="BG1484" s="191">
        <f>IF(N1484="zákl. přenesená",J1484,0)</f>
        <v>0</v>
      </c>
      <c r="BH1484" s="191">
        <f>IF(N1484="sníž. přenesená",J1484,0)</f>
        <v>0</v>
      </c>
      <c r="BI1484" s="191">
        <f>IF(N1484="nulová",J1484,0)</f>
        <v>0</v>
      </c>
      <c r="BJ1484" s="17" t="s">
        <v>79</v>
      </c>
      <c r="BK1484" s="191">
        <f>ROUND(I1484*H1484,2)</f>
        <v>0</v>
      </c>
      <c r="BL1484" s="17" t="s">
        <v>228</v>
      </c>
      <c r="BM1484" s="190" t="s">
        <v>1635</v>
      </c>
    </row>
    <row r="1485" spans="2:51" s="13" customFormat="1" ht="12">
      <c r="B1485" s="192"/>
      <c r="C1485" s="193"/>
      <c r="D1485" s="194" t="s">
        <v>191</v>
      </c>
      <c r="E1485" s="195" t="s">
        <v>19</v>
      </c>
      <c r="F1485" s="196" t="s">
        <v>1636</v>
      </c>
      <c r="G1485" s="193"/>
      <c r="H1485" s="195" t="s">
        <v>19</v>
      </c>
      <c r="I1485" s="197"/>
      <c r="J1485" s="193"/>
      <c r="K1485" s="193"/>
      <c r="L1485" s="198"/>
      <c r="M1485" s="199"/>
      <c r="N1485" s="200"/>
      <c r="O1485" s="200"/>
      <c r="P1485" s="200"/>
      <c r="Q1485" s="200"/>
      <c r="R1485" s="200"/>
      <c r="S1485" s="200"/>
      <c r="T1485" s="201"/>
      <c r="AT1485" s="202" t="s">
        <v>191</v>
      </c>
      <c r="AU1485" s="202" t="s">
        <v>81</v>
      </c>
      <c r="AV1485" s="13" t="s">
        <v>79</v>
      </c>
      <c r="AW1485" s="13" t="s">
        <v>32</v>
      </c>
      <c r="AX1485" s="13" t="s">
        <v>71</v>
      </c>
      <c r="AY1485" s="202" t="s">
        <v>181</v>
      </c>
    </row>
    <row r="1486" spans="2:51" s="14" customFormat="1" ht="12">
      <c r="B1486" s="203"/>
      <c r="C1486" s="204"/>
      <c r="D1486" s="194" t="s">
        <v>191</v>
      </c>
      <c r="E1486" s="205" t="s">
        <v>19</v>
      </c>
      <c r="F1486" s="206" t="s">
        <v>1633</v>
      </c>
      <c r="G1486" s="204"/>
      <c r="H1486" s="207">
        <v>14.407</v>
      </c>
      <c r="I1486" s="208"/>
      <c r="J1486" s="204"/>
      <c r="K1486" s="204"/>
      <c r="L1486" s="209"/>
      <c r="M1486" s="210"/>
      <c r="N1486" s="211"/>
      <c r="O1486" s="211"/>
      <c r="P1486" s="211"/>
      <c r="Q1486" s="211"/>
      <c r="R1486" s="211"/>
      <c r="S1486" s="211"/>
      <c r="T1486" s="212"/>
      <c r="AT1486" s="213" t="s">
        <v>191</v>
      </c>
      <c r="AU1486" s="213" t="s">
        <v>81</v>
      </c>
      <c r="AV1486" s="14" t="s">
        <v>81</v>
      </c>
      <c r="AW1486" s="14" t="s">
        <v>32</v>
      </c>
      <c r="AX1486" s="14" t="s">
        <v>71</v>
      </c>
      <c r="AY1486" s="213" t="s">
        <v>181</v>
      </c>
    </row>
    <row r="1487" spans="2:51" s="15" customFormat="1" ht="12">
      <c r="B1487" s="214"/>
      <c r="C1487" s="215"/>
      <c r="D1487" s="194" t="s">
        <v>191</v>
      </c>
      <c r="E1487" s="216" t="s">
        <v>19</v>
      </c>
      <c r="F1487" s="217" t="s">
        <v>196</v>
      </c>
      <c r="G1487" s="215"/>
      <c r="H1487" s="218">
        <v>14.407</v>
      </c>
      <c r="I1487" s="219"/>
      <c r="J1487" s="215"/>
      <c r="K1487" s="215"/>
      <c r="L1487" s="220"/>
      <c r="M1487" s="221"/>
      <c r="N1487" s="222"/>
      <c r="O1487" s="222"/>
      <c r="P1487" s="222"/>
      <c r="Q1487" s="222"/>
      <c r="R1487" s="222"/>
      <c r="S1487" s="222"/>
      <c r="T1487" s="223"/>
      <c r="AT1487" s="224" t="s">
        <v>191</v>
      </c>
      <c r="AU1487" s="224" t="s">
        <v>81</v>
      </c>
      <c r="AV1487" s="15" t="s">
        <v>189</v>
      </c>
      <c r="AW1487" s="15" t="s">
        <v>32</v>
      </c>
      <c r="AX1487" s="15" t="s">
        <v>79</v>
      </c>
      <c r="AY1487" s="224" t="s">
        <v>181</v>
      </c>
    </row>
    <row r="1488" spans="1:65" s="2" customFormat="1" ht="90" customHeight="1">
      <c r="A1488" s="34"/>
      <c r="B1488" s="35"/>
      <c r="C1488" s="225" t="s">
        <v>1637</v>
      </c>
      <c r="D1488" s="225" t="s">
        <v>199</v>
      </c>
      <c r="E1488" s="226" t="s">
        <v>464</v>
      </c>
      <c r="F1488" s="227" t="s">
        <v>465</v>
      </c>
      <c r="G1488" s="228" t="s">
        <v>186</v>
      </c>
      <c r="H1488" s="229">
        <v>2.004</v>
      </c>
      <c r="I1488" s="230"/>
      <c r="J1488" s="231">
        <f>ROUND(I1488*H1488,2)</f>
        <v>0</v>
      </c>
      <c r="K1488" s="227" t="s">
        <v>187</v>
      </c>
      <c r="L1488" s="39"/>
      <c r="M1488" s="232" t="s">
        <v>19</v>
      </c>
      <c r="N1488" s="233" t="s">
        <v>42</v>
      </c>
      <c r="O1488" s="64"/>
      <c r="P1488" s="188">
        <f>O1488*H1488</f>
        <v>0</v>
      </c>
      <c r="Q1488" s="188">
        <v>0</v>
      </c>
      <c r="R1488" s="188">
        <f>Q1488*H1488</f>
        <v>0</v>
      </c>
      <c r="S1488" s="188">
        <v>0</v>
      </c>
      <c r="T1488" s="189">
        <f>S1488*H1488</f>
        <v>0</v>
      </c>
      <c r="U1488" s="34"/>
      <c r="V1488" s="34"/>
      <c r="W1488" s="34"/>
      <c r="X1488" s="34"/>
      <c r="Y1488" s="34"/>
      <c r="Z1488" s="34"/>
      <c r="AA1488" s="34"/>
      <c r="AB1488" s="34"/>
      <c r="AC1488" s="34"/>
      <c r="AD1488" s="34"/>
      <c r="AE1488" s="34"/>
      <c r="AR1488" s="190" t="s">
        <v>228</v>
      </c>
      <c r="AT1488" s="190" t="s">
        <v>199</v>
      </c>
      <c r="AU1488" s="190" t="s">
        <v>81</v>
      </c>
      <c r="AY1488" s="17" t="s">
        <v>181</v>
      </c>
      <c r="BE1488" s="191">
        <f>IF(N1488="základní",J1488,0)</f>
        <v>0</v>
      </c>
      <c r="BF1488" s="191">
        <f>IF(N1488="snížená",J1488,0)</f>
        <v>0</v>
      </c>
      <c r="BG1488" s="191">
        <f>IF(N1488="zákl. přenesená",J1488,0)</f>
        <v>0</v>
      </c>
      <c r="BH1488" s="191">
        <f>IF(N1488="sníž. přenesená",J1488,0)</f>
        <v>0</v>
      </c>
      <c r="BI1488" s="191">
        <f>IF(N1488="nulová",J1488,0)</f>
        <v>0</v>
      </c>
      <c r="BJ1488" s="17" t="s">
        <v>79</v>
      </c>
      <c r="BK1488" s="191">
        <f>ROUND(I1488*H1488,2)</f>
        <v>0</v>
      </c>
      <c r="BL1488" s="17" t="s">
        <v>228</v>
      </c>
      <c r="BM1488" s="190" t="s">
        <v>1638</v>
      </c>
    </row>
    <row r="1489" spans="2:51" s="13" customFormat="1" ht="12">
      <c r="B1489" s="192"/>
      <c r="C1489" s="193"/>
      <c r="D1489" s="194" t="s">
        <v>191</v>
      </c>
      <c r="E1489" s="195" t="s">
        <v>19</v>
      </c>
      <c r="F1489" s="196" t="s">
        <v>467</v>
      </c>
      <c r="G1489" s="193"/>
      <c r="H1489" s="195" t="s">
        <v>19</v>
      </c>
      <c r="I1489" s="197"/>
      <c r="J1489" s="193"/>
      <c r="K1489" s="193"/>
      <c r="L1489" s="198"/>
      <c r="M1489" s="199"/>
      <c r="N1489" s="200"/>
      <c r="O1489" s="200"/>
      <c r="P1489" s="200"/>
      <c r="Q1489" s="200"/>
      <c r="R1489" s="200"/>
      <c r="S1489" s="200"/>
      <c r="T1489" s="201"/>
      <c r="AT1489" s="202" t="s">
        <v>191</v>
      </c>
      <c r="AU1489" s="202" t="s">
        <v>81</v>
      </c>
      <c r="AV1489" s="13" t="s">
        <v>79</v>
      </c>
      <c r="AW1489" s="13" t="s">
        <v>32</v>
      </c>
      <c r="AX1489" s="13" t="s">
        <v>71</v>
      </c>
      <c r="AY1489" s="202" t="s">
        <v>181</v>
      </c>
    </row>
    <row r="1490" spans="2:51" s="14" customFormat="1" ht="12">
      <c r="B1490" s="203"/>
      <c r="C1490" s="204"/>
      <c r="D1490" s="194" t="s">
        <v>191</v>
      </c>
      <c r="E1490" s="205" t="s">
        <v>19</v>
      </c>
      <c r="F1490" s="206" t="s">
        <v>1639</v>
      </c>
      <c r="G1490" s="204"/>
      <c r="H1490" s="207">
        <v>2.004</v>
      </c>
      <c r="I1490" s="208"/>
      <c r="J1490" s="204"/>
      <c r="K1490" s="204"/>
      <c r="L1490" s="209"/>
      <c r="M1490" s="210"/>
      <c r="N1490" s="211"/>
      <c r="O1490" s="211"/>
      <c r="P1490" s="211"/>
      <c r="Q1490" s="211"/>
      <c r="R1490" s="211"/>
      <c r="S1490" s="211"/>
      <c r="T1490" s="212"/>
      <c r="AT1490" s="213" t="s">
        <v>191</v>
      </c>
      <c r="AU1490" s="213" t="s">
        <v>81</v>
      </c>
      <c r="AV1490" s="14" t="s">
        <v>81</v>
      </c>
      <c r="AW1490" s="14" t="s">
        <v>32</v>
      </c>
      <c r="AX1490" s="14" t="s">
        <v>71</v>
      </c>
      <c r="AY1490" s="213" t="s">
        <v>181</v>
      </c>
    </row>
    <row r="1491" spans="2:51" s="15" customFormat="1" ht="12">
      <c r="B1491" s="214"/>
      <c r="C1491" s="215"/>
      <c r="D1491" s="194" t="s">
        <v>191</v>
      </c>
      <c r="E1491" s="216" t="s">
        <v>19</v>
      </c>
      <c r="F1491" s="217" t="s">
        <v>196</v>
      </c>
      <c r="G1491" s="215"/>
      <c r="H1491" s="218">
        <v>2.004</v>
      </c>
      <c r="I1491" s="219"/>
      <c r="J1491" s="215"/>
      <c r="K1491" s="215"/>
      <c r="L1491" s="220"/>
      <c r="M1491" s="238"/>
      <c r="N1491" s="239"/>
      <c r="O1491" s="239"/>
      <c r="P1491" s="239"/>
      <c r="Q1491" s="239"/>
      <c r="R1491" s="239"/>
      <c r="S1491" s="239"/>
      <c r="T1491" s="240"/>
      <c r="AT1491" s="224" t="s">
        <v>191</v>
      </c>
      <c r="AU1491" s="224" t="s">
        <v>81</v>
      </c>
      <c r="AV1491" s="15" t="s">
        <v>189</v>
      </c>
      <c r="AW1491" s="15" t="s">
        <v>32</v>
      </c>
      <c r="AX1491" s="15" t="s">
        <v>79</v>
      </c>
      <c r="AY1491" s="224" t="s">
        <v>181</v>
      </c>
    </row>
    <row r="1492" spans="1:31" s="2" customFormat="1" ht="6.9" customHeight="1">
      <c r="A1492" s="34"/>
      <c r="B1492" s="47"/>
      <c r="C1492" s="48"/>
      <c r="D1492" s="48"/>
      <c r="E1492" s="48"/>
      <c r="F1492" s="48"/>
      <c r="G1492" s="48"/>
      <c r="H1492" s="48"/>
      <c r="I1492" s="48"/>
      <c r="J1492" s="48"/>
      <c r="K1492" s="48"/>
      <c r="L1492" s="39"/>
      <c r="M1492" s="34"/>
      <c r="O1492" s="34"/>
      <c r="P1492" s="34"/>
      <c r="Q1492" s="34"/>
      <c r="R1492" s="34"/>
      <c r="S1492" s="34"/>
      <c r="T1492" s="34"/>
      <c r="U1492" s="34"/>
      <c r="V1492" s="34"/>
      <c r="W1492" s="34"/>
      <c r="X1492" s="34"/>
      <c r="Y1492" s="34"/>
      <c r="Z1492" s="34"/>
      <c r="AA1492" s="34"/>
      <c r="AB1492" s="34"/>
      <c r="AC1492" s="34"/>
      <c r="AD1492" s="34"/>
      <c r="AE1492" s="34"/>
    </row>
  </sheetData>
  <sheetProtection password="EC1B" sheet="1" objects="1" scenarios="1" formatColumns="0" formatRows="0" autoFilter="0"/>
  <autoFilter ref="C84:K1491"/>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Kot Lukáš</dc:creator>
  <cp:keywords/>
  <dc:description/>
  <cp:lastModifiedBy>Kot Lukáš</cp:lastModifiedBy>
  <dcterms:created xsi:type="dcterms:W3CDTF">2023-04-05T05:40:50Z</dcterms:created>
  <dcterms:modified xsi:type="dcterms:W3CDTF">2023-04-05T07:24:03Z</dcterms:modified>
  <cp:category/>
  <cp:version/>
  <cp:contentType/>
  <cp:contentStatus/>
</cp:coreProperties>
</file>