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170" windowHeight="11715" firstSheet="2" activeTab="7"/>
  </bookViews>
  <sheets>
    <sheet name="Rekapitulace stavby" sheetId="1" r:id="rId1"/>
    <sheet name="E.2. 1 - Stavební část" sheetId="2" r:id="rId2"/>
    <sheet name="E.2. 1.1 - Demolice, bour..." sheetId="3" r:id="rId3"/>
    <sheet name="E.2. 9 - Informační systé..." sheetId="4" r:id="rId4"/>
    <sheet name="E.2.10 - Umělé osvětlení ..." sheetId="5" r:id="rId5"/>
    <sheet name="E.2.13 - Vybavení budov" sheetId="6" r:id="rId6"/>
    <sheet name="SO 02 - Deštová kanalizace" sheetId="7" r:id="rId7"/>
    <sheet name="SO 03 - Zpevněné plochy" sheetId="8" r:id="rId8"/>
    <sheet name="VO - Všeobecný objekt" sheetId="9" r:id="rId9"/>
    <sheet name="Pokyny pro vyplnění" sheetId="10" r:id="rId10"/>
  </sheets>
  <definedNames>
    <definedName name="_xlnm._FilterDatabase" localSheetId="1" hidden="1">'E.2. 1 - Stavební část'!$C$116:$K$784</definedName>
    <definedName name="_xlnm._FilterDatabase" localSheetId="2" hidden="1">'E.2. 1.1 - Demolice, bour...'!$C$97:$K$348</definedName>
    <definedName name="_xlnm._FilterDatabase" localSheetId="3" hidden="1">'E.2. 9 - Informační systé...'!$C$85:$K$99</definedName>
    <definedName name="_xlnm._FilterDatabase" localSheetId="4" hidden="1">'E.2.10 - Umělé osvětlení ...'!$C$90:$K$160</definedName>
    <definedName name="_xlnm._FilterDatabase" localSheetId="5" hidden="1">'E.2.13 - Vybavení budov'!$C$85:$K$97</definedName>
    <definedName name="_xlnm._FilterDatabase" localSheetId="6" hidden="1">'SO 02 - Deštová kanalizace'!$C$97:$K$315</definedName>
    <definedName name="_xlnm._FilterDatabase" localSheetId="7" hidden="1">'SO 03 - Zpevněné plochy'!$C$94:$K$260</definedName>
    <definedName name="_xlnm._FilterDatabase" localSheetId="8" hidden="1">'VO - Všeobecný objekt'!$C$80:$K$100</definedName>
    <definedName name="_xlnm.Print_Area" localSheetId="1">'E.2. 1 - Stavební část'!$C$4:$J$41,'E.2. 1 - Stavební část'!$C$47:$J$96,'E.2. 1 - Stavební část'!$C$102:$K$784</definedName>
    <definedName name="_xlnm.Print_Area" localSheetId="2">'E.2. 1.1 - Demolice, bour...'!$C$4:$J$41,'E.2. 1.1 - Demolice, bour...'!$C$47:$J$77,'E.2. 1.1 - Demolice, bour...'!$C$83:$K$348</definedName>
    <definedName name="_xlnm.Print_Area" localSheetId="3">'E.2. 9 - Informační systé...'!$C$4:$J$41,'E.2. 9 - Informační systé...'!$C$47:$J$65,'E.2. 9 - Informační systé...'!$C$71:$K$99</definedName>
    <definedName name="_xlnm.Print_Area" localSheetId="4">'E.2.10 - Umělé osvětlení ...'!$C$4:$J$41,'E.2.10 - Umělé osvětlení ...'!$C$47:$J$70,'E.2.10 - Umělé osvětlení ...'!$C$76:$K$160</definedName>
    <definedName name="_xlnm.Print_Area" localSheetId="5">'E.2.13 - Vybavení budov'!$C$4:$J$41,'E.2.13 - Vybavení budov'!$C$47:$J$65,'E.2.13 - Vybavení budov'!$C$71:$K$97</definedName>
    <definedName name="_xlnm.Print_Area" localSheetId="9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stavby'!$C$42:$AQ$64</definedName>
    <definedName name="_xlnm.Print_Area" localSheetId="6">'SO 02 - Deštová kanalizace'!$C$4:$J$39,'SO 02 - Deštová kanalizace'!$C$45:$J$79,'SO 02 - Deštová kanalizace'!$C$85:$K$315</definedName>
    <definedName name="_xlnm.Print_Area" localSheetId="7">'SO 03 - Zpevněné plochy'!$C$4:$J$39,'SO 03 - Zpevněné plochy'!$C$45:$J$76,'SO 03 - Zpevněné plochy'!$C$82:$K$260</definedName>
    <definedName name="_xlnm.Print_Area" localSheetId="8">'VO - Všeobecný objekt'!$C$4:$J$39,'VO - Všeobecný objekt'!$C$45:$J$62,'VO - Všeobecný objekt'!$C$68:$K$100</definedName>
    <definedName name="_xlnm.Print_Titles" localSheetId="0">'Rekapitulace stavby'!$52:$52</definedName>
    <definedName name="_xlnm.Print_Titles" localSheetId="1">'E.2. 1 - Stavební část'!$116:$116</definedName>
    <definedName name="_xlnm.Print_Titles" localSheetId="3">'E.2. 9 - Informační systé...'!$85:$85</definedName>
    <definedName name="_xlnm.Print_Titles" localSheetId="4">'E.2.10 - Umělé osvětlení ...'!$90:$90</definedName>
    <definedName name="_xlnm.Print_Titles" localSheetId="5">'E.2.13 - Vybavení budov'!$85:$85</definedName>
    <definedName name="_xlnm.Print_Titles" localSheetId="6">'SO 02 - Deštová kanalizace'!$97:$97</definedName>
    <definedName name="_xlnm.Print_Titles" localSheetId="7">'SO 03 - Zpevněné plochy'!$94:$94</definedName>
    <definedName name="_xlnm.Print_Titles" localSheetId="8">'VO - Všeobecný objekt'!$80:$80</definedName>
  </definedNames>
  <calcPr calcId="162913"/>
</workbook>
</file>

<file path=xl/sharedStrings.xml><?xml version="1.0" encoding="utf-8"?>
<sst xmlns="http://schemas.openxmlformats.org/spreadsheetml/2006/main" count="15117" uniqueCount="2110">
  <si>
    <t>Export Komplet</t>
  </si>
  <si>
    <t>VZ</t>
  </si>
  <si>
    <t>2.0</t>
  </si>
  <si>
    <t/>
  </si>
  <si>
    <t>False</t>
  </si>
  <si>
    <t>{4f6dfe7d-740b-4413-8db7-120d38832487}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</si>
  <si>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</si>
  <si>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</si>
  <si>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</si>
  <si>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</si>
  <si>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</si>
  <si>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</si>
  <si>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</si>
  <si>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</si>
  <si>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</si>
  <si>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PA635190112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</si>
  <si>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</si>
  <si>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</si>
  <si>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Kozmice ON</t>
  </si>
  <si>
    <t>KSO:</t>
  </si>
  <si>
    <t>CC-CZ:</t>
  </si>
  <si>
    <t>Místo:</t>
  </si>
  <si>
    <t xml:space="preserve"> </t>
  </si>
  <si>
    <t>Datum:</t>
  </si>
  <si>
    <t>17. 3. 2023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</si>
  <si>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</si>
  <si>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</si>
  <si>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</si>
  <si>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</si>
  <si>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</si>
  <si>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</si>
  <si>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</si>
  <si>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</si>
  <si>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</si>
  <si>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</si>
  <si>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</si>
  <si>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</si>
  <si>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</si>
  <si>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</si>
  <si>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</si>
  <si>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</si>
  <si>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</si>
  <si>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</si>
  <si>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</si>
  <si>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</si>
  <si>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</si>
  <si>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</si>
  <si>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</si>
  <si>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</si>
  <si>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</si>
  <si>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</si>
  <si>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</si>
  <si>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</si>
  <si>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</si>
  <si>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</si>
  <si>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</si>
  <si>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</si>
  <si>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</si>
  <si>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</si>
  <si>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</si>
  <si>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</si>
  <si>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</si>
  <si>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</si>
  <si>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</si>
  <si>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</si>
  <si>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</si>
  <si>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</si>
  <si>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</si>
  <si>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</si>
  <si>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</si>
  <si>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</si>
  <si>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</si>
  <si>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</si>
  <si>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</si>
  <si>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Zastávka</t>
  </si>
  <si>
    <t>STA</t>
  </si>
  <si>
    <t>1</t>
  </si>
  <si>
    <t>{dc6f843a-8884-428b-a3bd-aad0d7494d23}</t>
  </si>
  <si>
    <t>2</t>
  </si>
  <si>
    <t>/</t>
  </si>
  <si>
    <t>E.2. 1</t>
  </si>
  <si>
    <t>Stavební část</t>
  </si>
  <si>
    <t>Soupis</t>
  </si>
  <si>
    <t>{cf4ff3d9-543f-474c-8f76-f893ce271378}</t>
  </si>
  <si>
    <t>E.2. 1.1</t>
  </si>
  <si>
    <t>Demolice, bourací práce</t>
  </si>
  <si>
    <t>{fa975557-e05d-43c9-8257-44dd8d56fca6}</t>
  </si>
  <si>
    <t>E.2. 9</t>
  </si>
  <si>
    <t>Informační systém veřejné části</t>
  </si>
  <si>
    <t>{95ddd32e-cb7a-4c27-8ed6-175f7b7de855}</t>
  </si>
  <si>
    <t>E.2.10</t>
  </si>
  <si>
    <t>Umělé osvětlení a vnitřní silnoproudé rozvody, hromosvod</t>
  </si>
  <si>
    <t>{db1940da-902a-4606-91bc-9cd085613116}</t>
  </si>
  <si>
    <t>E.2.13</t>
  </si>
  <si>
    <t>Vybavení budov</t>
  </si>
  <si>
    <t>{635c2a8b-4e4f-4deb-9a68-1dcd2dccc3a2}</t>
  </si>
  <si>
    <t>SO 02</t>
  </si>
  <si>
    <t>Deštová kanalizace</t>
  </si>
  <si>
    <t>ING</t>
  </si>
  <si>
    <t>{9cd5e02e-1c08-454a-a07b-ef121d606683}</t>
  </si>
  <si>
    <t>SO 03</t>
  </si>
  <si>
    <t>Zpevněné plochy</t>
  </si>
  <si>
    <t>{e32bbc94-a585-40eb-ae14-9690ccdbf2ce}</t>
  </si>
  <si>
    <t>VO</t>
  </si>
  <si>
    <t>Všeobecný objekt</t>
  </si>
  <si>
    <t>VON</t>
  </si>
  <si>
    <t>{4e956772-8eec-419c-81e1-df69cdb75a84}</t>
  </si>
  <si>
    <t>KRYCÍ LIST SOUPISU PRACÍ</t>
  </si>
  <si>
    <t>Objekt:</t>
  </si>
  <si>
    <t>SO 01 - Zastávka</t>
  </si>
  <si>
    <t>Soupis:</t>
  </si>
  <si>
    <t>E.2. 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</si>
  <si>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</si>
  <si>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</si>
  <si>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</si>
  <si>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</si>
  <si>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</si>
  <si>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</si>
  <si>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  13 - Zemní práce - hloubené vykopávky</t>
  </si>
  <si>
    <t xml:space="preserve">      16 - Zemní práce - přemístění výkopku</t>
  </si>
  <si>
    <t xml:space="preserve">      17 - Zemní práce - konstrukce ze zemin</t>
  </si>
  <si>
    <t xml:space="preserve">    2 - Zakládání</t>
  </si>
  <si>
    <t xml:space="preserve">      27 - Zakládání - základy</t>
  </si>
  <si>
    <t xml:space="preserve">    3 - Svislé a kompletní konstrukce</t>
  </si>
  <si>
    <t xml:space="preserve">      31 - Zdi pozemních staveb</t>
  </si>
  <si>
    <t xml:space="preserve">      34 - Stěny a příčky</t>
  </si>
  <si>
    <t xml:space="preserve">    4 - Vodorovné konstrukce</t>
  </si>
  <si>
    <t xml:space="preserve">    6 - Úpravy povrchů, podlahy a osazování výplní</t>
  </si>
  <si>
    <t xml:space="preserve">      61 - Úprava povrchů vnitřních</t>
  </si>
  <si>
    <t xml:space="preserve">      62 - Úprava povrchů vnějších</t>
  </si>
  <si>
    <t xml:space="preserve">      63 - Podlahy a podlahové konstrukce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</si>
  <si>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</si>
  <si>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</si>
  <si>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</si>
  <si>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98 - Demolice a sanace</t>
  </si>
  <si>
    <t xml:space="preserve">    998 - Přesun hmot</t>
  </si>
  <si>
    <t>PSV - Práce a dodávky PSV</t>
  </si>
  <si>
    <t xml:space="preserve">    711 - Izolace proti vodě, vlhkosti a plynům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</si>
  <si>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</si>
  <si>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</si>
  <si>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</si>
  <si>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</si>
  <si>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</si>
  <si>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</si>
  <si>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</si>
  <si>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</si>
  <si>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</si>
  <si>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OST - SANACE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</si>
  <si>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</si>
  <si>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</si>
  <si>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</si>
  <si>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</si>
  <si>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</si>
  <si>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</si>
  <si>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</si>
  <si>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</si>
  <si>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</si>
  <si>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</si>
  <si>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</si>
  <si>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</si>
  <si>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</si>
  <si>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</si>
  <si>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</si>
  <si>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</si>
  <si>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</si>
  <si>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13</t>
  </si>
  <si>
    <t>Zemní práce - hloubené vykopávky</t>
  </si>
  <si>
    <t>K</t>
  </si>
  <si>
    <t>133151101</t>
  </si>
  <si>
    <t>Hloubení nezapažených šachet strojně v hornině třídy těžitelnosti I skupiny 1 a 2 do 20 m3</t>
  </si>
  <si>
    <t>m3</t>
  </si>
  <si>
    <t>CS ÚRS 2023 01</t>
  </si>
  <si>
    <t>4</t>
  </si>
  <si>
    <t>3</t>
  </si>
  <si>
    <t>-1205852569</t>
  </si>
  <si>
    <t>Online PSC</t>
  </si>
  <si>
    <t>https://podminky.urs.cz/item/CS_URS_2023_01/133151101</t>
  </si>
  <si>
    <t>VV</t>
  </si>
  <si>
    <t>"vsakovací jáma pod úrovni podlahy 1.PP"(2*1,5*2)</t>
  </si>
  <si>
    <t>Mezisoučet</t>
  </si>
  <si>
    <t>16</t>
  </si>
  <si>
    <t>Zemní práce - přemístění výkopku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</si>
  <si>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</si>
  <si>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</si>
  <si>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-739610466</t>
  </si>
  <si>
    <t>https://podminky.urs.cz/item/CS_URS_2023_01/162751117</t>
  </si>
  <si>
    <t>6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</si>
  <si>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</si>
  <si>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</si>
  <si>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2005954049</t>
  </si>
  <si>
    <t>https://podminky.urs.cz/item/CS_URS_2023_01/162751119</t>
  </si>
  <si>
    <t>6*10</t>
  </si>
  <si>
    <t>17</t>
  </si>
  <si>
    <t>Zemní práce - konstrukce ze zemin</t>
  </si>
  <si>
    <t>171201201</t>
  </si>
  <si>
    <t>Uložení sypaniny na skládky nebo meziskládky bez hutnění s upravením uložené sypaniny do předepsaného tvaru</t>
  </si>
  <si>
    <t>-704915452</t>
  </si>
  <si>
    <t>https://podminky.urs.cz/item/CS_URS_2023_01/171201201</t>
  </si>
  <si>
    <t>5</t>
  </si>
  <si>
    <t>171201221</t>
  </si>
  <si>
    <t>Poplatek za uložení stavebního odpadu na skládce (skládkovné) zeminy a kamení zatříděného do Katalogu odpadů pod kódem 17 05 04</t>
  </si>
  <si>
    <t>t</t>
  </si>
  <si>
    <t>-465410604</t>
  </si>
  <si>
    <t>https://podminky.urs.cz/item/CS_URS_2023_01/171201221</t>
  </si>
  <si>
    <t>6*1,8</t>
  </si>
  <si>
    <t>174111101</t>
  </si>
  <si>
    <t>Zásyp sypaninou z jakékoliv horniny ručně s uložením výkopku ve vrstvách se zhutněním jam, šachet, rýh nebo kolem objektů v těchto vykopávkách</t>
  </si>
  <si>
    <t>2088305350</t>
  </si>
  <si>
    <t>https://podminky.urs.cz/item/CS_URS_2023_01/174111101</t>
  </si>
  <si>
    <t>"dle skladby A" (7*2,1*7)</t>
  </si>
  <si>
    <t>Součet</t>
  </si>
  <si>
    <t>7</t>
  </si>
  <si>
    <t>M</t>
  </si>
  <si>
    <t>58343930</t>
  </si>
  <si>
    <t>kamenivo drcené hrubé frakce 16/32</t>
  </si>
  <si>
    <t>8</t>
  </si>
  <si>
    <t>-195824814</t>
  </si>
  <si>
    <t>"dle skladby A" (7*2,1*7)*1,9</t>
  </si>
  <si>
    <t>"vsakovací jáma pod úrovni podlahy 1.PP"(2*1,5*2)*1,9</t>
  </si>
  <si>
    <t>Zakládání</t>
  </si>
  <si>
    <t>27</t>
  </si>
  <si>
    <t>Zakládání - základy</t>
  </si>
  <si>
    <t>274321411</t>
  </si>
  <si>
    <t>Základy z betonu železového (bez výztuže) pasy z betonu bez zvláštních nároků na prostředí tř. C 20/25</t>
  </si>
  <si>
    <t>1762188356</t>
  </si>
  <si>
    <t>https://podminky.urs.cz/item/CS_URS_2023_01/274321411</t>
  </si>
  <si>
    <t>"1.PP"(0,3*0,9*2,4)+(0,3*0,9*4,2)</t>
  </si>
  <si>
    <t>9</t>
  </si>
  <si>
    <t>274361821</t>
  </si>
  <si>
    <t>Výztuž základů pasů z betonářské oceli 10 505 (R) nebo BSt 500</t>
  </si>
  <si>
    <t>946206773</t>
  </si>
  <si>
    <t>https://podminky.urs.cz/item/CS_URS_2023_01/274361821</t>
  </si>
  <si>
    <t>1,782*0,09</t>
  </si>
  <si>
    <t>10</t>
  </si>
  <si>
    <t>274352111</t>
  </si>
  <si>
    <t>Bednění základů pasů rovné ztracené (neodbedněné)</t>
  </si>
  <si>
    <t>m2</t>
  </si>
  <si>
    <t>1481486143</t>
  </si>
  <si>
    <t>https://podminky.urs.cz/item/CS_URS_2023_01/274352111</t>
  </si>
  <si>
    <t>(0,9*4,2+0,9*3,9)+(0,9*2,4+0,9*2,7)</t>
  </si>
  <si>
    <t>11</t>
  </si>
  <si>
    <t>273321311</t>
  </si>
  <si>
    <t>Základy z betonu železového (bez výztuže) desky z betonu bez zvláštních nároků na prostředí tř. C 16/20</t>
  </si>
  <si>
    <t>1323883477</t>
  </si>
  <si>
    <t>https://podminky.urs.cz/item/CS_URS_2023_01/273321311</t>
  </si>
  <si>
    <t>(7*7)*0,15</t>
  </si>
  <si>
    <t>7,35*1,025 "Přepočtené koeficientem množství</t>
  </si>
  <si>
    <t>12</t>
  </si>
  <si>
    <t>273362021</t>
  </si>
  <si>
    <t>Výztuž základů desek ze svařovaných sítí z drátů typu KARI</t>
  </si>
  <si>
    <t>2105631011</t>
  </si>
  <si>
    <t>https://podminky.urs.cz/item/CS_URS_2023_01/273362021</t>
  </si>
  <si>
    <t>(49*0,00198)*1,25*2</t>
  </si>
  <si>
    <t>Svislé a kompletní konstrukce</t>
  </si>
  <si>
    <t>31</t>
  </si>
  <si>
    <t>Zdi pozemních staveb</t>
  </si>
  <si>
    <t>311231129</t>
  </si>
  <si>
    <t>Zdivo z cihel pálených nosné z cihel plných dl. 290 mm P 20 až 25, na maltu MC-15</t>
  </si>
  <si>
    <t>571464434</t>
  </si>
  <si>
    <t>https://podminky.urs.cz/item/CS_URS_2023_01/311231129</t>
  </si>
  <si>
    <t>"štíty"</t>
  </si>
  <si>
    <t>((2,1*3,9*0,3)/2)*2</t>
  </si>
  <si>
    <t>14</t>
  </si>
  <si>
    <t>311272031</t>
  </si>
  <si>
    <t>Zdivo z pórobetonových tvárnic na tenké maltové lože, tl. zdiva 200 mm pevnost tvárnic přes P2 do P4, objemová hmotnost přes 450 do 600 kg/m3 hladkých</t>
  </si>
  <si>
    <t>686510207</t>
  </si>
  <si>
    <t>https://podminky.urs.cz/item/CS_URS_2023_01/311272031</t>
  </si>
  <si>
    <t>"101/102"(2,5+4,2)*3,6</t>
  </si>
  <si>
    <t>310239211</t>
  </si>
  <si>
    <t>Zazdívka otvorů ve zdivu nadzákladovém cihlami pálenými plochy přes 1 m2 do 4 m2 na maltu vápenocementovou</t>
  </si>
  <si>
    <t>-2131248614</t>
  </si>
  <si>
    <t>https://podminky.urs.cz/item/CS_URS_2023_01/310239211</t>
  </si>
  <si>
    <t>"1.PP"(0,65*2*0,5)</t>
  </si>
  <si>
    <t>"1.NP"</t>
  </si>
  <si>
    <t>(0,4*2,75*1,1)-(0,4*2,2*1,1)</t>
  </si>
  <si>
    <t>(0,4*0,6*1,5)*2</t>
  </si>
  <si>
    <t>(0,4*1,7*1,5)-(0,4*1,4*1,5)</t>
  </si>
  <si>
    <t>(0,4*1,5*1,8)</t>
  </si>
  <si>
    <t>(0,4*0,6*2,1)</t>
  </si>
  <si>
    <t>(0,4*0,9*2,1)</t>
  </si>
  <si>
    <t>4,132*1,1 "Přepočtené koeficientem množství</t>
  </si>
  <si>
    <t>317234410</t>
  </si>
  <si>
    <t>Vyzdívka mezi nosníky cihlami pálenými na maltu cementovou</t>
  </si>
  <si>
    <t>-1069197711</t>
  </si>
  <si>
    <t>https://podminky.urs.cz/item/CS_URS_2023_01/317234410</t>
  </si>
  <si>
    <t>(0,1*0,1*1,5)*2*3</t>
  </si>
  <si>
    <t>(0,1*0,14*2,8)*2</t>
  </si>
  <si>
    <t>317941121</t>
  </si>
  <si>
    <t>Osazování ocelových válcovaných nosníků na zdivu I nebo IE nebo U nebo UE nebo L do č. 12 nebo výšky do 120 mm</t>
  </si>
  <si>
    <t>1237419741</t>
  </si>
  <si>
    <t>https://podminky.urs.cz/item/CS_URS_2023_01/317941121</t>
  </si>
  <si>
    <t>"I100"(1,5*0,00834)*3*3</t>
  </si>
  <si>
    <t>18</t>
  </si>
  <si>
    <t>13010712</t>
  </si>
  <si>
    <t>ocel profilová jakost S235JR (11 375) průřez I (IPN) 100</t>
  </si>
  <si>
    <t>2067444634</t>
  </si>
  <si>
    <t>0,113*1,1 "Přepočtené koeficientem množství</t>
  </si>
  <si>
    <t>19</t>
  </si>
  <si>
    <t>317941123</t>
  </si>
  <si>
    <t>Osazování ocelových válcovaných nosníků na zdivu I nebo IE nebo U nebo UE nebo L č. 14 až 22 nebo výšky do 220 mm</t>
  </si>
  <si>
    <t>256107537</t>
  </si>
  <si>
    <t>https://podminky.urs.cz/item/CS_URS_2023_01/317941123</t>
  </si>
  <si>
    <t>"I140"(2,8*0,01440)*3</t>
  </si>
  <si>
    <t>20</t>
  </si>
  <si>
    <t>13010716</t>
  </si>
  <si>
    <t>ocel profilová jakost S235JR (11 375) průřez I (IPN) 140</t>
  </si>
  <si>
    <t>1243684528</t>
  </si>
  <si>
    <t>0,121*1,1 "Přepočtené koeficientem množství</t>
  </si>
  <si>
    <t>34</t>
  </si>
  <si>
    <t>Stěny a příčky</t>
  </si>
  <si>
    <t>346244381</t>
  </si>
  <si>
    <t>Plentování ocelových válcovaných nosníků jednostranné cihlami na maltu, výška stojiny do 200 mm</t>
  </si>
  <si>
    <t>1140408630</t>
  </si>
  <si>
    <t>https://podminky.urs.cz/item/CS_URS_2023_01/346244381</t>
  </si>
  <si>
    <t>((0,1*1,5)*2)*3</t>
  </si>
  <si>
    <t>(0,14*2,8)*2</t>
  </si>
  <si>
    <t>Vodorovné konstrukce</t>
  </si>
  <si>
    <t>22</t>
  </si>
  <si>
    <t>417238213</t>
  </si>
  <si>
    <t>Obezdívka ztužujícího věnce keramickými věncovkami včetně tepelné izolace z pěnového polystyrenu tl. 100 mm jednostranná, výška věnce přes 210 do 250 mm</t>
  </si>
  <si>
    <t>m</t>
  </si>
  <si>
    <t>1638521220</t>
  </si>
  <si>
    <t>https://podminky.urs.cz/item/CS_URS_2023_01/417238213</t>
  </si>
  <si>
    <t>"dle řezu"(7,8*4)</t>
  </si>
  <si>
    <t>23</t>
  </si>
  <si>
    <t>417321414</t>
  </si>
  <si>
    <t>Ztužující pásy a věnce z betonu železového (bez výztuže) tř. C 20/25</t>
  </si>
  <si>
    <t>472594069</t>
  </si>
  <si>
    <t>https://podminky.urs.cz/item/CS_URS_2023_01/417321414</t>
  </si>
  <si>
    <t>((0,25*0,2)*7,8)*4</t>
  </si>
  <si>
    <t>24</t>
  </si>
  <si>
    <t>417351115</t>
  </si>
  <si>
    <t>Bednění bočnic ztužujících pásů a věnců včetně vzpěr zřízení</t>
  </si>
  <si>
    <t>1553910703</t>
  </si>
  <si>
    <t>https://podminky.urs.cz/item/CS_URS_2023_01/417351115</t>
  </si>
  <si>
    <t>(0,2*7,8)*2*4</t>
  </si>
  <si>
    <t>25</t>
  </si>
  <si>
    <t>417351116</t>
  </si>
  <si>
    <t>Bednění bočnic ztužujících pásů a věnců včetně vzpěr odstranění</t>
  </si>
  <si>
    <t>1913679788</t>
  </si>
  <si>
    <t>https://podminky.urs.cz/item/CS_URS_2023_01/417351116</t>
  </si>
  <si>
    <t>12,480</t>
  </si>
  <si>
    <t>26</t>
  </si>
  <si>
    <t>417361821</t>
  </si>
  <si>
    <t>Výztuž ztužujících pásů a věnců z betonářské oceli 10 505 (R) nebo BSt 500</t>
  </si>
  <si>
    <t>2025915507</t>
  </si>
  <si>
    <t>https://podminky.urs.cz/item/CS_URS_2023_01/417361821</t>
  </si>
  <si>
    <t>1,56*0,09</t>
  </si>
  <si>
    <t>Úpravy povrchů, podlahy a osazování výplní</t>
  </si>
  <si>
    <t>61</t>
  </si>
  <si>
    <t>Úprava povrchů vnitřních</t>
  </si>
  <si>
    <t>612311131.Rsan</t>
  </si>
  <si>
    <t>Potažení vnitřních stěn vápenným štukem sanačním tloušťky do 3 mm</t>
  </si>
  <si>
    <t>R-položka</t>
  </si>
  <si>
    <t>-1478117324</t>
  </si>
  <si>
    <t>"nad výšku 1,5 m do výšky 3,5 m"</t>
  </si>
  <si>
    <t>"101+102"((7*2)*4-(2,4*2,6))</t>
  </si>
  <si>
    <t>28</t>
  </si>
  <si>
    <t>612821012</t>
  </si>
  <si>
    <t>Sanační omítka vnitřních ploch stěn pro vlhké a zasolené zdivo, prováděná ve dvou vrstvách, tl. jádrové omítky do 30 mm ručně štuková</t>
  </si>
  <si>
    <t>CS ÚRS 2021 01</t>
  </si>
  <si>
    <t>721264836</t>
  </si>
  <si>
    <t>https://podminky.urs.cz/item/CS_URS_2021_01/612821012</t>
  </si>
  <si>
    <t>"do výšky 1,5 m"</t>
  </si>
  <si>
    <t>"101+102"((7*1,5)*4-(2,4*2,6))</t>
  </si>
  <si>
    <t>29</t>
  </si>
  <si>
    <t>612821031</t>
  </si>
  <si>
    <t>Sanační omítka vnitřních ploch stěn vyrovnávací vrstva, prováděná v tl. do 20 mm ručně</t>
  </si>
  <si>
    <t>-550553317</t>
  </si>
  <si>
    <t>https://podminky.urs.cz/item/CS_URS_2021_01/612821031</t>
  </si>
  <si>
    <t>"20% plochy"</t>
  </si>
  <si>
    <t>"101+102"((7*1,5)*4-(2,4*2,6))*0,2</t>
  </si>
  <si>
    <t>30</t>
  </si>
  <si>
    <t>612135001</t>
  </si>
  <si>
    <t>Vyrovnání nerovností podkladu vnitřních omítaných ploch maltou, tloušťky do 10 mm vápenocementovou stěn</t>
  </si>
  <si>
    <t>-477770631</t>
  </si>
  <si>
    <t>https://podminky.urs.cz/item/CS_URS_2023_01/612135001</t>
  </si>
  <si>
    <t>"nad výšku 1,5 m do výšky 3,5 m-20% plochy"</t>
  </si>
  <si>
    <t>"101+102"((7*2)*4-(2,4*2,6))*0,2</t>
  </si>
  <si>
    <t>612131101</t>
  </si>
  <si>
    <t>Podkladní a spojovací vrstva vnitřních omítaných ploch cementový postřik nanášený ručně celoplošně stěn</t>
  </si>
  <si>
    <t>-250519750</t>
  </si>
  <si>
    <t>https://podminky.urs.cz/item/CS_URS_2023_01/612131101</t>
  </si>
  <si>
    <t>"nová příčka"</t>
  </si>
  <si>
    <t>"101"(4+2,5)*3,5</t>
  </si>
  <si>
    <t>"102"(4,2+2,7)*3,5</t>
  </si>
  <si>
    <t>"zazdívka"</t>
  </si>
  <si>
    <t>(0,9*2)+(1,5*1,8)</t>
  </si>
  <si>
    <t>32</t>
  </si>
  <si>
    <t>612142001</t>
  </si>
  <si>
    <t>Potažení vnitřních ploch pletivem v ploše nebo pruzích, na plném podkladu sklovláknitým vtlačením do tmelu stěn</t>
  </si>
  <si>
    <t>-924106502</t>
  </si>
  <si>
    <t>https://podminky.urs.cz/item/CS_URS_2023_01/612142001</t>
  </si>
  <si>
    <t>33</t>
  </si>
  <si>
    <t>612321121</t>
  </si>
  <si>
    <t>Omítka vápenocementová vnitřních ploch nanášená ručně jednovrstvá, tloušťky do 10 mm hladká svislých konstrukcí stěn</t>
  </si>
  <si>
    <t>110869777</t>
  </si>
  <si>
    <t>https://podminky.urs.cz/item/CS_URS_2023_01/612321121</t>
  </si>
  <si>
    <t>612321141</t>
  </si>
  <si>
    <t>Omítka vápenocementová vnitřních ploch nanášená ručně dvouvrstvá, tloušťky jádrové omítky do 10 mm a tloušťky štuku do 3 mm štuková svislých konstrukcí stěn</t>
  </si>
  <si>
    <t>444532078</t>
  </si>
  <si>
    <t>https://podminky.urs.cz/item/CS_URS_2023_01/612321141</t>
  </si>
  <si>
    <t>35</t>
  </si>
  <si>
    <t>612325302</t>
  </si>
  <si>
    <t>Vápenocementová omítka ostění nebo nadpraží štuková</t>
  </si>
  <si>
    <t>-1890555749</t>
  </si>
  <si>
    <t>https://podminky.urs.cz/item/CS_URS_2023_01/612325302</t>
  </si>
  <si>
    <t>(1,2+1,4*2)*2*0,2</t>
  </si>
  <si>
    <t>62</t>
  </si>
  <si>
    <t>Úprava povrchů vnějších</t>
  </si>
  <si>
    <t>36</t>
  </si>
  <si>
    <t>622321131.Rsan</t>
  </si>
  <si>
    <t>Potažení vnějších stěn vápenocementovým sanačním štukem tloušťky do 3 mm</t>
  </si>
  <si>
    <t>-1670176356</t>
  </si>
  <si>
    <t>"nad 1,5 m výšky"</t>
  </si>
  <si>
    <t>(7,8*2,5)*4</t>
  </si>
  <si>
    <t>"šikminy"((3,9*2)/2)*2</t>
  </si>
  <si>
    <t>37</t>
  </si>
  <si>
    <t>622821012</t>
  </si>
  <si>
    <t>Sanační omítka vnějších ploch stěn pro vlhké a zasolené zdivo, prováděná ve dvou vrstvách, tl. jádrové omítky do 30 mm ručně štuková</t>
  </si>
  <si>
    <t>-1582661970</t>
  </si>
  <si>
    <t>https://podminky.urs.cz/item/CS_URS_2021_01/622821012</t>
  </si>
  <si>
    <t>"do 1,5 m výšky"</t>
  </si>
  <si>
    <t>(7,8*1,5)*4</t>
  </si>
  <si>
    <t>38</t>
  </si>
  <si>
    <t>622821031</t>
  </si>
  <si>
    <t>Sanační omítka vnějších ploch stěn vyrovnávací vrstva, prováděná v tl. do 20 mm ručně</t>
  </si>
  <si>
    <t>-1997243832</t>
  </si>
  <si>
    <t>https://podminky.urs.cz/item/CS_URS_2021_01/622821031</t>
  </si>
  <si>
    <t>"do 1,5 m výšky-20% plochy"</t>
  </si>
  <si>
    <t>(7,8*1,5)*4*0,2</t>
  </si>
  <si>
    <t>39</t>
  </si>
  <si>
    <t>622135001</t>
  </si>
  <si>
    <t>Vyrovnání nerovností podkladu vnějších omítaných ploch maltou, tloušťky do 10 mm vápenocementovou stěn</t>
  </si>
  <si>
    <t>-1328992482</t>
  </si>
  <si>
    <t>https://podminky.urs.cz/item/CS_URS_2023_01/622135001</t>
  </si>
  <si>
    <t>"nad 1,5 m výšky-20%plochy"</t>
  </si>
  <si>
    <t>(7,8*2,5)*4*0,2</t>
  </si>
  <si>
    <t>40</t>
  </si>
  <si>
    <t>622131101</t>
  </si>
  <si>
    <t>Podkladní a spojovací vrstva vnějších omítaných ploch cementový postřik nanášený ručně celoplošně stěn</t>
  </si>
  <si>
    <t>-551208021</t>
  </si>
  <si>
    <t>https://podminky.urs.cz/item/CS_URS_2023_01/622131101</t>
  </si>
  <si>
    <t>41</t>
  </si>
  <si>
    <t>622323111</t>
  </si>
  <si>
    <t>Omítka vápenocementová vnějších ploch hladkých hladká, nanášená na neomítnutý bezesparý podklad, tloušťky do 5 mm ručně stěn</t>
  </si>
  <si>
    <t>1862461113</t>
  </si>
  <si>
    <t>https://podminky.urs.cz/item/CS_URS_2023_01/622323111</t>
  </si>
  <si>
    <t>42</t>
  </si>
  <si>
    <t>622511111</t>
  </si>
  <si>
    <t>Omítka tenkovrstvá akrylátová vnějších ploch probarvená, včetně penetrace podkladu mozaiková střednězrnná stěn</t>
  </si>
  <si>
    <t>125340823</t>
  </si>
  <si>
    <t>https://podminky.urs.cz/item/CS_URS_2021_01/622511111</t>
  </si>
  <si>
    <t>"sokl"(7,8*0,5)*4</t>
  </si>
  <si>
    <t>43</t>
  </si>
  <si>
    <t>629135102</t>
  </si>
  <si>
    <t>Vyrovnávací vrstva z cementové malty pod klempířskými prvky šířky přes 150 do 300 mm</t>
  </si>
  <si>
    <t>814491705</t>
  </si>
  <si>
    <t>https://podminky.urs.cz/item/CS_URS_2023_01/629135102</t>
  </si>
  <si>
    <t>"vnitřní parapet"1,2*2</t>
  </si>
  <si>
    <t>"vnější parapet"1,2*2</t>
  </si>
  <si>
    <t>44</t>
  </si>
  <si>
    <t>629991001</t>
  </si>
  <si>
    <t>Zakrytí vnějších ploch před znečištěním včetně pozdějšího odkrytí ploch podélných rovných (např. chodníků) fólií položenou volně</t>
  </si>
  <si>
    <t>184558195</t>
  </si>
  <si>
    <t>https://podminky.urs.cz/item/CS_URS_2023_01/629991001</t>
  </si>
  <si>
    <t>8*4</t>
  </si>
  <si>
    <t>45</t>
  </si>
  <si>
    <t>629991011</t>
  </si>
  <si>
    <t>Zakrytí vnějších ploch před znečištěním včetně pozdějšího odkrytí výplní otvorů a svislých ploch fólií přilepenou lepící páskou</t>
  </si>
  <si>
    <t>-46487633</t>
  </si>
  <si>
    <t>https://podminky.urs.cz/item/CS_URS_2023_01/629991011</t>
  </si>
  <si>
    <t>(1,2*1,4)*2</t>
  </si>
  <si>
    <t>63</t>
  </si>
  <si>
    <t>Podlahy a podlahové konstrukce</t>
  </si>
  <si>
    <t>46</t>
  </si>
  <si>
    <t>631311114</t>
  </si>
  <si>
    <t>Mazanina z betonu prostého bez zvýšených nároků na prostředí tl. přes 50 do 80 mm tř. C 16/20</t>
  </si>
  <si>
    <t>963117635</t>
  </si>
  <si>
    <t>https://podminky.urs.cz/item/CS_URS_2023_01/631311114</t>
  </si>
  <si>
    <t>"A"</t>
  </si>
  <si>
    <t>"101"(9,7*0,06)</t>
  </si>
  <si>
    <t>"102"(38*0,06)</t>
  </si>
  <si>
    <t>Ostatní konstrukce a práce, bourání</t>
  </si>
  <si>
    <t>94</t>
  </si>
  <si>
    <t>Lešení a stavební výtahy</t>
  </si>
  <si>
    <t>47</t>
  </si>
  <si>
    <t>941111132</t>
  </si>
  <si>
    <t>Montáž lešení řadového trubkového lehkého pracovního s podlahami s provozním zatížením tř. 3 do 200 kg/m2 šířky tř. W12 od 1,2 do 1,5 m, výšky přes 10 do 25 m</t>
  </si>
  <si>
    <t>-2034607752</t>
  </si>
  <si>
    <t>https://podminky.urs.cz/item/CS_URS_2023_01/941111132</t>
  </si>
  <si>
    <t>(9*4)*2</t>
  </si>
  <si>
    <t>48</t>
  </si>
  <si>
    <t>941111232</t>
  </si>
  <si>
    <t>Montáž lešení řadového trubkového lehkého pracovního s podlahami s provozním zatížením tř. 3 do 200 kg/m2 Příplatek za první a každý další den použití lešení k ceně -1132</t>
  </si>
  <si>
    <t>-1463137169</t>
  </si>
  <si>
    <t>https://podminky.urs.cz/item/CS_URS_2023_01/941111232</t>
  </si>
  <si>
    <t>72*45</t>
  </si>
  <si>
    <t>49</t>
  </si>
  <si>
    <t>941111832</t>
  </si>
  <si>
    <t>Demontáž lešení řadového trubkového lehkého pracovního s podlahami s provozním zatížením tř. 3 do 200 kg/m2 šířky tř. W12 od 1,2 do 1,5 m, výšky přes 10 do 25 m</t>
  </si>
  <si>
    <t>1184097512</t>
  </si>
  <si>
    <t>https://podminky.urs.cz/item/CS_URS_2023_01/941111832</t>
  </si>
  <si>
    <t>72</t>
  </si>
  <si>
    <t>50</t>
  </si>
  <si>
    <t>944611111</t>
  </si>
  <si>
    <t>Montáž ochranné plachty zavěšené na konstrukci lešení z textilie z umělých vláken</t>
  </si>
  <si>
    <t>1907908820</t>
  </si>
  <si>
    <t>https://podminky.urs.cz/item/CS_URS_2023_01/944611111</t>
  </si>
  <si>
    <t>51</t>
  </si>
  <si>
    <t>944611211</t>
  </si>
  <si>
    <t>Montáž ochranné plachty Příplatek za první a každý další den použití plachty k ceně -1111</t>
  </si>
  <si>
    <t>1316595902</t>
  </si>
  <si>
    <t>https://podminky.urs.cz/item/CS_URS_2023_01/944611211</t>
  </si>
  <si>
    <t>52</t>
  </si>
  <si>
    <t>944611811</t>
  </si>
  <si>
    <t>Demontáž ochranné plachty zavěšené na konstrukci lešení z textilie z umělých vláken</t>
  </si>
  <si>
    <t>-70690775</t>
  </si>
  <si>
    <t>https://podminky.urs.cz/item/CS_URS_2023_01/944611811</t>
  </si>
  <si>
    <t>53</t>
  </si>
  <si>
    <t>946112112</t>
  </si>
  <si>
    <t>Montáž pojízdných věží trubkových nebo dílcových s maximálním zatížením podlahy do 200 kg/m2 šířky přes 0,9 do 1,6 m, délky do 3,2 m, výšky přes 1,5 m do 2,5 m</t>
  </si>
  <si>
    <t>kus</t>
  </si>
  <si>
    <t>272741763</t>
  </si>
  <si>
    <t>https://podminky.urs.cz/item/CS_URS_2023_01/946112112</t>
  </si>
  <si>
    <t>54</t>
  </si>
  <si>
    <t>946112212</t>
  </si>
  <si>
    <t>Montáž pojízdných věží trubkových nebo dílcových s maximálním zatížením podlahy do 200 kg/m2 Příplatek za první a každý další den použití pojízdného lešení k ceně -2112</t>
  </si>
  <si>
    <t>-1796978207</t>
  </si>
  <si>
    <t>https://podminky.urs.cz/item/CS_URS_2023_01/946112212</t>
  </si>
  <si>
    <t>90</t>
  </si>
  <si>
    <t>55</t>
  </si>
  <si>
    <t>946112812</t>
  </si>
  <si>
    <t>Demontáž pojízdných věží trubkových nebo dílcových s maximálním zatížením podlahy do 200 kg/m2 šířky přes 0,9 do 1,6 m, délky do 3,2 m, výšky přes 1,5 m do 2,5 m</t>
  </si>
  <si>
    <t>-360745056</t>
  </si>
  <si>
    <t>https://podminky.urs.cz/item/CS_URS_2023_01/946112812</t>
  </si>
  <si>
    <t>95</t>
  </si>
  <si>
    <t>Různé dokončovací konstrukce a práce pozemních staveb</t>
  </si>
  <si>
    <t>56</t>
  </si>
  <si>
    <t>952901111</t>
  </si>
  <si>
    <t>Vyčištění budov nebo objektů před předáním do užívání budov bytové nebo občanské výstavby, světlé výšky podlaží do 4 m</t>
  </si>
  <si>
    <t>-1904235243</t>
  </si>
  <si>
    <t>https://podminky.urs.cz/item/CS_URS_2023_01/952901111</t>
  </si>
  <si>
    <t>"101"9,7</t>
  </si>
  <si>
    <t>"102"38</t>
  </si>
  <si>
    <t>57</t>
  </si>
  <si>
    <t>953943211</t>
  </si>
  <si>
    <t>Osazování drobných kovových předmětů kotvených do stěny hasicího přístroje</t>
  </si>
  <si>
    <t>-578054299</t>
  </si>
  <si>
    <t>https://podminky.urs.cz/item/CS_URS_2023_01/953943211</t>
  </si>
  <si>
    <t>"dle PBŘ"2</t>
  </si>
  <si>
    <t>58</t>
  </si>
  <si>
    <t>44932114</t>
  </si>
  <si>
    <t>přístroj hasicí ruční práškový PG 6 LE</t>
  </si>
  <si>
    <t>-1923011373</t>
  </si>
  <si>
    <t>98</t>
  </si>
  <si>
    <t>Demolice a sanace</t>
  </si>
  <si>
    <t>59</t>
  </si>
  <si>
    <t>985441112</t>
  </si>
  <si>
    <t>Přídavná šroubovitá nerezová výztuž pro sanaci trhlin v drážce včetně vyfrézování a zalití kotevní maltou v cihelném nebo kamenném zdivu hloubky do 70 mm 1 táhlo průměru 6 mm</t>
  </si>
  <si>
    <t>95983043</t>
  </si>
  <si>
    <t>https://podminky.urs.cz/item/CS_URS_2023_01/985441112</t>
  </si>
  <si>
    <t>"lokálně"10</t>
  </si>
  <si>
    <t>998</t>
  </si>
  <si>
    <t>Přesun hmot</t>
  </si>
  <si>
    <t>60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</si>
  <si>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</si>
  <si>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</si>
  <si>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-1265998148</t>
  </si>
  <si>
    <t>https://podminky.urs.cz/item/CS_URS_2023_01/998011001</t>
  </si>
  <si>
    <t>PSV</t>
  </si>
  <si>
    <t>Práce a dodávky PSV</t>
  </si>
  <si>
    <t>711</t>
  </si>
  <si>
    <t>Izolace proti vodě, vlhkosti a plynům</t>
  </si>
  <si>
    <t>711111001</t>
  </si>
  <si>
    <t>Provedení izolace proti zemní vlhkosti natěradly a tmely za studena na ploše vodorovné V nátěrem penetračním</t>
  </si>
  <si>
    <t>2104468694</t>
  </si>
  <si>
    <t>https://podminky.urs.cz/item/CS_URS_2023_01/711111001</t>
  </si>
  <si>
    <t>11163150</t>
  </si>
  <si>
    <t>lak penetrační asfaltový</t>
  </si>
  <si>
    <t>-613088780</t>
  </si>
  <si>
    <t>47,7*0,0003 "Přepočtené koeficientem množství</t>
  </si>
  <si>
    <t>711112001</t>
  </si>
  <si>
    <t>Provedení izolace proti zemní vlhkosti natěradly a tmely za studena na ploše svislé S nátěrem penetračním</t>
  </si>
  <si>
    <t>788848455</t>
  </si>
  <si>
    <t>https://podminky.urs.cz/item/CS_URS_2023_01/711112001</t>
  </si>
  <si>
    <t>(7*4)*0,5</t>
  </si>
  <si>
    <t>64</t>
  </si>
  <si>
    <t>-1002934967</t>
  </si>
  <si>
    <t>14*0,00035 "Přepočtené koeficientem množství</t>
  </si>
  <si>
    <t>65</t>
  </si>
  <si>
    <t>711142559</t>
  </si>
  <si>
    <t>Provedení izolace proti zemní vlhkosti pásy přitavením NAIP na ploše svislé S</t>
  </si>
  <si>
    <t>-643521937</t>
  </si>
  <si>
    <t>https://podminky.urs.cz/item/CS_URS_2023_01/711142559</t>
  </si>
  <si>
    <t>66</t>
  </si>
  <si>
    <t>62836109</t>
  </si>
  <si>
    <t>pás asfaltový natavitelný oxidovaný tl 3,5mm s vložkou z hliníkové fólie / hliníkové fólie s textilií, se spalitelnou PE folií nebo jemnozrnným minerálním posypem</t>
  </si>
  <si>
    <t>-1529215767</t>
  </si>
  <si>
    <t>14*1,2 "Přepočtené koeficientem množství</t>
  </si>
  <si>
    <t>67</t>
  </si>
  <si>
    <t>711441559</t>
  </si>
  <si>
    <t>Provedení izolace proti povrchové a podpovrchové tlakové vodě pásy přitavením NAIP na ploše vodorovné V</t>
  </si>
  <si>
    <t>1116198970</t>
  </si>
  <si>
    <t>https://podminky.urs.cz/item/CS_URS_2023_01/711441559</t>
  </si>
  <si>
    <t>(7*7)</t>
  </si>
  <si>
    <t>68</t>
  </si>
  <si>
    <t>-1300281747</t>
  </si>
  <si>
    <t>49*1,2 "Přepočtené koeficientem množství</t>
  </si>
  <si>
    <t>69</t>
  </si>
  <si>
    <t>998711101</t>
  </si>
  <si>
    <t>Přesun hmot pro izolace proti vodě, vlhkosti a plynům stanovený z hmotnosti přesunovaného materiálu vodorovná dopravní vzdálenost do 50 m v objektech výšky do 6 m</t>
  </si>
  <si>
    <t>1128383580</t>
  </si>
  <si>
    <t>https://podminky.urs.cz/item/CS_URS_2023_01/998711101</t>
  </si>
  <si>
    <t>70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</si>
  <si>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</si>
  <si>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</si>
  <si>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-1494788690</t>
  </si>
  <si>
    <t>https://podminky.urs.cz/item/CS_URS_2023_01/998711181</t>
  </si>
  <si>
    <t>762</t>
  </si>
  <si>
    <t>Konstrukce tesařské</t>
  </si>
  <si>
    <t>71</t>
  </si>
  <si>
    <t>762081150</t>
  </si>
  <si>
    <t>Hoblování hraněného řeziva přímo na staveništi ve staveništní dílně</t>
  </si>
  <si>
    <t>1198412870</t>
  </si>
  <si>
    <t>https://podminky.urs.cz/item/CS_URS_2023_01/762081150</t>
  </si>
  <si>
    <t>"přesahy střechy-krokve"(1*0,1*0,16)*20</t>
  </si>
  <si>
    <t>762085112</t>
  </si>
  <si>
    <t>Montáž ocelových spojovacích prostředků (materiál ve specifikaci) svorníků nebo šroubů délky přes 150 do 300 mm</t>
  </si>
  <si>
    <t>1886894523</t>
  </si>
  <si>
    <t>https://podminky.urs.cz/item/CS_URS_2023_01/762085112</t>
  </si>
  <si>
    <t>"ukotvení pozedníce do věnce"10*2</t>
  </si>
  <si>
    <t>73</t>
  </si>
  <si>
    <t>31197003</t>
  </si>
  <si>
    <t>tyč závitová Pz 4.6 M10</t>
  </si>
  <si>
    <t>2052355792</t>
  </si>
  <si>
    <t>0,3*20</t>
  </si>
  <si>
    <t>74</t>
  </si>
  <si>
    <t>31111005</t>
  </si>
  <si>
    <t>matice přesná šestihranná Pz DIN 934-8 M10</t>
  </si>
  <si>
    <t>100 kus</t>
  </si>
  <si>
    <t>565569734</t>
  </si>
  <si>
    <t>0,2</t>
  </si>
  <si>
    <t>75</t>
  </si>
  <si>
    <t>762332131</t>
  </si>
  <si>
    <t>Montáž vázaných konstrukcí krovů střech pultových, sedlových, valbových, stanových čtvercového nebo obdélníkového půdorysu z řeziva hraněného průřezové plochy do 120 cm2</t>
  </si>
  <si>
    <t>-1712215788</t>
  </si>
  <si>
    <t>https://podminky.urs.cz/item/CS_URS_2023_01/762332131</t>
  </si>
  <si>
    <t>"dle legendy prvků"</t>
  </si>
  <si>
    <t>"kleština"5,9*18</t>
  </si>
  <si>
    <t>76</t>
  </si>
  <si>
    <t>60512125</t>
  </si>
  <si>
    <t>hranol stavební řezivo průřezu do 120cm2 do dl 6m</t>
  </si>
  <si>
    <t>1977653302</t>
  </si>
  <si>
    <t>"kleština"(5,9*18)*0,06*0,2</t>
  </si>
  <si>
    <t>1,274*1,1 "Přepočtené koeficientem množství</t>
  </si>
  <si>
    <t>77</t>
  </si>
  <si>
    <t>762332132</t>
  </si>
  <si>
    <t>Montáž vázaných konstrukcí krovů střech pultových, sedlových, valbových, stanových čtvercového nebo obdélníkového půdorysu z řeziva hraněného průřezové plochy přes 120 do 224 cm2</t>
  </si>
  <si>
    <t>-1315234657</t>
  </si>
  <si>
    <t>https://podminky.urs.cz/item/CS_URS_2023_01/762332132</t>
  </si>
  <si>
    <t>"sloupek"1,5</t>
  </si>
  <si>
    <t>"krokev"5,1*20</t>
  </si>
  <si>
    <t>"pozednice"8,95*2</t>
  </si>
  <si>
    <t>78</t>
  </si>
  <si>
    <t>60512130</t>
  </si>
  <si>
    <t>hranol stavební řezivo průřezu do 224cm2 do dl 6m</t>
  </si>
  <si>
    <t>-592652030</t>
  </si>
  <si>
    <t>"sloupek"1,5*0,12*0,12</t>
  </si>
  <si>
    <t>"krokev"(5,1*20)*0,1*0,16</t>
  </si>
  <si>
    <t>1,654*1,1 "Přepočtené koeficientem množství</t>
  </si>
  <si>
    <t>79</t>
  </si>
  <si>
    <t>60512132</t>
  </si>
  <si>
    <t>hranol stavební řezivo průřezu do 224cm2 přes dl 8m</t>
  </si>
  <si>
    <t>1430258704</t>
  </si>
  <si>
    <t>"pozednice"(8,95*2)*0,12*0,12</t>
  </si>
  <si>
    <t>0,258*1,1 "Přepočtené koeficientem množství</t>
  </si>
  <si>
    <t>80</t>
  </si>
  <si>
    <t>762332134</t>
  </si>
  <si>
    <t>Montáž vázaných konstrukcí krovů střech pultových, sedlových, valbových, stanových čtvercového nebo obdélníkového půdorysu z řeziva hraněného průřezové plochy přes 288 do 450 cm2</t>
  </si>
  <si>
    <t>462147821</t>
  </si>
  <si>
    <t>https://podminky.urs.cz/item/CS_URS_2023_01/762332134</t>
  </si>
  <si>
    <t>"vaznice"8,95*1</t>
  </si>
  <si>
    <t>81</t>
  </si>
  <si>
    <t>60512142</t>
  </si>
  <si>
    <t>hranol stavební řezivo průřezu do 450cm2 přes dl 8m</t>
  </si>
  <si>
    <t>1886990536</t>
  </si>
  <si>
    <t>"vaznice"(8,95*1)*0,18*0,2</t>
  </si>
  <si>
    <t>0,322*1,1 "Přepočtené koeficientem množství</t>
  </si>
  <si>
    <t>82</t>
  </si>
  <si>
    <t>762341210</t>
  </si>
  <si>
    <t>Montáž bednění střech rovných a šikmých sklonu do 60° s vyřezáním otvorů z prken hrubých na sraz tl. do 32 mm</t>
  </si>
  <si>
    <t>1981482078</t>
  </si>
  <si>
    <t>https://podminky.urs.cz/item/CS_URS_2023_01/762341210</t>
  </si>
  <si>
    <t>(9*5)*2</t>
  </si>
  <si>
    <t>83</t>
  </si>
  <si>
    <t>60515111</t>
  </si>
  <si>
    <t>řezivo jehličnaté boční prkno 20-30mm</t>
  </si>
  <si>
    <t>-2117784838</t>
  </si>
  <si>
    <t>90*0,025</t>
  </si>
  <si>
    <t>84</t>
  </si>
  <si>
    <t>762395000</t>
  </si>
  <si>
    <t>Spojovací prostředky krovů, bednění a laťování, nadstřešních konstrukcí svory, prkna, hřebíky, pásová ocel, vruty</t>
  </si>
  <si>
    <t>-402465220</t>
  </si>
  <si>
    <t>https://podminky.urs.cz/item/CS_URS_2023_01/762395000</t>
  </si>
  <si>
    <t>"krov"1,274+1,654+0,258+0,322</t>
  </si>
  <si>
    <t>"bednění"2,25</t>
  </si>
  <si>
    <t>85</t>
  </si>
  <si>
    <t>998762101</t>
  </si>
  <si>
    <t>Přesun hmot pro konstrukce tesařské stanovený z hmotnosti přesunovaného materiálu vodorovná dopravní vzdálenost do 50 m v objektech výšky do 6 m</t>
  </si>
  <si>
    <t>-1024900072</t>
  </si>
  <si>
    <t>https://podminky.urs.cz/item/CS_URS_2023_01/998762101</t>
  </si>
  <si>
    <t>86</t>
  </si>
  <si>
    <t>998762181</t>
  </si>
  <si>
    <t>Přesun hmot pro konstrukce tesařské stanovený z hmotnosti přesunovaného materiálu Příplatek k cenám za přesun prováděný bez použití mechanizace pro jakoukoliv výšku objektu</t>
  </si>
  <si>
    <t>-725219874</t>
  </si>
  <si>
    <t>https://podminky.urs.cz/item/CS_URS_2023_01/998762181</t>
  </si>
  <si>
    <t>763</t>
  </si>
  <si>
    <t>Konstrukce suché výstavby</t>
  </si>
  <si>
    <t>87</t>
  </si>
  <si>
    <t>763131471</t>
  </si>
  <si>
    <t>Podhled ze sádrokartonových desek dvouvrstvá zavěšená spodní konstrukce z ocelových profilů CD, UD jednoduše opláštěná deskou impregnovanou protipožární DFH2, tl. 12,5 mm, bez izolace, REI do 90</t>
  </si>
  <si>
    <t>-995151404</t>
  </si>
  <si>
    <t>https://podminky.urs.cz/item/CS_URS_2023_01/763131471</t>
  </si>
  <si>
    <t>"dle skladby B"</t>
  </si>
  <si>
    <t>88</t>
  </si>
  <si>
    <t>763131751</t>
  </si>
  <si>
    <t>Podhled ze sádrokartonových desek ostatní práce a konstrukce na podhledech ze sádrokartonových desek montáž parotěsné zábrany</t>
  </si>
  <si>
    <t>141612939</t>
  </si>
  <si>
    <t>https://podminky.urs.cz/item/CS_URS_2023_01/763131751</t>
  </si>
  <si>
    <t>"dle skladby B" (7*7)</t>
  </si>
  <si>
    <t>89</t>
  </si>
  <si>
    <t>28329276</t>
  </si>
  <si>
    <t>fólie PE vyztužená pro parotěsnou vrstvu (reakce na oheň - třída E) 140g/m2</t>
  </si>
  <si>
    <t>-2140206241</t>
  </si>
  <si>
    <t>49*1,1 "Přepočtené koeficientem množství</t>
  </si>
  <si>
    <t>763131752</t>
  </si>
  <si>
    <t>Podhled ze sádrokartonových desek ostatní práce a konstrukce na podhledech ze sádrokartonových desek montáž jedné vrstvy tepelné izolace</t>
  </si>
  <si>
    <t>-2096051148</t>
  </si>
  <si>
    <t>https://podminky.urs.cz/item/CS_URS_2023_01/763131752</t>
  </si>
  <si>
    <t>91</t>
  </si>
  <si>
    <t>63141188</t>
  </si>
  <si>
    <t>deska tepelně izolační minerální do šikmých střech a stěn λ=0,035-0,038 tl 100mm</t>
  </si>
  <si>
    <t>1376978742</t>
  </si>
  <si>
    <t>49*1,02 "Přepočtené koeficientem množství</t>
  </si>
  <si>
    <t>92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</si>
  <si>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</si>
  <si>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</si>
  <si>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-1754260150</t>
  </si>
  <si>
    <t>https://podminky.urs.cz/item/CS_URS_2023_01/998763301</t>
  </si>
  <si>
    <t>93</t>
  </si>
  <si>
    <t>998763381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</si>
  <si>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</si>
  <si>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1695706748</t>
  </si>
  <si>
    <t>https://podminky.urs.cz/item/CS_URS_2023_01/998763381</t>
  </si>
  <si>
    <t>764</t>
  </si>
  <si>
    <t>Konstrukce klempířské</t>
  </si>
  <si>
    <t>764211624</t>
  </si>
  <si>
    <t>Oplechování střešních prvků z pozinkovaného plechu s povrchovou úpravou hřebene větraného s použitím hřebenového plechu s větracím pásem rš 330 mm</t>
  </si>
  <si>
    <t>434775296</t>
  </si>
  <si>
    <t>https://podminky.urs.cz/item/CS_URS_2023_01/764211624</t>
  </si>
  <si>
    <t>"K/05"9</t>
  </si>
  <si>
    <t>764212634</t>
  </si>
  <si>
    <t>Oplechování střešních prvků z pozinkovaného plechu s povrchovou úpravou štítu závětrnou lištou rš 330 mm</t>
  </si>
  <si>
    <t>2002789365</t>
  </si>
  <si>
    <t>https://podminky.urs.cz/item/CS_URS_2023_01/764212634</t>
  </si>
  <si>
    <t>"K/06"20</t>
  </si>
  <si>
    <t>96</t>
  </si>
  <si>
    <t>764212664</t>
  </si>
  <si>
    <t>Oplechování střešních prvků z pozinkovaného plechu s povrchovou úpravou okapu střechy rovné okapovým plechem rš 330 mm</t>
  </si>
  <si>
    <t>-749414988</t>
  </si>
  <si>
    <t>https://podminky.urs.cz/item/CS_URS_2023_01/764212664</t>
  </si>
  <si>
    <t>"K/04"18</t>
  </si>
  <si>
    <t>97</t>
  </si>
  <si>
    <t>764213657</t>
  </si>
  <si>
    <t>Oplechování střešních prvků z pozinkovaného plechu s povrchovou úpravou sněhový rozražeč</t>
  </si>
  <si>
    <t>2088412063</t>
  </si>
  <si>
    <t>https://podminky.urs.cz/item/CS_URS_2023_01/764213657</t>
  </si>
  <si>
    <t>"K/08"190</t>
  </si>
  <si>
    <t>764216605</t>
  </si>
  <si>
    <t>Oplechování parapetů z pozinkovaného plechu s povrchovou úpravou rovných mechanicky kotvené, bez rohů rš 400 mm</t>
  </si>
  <si>
    <t>-1008448907</t>
  </si>
  <si>
    <t>https://podminky.urs.cz/item/CS_URS_2023_01/764216605</t>
  </si>
  <si>
    <t>"K/07"2,4</t>
  </si>
  <si>
    <t>99</t>
  </si>
  <si>
    <t>764511602</t>
  </si>
  <si>
    <t>Žlab podokapní z pozinkovaného plechu s povrchovou úpravou včetně háků a čel půlkruhový rš 330 mm</t>
  </si>
  <si>
    <t>-303840727</t>
  </si>
  <si>
    <t>https://podminky.urs.cz/item/CS_URS_2023_01/764511602</t>
  </si>
  <si>
    <t>"K/02,03"18</t>
  </si>
  <si>
    <t>100</t>
  </si>
  <si>
    <t>764511642</t>
  </si>
  <si>
    <t>Žlab podokapní z pozinkovaného plechu s povrchovou úpravou včetně háků a čel kotlík oválný (trychtýřový), rš žlabu/průměr svodu 330/100 mm</t>
  </si>
  <si>
    <t>1125902975</t>
  </si>
  <si>
    <t>https://podminky.urs.cz/item/CS_URS_2023_01/764511642</t>
  </si>
  <si>
    <t>101</t>
  </si>
  <si>
    <t>764518622</t>
  </si>
  <si>
    <t>Svod z pozinkovaného plechu s upraveným povrchem včetně objímek, kolen a odskoků kruhový, průměru 100 mm</t>
  </si>
  <si>
    <t>-1112053099</t>
  </si>
  <si>
    <t>https://podminky.urs.cz/item/CS_URS_2023_01/764518622</t>
  </si>
  <si>
    <t>"K/01"7</t>
  </si>
  <si>
    <t>102</t>
  </si>
  <si>
    <t>998764101</t>
  </si>
  <si>
    <t>Přesun hmot pro konstrukce klempířské stanovený z hmotnosti přesunovaného materiálu vodorovná dopravní vzdálenost do 50 m v objektech výšky do 6 m</t>
  </si>
  <si>
    <t>-1764263919</t>
  </si>
  <si>
    <t>https://podminky.urs.cz/item/CS_URS_2023_01/998764101</t>
  </si>
  <si>
    <t>103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</si>
  <si>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</si>
  <si>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</si>
  <si>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-566960256</t>
  </si>
  <si>
    <t>https://podminky.urs.cz/item/CS_URS_2023_01/998764181</t>
  </si>
  <si>
    <t>765</t>
  </si>
  <si>
    <t>Krytina skládaná</t>
  </si>
  <si>
    <t>104</t>
  </si>
  <si>
    <t>765133001</t>
  </si>
  <si>
    <t>Krytina vláknocementová skládaná ze šablon jednoduché krytí sklonu do 30° s povrchem hladkým</t>
  </si>
  <si>
    <t>1099692762</t>
  </si>
  <si>
    <t>https://podminky.urs.cz/item/CS_URS_2023_01/765133001</t>
  </si>
  <si>
    <t>105</t>
  </si>
  <si>
    <t>765133011</t>
  </si>
  <si>
    <t>Krytina vláknocementová skládaná ze šablon okapová hrana, krytí jednoduché lemovací řadou, s povrchem hladkým</t>
  </si>
  <si>
    <t>-1555679281</t>
  </si>
  <si>
    <t>https://podminky.urs.cz/item/CS_URS_2023_01/765133011</t>
  </si>
  <si>
    <t>9*2</t>
  </si>
  <si>
    <t>106</t>
  </si>
  <si>
    <t>765133021</t>
  </si>
  <si>
    <t>Krytina vláknocementová skládaná ze šablon nároží jednoduché ze šablon, s povrchem hladkým</t>
  </si>
  <si>
    <t>-644166162</t>
  </si>
  <si>
    <t>https://podminky.urs.cz/item/CS_URS_2023_01/765133021</t>
  </si>
  <si>
    <t>5*4</t>
  </si>
  <si>
    <t>107</t>
  </si>
  <si>
    <t>765191023</t>
  </si>
  <si>
    <t>Montáž pojistné hydroizolační nebo parotěsné fólie kladené ve sklonu přes 20° s lepenými přesahy na bednění nebo tepelnou izolaci</t>
  </si>
  <si>
    <t>-2049813993</t>
  </si>
  <si>
    <t>https://podminky.urs.cz/item/CS_URS_2023_01/765191023</t>
  </si>
  <si>
    <t>108</t>
  </si>
  <si>
    <t>28329036</t>
  </si>
  <si>
    <t>fólie kontaktní difuzně propustná pro doplňkovou hydroizolační vrstvu, třívrstvá mikroporézní PP 150g/m2 s integrovanou samolepící páskou</t>
  </si>
  <si>
    <t>122899625</t>
  </si>
  <si>
    <t>90*1,1 "Přepočtené koeficientem množství</t>
  </si>
  <si>
    <t>109</t>
  </si>
  <si>
    <t>998765101</t>
  </si>
  <si>
    <t>Přesun hmot pro krytiny skládané stanovený z hmotnosti přesunovaného materiálu vodorovná dopravní vzdálenost do 50 m na objektech výšky do 6 m</t>
  </si>
  <si>
    <t>-345455542</t>
  </si>
  <si>
    <t>https://podminky.urs.cz/item/CS_URS_2023_01/998765101</t>
  </si>
  <si>
    <t>110</t>
  </si>
  <si>
    <t>998765181</t>
  </si>
  <si>
    <t>Přesun hmot pro krytiny skládané stanovený z hmotnosti přesunovaného materiálu Příplatek k cenám za přesun prováděný bez použití mechanizace pro jakoukoliv výšku objektu</t>
  </si>
  <si>
    <t>-1915651483</t>
  </si>
  <si>
    <t>https://podminky.urs.cz/item/CS_URS_2023_01/998765181</t>
  </si>
  <si>
    <t>766</t>
  </si>
  <si>
    <t>Konstrukce truhlářské</t>
  </si>
  <si>
    <t>111</t>
  </si>
  <si>
    <t>766622131</t>
  </si>
  <si>
    <t>Montáž oken plastových včetně montáže rámu plochy přes 1 m2 otevíravých do zdiva, výšky do 1,5 m</t>
  </si>
  <si>
    <t>9532044</t>
  </si>
  <si>
    <t>https://podminky.urs.cz/item/CS_URS_2023_01/766622131</t>
  </si>
  <si>
    <t>"P01"(1,2*1,35)*2</t>
  </si>
  <si>
    <t>112</t>
  </si>
  <si>
    <t>61140052.RP01</t>
  </si>
  <si>
    <t>okno plastové otevíravé/sklopné trojsklo přes plochu 1m2 do v 1,5m</t>
  </si>
  <si>
    <t>-1482593994</t>
  </si>
  <si>
    <t>113</t>
  </si>
  <si>
    <t>766694112</t>
  </si>
  <si>
    <t>Montáž ostatních truhlářských konstrukcí parapetních desek dřevěných nebo plastových šířky do 300 mm, délky přes 1000 do 1600 mm</t>
  </si>
  <si>
    <t>-90348076</t>
  </si>
  <si>
    <t>https://podminky.urs.cz/item/CS_URS_2021_01/766694112</t>
  </si>
  <si>
    <t>"dle výpisu"</t>
  </si>
  <si>
    <t>"P01"2</t>
  </si>
  <si>
    <t>114</t>
  </si>
  <si>
    <t>60794107</t>
  </si>
  <si>
    <t>parapet dřevotřískový vnitřní povrch laminátový š 500mm</t>
  </si>
  <si>
    <t>2139799008</t>
  </si>
  <si>
    <t>1,2*2</t>
  </si>
  <si>
    <t>115</t>
  </si>
  <si>
    <t>998766101</t>
  </si>
  <si>
    <t>Přesun hmot pro konstrukce truhlářské stanovený z hmotnosti přesunovaného materiálu vodorovná dopravní vzdálenost do 50 m v objektech výšky do 6 m</t>
  </si>
  <si>
    <t>-2031704828</t>
  </si>
  <si>
    <t>https://podminky.urs.cz/item/CS_URS_2023_01/998766101</t>
  </si>
  <si>
    <t>116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</si>
  <si>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</si>
  <si>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</si>
  <si>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-724348920</t>
  </si>
  <si>
    <t>https://podminky.urs.cz/item/CS_URS_2023_01/998766181</t>
  </si>
  <si>
    <t>767</t>
  </si>
  <si>
    <t>Konstrukce zámečnické</t>
  </si>
  <si>
    <t>117</t>
  </si>
  <si>
    <t>767000000.RZ01</t>
  </si>
  <si>
    <t>Mříž - kompletní dodávka+montáž vč.povrchové úpravy a ukotvení dle specifikace položky výpisu číslo Z01</t>
  </si>
  <si>
    <t>1432045002</t>
  </si>
  <si>
    <t>"Z/01"(1,2*1,25)*2</t>
  </si>
  <si>
    <t>118</t>
  </si>
  <si>
    <t>767000000.RZ02</t>
  </si>
  <si>
    <t>Mříž - kompletní dodávka+montáž vč.povrchové úpravy a ukotvení dle specifikace položky výpisu číslo Z02</t>
  </si>
  <si>
    <t>-352240666</t>
  </si>
  <si>
    <t>"Z/02"(1*2,1)*1</t>
  </si>
  <si>
    <t>119</t>
  </si>
  <si>
    <t>767640111R</t>
  </si>
  <si>
    <t>Montáž dveří plastových vchodových jednokřídlových bez nadsvětlíku</t>
  </si>
  <si>
    <t>1299832916</t>
  </si>
  <si>
    <t>"Z/03"1</t>
  </si>
  <si>
    <t>120</t>
  </si>
  <si>
    <t>55341323.RZ03</t>
  </si>
  <si>
    <t>dveře jednokřídlé plastové plné 850x1970mm, +  plastové zárubně do zdiva, třída bezpečnosti RC3</t>
  </si>
  <si>
    <t>664861843</t>
  </si>
  <si>
    <t>"Výpis plastových výrobků P02, rozměr včetně zárubní 960x2100"1</t>
  </si>
  <si>
    <t>121</t>
  </si>
  <si>
    <t>998767201</t>
  </si>
  <si>
    <t>Přesun hmot pro zámečnické konstrukce stanovený procentní sazbou (%) z ceny vodorovná dopravní vzdálenost do 50 m v objektech výšky do 6 m</t>
  </si>
  <si>
    <t>%</t>
  </si>
  <si>
    <t>266413938</t>
  </si>
  <si>
    <t>https://podminky.urs.cz/item/CS_URS_2023_01/998767201</t>
  </si>
  <si>
    <t>771</t>
  </si>
  <si>
    <t>Podlahy z dlaždic</t>
  </si>
  <si>
    <t>122</t>
  </si>
  <si>
    <t>771474113</t>
  </si>
  <si>
    <t>Montáž soklů z dlaždic keramických lepených flexibilním lepidlem rovných, výšky přes 90 do 120 mm</t>
  </si>
  <si>
    <t>-169141429</t>
  </si>
  <si>
    <t>https://podminky.urs.cz/item/CS_URS_2023_01/771474113</t>
  </si>
  <si>
    <t>"101"(4*2+2,5*2)-2,6+(0,4*2)</t>
  </si>
  <si>
    <t>"102"(7*4)</t>
  </si>
  <si>
    <t>123</t>
  </si>
  <si>
    <t>59761278.Rsokl</t>
  </si>
  <si>
    <t>sokl keramický</t>
  </si>
  <si>
    <t>-857956774</t>
  </si>
  <si>
    <t>"kalkulováno 39,2 m*3,33 ks/m=131 kus"131</t>
  </si>
  <si>
    <t>"prořez"9</t>
  </si>
  <si>
    <t>124</t>
  </si>
  <si>
    <t>771574116</t>
  </si>
  <si>
    <t>Montáž podlah z dlaždic keramických lepených flexibilním lepidlem maloformátových hladkých přes 25 do 35 ks/m2</t>
  </si>
  <si>
    <t>-1058504648</t>
  </si>
  <si>
    <t>https://podminky.urs.cz/item/CS_URS_2023_01/771574116</t>
  </si>
  <si>
    <t>125</t>
  </si>
  <si>
    <t>597614070.Rdlažba</t>
  </si>
  <si>
    <t>dlaždice keramické  s parametry do veřejných prostor, pracovních prostor,mrazuvzdorné</t>
  </si>
  <si>
    <t>-1222894914</t>
  </si>
  <si>
    <t>9,7+38</t>
  </si>
  <si>
    <t>47,7*1,1 "Přepočtené koeficientem množství</t>
  </si>
  <si>
    <t>126</t>
  </si>
  <si>
    <t>771579196</t>
  </si>
  <si>
    <t>Montáž podlah z dlaždic keramických lepených flexibilním lepidlem Příplatek k cenám za dvousložkový spárovací tmel</t>
  </si>
  <si>
    <t>-1406813754</t>
  </si>
  <si>
    <t>https://podminky.urs.cz/item/CS_URS_2023_01/771579196</t>
  </si>
  <si>
    <t>47,7</t>
  </si>
  <si>
    <t>127</t>
  </si>
  <si>
    <t>998771101</t>
  </si>
  <si>
    <t>Přesun hmot pro podlahy z dlaždic stanovený z hmotnosti přesunovaného materiálu vodorovná dopravní vzdálenost do 50 m v objektech výšky do 6 m</t>
  </si>
  <si>
    <t>-604949812</t>
  </si>
  <si>
    <t>https://podminky.urs.cz/item/CS_URS_2023_01/998771101</t>
  </si>
  <si>
    <t>128</t>
  </si>
  <si>
    <t>998771181</t>
  </si>
  <si>
    <t>Přesun hmot pro podlahy z dlaždic stanovený z hmotnosti přesunovaného materiálu Příplatek k ceně za přesun prováděný bez použití mechanizace pro jakoukoliv výšku objektu</t>
  </si>
  <si>
    <t>-306841468</t>
  </si>
  <si>
    <t>https://podminky.urs.cz/item/CS_URS_2023_01/998771181</t>
  </si>
  <si>
    <t>783</t>
  </si>
  <si>
    <t>Dokončovací práce - nátěry</t>
  </si>
  <si>
    <t>129</t>
  </si>
  <si>
    <t>783213021</t>
  </si>
  <si>
    <t>Preventivní napouštěcí nátěr tesařských prvků proti dřevokazným houbám, hmyzu a plísním nezabudovaných do konstrukce dvojnásobný syntetický</t>
  </si>
  <si>
    <t>-855388261</t>
  </si>
  <si>
    <t>https://podminky.urs.cz/item/CS_URS_2023_01/783213021</t>
  </si>
  <si>
    <t>"bednění"90*2</t>
  </si>
  <si>
    <t>"sloupek"((1,5*0,12)*4)*1</t>
  </si>
  <si>
    <t>"krokev"((5,1*0,1)*2+(5,1*0,16)*2)*20</t>
  </si>
  <si>
    <t>"vaznice"((8,95*0,18)*2+(8,95*0,2)*2)*1</t>
  </si>
  <si>
    <t>"pozednice"((8,95*0,12)*4)*2</t>
  </si>
  <si>
    <t>"pozednice"((5,9*0,06)*2+(5,9*0,2)*2)*18</t>
  </si>
  <si>
    <t>130</t>
  </si>
  <si>
    <t>783214101</t>
  </si>
  <si>
    <t>Základní nátěr tesařských konstrukcí jednonásobný syntetický</t>
  </si>
  <si>
    <t>-1715774442</t>
  </si>
  <si>
    <t>https://podminky.urs.cz/item/CS_URS_2023_01/783214101</t>
  </si>
  <si>
    <t>"přesahy krokví"((1*0,1)+(1*0,16))*20</t>
  </si>
  <si>
    <t>131</t>
  </si>
  <si>
    <t>783217101</t>
  </si>
  <si>
    <t>Krycí nátěr tesařských konstrukcí jednonásobný syntetický</t>
  </si>
  <si>
    <t>178289231</t>
  </si>
  <si>
    <t>https://podminky.urs.cz/item/CS_URS_2023_01/783217101</t>
  </si>
  <si>
    <t>132</t>
  </si>
  <si>
    <t>783823135</t>
  </si>
  <si>
    <t>Penetrační nátěr omítek hladkých omítek hladkých, zrnitých tenkovrstvých nebo štukových stupně členitosti 1 a 2 silikonový</t>
  </si>
  <si>
    <t>-1601096674</t>
  </si>
  <si>
    <t>https://podminky.urs.cz/item/CS_URS_2023_01/783823135</t>
  </si>
  <si>
    <t>(7,8*3,8)*4</t>
  </si>
  <si>
    <t>"odpočet sokl"-15,6</t>
  </si>
  <si>
    <t>133</t>
  </si>
  <si>
    <t>783827125</t>
  </si>
  <si>
    <t>Krycí (ochranný ) nátěr omítek jednonásobný hladkých omítek hladkých, zrnitých tenkovrstvých nebo štukových stupně členitosti 1 a 2 silikonový</t>
  </si>
  <si>
    <t>357509252</t>
  </si>
  <si>
    <t>https://podminky.urs.cz/item/CS_URS_2023_01/783827125</t>
  </si>
  <si>
    <t>784</t>
  </si>
  <si>
    <t>Dokončovací práce - malby a tapety</t>
  </si>
  <si>
    <t>134</t>
  </si>
  <si>
    <t>784181121</t>
  </si>
  <si>
    <t>Penetrace podkladu jednonásobná hloubková akrylátová bezbarvá v místnostech výšky do 3,80 m</t>
  </si>
  <si>
    <t>1965500892</t>
  </si>
  <si>
    <t>https://podminky.urs.cz/item/CS_URS_2023_01/784181121</t>
  </si>
  <si>
    <t>"strop"9,7+38</t>
  </si>
  <si>
    <t>"stěny"</t>
  </si>
  <si>
    <t>"101"(4*2+2,5*2)*3,5</t>
  </si>
  <si>
    <t>"102"(7*4)*3,5</t>
  </si>
  <si>
    <t>135</t>
  </si>
  <si>
    <t>784211063</t>
  </si>
  <si>
    <t>Malby z malířských směsí oděruvzdorných za mokra Příplatek k cenám jednonásobných maleb za provádění barevné malby tónované na tónovacích automatech, v odstínu středně sytém</t>
  </si>
  <si>
    <t>-1092026057</t>
  </si>
  <si>
    <t>https://podminky.urs.cz/item/CS_URS_2023_01/784211063</t>
  </si>
  <si>
    <t>136</t>
  </si>
  <si>
    <t>784211101</t>
  </si>
  <si>
    <t>Malby z malířských směsí oděruvzdorných za mokra dvojnásobné, bílé za mokra oděruvzdorné výborně v místnostech výšky do 3,80 m</t>
  </si>
  <si>
    <t>784104680</t>
  </si>
  <si>
    <t>https://podminky.urs.cz/item/CS_URS_2023_01/784211101</t>
  </si>
  <si>
    <t>OST</t>
  </si>
  <si>
    <t>SANACE</t>
  </si>
  <si>
    <t>137</t>
  </si>
  <si>
    <t>DLD.Rmtž</t>
  </si>
  <si>
    <t>Montáž plastové difuzní lišty</t>
  </si>
  <si>
    <t>bm</t>
  </si>
  <si>
    <t>262144</t>
  </si>
  <si>
    <t>-1777177145</t>
  </si>
  <si>
    <t>"vnější"(7,8*4)</t>
  </si>
  <si>
    <t>"vnitřní"(7*4)</t>
  </si>
  <si>
    <t>138</t>
  </si>
  <si>
    <t>DLD.Rlišta</t>
  </si>
  <si>
    <t>plastová difuzní lišta např.DLD 70i</t>
  </si>
  <si>
    <t>-1852866315</t>
  </si>
  <si>
    <t>139</t>
  </si>
  <si>
    <t>PODREZ.R40</t>
  </si>
  <si>
    <t>Strojní podřezání cihelného zdiva s vložením nové izolační fólie HDPE 100/2, uklínování zdiva plastovými klíny a dodatečně zainjektované zbylé vyříznuté spáry těsnící maltovinou</t>
  </si>
  <si>
    <t>610718853</t>
  </si>
  <si>
    <t xml:space="preserve">"tl.zdiva 40 cm" </t>
  </si>
  <si>
    <t>(7,8*4)</t>
  </si>
  <si>
    <t>140</t>
  </si>
  <si>
    <t>ZAPENOVANI.R</t>
  </si>
  <si>
    <t>Zapěnování proříznuté spáry po strojním podřezání</t>
  </si>
  <si>
    <t>1658657781</t>
  </si>
  <si>
    <t>31,2</t>
  </si>
  <si>
    <t>E.2. 1.1 - Demolice, bourací práce</t>
  </si>
  <si>
    <t xml:space="preserve">      96 - Bourání konstrukcí</t>
  </si>
  <si>
    <t xml:space="preserve">      97 - Prorážení otvorů a ostatní bourací práce</t>
  </si>
  <si>
    <t xml:space="preserve">    997 - Přesun sutě</t>
  </si>
  <si>
    <t xml:space="preserve">    781 - Dokončovací práce - obklady</t>
  </si>
  <si>
    <t>HZS - Hodinové zúčtovací sazby</t>
  </si>
  <si>
    <t>OST - Ostatní</t>
  </si>
  <si>
    <t>174101101</t>
  </si>
  <si>
    <t>Zásyp sypaninou z jakékoliv horniny strojně s uložením výkopku ve vrstvách se zhutněním jam, šachet, rýh nebo kolem objektů v těchto vykopávkách</t>
  </si>
  <si>
    <t>995532529</t>
  </si>
  <si>
    <t>https://podminky.urs.cz/item/CS_URS_2023_01/174101101</t>
  </si>
  <si>
    <t>"základy"</t>
  </si>
  <si>
    <t>"m.č.02"</t>
  </si>
  <si>
    <t>(0,6*0,5*1)*2</t>
  </si>
  <si>
    <t>"1.PP m.č.04"(0,5*0,5*(7,2+7,2+5,5+11))</t>
  </si>
  <si>
    <t>"1.PP m.č.001,02"(0,6*0,5*(6,5*2+7,8))*1,15</t>
  </si>
  <si>
    <t>"1.PP rampa"(0,3*0,5*8,5+0,3*1*7,6)</t>
  </si>
  <si>
    <t>"žumpa"(2,5*1,8*2)*1,2</t>
  </si>
  <si>
    <t>"nefunkční jímací objekt dle situace C3, označení 5"3</t>
  </si>
  <si>
    <t>"prostor suterénu"</t>
  </si>
  <si>
    <t>"01+02"(8*2,3*8)</t>
  </si>
  <si>
    <t>"04"(6*2,3*7)</t>
  </si>
  <si>
    <t>276,656*1,1 "Přepočtené koeficientem množství</t>
  </si>
  <si>
    <t>10364100</t>
  </si>
  <si>
    <t>zemina pro terénní úpravy - tříděná</t>
  </si>
  <si>
    <t>-868564333</t>
  </si>
  <si>
    <t>301,022*1,8</t>
  </si>
  <si>
    <t>Bourání konstrukcí</t>
  </si>
  <si>
    <t>962031133</t>
  </si>
  <si>
    <t>Bourání příček z cihel, tvárnic nebo příčkovek z cihel pálených, plných nebo dutých na maltu vápennou nebo vápenocementovou, tl. do 150 mm</t>
  </si>
  <si>
    <t>2117920260</t>
  </si>
  <si>
    <t>https://podminky.urs.cz/item/CS_URS_2023_01/962031133</t>
  </si>
  <si>
    <t>"08/10-14"(7*3,3)-((0,8*2)*2)</t>
  </si>
  <si>
    <t>"10/11/12/13/14"(1,4*3,3)*4-((0,6*2)*2)</t>
  </si>
  <si>
    <t>962032241</t>
  </si>
  <si>
    <t>Bourání zdiva nadzákladového z cihel nebo tvárnic z cihel pálených nebo vápenopískových, na maltu cementovou, objemu přes 1 m3</t>
  </si>
  <si>
    <t>607727846</t>
  </si>
  <si>
    <t>https://podminky.urs.cz/item/CS_URS_2023_01/962032241</t>
  </si>
  <si>
    <t>"dle výkresu 02"</t>
  </si>
  <si>
    <t>"m.č.08/09"(2,5*3,5*0,3)</t>
  </si>
  <si>
    <t>962032641</t>
  </si>
  <si>
    <t>Bourání zdiva nadzákladového z cihel nebo tvárnic komínového z cihel pálených, šamotových nebo vápenopískových nad střechou na maltu cementovou</t>
  </si>
  <si>
    <t>387436196</t>
  </si>
  <si>
    <t>https://podminky.urs.cz/item/CS_URS_2023_01/962032641</t>
  </si>
  <si>
    <t>(0,45*2*2)</t>
  </si>
  <si>
    <t>(0,45*1,5*0,45)*1</t>
  </si>
  <si>
    <t>2,104*1,1 "Přepočtené koeficientem množství</t>
  </si>
  <si>
    <t>963023712</t>
  </si>
  <si>
    <t>Vybourání schodišťových stupňů oblých, rovných nebo kosých ze zdi cihelné oboustranně</t>
  </si>
  <si>
    <t>-91025979</t>
  </si>
  <si>
    <t>https://podminky.urs.cz/item/CS_URS_2023_01/963023712</t>
  </si>
  <si>
    <t>1,1*2</t>
  </si>
  <si>
    <t>963031434</t>
  </si>
  <si>
    <t>Bourání cihelných kleneb na maltu vápennou nebo vápenocementovou, tl. do 300 mm</t>
  </si>
  <si>
    <t>451278559</t>
  </si>
  <si>
    <t>https://podminky.urs.cz/item/CS_URS_2023_01/963031434</t>
  </si>
  <si>
    <t>"1.NP dle legendy a půdorysu"</t>
  </si>
  <si>
    <t>"108(08)"27,1</t>
  </si>
  <si>
    <t>"109(09)"9,1</t>
  </si>
  <si>
    <t>"110(10)"2,5</t>
  </si>
  <si>
    <t>"111(11)"1,5</t>
  </si>
  <si>
    <t>"112(12)"1,5</t>
  </si>
  <si>
    <t>"113(13)"2,5</t>
  </si>
  <si>
    <t>"114(14)"1,3</t>
  </si>
  <si>
    <t>965041431</t>
  </si>
  <si>
    <t>Bourání mazanin škvárobetonových tl. přes 100 mm, plochy do 4 m2</t>
  </si>
  <si>
    <t>-636989988</t>
  </si>
  <si>
    <t>https://podminky.urs.cz/item/CS_URS_2023_01/965041431</t>
  </si>
  <si>
    <t>"110(10)"2,5*0,15</t>
  </si>
  <si>
    <t>"111(11)"1,5*0,15</t>
  </si>
  <si>
    <t>"112(12)"1,5*0,15</t>
  </si>
  <si>
    <t>"113(13)"2,5*0,15</t>
  </si>
  <si>
    <t>"114(14)"1,3*0,15</t>
  </si>
  <si>
    <t>965041441</t>
  </si>
  <si>
    <t>Bourání mazanin škvárobetonových tl. přes 100 mm, plochy přes 4 m2</t>
  </si>
  <si>
    <t>-1584422138</t>
  </si>
  <si>
    <t>https://podminky.urs.cz/item/CS_URS_2023_01/965041441</t>
  </si>
  <si>
    <t>"108(08)"27,1*0,15</t>
  </si>
  <si>
    <t>"109(09)"9,1*0,15</t>
  </si>
  <si>
    <t>965081343</t>
  </si>
  <si>
    <t>Bourání podlah z dlaždic bez podkladního lože nebo mazaniny, s jakoukoliv výplní spár betonových, teracových nebo čedičových tl. do 40 mm, plochy přes 1 m2</t>
  </si>
  <si>
    <t>-1745964309</t>
  </si>
  <si>
    <t>https://podminky.urs.cz/item/CS_URS_2023_01/965081343</t>
  </si>
  <si>
    <t>968062376</t>
  </si>
  <si>
    <t>Vybourání dřevěných rámů oken s křídly, dveřních zárubní, vrat, stěn, ostění nebo obkladů rámů oken s křídly zdvojených, plochy do 4 m2</t>
  </si>
  <si>
    <t>-831909325</t>
  </si>
  <si>
    <t>https://podminky.urs.cz/item/CS_URS_2023_01/968062376</t>
  </si>
  <si>
    <t>"nebourána část"</t>
  </si>
  <si>
    <t>"08,09"1,5*1,8</t>
  </si>
  <si>
    <t>968062374</t>
  </si>
  <si>
    <t>Vybourání dřevěných rámů oken s křídly, dveřních zárubní, vrat, stěn, ostění nebo obkladů rámů oken s křídly zdvojených, plochy do 1 m2</t>
  </si>
  <si>
    <t>-254322975</t>
  </si>
  <si>
    <t>https://podminky.urs.cz/item/CS_URS_2023_01/968062374</t>
  </si>
  <si>
    <t>"10-14"(0,6*1,5)*5</t>
  </si>
  <si>
    <t>968062455</t>
  </si>
  <si>
    <t>Vybourání dřevěných rámů oken s křídly, dveřních zárubní, vrat, stěn, ostění nebo obkladů dveřních zárubní, plochy do 2 m2</t>
  </si>
  <si>
    <t>834532282</t>
  </si>
  <si>
    <t>https://podminky.urs.cz/item/CS_URS_2023_01/968062455</t>
  </si>
  <si>
    <t>"08"(0,8*2)*2</t>
  </si>
  <si>
    <t>"14,13,11"(0,6*2)*3</t>
  </si>
  <si>
    <t>"1.PP 03/02"(0,6*2)</t>
  </si>
  <si>
    <t>968062456</t>
  </si>
  <si>
    <t>Vybourání dřevěných rámů oken s křídly, dveřních zárubní, vrat, stěn, ostění nebo obkladů dveřních zárubní, plochy přes 2 m2</t>
  </si>
  <si>
    <t>1478121110</t>
  </si>
  <si>
    <t>https://podminky.urs.cz/item/CS_URS_2023_01/968062456</t>
  </si>
  <si>
    <t>"vstup"(0,9*2,75)</t>
  </si>
  <si>
    <t>Prorážení otvorů a ostatní bourací práce</t>
  </si>
  <si>
    <t>971033651</t>
  </si>
  <si>
    <t>Vybourání otvorů ve zdivu základovém nebo nadzákladovém z cihel, tvárnic, příčkovek z cihel pálených na maltu vápennou nebo vápenocementovou plochy do 4 m2, tl. do 600 mm</t>
  </si>
  <si>
    <t>-647895396</t>
  </si>
  <si>
    <t>https://podminky.urs.cz/item/CS_URS_2023_01/971033651</t>
  </si>
  <si>
    <t>"pro nové otvory a překlady "</t>
  </si>
  <si>
    <t>(0,4*0,6*1,5)</t>
  </si>
  <si>
    <t>(0,4*0,12*1,5)</t>
  </si>
  <si>
    <t>(0,4*0,5*1,5)</t>
  </si>
  <si>
    <t>(0,4*0,16*1,5)</t>
  </si>
  <si>
    <t>(0,4*0,3*2,6)*2</t>
  </si>
  <si>
    <t>(0,4*0,16*2,8)</t>
  </si>
  <si>
    <t>1,703*1,05 "Přepočtené koeficientem množství</t>
  </si>
  <si>
    <t>978011191</t>
  </si>
  <si>
    <t>Otlučení vápenných nebo vápenocementových omítek vnitřních ploch stropů, v rozsahu přes 50 do 100 %</t>
  </si>
  <si>
    <t>2080894220</t>
  </si>
  <si>
    <t>https://podminky.urs.cz/item/CS_URS_2023_01/978011191</t>
  </si>
  <si>
    <t>978013191</t>
  </si>
  <si>
    <t>Otlučení vápenných nebo vápenocementových omítek vnitřních ploch stěn s vyškrabáním spar, s očištěním zdiva, v rozsahu přes 50 do 100 %</t>
  </si>
  <si>
    <t>363657954</t>
  </si>
  <si>
    <t>https://podminky.urs.cz/item/CS_URS_2023_01/978013191</t>
  </si>
  <si>
    <t>"1.NP dle legendy a půdorysů"</t>
  </si>
  <si>
    <t>"108(08)-114(14)"(7*4)*3,5</t>
  </si>
  <si>
    <t>"odpočet obklad"-18,6</t>
  </si>
  <si>
    <t>978015391</t>
  </si>
  <si>
    <t>Otlučení vápenných nebo vápenocementových omítek vnějších ploch s vyškrabáním spar a s očištěním zdiva stupně členitosti 1 a 2, v rozsahu přes 80 do 100 %</t>
  </si>
  <si>
    <t>-37363237</t>
  </si>
  <si>
    <t>https://podminky.urs.cz/item/CS_URS_2023_01/978015391</t>
  </si>
  <si>
    <t>(7,8*4)*4</t>
  </si>
  <si>
    <t>981011316</t>
  </si>
  <si>
    <t>Demolice budov postupným rozebíráním z cihel, kamene, smíšeného nebo hrázděného zdiva, tvárnic na maltu vápennou nebo vápenocementovou s podílem konstrukcí přes 30 do 35 %</t>
  </si>
  <si>
    <t>-1088248107</t>
  </si>
  <si>
    <t>https://podminky.urs.cz/item/CS_URS_2023_01/981011316</t>
  </si>
  <si>
    <t>"OP dle TZ"1134</t>
  </si>
  <si>
    <t>"ODPOCET zůstavající místnosti"</t>
  </si>
  <si>
    <t>"1.NP m.č.08,09,10,11,12,13,14"-(7,8*3,5*7,8)</t>
  </si>
  <si>
    <t>981511114</t>
  </si>
  <si>
    <t>Demolice konstrukcí objektů postupným rozebíráním konstrukcí ze železobetonu</t>
  </si>
  <si>
    <t>87203398</t>
  </si>
  <si>
    <t>https://podminky.urs.cz/item/CS_URS_2023_01/981511114</t>
  </si>
  <si>
    <t>0,6*1,1 "Přepočtené koeficientem množství</t>
  </si>
  <si>
    <t>981513114</t>
  </si>
  <si>
    <t>Demolice konstrukcí objektů těžkými mechanizačními prostředky konstrukcí ze železobetonu</t>
  </si>
  <si>
    <t>-138155842</t>
  </si>
  <si>
    <t>https://podminky.urs.cz/item/CS_URS_2023_01/981513114</t>
  </si>
  <si>
    <t>"žumpa- strop+zdi+deska"((2,5*0,15*2)+(2,5*0,15*1,5)*2+(2*0,15*1,5)*2+(2,5*0,15*2))*1,2</t>
  </si>
  <si>
    <t>"rampa+sloupky"(15*1,3*0,3)+2</t>
  </si>
  <si>
    <t>30,536*1,1 "Přepočtené koeficientem množství</t>
  </si>
  <si>
    <t>997</t>
  </si>
  <si>
    <t>Přesun sutě</t>
  </si>
  <si>
    <t>997006512</t>
  </si>
  <si>
    <t>Vodorovná doprava suti na skládku s naložením na dopravní prostředek a složením přes 100 m do 1 km</t>
  </si>
  <si>
    <t>-1513050807</t>
  </si>
  <si>
    <t>https://podminky.urs.cz/item/CS_URS_2023_01/997006512</t>
  </si>
  <si>
    <t>997006519</t>
  </si>
  <si>
    <t>Vodorovná doprava suti na skládku Příplatek k ceně -6512 za každý další i započatý 1 km</t>
  </si>
  <si>
    <t>-1338240762</t>
  </si>
  <si>
    <t>https://podminky.urs.cz/item/CS_URS_2023_01/997006519</t>
  </si>
  <si>
    <t>763,280*19</t>
  </si>
  <si>
    <t>997013601</t>
  </si>
  <si>
    <t>Poplatek za uložení stavebního odpadu na skládce (skládkovné) z prostého betonu zatříděného do Katalogu odpadů pod kódem 17 01 01</t>
  </si>
  <si>
    <t>-1727171777</t>
  </si>
  <si>
    <t>https://podminky.urs.cz/item/CS_URS_2023_01/997013601</t>
  </si>
  <si>
    <t>997013602</t>
  </si>
  <si>
    <t>Poplatek za uložení stavebního odpadu na skládce (skládkovné) z armovaného betonu zatříděného do Katalogu odpadů pod kódem 17 01 01</t>
  </si>
  <si>
    <t>1678796564</t>
  </si>
  <si>
    <t>https://podminky.urs.cz/item/CS_URS_2023_01/997013602</t>
  </si>
  <si>
    <t>997013603</t>
  </si>
  <si>
    <t>Poplatek za uložení stavebního odpadu na skládce (skládkovné) cihelného zatříděného do Katalogu odpadů pod kódem 17 01 02</t>
  </si>
  <si>
    <t>262192308</t>
  </si>
  <si>
    <t>https://podminky.urs.cz/item/CS_URS_2023_01/997013603</t>
  </si>
  <si>
    <t>500</t>
  </si>
  <si>
    <t>997013609</t>
  </si>
  <si>
    <t>Poplatek za uložení stavebního odpadu na skládce (skládkovné) ze směsí nebo oddělených frakcí betonu, cihel a keramických výrobků zatříděného do Katalogu odpadů pod kódem 17 01 07</t>
  </si>
  <si>
    <t>-1291934777</t>
  </si>
  <si>
    <t>https://podminky.urs.cz/item/CS_URS_2023_01/997013609</t>
  </si>
  <si>
    <t>997013631</t>
  </si>
  <si>
    <t>Poplatek za uložení stavebního odpadu na skládce (skládkovné) směsného stavebního a demoličního zatříděného do Katalogu odpadů pod kódem 17 09 04</t>
  </si>
  <si>
    <t>296327256</t>
  </si>
  <si>
    <t>https://podminky.urs.cz/item/CS_URS_2023_01/997013631</t>
  </si>
  <si>
    <t>763,280-(20+50+500+100+5+5)</t>
  </si>
  <si>
    <t>997013811</t>
  </si>
  <si>
    <t>Poplatek za uložení stavebního odpadu na skládce (skládkovné) dřevěného zatříděného do Katalogu odpadů pod kódem 17 02 01</t>
  </si>
  <si>
    <t>347213756</t>
  </si>
  <si>
    <t>https://podminky.urs.cz/item/CS_URS_2023_01/997013811</t>
  </si>
  <si>
    <t>997013821</t>
  </si>
  <si>
    <t>Poplatek za uložení stavebního odpadu na skládce (skládkovné) ze stavebních materiálů obsahujících azbest zatříděných do Katalogu odpadů pod kódem 17 06 05</t>
  </si>
  <si>
    <t>-677396267</t>
  </si>
  <si>
    <t>https://podminky.urs.cz/item/CS_URS_2023_01/997013821</t>
  </si>
  <si>
    <t>767996704</t>
  </si>
  <si>
    <t>Demontáž ostatních zámečnických konstrukcí řezáním o hmotnosti jednotlivých dílů přes 250 do 500 kg</t>
  </si>
  <si>
    <t>kg</t>
  </si>
  <si>
    <t>1903232325</t>
  </si>
  <si>
    <t>https://podminky.urs.cz/item/CS_URS_2023_01/767996704</t>
  </si>
  <si>
    <t>"I160 pod klenbami"(7*49)*5</t>
  </si>
  <si>
    <t>1715*1,1 "Přepočtené koeficientem množství</t>
  </si>
  <si>
    <t>781</t>
  </si>
  <si>
    <t>Dokončovací práce - obklady</t>
  </si>
  <si>
    <t>781471810</t>
  </si>
  <si>
    <t>Demontáž obkladů z dlaždic keramických kladených do malty</t>
  </si>
  <si>
    <t>1629626906</t>
  </si>
  <si>
    <t>https://podminky.urs.cz/item/CS_URS_2023_01/781471810</t>
  </si>
  <si>
    <t>"110(10)-114(14)"(6,5+1,4*2)*2</t>
  </si>
  <si>
    <t>HZS</t>
  </si>
  <si>
    <t>Hodinové zúčtovací sazby</t>
  </si>
  <si>
    <t>HZS1292</t>
  </si>
  <si>
    <t>Hodinové zúčtovací sazby profesí HSV zemní a pomocné práce stavební dělník</t>
  </si>
  <si>
    <t>hod</t>
  </si>
  <si>
    <t>512</t>
  </si>
  <si>
    <t>-1292340528</t>
  </si>
  <si>
    <t>https://podminky.urs.cz/item/CS_URS_2023_01/HZS1292</t>
  </si>
  <si>
    <t>"práce neobsažené v položkách - stěhování, demontáže, bourácí práce neobsažené v položkách - např.dřevěná stěn v 1.PP atd."(7,5*2)*10</t>
  </si>
  <si>
    <t>HZS2212</t>
  </si>
  <si>
    <t>Hodinové zúčtovací sazby profesí PSV provádění stavebních instalací instalatér odborný</t>
  </si>
  <si>
    <t>684920184</t>
  </si>
  <si>
    <t>https://podminky.urs.cz/item/CS_URS_2023_01/HZS2212</t>
  </si>
  <si>
    <t>"odpojení bourané části - rozvody zdravotechniky, "(7,5*2)*2</t>
  </si>
  <si>
    <t>HZS2222</t>
  </si>
  <si>
    <t>Hodinové zúčtovací sazby profesí PSV provádění stavebních instalací topenář odborný</t>
  </si>
  <si>
    <t>277731230</t>
  </si>
  <si>
    <t>https://podminky.urs.cz/item/CS_URS_2023_01/HZS2222</t>
  </si>
  <si>
    <t>"odpojení bourané části - rozvody elektroinstalace"(7,5*2)*3</t>
  </si>
  <si>
    <t>Ostatní</t>
  </si>
  <si>
    <t>ODPOJENI.R</t>
  </si>
  <si>
    <t>Odpojení, zaslepení demolované části od rozvodů, přípojek - voda, plyn,kanalizace,elektro</t>
  </si>
  <si>
    <t>kpl</t>
  </si>
  <si>
    <t>557352081</t>
  </si>
  <si>
    <t>INZ.SITE.R</t>
  </si>
  <si>
    <t>Vytyčení inženýrských sítí dle vyjádření jednotlivých správců</t>
  </si>
  <si>
    <t>1238589450</t>
  </si>
  <si>
    <t>ZUMPA.R</t>
  </si>
  <si>
    <t>Žumpa (septik) - vývoz fekálním vozem + likvidace na ČOV</t>
  </si>
  <si>
    <t>1001869501</t>
  </si>
  <si>
    <t>E.2. 9 - Informační systém veřejné části</t>
  </si>
  <si>
    <t>N00 - Piktogramy, názvy</t>
  </si>
  <si>
    <t>N00</t>
  </si>
  <si>
    <t>Piktogramy, názvy</t>
  </si>
  <si>
    <t>NAZEV.R1</t>
  </si>
  <si>
    <t>Název ŽST - kompletní dodávka+montáž názvu dle specifikace položky "1"</t>
  </si>
  <si>
    <t>-45264469</t>
  </si>
  <si>
    <t>P</t>
  </si>
  <si>
    <t>Poznámka k položce:
Barva písma RAL 9003, barva pozadí RAL 5003.</t>
  </si>
  <si>
    <t>"Název stanice 3x označení č. 1 (rozměr 2,150 x  0,6m)"3</t>
  </si>
  <si>
    <t>NAZEV.R1.1</t>
  </si>
  <si>
    <t>"Název stanice 1x označení č. 1 + piktogram mašinky (rozměr 3,0 x 0,6m)</t>
  </si>
  <si>
    <t>1865407486</t>
  </si>
  <si>
    <t>"Název stanice 1x označení č. 1 + piktogram mašinky (rozměr 3,0 x  0,6m)"1</t>
  </si>
  <si>
    <t>PIKTOGRAM.R5</t>
  </si>
  <si>
    <t>Piktogram - čekárna- kompletní dodávka+montáž dle specifikace položky "8"</t>
  </si>
  <si>
    <t>-918475209</t>
  </si>
  <si>
    <t>PIKTOGRAM.R7</t>
  </si>
  <si>
    <t>Piktogram -iinvalidé+šipka- kompletní dodávka+montáž</t>
  </si>
  <si>
    <t>666420569</t>
  </si>
  <si>
    <t>E.2.10 - Umělé osvětlení a vnitřní silnoproudé rozvody, hromosvod</t>
  </si>
  <si>
    <t>D1 - Rozvaděče ( s prostorovou rezervou)</t>
  </si>
  <si>
    <t>D2 - Svítidla vč.zdrojů a rec. poplatků (popis  v legendě v.č. 03)</t>
  </si>
  <si>
    <t>D3 - Kabely</t>
  </si>
  <si>
    <t>D4 - Nosný materiál</t>
  </si>
  <si>
    <t>D5 - Zásuvky, spínače</t>
  </si>
  <si>
    <t>D6 - Bleskosvod a uzemnění</t>
  </si>
  <si>
    <t>D1</t>
  </si>
  <si>
    <t>Rozvaděče ( s prostorovou rezervou)</t>
  </si>
  <si>
    <t>Pol2</t>
  </si>
  <si>
    <t>Rozvaděč RE, vč.montáže a zapojení v.č.07</t>
  </si>
  <si>
    <t>ks</t>
  </si>
  <si>
    <t>-1468785618</t>
  </si>
  <si>
    <t>Pol3</t>
  </si>
  <si>
    <t>Rozvaděč KS1, vč.montáže a zapojení v.č.08</t>
  </si>
  <si>
    <t>-1206914426</t>
  </si>
  <si>
    <t>Pol4</t>
  </si>
  <si>
    <t>Rozvaděč R1, vč.montáže a zapojení v.č.05</t>
  </si>
  <si>
    <t>-1650170119</t>
  </si>
  <si>
    <t>D2</t>
  </si>
  <si>
    <t>Svítidla vč.zdrojů a rec. poplatků (popis  v legendě v.č. 03)</t>
  </si>
  <si>
    <t>Pol5</t>
  </si>
  <si>
    <t>Svítidla A</t>
  </si>
  <si>
    <t>-450488698</t>
  </si>
  <si>
    <t>Pol6</t>
  </si>
  <si>
    <t>Svítidla C1</t>
  </si>
  <si>
    <t>-418107361</t>
  </si>
  <si>
    <t>Pol7</t>
  </si>
  <si>
    <t>Svítidla G</t>
  </si>
  <si>
    <t>1302746874</t>
  </si>
  <si>
    <t>Pol8</t>
  </si>
  <si>
    <t>Svítidla S</t>
  </si>
  <si>
    <t>1500147698</t>
  </si>
  <si>
    <t>Pol9</t>
  </si>
  <si>
    <t>Svítidla N2</t>
  </si>
  <si>
    <t>1425951200</t>
  </si>
  <si>
    <t>D3</t>
  </si>
  <si>
    <t>Kabely</t>
  </si>
  <si>
    <t>Pol10</t>
  </si>
  <si>
    <t>Vodič Cu 4 ZŽ</t>
  </si>
  <si>
    <t>-1309011015</t>
  </si>
  <si>
    <t>Pol11</t>
  </si>
  <si>
    <t>Vodič Cu 6 ZŽ</t>
  </si>
  <si>
    <t>-879984915</t>
  </si>
  <si>
    <t>Pol12</t>
  </si>
  <si>
    <t>Vodič Cu 16 ZŽ</t>
  </si>
  <si>
    <t>1794434756</t>
  </si>
  <si>
    <t>Pol13</t>
  </si>
  <si>
    <t>Kabel CYKY 3Ax1,5 vč. uložení a zapojení, ukončení</t>
  </si>
  <si>
    <t>1425390149</t>
  </si>
  <si>
    <t>Pol14</t>
  </si>
  <si>
    <t>Kabel CYKY 3Cx1,5 vč. uložení a zapojení, ukončení</t>
  </si>
  <si>
    <t>1937188884</t>
  </si>
  <si>
    <t>Pol15</t>
  </si>
  <si>
    <t>Kabel CYKY 5Cx1,5 vč. uložení a zapojení, ukončení</t>
  </si>
  <si>
    <t>856434511</t>
  </si>
  <si>
    <t>Pol16</t>
  </si>
  <si>
    <t>Kabel CYKY 3Cx2,5 vč. uložení a zapojení, ukončení</t>
  </si>
  <si>
    <t>-1671216800</t>
  </si>
  <si>
    <t>Pol17</t>
  </si>
  <si>
    <t>Kabel CYKY 3Cx6 vč. uložení a zapojení, ukončení</t>
  </si>
  <si>
    <t>-842901102</t>
  </si>
  <si>
    <t>Pol18</t>
  </si>
  <si>
    <t>Kabel CYKY 5Cx6 vč. uložení a zapojení, ukončení</t>
  </si>
  <si>
    <t>-921095636</t>
  </si>
  <si>
    <t>Pol19</t>
  </si>
  <si>
    <t>Kabel CYKY 4Bx10 vč. uložení a zapojení, ukončení</t>
  </si>
  <si>
    <t>1702350343</t>
  </si>
  <si>
    <t>D4</t>
  </si>
  <si>
    <t>Nosný materiál</t>
  </si>
  <si>
    <t>Pol20</t>
  </si>
  <si>
    <t>Ocel. nos. konstr. pomocná s nařezáním a úpravou</t>
  </si>
  <si>
    <t>-1994709753</t>
  </si>
  <si>
    <t>Pol21</t>
  </si>
  <si>
    <t>Kabelová příchytka, 2 kab.</t>
  </si>
  <si>
    <t>-54998669</t>
  </si>
  <si>
    <t>Pol22</t>
  </si>
  <si>
    <t>Stropní kabelová příchytka, 15 kab.</t>
  </si>
  <si>
    <t>47746631</t>
  </si>
  <si>
    <t>Pol23</t>
  </si>
  <si>
    <t>Trubka ocelová pr. 29mm, 3m, příchytky na sloup</t>
  </si>
  <si>
    <t>-50342957</t>
  </si>
  <si>
    <t>Pol24</t>
  </si>
  <si>
    <t>Krabice přístrojová pr. 68 vč. uložení a zapojení</t>
  </si>
  <si>
    <t>-118806571</t>
  </si>
  <si>
    <t>Pol25</t>
  </si>
  <si>
    <t>Krabicová rozvodka (zeď, sádrokarton) pr. 68mm vč. svorek, uložení a zapojení</t>
  </si>
  <si>
    <t>553689462</t>
  </si>
  <si>
    <t>Pol26</t>
  </si>
  <si>
    <t>Krabicová rozvodka K0125 vč. uložení a zapojení</t>
  </si>
  <si>
    <t>1325034481</t>
  </si>
  <si>
    <t>Pol27</t>
  </si>
  <si>
    <t>Krabicová rozvodka do vlhka IP44 + svorky s upevněním na stěnu nebo do žlabu, včetně zapojení</t>
  </si>
  <si>
    <t>-1794207252</t>
  </si>
  <si>
    <t>D5</t>
  </si>
  <si>
    <t>Zásuvky, spínače</t>
  </si>
  <si>
    <t>Pol28</t>
  </si>
  <si>
    <t>Spínač řaz.5, 250V, 10A, IP20, bílý, zapuštěný, kompletní</t>
  </si>
  <si>
    <t>1216411014</t>
  </si>
  <si>
    <t>Pol29</t>
  </si>
  <si>
    <t>Zásuvka 1x 230V/16A IP20 kompletní, rámeček, vč. zapojení a montáže</t>
  </si>
  <si>
    <t>1593069684</t>
  </si>
  <si>
    <t>Pol30</t>
  </si>
  <si>
    <t>Zásuvka 2x 230V/16A IP20 kompletní, rámeček, vč. zapojení a montáže</t>
  </si>
  <si>
    <t>1669701671</t>
  </si>
  <si>
    <t>Pol31</t>
  </si>
  <si>
    <t>Přímotop, IP24, 230V, 2000W, vl. termostat,</t>
  </si>
  <si>
    <t>-1640851923</t>
  </si>
  <si>
    <t>Pol32</t>
  </si>
  <si>
    <t>Uzemňovací svorka vč. Cu pásku</t>
  </si>
  <si>
    <t>-656761072</t>
  </si>
  <si>
    <t>Pol33</t>
  </si>
  <si>
    <t>Štítky na krabice, spínače a zásuvky</t>
  </si>
  <si>
    <t>-1499950498</t>
  </si>
  <si>
    <t>Pol34</t>
  </si>
  <si>
    <t>Protipožární ucpávky</t>
  </si>
  <si>
    <t>76466747</t>
  </si>
  <si>
    <t>Pol35</t>
  </si>
  <si>
    <t>Pomocný instalační materiál</t>
  </si>
  <si>
    <t>430153650</t>
  </si>
  <si>
    <t>Pol36</t>
  </si>
  <si>
    <t>Průrazy zdivem</t>
  </si>
  <si>
    <t>-971171226</t>
  </si>
  <si>
    <t>Pol37</t>
  </si>
  <si>
    <t>PPV, drážky</t>
  </si>
  <si>
    <t>-2002505402</t>
  </si>
  <si>
    <t>Pol38</t>
  </si>
  <si>
    <t>Výkop 35/80cm pro kabel NN kompl.</t>
  </si>
  <si>
    <t>-216837658</t>
  </si>
  <si>
    <t>Pol39</t>
  </si>
  <si>
    <t>Výkop 50/120cm pro kabel NN kompl.</t>
  </si>
  <si>
    <t>-172097369</t>
  </si>
  <si>
    <t>Pol40</t>
  </si>
  <si>
    <t>Uvedení do provozu jako celek</t>
  </si>
  <si>
    <t>-1560716989</t>
  </si>
  <si>
    <t>Pol41</t>
  </si>
  <si>
    <t>Výchozí revizní zpráva jako celek</t>
  </si>
  <si>
    <t>-683829376</t>
  </si>
  <si>
    <t>Pol42</t>
  </si>
  <si>
    <t>Plán skutečného provedení</t>
  </si>
  <si>
    <t>-629117880</t>
  </si>
  <si>
    <t>Pol43</t>
  </si>
  <si>
    <t>Koordinace s ostatními profesemi během stavby</t>
  </si>
  <si>
    <t>-897702501</t>
  </si>
  <si>
    <t>Pol44</t>
  </si>
  <si>
    <t>Vyhledání napojných míst NN</t>
  </si>
  <si>
    <t>1836734820</t>
  </si>
  <si>
    <t>Pol45</t>
  </si>
  <si>
    <t>Výstražné tabulky jako celek</t>
  </si>
  <si>
    <t>935899965</t>
  </si>
  <si>
    <t>D6</t>
  </si>
  <si>
    <t>Bleskosvod a uzemnění</t>
  </si>
  <si>
    <t>Pol46</t>
  </si>
  <si>
    <t>Zemnící pásek FeZn 30/4mm vč. upevnění</t>
  </si>
  <si>
    <t>342207674</t>
  </si>
  <si>
    <t>Pol47</t>
  </si>
  <si>
    <t>Zemnící drát AlMgSi průměr 8 vč. upevnění</t>
  </si>
  <si>
    <t>1045421741</t>
  </si>
  <si>
    <t>Pol48</t>
  </si>
  <si>
    <t>Zemnící drát FeZn průměr 10 vč. upevnění nebo provaření prutů</t>
  </si>
  <si>
    <t>-1816194580</t>
  </si>
  <si>
    <t>Pol49</t>
  </si>
  <si>
    <t>Vodič s izolační vrstvou pro ochranu proti dotykovému napětí 3,5m</t>
  </si>
  <si>
    <t>1982713049</t>
  </si>
  <si>
    <t>Pol50</t>
  </si>
  <si>
    <t>Podpěry vedení - PV11</t>
  </si>
  <si>
    <t>-632377370</t>
  </si>
  <si>
    <t>Pol51</t>
  </si>
  <si>
    <t>Podpěry vedení - PV15</t>
  </si>
  <si>
    <t>1201494809</t>
  </si>
  <si>
    <t>Pol52</t>
  </si>
  <si>
    <t>Podpěry vedení do zdiva pro izolovaný svod</t>
  </si>
  <si>
    <t>610201695</t>
  </si>
  <si>
    <t>Pol53</t>
  </si>
  <si>
    <t>Svorky hromosvodné SK-křížová</t>
  </si>
  <si>
    <t>499996046</t>
  </si>
  <si>
    <t>Pol54</t>
  </si>
  <si>
    <t>Svorky hromosvodné SS-spojovací</t>
  </si>
  <si>
    <t>-27518468</t>
  </si>
  <si>
    <t>Pol55</t>
  </si>
  <si>
    <t>Svorky hromosvodné SO-okapová</t>
  </si>
  <si>
    <t>83216493</t>
  </si>
  <si>
    <t>Pol56</t>
  </si>
  <si>
    <t>Svorky hromosvodné SP1-pro kovové části</t>
  </si>
  <si>
    <t>-1192289901</t>
  </si>
  <si>
    <t>Pol57</t>
  </si>
  <si>
    <t>Svorky hromosvodné SZ</t>
  </si>
  <si>
    <t>-107343784</t>
  </si>
  <si>
    <t>Pol58</t>
  </si>
  <si>
    <t>Svorky hromosvodné ST</t>
  </si>
  <si>
    <t>-743566470</t>
  </si>
  <si>
    <t>Pol59</t>
  </si>
  <si>
    <t>Svorky hromosvodné Sua</t>
  </si>
  <si>
    <t>1151827887</t>
  </si>
  <si>
    <t>Pol60</t>
  </si>
  <si>
    <t>Zalévací hmota</t>
  </si>
  <si>
    <t>113005809</t>
  </si>
  <si>
    <t>Pol61</t>
  </si>
  <si>
    <t>Sváření pásku/svorky</t>
  </si>
  <si>
    <t>-1291848021</t>
  </si>
  <si>
    <t>Pol62</t>
  </si>
  <si>
    <t>Označovací štítek</t>
  </si>
  <si>
    <t>-1853421148</t>
  </si>
  <si>
    <t>Pol63</t>
  </si>
  <si>
    <t>Výkop pro zemnící pásek hl.80cm kompl.</t>
  </si>
  <si>
    <t>-1461067755</t>
  </si>
  <si>
    <t>Pol64</t>
  </si>
  <si>
    <t>Revizní zpráva hromosvodů</t>
  </si>
  <si>
    <t>21982166</t>
  </si>
  <si>
    <t>E.2.13 - Vybavení budov</t>
  </si>
  <si>
    <t>KVETINAC.R</t>
  </si>
  <si>
    <t>Betonový květináč dle legendy pol.č.5 - kompletní dodávka+montáž</t>
  </si>
  <si>
    <t>505670971</t>
  </si>
  <si>
    <t>M01.R</t>
  </si>
  <si>
    <t>Lavička - kompletní dodávka+montáž vč.ukotvení dle specifikace položky výpisu "1"</t>
  </si>
  <si>
    <t>-988979510</t>
  </si>
  <si>
    <t>M02.R</t>
  </si>
  <si>
    <t>Koš- kompletní dodávka+montáž kotvením dle specifikace položky výpisu "2"</t>
  </si>
  <si>
    <t>-953074</t>
  </si>
  <si>
    <t>"tříděný odpad"2</t>
  </si>
  <si>
    <t>M03.R</t>
  </si>
  <si>
    <t>Vitrína- kompletní dodávka+montáž kotvením dle specifikace položky výpisu "3"</t>
  </si>
  <si>
    <t>-974404151</t>
  </si>
  <si>
    <t>M04.R</t>
  </si>
  <si>
    <t>Stojan na kolo šestidrážka - kompletní dodávka+montáž kotvením dle specifikace položky výpisu "4"</t>
  </si>
  <si>
    <t>1493740467</t>
  </si>
  <si>
    <t>SO 02 - Deštová kanalizace</t>
  </si>
  <si>
    <t xml:space="preserve">      11 - Zemní práce - přípravné a přidružené práce</t>
  </si>
  <si>
    <t xml:space="preserve">      15 - Zemní práce - zajištění výkopu, násypu a svahu</t>
  </si>
  <si>
    <t xml:space="preserve">      45 - Podkladní a vedlejší konstrukce kromě vozovek a železničního svršku</t>
  </si>
  <si>
    <t xml:space="preserve">    8 - Trubní vedení</t>
  </si>
  <si>
    <t xml:space="preserve">      87 - Potrubí z trub plastických a skleněných</t>
  </si>
  <si>
    <t xml:space="preserve">      89 - Ostatní konstrukce</t>
  </si>
  <si>
    <t xml:space="preserve">    721 - Zdravotechnika - vnitřní kanalizace</t>
  </si>
  <si>
    <t>Zemní práce - přípravné a přidružené práce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</si>
  <si>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</si>
  <si>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</si>
  <si>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-1128495901</t>
  </si>
  <si>
    <t>https://podminky.urs.cz/item/CS_URS_2023_01/119001421</t>
  </si>
  <si>
    <t>119002121</t>
  </si>
  <si>
    <t>Pomocné konstrukce při zabezpečení výkopu vodorovné pochozí přechodová lávka délky do 2 m včetně zábradlí zřízení</t>
  </si>
  <si>
    <t>-138712886</t>
  </si>
  <si>
    <t>https://podminky.urs.cz/item/CS_URS_2023_01/119002121</t>
  </si>
  <si>
    <t>119002122</t>
  </si>
  <si>
    <t>Pomocné konstrukce při zabezpečení výkopu vodorovné pochozí přechodová lávka délky do 2 m včetně zábradlí odstranění</t>
  </si>
  <si>
    <t>2139173563</t>
  </si>
  <si>
    <t>https://podminky.urs.cz/item/CS_URS_2023_01/119002122</t>
  </si>
  <si>
    <t>119002411</t>
  </si>
  <si>
    <t>Pomocné konstrukce při zabezpečení výkopu vodorovné pojízdné z tlustého ocelového plechu šířky výkopu do 1 m zřízení</t>
  </si>
  <si>
    <t>1288471397</t>
  </si>
  <si>
    <t>https://podminky.urs.cz/item/CS_URS_2023_01/119002411</t>
  </si>
  <si>
    <t>119002412</t>
  </si>
  <si>
    <t>Pomocné konstrukce při zabezpečení výkopu vodorovné pojízdné z tlustého ocelového plechu šířky výkopu do 1 m odstranění</t>
  </si>
  <si>
    <t>434010262</t>
  </si>
  <si>
    <t>https://podminky.urs.cz/item/CS_URS_2023_01/119002412</t>
  </si>
  <si>
    <t>119003141</t>
  </si>
  <si>
    <t>Pomocné konstrukce při zabezpečení výkopu svislé plastový plot zřízení</t>
  </si>
  <si>
    <t>1340818596</t>
  </si>
  <si>
    <t>https://podminky.urs.cz/item/CS_URS_2023_01/119003141</t>
  </si>
  <si>
    <t>"okolo výkopu"30*2</t>
  </si>
  <si>
    <t>119003142</t>
  </si>
  <si>
    <t>Pomocné konstrukce při zabezpečení výkopu svislé plastový plot odstranění</t>
  </si>
  <si>
    <t>1598005228</t>
  </si>
  <si>
    <t>https://podminky.urs.cz/item/CS_URS_2023_01/119003142</t>
  </si>
  <si>
    <t>131151202</t>
  </si>
  <si>
    <t>Hloubení zapažených jam a zářezů strojně s urovnáním dna do předepsaného profilu a spádu v hornině třídy těžitelnosti I skupiny 1 a 2 přes 20 do 50 m3</t>
  </si>
  <si>
    <t>1300957632</t>
  </si>
  <si>
    <t>https://podminky.urs.cz/item/CS_URS_2023_01/131151202</t>
  </si>
  <si>
    <t>"vsakovací šachta vč. rozšíření výkopu o manipulační plochu"</t>
  </si>
  <si>
    <t>(2*5,5*2)</t>
  </si>
  <si>
    <t>132251102</t>
  </si>
  <si>
    <t>Hloubení nezapažených rýh šířky do 800 mm strojně s urovnáním dna do předepsaného profilu a spádu v hornině třídy těžitelnosti I skupiny 3 přes 20 do 50 m3</t>
  </si>
  <si>
    <t>-1978824737</t>
  </si>
  <si>
    <t>https://podminky.urs.cz/item/CS_URS_2023_01/132251102</t>
  </si>
  <si>
    <t>"dle podélného řezu"</t>
  </si>
  <si>
    <t>"trasa 1´-1 a 2´-2"(0,6*1*28)</t>
  </si>
  <si>
    <t>Zemní práce - zajištění výkopu, násypu a svahu</t>
  </si>
  <si>
    <t>151101202</t>
  </si>
  <si>
    <t>Zřízení pažení stěn výkopu bez rozepření nebo vzepření příložné, hloubky přes 4 do 8 m</t>
  </si>
  <si>
    <t>-721432553</t>
  </si>
  <si>
    <t>https://podminky.urs.cz/item/CS_URS_2023_01/151101202</t>
  </si>
  <si>
    <t>"šachta"(2*5,5)*4</t>
  </si>
  <si>
    <t>151101212</t>
  </si>
  <si>
    <t>Odstranění pažení stěn výkopu bez rozepření nebo vzepření s uložením pažin na vzdálenost do 3 m od okraje výkopu příložné, hloubky přes 4 do 8 m</t>
  </si>
  <si>
    <t>41143736</t>
  </si>
  <si>
    <t>https://podminky.urs.cz/item/CS_URS_2023_01/151101212</t>
  </si>
  <si>
    <t>151101302</t>
  </si>
  <si>
    <t>Zřízení rozepření zapažených stěn výkopů s potřebným přepažováním při pažení příložném, hloubky přes 4 do 8 m</t>
  </si>
  <si>
    <t>1337686304</t>
  </si>
  <si>
    <t>https://podminky.urs.cz/item/CS_URS_2023_01/151101302</t>
  </si>
  <si>
    <t>151101312</t>
  </si>
  <si>
    <t>Odstranění rozepření stěn výkopů s uložením materiálu na vzdálenost do 3 m od okraje výkopu pažení příložného, hloubky přes 4 do 8 m</t>
  </si>
  <si>
    <t>-1437791809</t>
  </si>
  <si>
    <t>https://podminky.urs.cz/item/CS_URS_2023_01/151101312</t>
  </si>
  <si>
    <t>151101402</t>
  </si>
  <si>
    <t>Zřízení vzepření zapažených stěn výkopů s potřebným přepažováním při pažení příložném, hloubky přes 4 do 8 m</t>
  </si>
  <si>
    <t>-1607732980</t>
  </si>
  <si>
    <t>https://podminky.urs.cz/item/CS_URS_2023_01/151101402</t>
  </si>
  <si>
    <t>151101412</t>
  </si>
  <si>
    <t>Odstranění vzepření stěn výkopů s uložením materiálu na vzdálenost do 3 m od kraje výkopu při pažení příložném, hloubky přes 4 do 8 m</t>
  </si>
  <si>
    <t>1745545725</t>
  </si>
  <si>
    <t>https://podminky.urs.cz/item/CS_URS_2023_01/151101412</t>
  </si>
  <si>
    <t>1976113871</t>
  </si>
  <si>
    <t>"vsakovací šachta+dno"</t>
  </si>
  <si>
    <t>((PI*0,5*0,5*5,5)+(2*0,15*2)+0,25)</t>
  </si>
  <si>
    <t>"rýha-obsyp+podsyp"(1,680+6,720)</t>
  </si>
  <si>
    <t>1875531521</t>
  </si>
  <si>
    <t>13,570*10</t>
  </si>
  <si>
    <t>-1431902448</t>
  </si>
  <si>
    <t>13,570</t>
  </si>
  <si>
    <t>-1477610697</t>
  </si>
  <si>
    <t>13,570*1,8</t>
  </si>
  <si>
    <t>-160387493</t>
  </si>
  <si>
    <t>"zpětný zásyp "</t>
  </si>
  <si>
    <t>"rozšířený výkopu pro pažení = zásyp okolo šachty,odpočet šachta+ornice+patka"</t>
  </si>
  <si>
    <t>(2*5,5*2)-((PI*0,5*0,5*5,5)+(2*0,15*2)+0,25)</t>
  </si>
  <si>
    <t>"rýhy zpětný zásyp"16,8-(1,680+6,720)</t>
  </si>
  <si>
    <t>58333674</t>
  </si>
  <si>
    <t>kamenivo těžené hrubé frakce 16/32</t>
  </si>
  <si>
    <t>541393478</t>
  </si>
  <si>
    <t>"dle řezu" (2*1*2)</t>
  </si>
  <si>
    <t>"odpočet patka"-0,25</t>
  </si>
  <si>
    <t>3,75*2 "Přepočtené koeficientem množství</t>
  </si>
  <si>
    <t>58333651</t>
  </si>
  <si>
    <t>kamenivo těžené hrubé frakce 8/16</t>
  </si>
  <si>
    <t>391181195</t>
  </si>
  <si>
    <t>16,830</t>
  </si>
  <si>
    <t>"odpočet frakce 16/32"-3,75</t>
  </si>
  <si>
    <t>13,08*2 "Přepočtené koeficientem množství</t>
  </si>
  <si>
    <t>175102101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</si>
  <si>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</si>
  <si>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-119047375</t>
  </si>
  <si>
    <t>https://podminky.urs.cz/item/CS_URS_2023_01/175102101</t>
  </si>
  <si>
    <t>(0,6*0,4*28)</t>
  </si>
  <si>
    <t>583312890</t>
  </si>
  <si>
    <t>kamenivo těžené drobné frakce 0/2</t>
  </si>
  <si>
    <t>-800828786</t>
  </si>
  <si>
    <t>6,720*1,8</t>
  </si>
  <si>
    <t>275321511</t>
  </si>
  <si>
    <t>Základy z betonu železového (bez výztuže) patky z betonu bez zvláštních nároků na prostředí tř. C 25/30</t>
  </si>
  <si>
    <t>194552283</t>
  </si>
  <si>
    <t>https://podminky.urs.cz/item/CS_URS_2023_01/275321511</t>
  </si>
  <si>
    <t>"dle řezu šachtou"(0,5*0,5*0,5)*2</t>
  </si>
  <si>
    <t>275352111</t>
  </si>
  <si>
    <t>Bednění základů patek ztracené (neodbedněné)</t>
  </si>
  <si>
    <t>2022328738</t>
  </si>
  <si>
    <t>https://podminky.urs.cz/item/CS_URS_2023_01/275352111</t>
  </si>
  <si>
    <t>(0,5*0,5)*4*2</t>
  </si>
  <si>
    <t>275361821</t>
  </si>
  <si>
    <t>Výztuž základů patek z betonářské oceli 10 505 (R)</t>
  </si>
  <si>
    <t>-1875247128</t>
  </si>
  <si>
    <t>https://podminky.urs.cz/item/CS_URS_2023_01/275361821</t>
  </si>
  <si>
    <t>0,250*0,09</t>
  </si>
  <si>
    <t>Podkladní a vedlejší konstrukce kromě vozovek a železničního svršku</t>
  </si>
  <si>
    <t>451572111</t>
  </si>
  <si>
    <t>Lože pod potrubí, stoky a drobné objekty v otevřeném výkopu z kameniva drobného těženého 0 až 4 mm</t>
  </si>
  <si>
    <t>1108261680</t>
  </si>
  <si>
    <t>https://podminky.urs.cz/item/CS_URS_2023_01/451572111</t>
  </si>
  <si>
    <t>(0,6*0,1*28)</t>
  </si>
  <si>
    <t>Trubní vedení</t>
  </si>
  <si>
    <t>Potrubí z trub plastických a skleněných</t>
  </si>
  <si>
    <t>871275211</t>
  </si>
  <si>
    <t>Kanalizační potrubí z tvrdého PVC v otevřeném výkopu ve sklonu do 20 %, hladkého plnostěnného jednovrstvého, tuhost třídy SN 4 DN 125</t>
  </si>
  <si>
    <t>-637046263</t>
  </si>
  <si>
    <t>https://podminky.urs.cz/item/CS_URS_2023_01/871275211</t>
  </si>
  <si>
    <t>"dle podélného profilu výkr.č.02 splašk."</t>
  </si>
  <si>
    <t>"staničení  0,00-4,3"4,3</t>
  </si>
  <si>
    <t>"staničení  0,00-23,5"23,5</t>
  </si>
  <si>
    <t>87TVAROVKY.R</t>
  </si>
  <si>
    <t>Tvarovky ( kolena, odbočky,redukce zátky atd.) kompletní dodávka + montáž dle podélného profilu</t>
  </si>
  <si>
    <t>-1955173172</t>
  </si>
  <si>
    <t>Ostatní konstrukce</t>
  </si>
  <si>
    <t>892351111</t>
  </si>
  <si>
    <t>Tlakové zkoušky vodou na potrubí DN 150 nebo 200</t>
  </si>
  <si>
    <t>-1925342854</t>
  </si>
  <si>
    <t>https://podminky.urs.cz/item/CS_URS_2023_01/892351111</t>
  </si>
  <si>
    <t>892372111</t>
  </si>
  <si>
    <t>Tlakové zkoušky vodou zabezpečení konců potrubí při tlakových zkouškách DN do 300</t>
  </si>
  <si>
    <t>-464008695</t>
  </si>
  <si>
    <t>https://podminky.urs.cz/item/CS_URS_2023_01/892372111</t>
  </si>
  <si>
    <t>894411311</t>
  </si>
  <si>
    <t>Osazení betonových nebo železobetonových dílců pro šachty skruží rovných</t>
  </si>
  <si>
    <t>-1419592234</t>
  </si>
  <si>
    <t>https://podminky.urs.cz/item/CS_URS_2023_01/894411311</t>
  </si>
  <si>
    <t>SKRUŽ.R</t>
  </si>
  <si>
    <t>šachtová skruž rovná 1000x1000 mm</t>
  </si>
  <si>
    <t>-1728649763</t>
  </si>
  <si>
    <t>894412411</t>
  </si>
  <si>
    <t>Osazení betonových nebo železobetonových dílců pro šachty skruží přechodových</t>
  </si>
  <si>
    <t>-1245513506</t>
  </si>
  <si>
    <t>https://podminky.urs.cz/item/CS_URS_2023_01/894412411</t>
  </si>
  <si>
    <t>1+1</t>
  </si>
  <si>
    <t>KONUS.R</t>
  </si>
  <si>
    <t>šachtová skruž konus 1000/625x600 mm</t>
  </si>
  <si>
    <t>1298289784</t>
  </si>
  <si>
    <t>PRSTENEC.R</t>
  </si>
  <si>
    <t>vyrovnávací prstenec</t>
  </si>
  <si>
    <t>1637842843</t>
  </si>
  <si>
    <t>894812113</t>
  </si>
  <si>
    <t>Revizní a čistící šachta z polypropylenu PP pro hladké trouby DN 315 šachtové dno (DN šachty / DN trubního vedení) DN 315/150 pravý a levý přítok</t>
  </si>
  <si>
    <t>-205794365</t>
  </si>
  <si>
    <t>https://podminky.urs.cz/item/CS_URS_2023_01/894812113</t>
  </si>
  <si>
    <t>"RŠ"1</t>
  </si>
  <si>
    <t>894812131</t>
  </si>
  <si>
    <t>Revizní a čistící šachta z polypropylenu PP pro hladké trouby DN 315 roura šachtová korugovaná bez hrdla, světlé hloubky 1250 mm</t>
  </si>
  <si>
    <t>1146457472</t>
  </si>
  <si>
    <t>https://podminky.urs.cz/item/CS_URS_2023_01/894812131</t>
  </si>
  <si>
    <t>894812149</t>
  </si>
  <si>
    <t>Revizní a čistící šachta z polypropylenu PP pro hladké trouby DN 315 roura šachtová korugovaná Příplatek k cenám 2131 - 2142 za uříznutí šachtové roury</t>
  </si>
  <si>
    <t>152728665</t>
  </si>
  <si>
    <t>https://podminky.urs.cz/item/CS_URS_2023_01/894812149</t>
  </si>
  <si>
    <t>894812151</t>
  </si>
  <si>
    <t>Revizní a čistící šachta z polypropylenu PP pro hladké trouby DN 315 poklop betonový (pro třídu zatížení) s betonovým konusem (B125)</t>
  </si>
  <si>
    <t>1813622566</t>
  </si>
  <si>
    <t>https://podminky.urs.cz/item/CS_URS_2023_01/894812151</t>
  </si>
  <si>
    <t>899103112</t>
  </si>
  <si>
    <t>Osazení poklopů litinových a ocelových včetně rámů pro třídu zatížení B125, C250</t>
  </si>
  <si>
    <t>22905926</t>
  </si>
  <si>
    <t>https://podminky.urs.cz/item/CS_URS_2023_01/899103112</t>
  </si>
  <si>
    <t>28661933</t>
  </si>
  <si>
    <t>poklop šachtový litinový DN 600 pro třídu zatížení B125</t>
  </si>
  <si>
    <t>-1677428655</t>
  </si>
  <si>
    <t>899721112</t>
  </si>
  <si>
    <t>Signalizační vodič na potrubí DN nad 150 mm</t>
  </si>
  <si>
    <t>-998239012</t>
  </si>
  <si>
    <t>https://podminky.urs.cz/item/CS_URS_2023_01/899721112</t>
  </si>
  <si>
    <t>899722114</t>
  </si>
  <si>
    <t>Krytí potrubí z plastů výstražnou fólií z PVC šířky 40 cm</t>
  </si>
  <si>
    <t>-2048061860</t>
  </si>
  <si>
    <t>https://podminky.urs.cz/item/CS_URS_2023_01/899722114</t>
  </si>
  <si>
    <t>998276101.1</t>
  </si>
  <si>
    <t>Přesun hmot pro trubní vedení hloubené z trub z plastických hmot nebo sklolaminátových pro vodovody nebo kanalizace v otevřeném výkopu dopravní vzdálenost do 15 m</t>
  </si>
  <si>
    <t>-1114850982</t>
  </si>
  <si>
    <t>https://podminky.urs.cz/item/CS_URS_2023_01/998276101.1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</si>
  <si>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</si>
  <si>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</si>
  <si>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866250516</t>
  </si>
  <si>
    <t>https://podminky.urs.cz/item/CS_URS_2023_01/998276124</t>
  </si>
  <si>
    <t>721</t>
  </si>
  <si>
    <t>Zdravotechnika - vnitřní kanalizace</t>
  </si>
  <si>
    <t>721242116</t>
  </si>
  <si>
    <t>Lapače střešních splavenin polypropylenové (PP) s kulovým kloubem na odtoku DN 125</t>
  </si>
  <si>
    <t>1215910686</t>
  </si>
  <si>
    <t>https://podminky.urs.cz/item/CS_URS_2023_01/721242116</t>
  </si>
  <si>
    <t>998721101</t>
  </si>
  <si>
    <t>Přesun hmot pro vnitřní kanalizace stanovený z hmotnosti přesunovaného materiálu vodorovná dopravní vzdálenost do 50 m v objektech výšky do 6 m</t>
  </si>
  <si>
    <t>887888580</t>
  </si>
  <si>
    <t>https://podminky.urs.cz/item/CS_URS_2023_01/998721101</t>
  </si>
  <si>
    <t>998721181</t>
  </si>
  <si>
    <t>Přesun hmot pro vnitřní kanalizace stanovený z hmotnosti přesunovaného materiálu Příplatek k ceně za přesun prováděný bez použití mechanizace pro jakoukoliv výšku objektu</t>
  </si>
  <si>
    <t>1693233336</t>
  </si>
  <si>
    <t>https://podminky.urs.cz/item/CS_URS_2023_01/998721181</t>
  </si>
  <si>
    <t>3MBALLMARKER.R</t>
  </si>
  <si>
    <t>Elektronický značkovací systém - zelený pro odpadní vodu-kompletní dodávka+montáž dle podélného profilu</t>
  </si>
  <si>
    <t>1768280161</t>
  </si>
  <si>
    <t>CHRANICKA.R</t>
  </si>
  <si>
    <t>Chránička v případě křížení s inž.sítí - dodávka+montáž chráničky</t>
  </si>
  <si>
    <t>2052601375</t>
  </si>
  <si>
    <t>SONDA.R</t>
  </si>
  <si>
    <t>Kopaná sonda pro upřesnění trasy kanalizace</t>
  </si>
  <si>
    <t>-47910279</t>
  </si>
  <si>
    <t>SO 03 - Zpevněné plochy</t>
  </si>
  <si>
    <t xml:space="preserve">      12 - Zemní práce - odkopávky a prokopávky</t>
  </si>
  <si>
    <t xml:space="preserve">      18 - Zemní práce - povrchové úpravy terénu</t>
  </si>
  <si>
    <t xml:space="preserve">    5 - Komunikace pozemní</t>
  </si>
  <si>
    <t xml:space="preserve">      56 - Podkladní vrstvy komunikací, letišť a ploch</t>
  </si>
  <si>
    <t xml:space="preserve">      59 - Kryty pozemních komunikací, letišť a ploch dlážděné</t>
  </si>
  <si>
    <t xml:space="preserve">      91 - Doplňující konstrukce a práce pozemních komunikací, letišť a ploch</t>
  </si>
  <si>
    <t>113106133</t>
  </si>
  <si>
    <t>Rozebrání dlažeb komunikací pro pěší s přemístěním hmot na skládku na vzdálenost do 3 m nebo s naložením na dopravní prostředek s ložem z kameniva nebo živice a s jakoukoliv výplní spár strojně plochy jednotlivě do 50 m2 z kamenných dlaždic nebo desek</t>
  </si>
  <si>
    <t>-548023024</t>
  </si>
  <si>
    <t>https://podminky.urs.cz/item/CS_URS_2023_01/113106133</t>
  </si>
  <si>
    <t>35*7+5*2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</si>
  <si>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</si>
  <si>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</si>
  <si>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59078155</t>
  </si>
  <si>
    <t>https://podminky.urs.cz/item/CS_URS_2023_01/113106123</t>
  </si>
  <si>
    <t>"dle TZ 5)"40,5</t>
  </si>
  <si>
    <t>Zemní práce - odkopávky a prokopávky</t>
  </si>
  <si>
    <t>122151101</t>
  </si>
  <si>
    <t>Odkopávky a prokopávky nezapažené strojně v hornině třídy těžitelnosti I skupiny 1 a 2 do 20 m3</t>
  </si>
  <si>
    <t>764709075</t>
  </si>
  <si>
    <t>https://podminky.urs.cz/item/CS_URS_2023_01/122151101</t>
  </si>
  <si>
    <t>"1)prodloužení chodníku dle TZ"17,1*0,24</t>
  </si>
  <si>
    <t>"4)přístupový chodník dle TZ"18,9*0,24</t>
  </si>
  <si>
    <t>"5) stávající plocha - úprava výšky-kalkulováno 5 cm"(40,5*0,05)</t>
  </si>
  <si>
    <t>"6) pásy"(11,1*0,1)</t>
  </si>
  <si>
    <t>"7) okapový chodník"(0,4*7,7*0,1)</t>
  </si>
  <si>
    <t>1373297475</t>
  </si>
  <si>
    <t>12,083</t>
  </si>
  <si>
    <t>-764950740</t>
  </si>
  <si>
    <t>12,083*10</t>
  </si>
  <si>
    <t>1190882610</t>
  </si>
  <si>
    <t>1885171728</t>
  </si>
  <si>
    <t>12,083*1,8</t>
  </si>
  <si>
    <t>Zemní práce - povrchové úpravy terénu</t>
  </si>
  <si>
    <t>181351003</t>
  </si>
  <si>
    <t>Rozprostření a urovnání ornice v rovině nebo ve svahu sklonu do 1:5 strojně při souvislé ploše do 100 m2, tl. vrstvy do 200 mm</t>
  </si>
  <si>
    <t>-1538041187</t>
  </si>
  <si>
    <t>https://podminky.urs.cz/item/CS_URS_2023_01/181351003</t>
  </si>
  <si>
    <t>"3)plocha po bourané části zastávky"70,4</t>
  </si>
  <si>
    <t>10364101</t>
  </si>
  <si>
    <t>zemina pro terénní úpravy - ornice</t>
  </si>
  <si>
    <t>-1179762156</t>
  </si>
  <si>
    <t>(70,4*0,15)*1,8</t>
  </si>
  <si>
    <t>181411131</t>
  </si>
  <si>
    <t>Založení trávníku na půdě předem připravené plochy do 1000 m2 výsevem včetně utažení parkového v rovině nebo na svahu do 1:5</t>
  </si>
  <si>
    <t>-116917884</t>
  </si>
  <si>
    <t>https://podminky.urs.cz/item/CS_URS_2023_01/181411131</t>
  </si>
  <si>
    <t>00572440</t>
  </si>
  <si>
    <t>osivo směs travní hřištní</t>
  </si>
  <si>
    <t>-271218720</t>
  </si>
  <si>
    <t>70,4*0,015 "Přepočtené koeficientem množství</t>
  </si>
  <si>
    <t>181951112</t>
  </si>
  <si>
    <t>Úprava pláně vyrovnáním výškových rozdílů strojně v hornině třídy těžitelnosti I, skupiny 1 až 3 se zhutněním</t>
  </si>
  <si>
    <t>-217070162</t>
  </si>
  <si>
    <t>https://podminky.urs.cz/item/CS_URS_2023_01/181951112</t>
  </si>
  <si>
    <t>17,1+6,16+70,4+18,9+40,5+11,1</t>
  </si>
  <si>
    <t>185803111</t>
  </si>
  <si>
    <t>Ošetření trávníku jednorázové v rovině nebo na svahu do 1:5</t>
  </si>
  <si>
    <t>1657064595</t>
  </si>
  <si>
    <t>https://podminky.urs.cz/item/CS_URS_2023_01/185803111</t>
  </si>
  <si>
    <t>70,4</t>
  </si>
  <si>
    <t>Komunikace pozemní</t>
  </si>
  <si>
    <t>564750101</t>
  </si>
  <si>
    <t>Podklad nebo kryt z kameniva hrubého drceného vel. 16-32 mm s rozprostřením a zhutněním plochy jednotlivě do 100 m2, po zhutnění tl. 150 mm</t>
  </si>
  <si>
    <t>-265767497</t>
  </si>
  <si>
    <t>https://podminky.urs.cz/item/CS_URS_2023_01/564750101</t>
  </si>
  <si>
    <t>Podkladní vrstvy komunikací, letišť a ploch</t>
  </si>
  <si>
    <t>564801111</t>
  </si>
  <si>
    <t>Podklad ze štěrkodrti ŠD s rozprostřením a zhutněním plochy přes 100 m2, po zhutnění tl. 30 mm</t>
  </si>
  <si>
    <t>-1632616842</t>
  </si>
  <si>
    <t>https://podminky.urs.cz/item/CS_URS_2023_01/564801111</t>
  </si>
  <si>
    <t>"5) stávající plocha přespádování"40,5</t>
  </si>
  <si>
    <t>564851111</t>
  </si>
  <si>
    <t>Podklad ze štěrkodrti ŠD s rozprostřením a zhutněním plochy přes 100 m2, po zhutnění tl. 150 mm</t>
  </si>
  <si>
    <t>-2062117747</t>
  </si>
  <si>
    <t>https://podminky.urs.cz/item/CS_URS_2023_01/564851111</t>
  </si>
  <si>
    <t>"1)prodloužení chodníku dle TZ"17,1</t>
  </si>
  <si>
    <t>"2)plocha po bourané části zastávky dle TZ"61,6</t>
  </si>
  <si>
    <t>"4)přístupový chodník dle TZ"18,9</t>
  </si>
  <si>
    <t>Kryty pozemních komunikací, letišť a ploch dlážděné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</si>
  <si>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</si>
  <si>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</si>
  <si>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-1939201533</t>
  </si>
  <si>
    <t>https://podminky.urs.cz/item/CS_URS_2023_01/596211110</t>
  </si>
  <si>
    <t>"5) stávající plocha zpětná montáž"40,5</t>
  </si>
  <si>
    <t>"6) signální a varovné pásy"11,1</t>
  </si>
  <si>
    <t>59245032</t>
  </si>
  <si>
    <t>dlažba zámková profilová 230x140x60mm přírodní</t>
  </si>
  <si>
    <t>2011547762</t>
  </si>
  <si>
    <t>"prodloužení chodníku dle TZ"17,1</t>
  </si>
  <si>
    <t>"plocha po bourané části zastávky dle TZ"61,6</t>
  </si>
  <si>
    <t>"5) stávající plocha - kalkulováno 10% plochy nová"40,5*0,1</t>
  </si>
  <si>
    <t>101,65*1,02 "Přepočtené koeficientem množství</t>
  </si>
  <si>
    <t>59245006</t>
  </si>
  <si>
    <t>dlažba tvar obdélník betonová pro nevidomé 200x100x60mm barevná</t>
  </si>
  <si>
    <t>-911422971</t>
  </si>
  <si>
    <t>"6) signálnía varovné pásy"11,1</t>
  </si>
  <si>
    <t>11,1*1,02 "Přepočtené koeficientem množství</t>
  </si>
  <si>
    <t>637121111</t>
  </si>
  <si>
    <t>Okapový chodník z kameniva s udusáním a urovnáním povrchu z kačírku tl. 100 mm</t>
  </si>
  <si>
    <t>1503832947</t>
  </si>
  <si>
    <t>https://podminky.urs.cz/item/CS_URS_2023_01/637121111</t>
  </si>
  <si>
    <t>"7)dle TZ" 7,7</t>
  </si>
  <si>
    <t>Doplňující konstrukce a práce pozemních komunikací, letišť a ploch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</si>
  <si>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</si>
  <si>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</si>
  <si>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1339955808</t>
  </si>
  <si>
    <t>https://podminky.urs.cz/item/CS_URS_2023_01/916131213</t>
  </si>
  <si>
    <t>"prodloužení chodníku/komunikace"2</t>
  </si>
  <si>
    <t>59217029</t>
  </si>
  <si>
    <t>obrubník betonový silniční nájezdový 1000x150x150mm</t>
  </si>
  <si>
    <t>1093133421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</si>
  <si>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</si>
  <si>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</si>
  <si>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-40214267</t>
  </si>
  <si>
    <t>https://podminky.urs.cz/item/CS_URS_2023_01/916231213</t>
  </si>
  <si>
    <t xml:space="preserve">"dle situace" </t>
  </si>
  <si>
    <t>"okolo zatravněné plochy"(3,3+7,6+8,5+5,6+2,6+2)</t>
  </si>
  <si>
    <t>"zatravněná plocha/dlažba"7,8</t>
  </si>
  <si>
    <t>"okolo dlažby"(8+6,3+7,5+6+3,8+9,3+8)</t>
  </si>
  <si>
    <t>"okapový chodník"(0,5+7,7)</t>
  </si>
  <si>
    <t>59217016</t>
  </si>
  <si>
    <t>obrubník betonový chodníkový 1000x80x250mm</t>
  </si>
  <si>
    <t>-1723998739</t>
  </si>
  <si>
    <t>"prořez"2,3</t>
  </si>
  <si>
    <t>59217001</t>
  </si>
  <si>
    <t>obrubník betonový zahradní 1000x50x250mm</t>
  </si>
  <si>
    <t>-373176584</t>
  </si>
  <si>
    <t>"prořez"2,2</t>
  </si>
  <si>
    <t>323366412</t>
  </si>
  <si>
    <t>-1547441098</t>
  </si>
  <si>
    <t>60*19</t>
  </si>
  <si>
    <t>997013655</t>
  </si>
  <si>
    <t>887819878</t>
  </si>
  <si>
    <t>https://podminky.urs.cz/item/CS_URS_2023_01/997013655</t>
  </si>
  <si>
    <t>998223011</t>
  </si>
  <si>
    <t>Přesun hmot pro pozemní komunikace s krytem dlážděným dopravní vzdálenost do 200 m jakékoliv délky objektu</t>
  </si>
  <si>
    <t>-1243863599</t>
  </si>
  <si>
    <t>https://podminky.urs.cz/item/CS_URS_2023_01/998223011</t>
  </si>
  <si>
    <t>VO - Všeobecný objekt</t>
  </si>
  <si>
    <t>VRN - Všeobecný objekt</t>
  </si>
  <si>
    <t xml:space="preserve">    VRN1 - Průzkumné, geodetické a projektové práce</t>
  </si>
  <si>
    <t>VRN</t>
  </si>
  <si>
    <t>VO.BEZP.R</t>
  </si>
  <si>
    <t>Zajištění bezpečnosti cestujících a drážní dopravy ( plné mobilní oplocení okolo demolovaná části budovy, koridor z oplocení pro přístup na nástupiště, informační tabule atd.)</t>
  </si>
  <si>
    <t>1024</t>
  </si>
  <si>
    <t>-1227724154</t>
  </si>
  <si>
    <t>"1%"1</t>
  </si>
  <si>
    <t>VO.GEODVYT.RG</t>
  </si>
  <si>
    <t>Geodetické práce při provádění stavby-polohopisné a výškopisné vytyčení stavby</t>
  </si>
  <si>
    <t>-1237465318</t>
  </si>
  <si>
    <t>"polohopisné a výškopisné vytyčení stavby - přípojka  a zpevněné plochy "1</t>
  </si>
  <si>
    <t>VO.RUTZ</t>
  </si>
  <si>
    <t>Průkaz způsobilosti určených technických zařízení vč.prohlídky</t>
  </si>
  <si>
    <t>-1854733421</t>
  </si>
  <si>
    <t>VO.ZS.R</t>
  </si>
  <si>
    <t>Zařízení staveniště (ZS) po dobu výstavby( mobilní oplocení ZS, mobilní buňky, mobilní WC, napojení na inž.sítě, zřízení ZS, pronájem zařízení +doprava, pronájem ploch pro ZS , provoz ZS, zrušení ZS ,provizorní dopravní značení, osvětlení ZS)</t>
  </si>
  <si>
    <t>-912179950</t>
  </si>
  <si>
    <t>"2,8%"1</t>
  </si>
  <si>
    <t>VRN1</t>
  </si>
  <si>
    <t>Průzkumné, geodetické a projektové práce</t>
  </si>
  <si>
    <t>012303000</t>
  </si>
  <si>
    <t>Geodetické práce po výstavbě</t>
  </si>
  <si>
    <t>kpl.</t>
  </si>
  <si>
    <t>2108143708</t>
  </si>
  <si>
    <t>https://podminky.urs.cz/item/CS_URS_2023_01/012303000</t>
  </si>
  <si>
    <t>"Zaměření skutečného stavu, včetně vypracování geodetického plánu"1</t>
  </si>
  <si>
    <t>013254000</t>
  </si>
  <si>
    <t>Dokumentace skutečného provedení stavby</t>
  </si>
  <si>
    <t>-1563788275</t>
  </si>
  <si>
    <t>https://podminky.urs.cz/item/CS_URS_2023_01/013254000</t>
  </si>
  <si>
    <t>"DSPS ve dvou vyhotovení - 1kpl."1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</si>
  <si>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</si>
  <si>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</si>
  <si>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</si>
  <si>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</si>
  <si>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</si>
  <si>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</si>
  <si>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</si>
  <si>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</si>
  <si>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</si>
  <si>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</si>
  <si>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</si>
  <si>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</si>
  <si>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</si>
  <si>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</t>
  </si>
  <si>
    <t>Provozní soubor</t>
  </si>
  <si>
    <t>Vedlejší a ostatní náklady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</si>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</sst>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8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4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0" fontId="10" fillId="6" borderId="0" xfId="0" applyFont="1" applyFill="1" applyAlignment="1">
      <alignment horizontal="left" vertical="center" wrapText="1"/>
    </xf>
    <xf numFmtId="167" fontId="10" fillId="6" borderId="0" xfId="0" applyNumberFormat="1" applyFont="1" applyFill="1" applyAlignment="1">
      <alignment vertical="center"/>
    </xf>
    <xf numFmtId="0" fontId="39" fillId="6" borderId="22" xfId="0" applyFont="1" applyFill="1" applyBorder="1" applyAlignment="1" applyProtection="1">
      <alignment horizontal="left" vertical="center" wrapText="1"/>
      <protection locked="0"/>
    </xf>
    <xf numFmtId="0" fontId="23" fillId="6" borderId="22" xfId="0" applyFont="1" applyFill="1" applyBorder="1" applyAlignment="1" applyProtection="1">
      <alignment horizontal="left" vertical="center" wrapText="1"/>
      <protection locked="0"/>
    </xf>
    <xf numFmtId="0" fontId="41" fillId="6" borderId="0" xfId="0" applyFont="1" applyFill="1" applyAlignment="1">
      <alignment vertical="center" wrapText="1"/>
    </xf>
    <xf numFmtId="167" fontId="23" fillId="6" borderId="22" xfId="0" applyNumberFormat="1" applyFont="1" applyFill="1" applyBorder="1" applyAlignment="1" applyProtection="1">
      <alignment vertical="center"/>
      <protection locked="0"/>
    </xf>
    <xf numFmtId="0" fontId="23" fillId="6" borderId="22" xfId="0" applyFont="1" applyFill="1" applyBorder="1" applyAlignment="1" applyProtection="1">
      <alignment horizontal="center" vertical="center"/>
      <protection locked="0"/>
    </xf>
    <xf numFmtId="49" fontId="23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23" fillId="6" borderId="22" xfId="0" applyFont="1" applyFill="1" applyBorder="1" applyAlignment="1" applyProtection="1">
      <alignment horizontal="center" vertical="center" wrapText="1"/>
      <protection locked="0"/>
    </xf>
    <xf numFmtId="0" fontId="0" fillId="6" borderId="0" xfId="0" applyFont="1" applyFill="1" applyAlignment="1">
      <alignment vertical="center"/>
    </xf>
    <xf numFmtId="0" fontId="36" fillId="6" borderId="0" xfId="0" applyFont="1" applyFill="1" applyAlignment="1">
      <alignment horizontal="left" vertical="center"/>
    </xf>
    <xf numFmtId="0" fontId="37" fillId="6" borderId="0" xfId="20" applyFont="1" applyFill="1" applyAlignment="1">
      <alignment vertical="center" wrapText="1"/>
    </xf>
    <xf numFmtId="0" fontId="10" fillId="6" borderId="0" xfId="0" applyFont="1" applyFill="1" applyAlignment="1">
      <alignment vertical="center"/>
    </xf>
    <xf numFmtId="0" fontId="38" fillId="6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33151101" TargetMode="External" /><Relationship Id="rId2" Type="http://schemas.openxmlformats.org/officeDocument/2006/relationships/hyperlink" Target="https://podminky.urs.cz/item/CS_URS_2023_01/162751117" TargetMode="External" /><Relationship Id="rId3" Type="http://schemas.openxmlformats.org/officeDocument/2006/relationships/hyperlink" Target="https://podminky.urs.cz/item/CS_URS_2023_01/162751119" TargetMode="External" /><Relationship Id="rId4" Type="http://schemas.openxmlformats.org/officeDocument/2006/relationships/hyperlink" Target="https://podminky.urs.cz/item/CS_URS_2023_01/171201201" TargetMode="External" /><Relationship Id="rId5" Type="http://schemas.openxmlformats.org/officeDocument/2006/relationships/hyperlink" Target="https://podminky.urs.cz/item/CS_URS_2023_01/171201221" TargetMode="External" /><Relationship Id="rId6" Type="http://schemas.openxmlformats.org/officeDocument/2006/relationships/hyperlink" Target="https://podminky.urs.cz/item/CS_URS_2023_01/174111101" TargetMode="External" /><Relationship Id="rId7" Type="http://schemas.openxmlformats.org/officeDocument/2006/relationships/hyperlink" Target="https://podminky.urs.cz/item/CS_URS_2023_01/274321411" TargetMode="External" /><Relationship Id="rId8" Type="http://schemas.openxmlformats.org/officeDocument/2006/relationships/hyperlink" Target="https://podminky.urs.cz/item/CS_URS_2023_01/274361821" TargetMode="External" /><Relationship Id="rId9" Type="http://schemas.openxmlformats.org/officeDocument/2006/relationships/hyperlink" Target="https://podminky.urs.cz/item/CS_URS_2023_01/274352111" TargetMode="External" /><Relationship Id="rId10" Type="http://schemas.openxmlformats.org/officeDocument/2006/relationships/hyperlink" Target="https://podminky.urs.cz/item/CS_URS_2023_01/273321311" TargetMode="External" /><Relationship Id="rId11" Type="http://schemas.openxmlformats.org/officeDocument/2006/relationships/hyperlink" Target="https://podminky.urs.cz/item/CS_URS_2023_01/273362021" TargetMode="External" /><Relationship Id="rId12" Type="http://schemas.openxmlformats.org/officeDocument/2006/relationships/hyperlink" Target="https://podminky.urs.cz/item/CS_URS_2023_01/311231129" TargetMode="External" /><Relationship Id="rId13" Type="http://schemas.openxmlformats.org/officeDocument/2006/relationships/hyperlink" Target="https://podminky.urs.cz/item/CS_URS_2023_01/311272031" TargetMode="External" /><Relationship Id="rId14" Type="http://schemas.openxmlformats.org/officeDocument/2006/relationships/hyperlink" Target="https://podminky.urs.cz/item/CS_URS_2023_01/310239211" TargetMode="External" /><Relationship Id="rId15" Type="http://schemas.openxmlformats.org/officeDocument/2006/relationships/hyperlink" Target="https://podminky.urs.cz/item/CS_URS_2023_01/317234410" TargetMode="External" /><Relationship Id="rId16" Type="http://schemas.openxmlformats.org/officeDocument/2006/relationships/hyperlink" Target="https://podminky.urs.cz/item/CS_URS_2023_01/317941121" TargetMode="External" /><Relationship Id="rId17" Type="http://schemas.openxmlformats.org/officeDocument/2006/relationships/hyperlink" Target="https://podminky.urs.cz/item/CS_URS_2023_01/317941123" TargetMode="External" /><Relationship Id="rId18" Type="http://schemas.openxmlformats.org/officeDocument/2006/relationships/hyperlink" Target="https://podminky.urs.cz/item/CS_URS_2023_01/346244381" TargetMode="External" /><Relationship Id="rId19" Type="http://schemas.openxmlformats.org/officeDocument/2006/relationships/hyperlink" Target="https://podminky.urs.cz/item/CS_URS_2023_01/417238213" TargetMode="External" /><Relationship Id="rId20" Type="http://schemas.openxmlformats.org/officeDocument/2006/relationships/hyperlink" Target="https://podminky.urs.cz/item/CS_URS_2023_01/417321414" TargetMode="External" /><Relationship Id="rId21" Type="http://schemas.openxmlformats.org/officeDocument/2006/relationships/hyperlink" Target="https://podminky.urs.cz/item/CS_URS_2023_01/417351115" TargetMode="External" /><Relationship Id="rId22" Type="http://schemas.openxmlformats.org/officeDocument/2006/relationships/hyperlink" Target="https://podminky.urs.cz/item/CS_URS_2023_01/417351116" TargetMode="External" /><Relationship Id="rId23" Type="http://schemas.openxmlformats.org/officeDocument/2006/relationships/hyperlink" Target="https://podminky.urs.cz/item/CS_URS_2023_01/417361821" TargetMode="External" /><Relationship Id="rId24" Type="http://schemas.openxmlformats.org/officeDocument/2006/relationships/hyperlink" Target="https://podminky.urs.cz/item/CS_URS_2021_01/612821012" TargetMode="External" /><Relationship Id="rId25" Type="http://schemas.openxmlformats.org/officeDocument/2006/relationships/hyperlink" Target="https://podminky.urs.cz/item/CS_URS_2021_01/612821031" TargetMode="External" /><Relationship Id="rId26" Type="http://schemas.openxmlformats.org/officeDocument/2006/relationships/hyperlink" Target="https://podminky.urs.cz/item/CS_URS_2023_01/612135001" TargetMode="External" /><Relationship Id="rId27" Type="http://schemas.openxmlformats.org/officeDocument/2006/relationships/hyperlink" Target="https://podminky.urs.cz/item/CS_URS_2023_01/612131101" TargetMode="External" /><Relationship Id="rId28" Type="http://schemas.openxmlformats.org/officeDocument/2006/relationships/hyperlink" Target="https://podminky.urs.cz/item/CS_URS_2023_01/612142001" TargetMode="External" /><Relationship Id="rId29" Type="http://schemas.openxmlformats.org/officeDocument/2006/relationships/hyperlink" Target="https://podminky.urs.cz/item/CS_URS_2023_01/612321121" TargetMode="External" /><Relationship Id="rId30" Type="http://schemas.openxmlformats.org/officeDocument/2006/relationships/hyperlink" Target="https://podminky.urs.cz/item/CS_URS_2023_01/612321141" TargetMode="External" /><Relationship Id="rId31" Type="http://schemas.openxmlformats.org/officeDocument/2006/relationships/hyperlink" Target="https://podminky.urs.cz/item/CS_URS_2023_01/612325302" TargetMode="External" /><Relationship Id="rId32" Type="http://schemas.openxmlformats.org/officeDocument/2006/relationships/hyperlink" Target="https://podminky.urs.cz/item/CS_URS_2021_01/622821012" TargetMode="External" /><Relationship Id="rId33" Type="http://schemas.openxmlformats.org/officeDocument/2006/relationships/hyperlink" Target="https://podminky.urs.cz/item/CS_URS_2021_01/622821031" TargetMode="External" /><Relationship Id="rId34" Type="http://schemas.openxmlformats.org/officeDocument/2006/relationships/hyperlink" Target="https://podminky.urs.cz/item/CS_URS_2023_01/622135001" TargetMode="External" /><Relationship Id="rId35" Type="http://schemas.openxmlformats.org/officeDocument/2006/relationships/hyperlink" Target="https://podminky.urs.cz/item/CS_URS_2023_01/622131101" TargetMode="External" /><Relationship Id="rId36" Type="http://schemas.openxmlformats.org/officeDocument/2006/relationships/hyperlink" Target="https://podminky.urs.cz/item/CS_URS_2023_01/622323111" TargetMode="External" /><Relationship Id="rId37" Type="http://schemas.openxmlformats.org/officeDocument/2006/relationships/hyperlink" Target="https://podminky.urs.cz/item/CS_URS_2021_01/622511111" TargetMode="External" /><Relationship Id="rId38" Type="http://schemas.openxmlformats.org/officeDocument/2006/relationships/hyperlink" Target="https://podminky.urs.cz/item/CS_URS_2023_01/629135102" TargetMode="External" /><Relationship Id="rId39" Type="http://schemas.openxmlformats.org/officeDocument/2006/relationships/hyperlink" Target="https://podminky.urs.cz/item/CS_URS_2023_01/629991001" TargetMode="External" /><Relationship Id="rId40" Type="http://schemas.openxmlformats.org/officeDocument/2006/relationships/hyperlink" Target="https://podminky.urs.cz/item/CS_URS_2023_01/629991011" TargetMode="External" /><Relationship Id="rId41" Type="http://schemas.openxmlformats.org/officeDocument/2006/relationships/hyperlink" Target="https://podminky.urs.cz/item/CS_URS_2023_01/631311114" TargetMode="External" /><Relationship Id="rId42" Type="http://schemas.openxmlformats.org/officeDocument/2006/relationships/hyperlink" Target="https://podminky.urs.cz/item/CS_URS_2023_01/941111132" TargetMode="External" /><Relationship Id="rId43" Type="http://schemas.openxmlformats.org/officeDocument/2006/relationships/hyperlink" Target="https://podminky.urs.cz/item/CS_URS_2023_01/941111232" TargetMode="External" /><Relationship Id="rId44" Type="http://schemas.openxmlformats.org/officeDocument/2006/relationships/hyperlink" Target="https://podminky.urs.cz/item/CS_URS_2023_01/941111832" TargetMode="External" /><Relationship Id="rId45" Type="http://schemas.openxmlformats.org/officeDocument/2006/relationships/hyperlink" Target="https://podminky.urs.cz/item/CS_URS_2023_01/944611111" TargetMode="External" /><Relationship Id="rId46" Type="http://schemas.openxmlformats.org/officeDocument/2006/relationships/hyperlink" Target="https://podminky.urs.cz/item/CS_URS_2023_01/944611211" TargetMode="External" /><Relationship Id="rId47" Type="http://schemas.openxmlformats.org/officeDocument/2006/relationships/hyperlink" Target="https://podminky.urs.cz/item/CS_URS_2023_01/944611811" TargetMode="External" /><Relationship Id="rId48" Type="http://schemas.openxmlformats.org/officeDocument/2006/relationships/hyperlink" Target="https://podminky.urs.cz/item/CS_URS_2023_01/946112112" TargetMode="External" /><Relationship Id="rId49" Type="http://schemas.openxmlformats.org/officeDocument/2006/relationships/hyperlink" Target="https://podminky.urs.cz/item/CS_URS_2023_01/946112212" TargetMode="External" /><Relationship Id="rId50" Type="http://schemas.openxmlformats.org/officeDocument/2006/relationships/hyperlink" Target="https://podminky.urs.cz/item/CS_URS_2023_01/946112812" TargetMode="External" /><Relationship Id="rId51" Type="http://schemas.openxmlformats.org/officeDocument/2006/relationships/hyperlink" Target="https://podminky.urs.cz/item/CS_URS_2023_01/952901111" TargetMode="External" /><Relationship Id="rId52" Type="http://schemas.openxmlformats.org/officeDocument/2006/relationships/hyperlink" Target="https://podminky.urs.cz/item/CS_URS_2023_01/953943211" TargetMode="External" /><Relationship Id="rId53" Type="http://schemas.openxmlformats.org/officeDocument/2006/relationships/hyperlink" Target="https://podminky.urs.cz/item/CS_URS_2023_01/985441112" TargetMode="External" /><Relationship Id="rId54" Type="http://schemas.openxmlformats.org/officeDocument/2006/relationships/hyperlink" Target="https://podminky.urs.cz/item/CS_URS_2023_01/998011001" TargetMode="External" /><Relationship Id="rId55" Type="http://schemas.openxmlformats.org/officeDocument/2006/relationships/hyperlink" Target="https://podminky.urs.cz/item/CS_URS_2023_01/711111001" TargetMode="External" /><Relationship Id="rId56" Type="http://schemas.openxmlformats.org/officeDocument/2006/relationships/hyperlink" Target="https://podminky.urs.cz/item/CS_URS_2023_01/711112001" TargetMode="External" /><Relationship Id="rId57" Type="http://schemas.openxmlformats.org/officeDocument/2006/relationships/hyperlink" Target="https://podminky.urs.cz/item/CS_URS_2023_01/711142559" TargetMode="External" /><Relationship Id="rId58" Type="http://schemas.openxmlformats.org/officeDocument/2006/relationships/hyperlink" Target="https://podminky.urs.cz/item/CS_URS_2023_01/711441559" TargetMode="External" /><Relationship Id="rId59" Type="http://schemas.openxmlformats.org/officeDocument/2006/relationships/hyperlink" Target="https://podminky.urs.cz/item/CS_URS_2023_01/998711101" TargetMode="External" /><Relationship Id="rId60" Type="http://schemas.openxmlformats.org/officeDocument/2006/relationships/hyperlink" Target="https://podminky.urs.cz/item/CS_URS_2023_01/998711181" TargetMode="External" /><Relationship Id="rId61" Type="http://schemas.openxmlformats.org/officeDocument/2006/relationships/hyperlink" Target="https://podminky.urs.cz/item/CS_URS_2023_01/762081150" TargetMode="External" /><Relationship Id="rId62" Type="http://schemas.openxmlformats.org/officeDocument/2006/relationships/hyperlink" Target="https://podminky.urs.cz/item/CS_URS_2023_01/762085112" TargetMode="External" /><Relationship Id="rId63" Type="http://schemas.openxmlformats.org/officeDocument/2006/relationships/hyperlink" Target="https://podminky.urs.cz/item/CS_URS_2023_01/762332131" TargetMode="External" /><Relationship Id="rId64" Type="http://schemas.openxmlformats.org/officeDocument/2006/relationships/hyperlink" Target="https://podminky.urs.cz/item/CS_URS_2023_01/762332132" TargetMode="External" /><Relationship Id="rId65" Type="http://schemas.openxmlformats.org/officeDocument/2006/relationships/hyperlink" Target="https://podminky.urs.cz/item/CS_URS_2023_01/762332134" TargetMode="External" /><Relationship Id="rId66" Type="http://schemas.openxmlformats.org/officeDocument/2006/relationships/hyperlink" Target="https://podminky.urs.cz/item/CS_URS_2023_01/762341210" TargetMode="External" /><Relationship Id="rId67" Type="http://schemas.openxmlformats.org/officeDocument/2006/relationships/hyperlink" Target="https://podminky.urs.cz/item/CS_URS_2023_01/762395000" TargetMode="External" /><Relationship Id="rId68" Type="http://schemas.openxmlformats.org/officeDocument/2006/relationships/hyperlink" Target="https://podminky.urs.cz/item/CS_URS_2023_01/998762101" TargetMode="External" /><Relationship Id="rId69" Type="http://schemas.openxmlformats.org/officeDocument/2006/relationships/hyperlink" Target="https://podminky.urs.cz/item/CS_URS_2023_01/998762181" TargetMode="External" /><Relationship Id="rId70" Type="http://schemas.openxmlformats.org/officeDocument/2006/relationships/hyperlink" Target="https://podminky.urs.cz/item/CS_URS_2023_01/763131471" TargetMode="External" /><Relationship Id="rId71" Type="http://schemas.openxmlformats.org/officeDocument/2006/relationships/hyperlink" Target="https://podminky.urs.cz/item/CS_URS_2023_01/763131751" TargetMode="External" /><Relationship Id="rId72" Type="http://schemas.openxmlformats.org/officeDocument/2006/relationships/hyperlink" Target="https://podminky.urs.cz/item/CS_URS_2023_01/763131752" TargetMode="External" /><Relationship Id="rId73" Type="http://schemas.openxmlformats.org/officeDocument/2006/relationships/hyperlink" Target="https://podminky.urs.cz/item/CS_URS_2023_01/998763301" TargetMode="External" /><Relationship Id="rId74" Type="http://schemas.openxmlformats.org/officeDocument/2006/relationships/hyperlink" Target="https://podminky.urs.cz/item/CS_URS_2023_01/998763381" TargetMode="External" /><Relationship Id="rId75" Type="http://schemas.openxmlformats.org/officeDocument/2006/relationships/hyperlink" Target="https://podminky.urs.cz/item/CS_URS_2023_01/764211624" TargetMode="External" /><Relationship Id="rId76" Type="http://schemas.openxmlformats.org/officeDocument/2006/relationships/hyperlink" Target="https://podminky.urs.cz/item/CS_URS_2023_01/764212634" TargetMode="External" /><Relationship Id="rId77" Type="http://schemas.openxmlformats.org/officeDocument/2006/relationships/hyperlink" Target="https://podminky.urs.cz/item/CS_URS_2023_01/764212664" TargetMode="External" /><Relationship Id="rId78" Type="http://schemas.openxmlformats.org/officeDocument/2006/relationships/hyperlink" Target="https://podminky.urs.cz/item/CS_URS_2023_01/764213657" TargetMode="External" /><Relationship Id="rId79" Type="http://schemas.openxmlformats.org/officeDocument/2006/relationships/hyperlink" Target="https://podminky.urs.cz/item/CS_URS_2023_01/764216605" TargetMode="External" /><Relationship Id="rId80" Type="http://schemas.openxmlformats.org/officeDocument/2006/relationships/hyperlink" Target="https://podminky.urs.cz/item/CS_URS_2023_01/764511602" TargetMode="External" /><Relationship Id="rId81" Type="http://schemas.openxmlformats.org/officeDocument/2006/relationships/hyperlink" Target="https://podminky.urs.cz/item/CS_URS_2023_01/764511642" TargetMode="External" /><Relationship Id="rId82" Type="http://schemas.openxmlformats.org/officeDocument/2006/relationships/hyperlink" Target="https://podminky.urs.cz/item/CS_URS_2023_01/764518622" TargetMode="External" /><Relationship Id="rId83" Type="http://schemas.openxmlformats.org/officeDocument/2006/relationships/hyperlink" Target="https://podminky.urs.cz/item/CS_URS_2023_01/998764101" TargetMode="External" /><Relationship Id="rId84" Type="http://schemas.openxmlformats.org/officeDocument/2006/relationships/hyperlink" Target="https://podminky.urs.cz/item/CS_URS_2023_01/998764181" TargetMode="External" /><Relationship Id="rId85" Type="http://schemas.openxmlformats.org/officeDocument/2006/relationships/hyperlink" Target="https://podminky.urs.cz/item/CS_URS_2023_01/765133001" TargetMode="External" /><Relationship Id="rId86" Type="http://schemas.openxmlformats.org/officeDocument/2006/relationships/hyperlink" Target="https://podminky.urs.cz/item/CS_URS_2023_01/765133011" TargetMode="External" /><Relationship Id="rId87" Type="http://schemas.openxmlformats.org/officeDocument/2006/relationships/hyperlink" Target="https://podminky.urs.cz/item/CS_URS_2023_01/765133021" TargetMode="External" /><Relationship Id="rId88" Type="http://schemas.openxmlformats.org/officeDocument/2006/relationships/hyperlink" Target="https://podminky.urs.cz/item/CS_URS_2023_01/765191023" TargetMode="External" /><Relationship Id="rId89" Type="http://schemas.openxmlformats.org/officeDocument/2006/relationships/hyperlink" Target="https://podminky.urs.cz/item/CS_URS_2023_01/998765101" TargetMode="External" /><Relationship Id="rId90" Type="http://schemas.openxmlformats.org/officeDocument/2006/relationships/hyperlink" Target="https://podminky.urs.cz/item/CS_URS_2023_01/998765181" TargetMode="External" /><Relationship Id="rId91" Type="http://schemas.openxmlformats.org/officeDocument/2006/relationships/hyperlink" Target="https://podminky.urs.cz/item/CS_URS_2023_01/766622131" TargetMode="External" /><Relationship Id="rId92" Type="http://schemas.openxmlformats.org/officeDocument/2006/relationships/hyperlink" Target="https://podminky.urs.cz/item/CS_URS_2021_01/766694112" TargetMode="External" /><Relationship Id="rId93" Type="http://schemas.openxmlformats.org/officeDocument/2006/relationships/hyperlink" Target="https://podminky.urs.cz/item/CS_URS_2023_01/998766101" TargetMode="External" /><Relationship Id="rId94" Type="http://schemas.openxmlformats.org/officeDocument/2006/relationships/hyperlink" Target="https://podminky.urs.cz/item/CS_URS_2023_01/998766181" TargetMode="External" /><Relationship Id="rId95" Type="http://schemas.openxmlformats.org/officeDocument/2006/relationships/hyperlink" Target="https://podminky.urs.cz/item/CS_URS_2023_01/998767201" TargetMode="External" /><Relationship Id="rId96" Type="http://schemas.openxmlformats.org/officeDocument/2006/relationships/hyperlink" Target="https://podminky.urs.cz/item/CS_URS_2023_01/771474113" TargetMode="External" /><Relationship Id="rId97" Type="http://schemas.openxmlformats.org/officeDocument/2006/relationships/hyperlink" Target="https://podminky.urs.cz/item/CS_URS_2023_01/771574116" TargetMode="External" /><Relationship Id="rId98" Type="http://schemas.openxmlformats.org/officeDocument/2006/relationships/hyperlink" Target="https://podminky.urs.cz/item/CS_URS_2023_01/771579196" TargetMode="External" /><Relationship Id="rId99" Type="http://schemas.openxmlformats.org/officeDocument/2006/relationships/hyperlink" Target="https://podminky.urs.cz/item/CS_URS_2023_01/998771101" TargetMode="External" /><Relationship Id="rId100" Type="http://schemas.openxmlformats.org/officeDocument/2006/relationships/hyperlink" Target="https://podminky.urs.cz/item/CS_URS_2023_01/998771181" TargetMode="External" /><Relationship Id="rId101" Type="http://schemas.openxmlformats.org/officeDocument/2006/relationships/hyperlink" Target="https://podminky.urs.cz/item/CS_URS_2023_01/783213021" TargetMode="External" /><Relationship Id="rId102" Type="http://schemas.openxmlformats.org/officeDocument/2006/relationships/hyperlink" Target="https://podminky.urs.cz/item/CS_URS_2023_01/783214101" TargetMode="External" /><Relationship Id="rId103" Type="http://schemas.openxmlformats.org/officeDocument/2006/relationships/hyperlink" Target="https://podminky.urs.cz/item/CS_URS_2023_01/783217101" TargetMode="External" /><Relationship Id="rId104" Type="http://schemas.openxmlformats.org/officeDocument/2006/relationships/hyperlink" Target="https://podminky.urs.cz/item/CS_URS_2023_01/783823135" TargetMode="External" /><Relationship Id="rId105" Type="http://schemas.openxmlformats.org/officeDocument/2006/relationships/hyperlink" Target="https://podminky.urs.cz/item/CS_URS_2023_01/783827125" TargetMode="External" /><Relationship Id="rId106" Type="http://schemas.openxmlformats.org/officeDocument/2006/relationships/hyperlink" Target="https://podminky.urs.cz/item/CS_URS_2023_01/784181121" TargetMode="External" /><Relationship Id="rId107" Type="http://schemas.openxmlformats.org/officeDocument/2006/relationships/hyperlink" Target="https://podminky.urs.cz/item/CS_URS_2023_01/784211063" TargetMode="External" /><Relationship Id="rId108" Type="http://schemas.openxmlformats.org/officeDocument/2006/relationships/hyperlink" Target="https://podminky.urs.cz/item/CS_URS_2023_01/784211101" TargetMode="External" /><Relationship Id="rId10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74101101" TargetMode="External" /><Relationship Id="rId2" Type="http://schemas.openxmlformats.org/officeDocument/2006/relationships/hyperlink" Target="https://podminky.urs.cz/item/CS_URS_2023_01/962031133" TargetMode="External" /><Relationship Id="rId3" Type="http://schemas.openxmlformats.org/officeDocument/2006/relationships/hyperlink" Target="https://podminky.urs.cz/item/CS_URS_2023_01/962032241" TargetMode="External" /><Relationship Id="rId4" Type="http://schemas.openxmlformats.org/officeDocument/2006/relationships/hyperlink" Target="https://podminky.urs.cz/item/CS_URS_2023_01/962032641" TargetMode="External" /><Relationship Id="rId5" Type="http://schemas.openxmlformats.org/officeDocument/2006/relationships/hyperlink" Target="https://podminky.urs.cz/item/CS_URS_2023_01/963023712" TargetMode="External" /><Relationship Id="rId6" Type="http://schemas.openxmlformats.org/officeDocument/2006/relationships/hyperlink" Target="https://podminky.urs.cz/item/CS_URS_2023_01/963031434" TargetMode="External" /><Relationship Id="rId7" Type="http://schemas.openxmlformats.org/officeDocument/2006/relationships/hyperlink" Target="https://podminky.urs.cz/item/CS_URS_2023_01/965041431" TargetMode="External" /><Relationship Id="rId8" Type="http://schemas.openxmlformats.org/officeDocument/2006/relationships/hyperlink" Target="https://podminky.urs.cz/item/CS_URS_2023_01/965041441" TargetMode="External" /><Relationship Id="rId9" Type="http://schemas.openxmlformats.org/officeDocument/2006/relationships/hyperlink" Target="https://podminky.urs.cz/item/CS_URS_2023_01/965081343" TargetMode="External" /><Relationship Id="rId10" Type="http://schemas.openxmlformats.org/officeDocument/2006/relationships/hyperlink" Target="https://podminky.urs.cz/item/CS_URS_2023_01/968062376" TargetMode="External" /><Relationship Id="rId11" Type="http://schemas.openxmlformats.org/officeDocument/2006/relationships/hyperlink" Target="https://podminky.urs.cz/item/CS_URS_2023_01/968062374" TargetMode="External" /><Relationship Id="rId12" Type="http://schemas.openxmlformats.org/officeDocument/2006/relationships/hyperlink" Target="https://podminky.urs.cz/item/CS_URS_2023_01/968062455" TargetMode="External" /><Relationship Id="rId13" Type="http://schemas.openxmlformats.org/officeDocument/2006/relationships/hyperlink" Target="https://podminky.urs.cz/item/CS_URS_2023_01/968062456" TargetMode="External" /><Relationship Id="rId14" Type="http://schemas.openxmlformats.org/officeDocument/2006/relationships/hyperlink" Target="https://podminky.urs.cz/item/CS_URS_2023_01/971033651" TargetMode="External" /><Relationship Id="rId15" Type="http://schemas.openxmlformats.org/officeDocument/2006/relationships/hyperlink" Target="https://podminky.urs.cz/item/CS_URS_2023_01/978011191" TargetMode="External" /><Relationship Id="rId16" Type="http://schemas.openxmlformats.org/officeDocument/2006/relationships/hyperlink" Target="https://podminky.urs.cz/item/CS_URS_2023_01/978013191" TargetMode="External" /><Relationship Id="rId17" Type="http://schemas.openxmlformats.org/officeDocument/2006/relationships/hyperlink" Target="https://podminky.urs.cz/item/CS_URS_2023_01/978015391" TargetMode="External" /><Relationship Id="rId18" Type="http://schemas.openxmlformats.org/officeDocument/2006/relationships/hyperlink" Target="https://podminky.urs.cz/item/CS_URS_2023_01/981011316" TargetMode="External" /><Relationship Id="rId19" Type="http://schemas.openxmlformats.org/officeDocument/2006/relationships/hyperlink" Target="https://podminky.urs.cz/item/CS_URS_2023_01/981511114" TargetMode="External" /><Relationship Id="rId20" Type="http://schemas.openxmlformats.org/officeDocument/2006/relationships/hyperlink" Target="https://podminky.urs.cz/item/CS_URS_2023_01/981513114" TargetMode="External" /><Relationship Id="rId21" Type="http://schemas.openxmlformats.org/officeDocument/2006/relationships/hyperlink" Target="https://podminky.urs.cz/item/CS_URS_2023_01/997006512" TargetMode="External" /><Relationship Id="rId22" Type="http://schemas.openxmlformats.org/officeDocument/2006/relationships/hyperlink" Target="https://podminky.urs.cz/item/CS_URS_2023_01/997006519" TargetMode="External" /><Relationship Id="rId23" Type="http://schemas.openxmlformats.org/officeDocument/2006/relationships/hyperlink" Target="https://podminky.urs.cz/item/CS_URS_2023_01/997013601" TargetMode="External" /><Relationship Id="rId24" Type="http://schemas.openxmlformats.org/officeDocument/2006/relationships/hyperlink" Target="https://podminky.urs.cz/item/CS_URS_2023_01/997013602" TargetMode="External" /><Relationship Id="rId25" Type="http://schemas.openxmlformats.org/officeDocument/2006/relationships/hyperlink" Target="https://podminky.urs.cz/item/CS_URS_2023_01/997013603" TargetMode="External" /><Relationship Id="rId26" Type="http://schemas.openxmlformats.org/officeDocument/2006/relationships/hyperlink" Target="https://podminky.urs.cz/item/CS_URS_2023_01/997013609" TargetMode="External" /><Relationship Id="rId27" Type="http://schemas.openxmlformats.org/officeDocument/2006/relationships/hyperlink" Target="https://podminky.urs.cz/item/CS_URS_2023_01/997013631" TargetMode="External" /><Relationship Id="rId28" Type="http://schemas.openxmlformats.org/officeDocument/2006/relationships/hyperlink" Target="https://podminky.urs.cz/item/CS_URS_2023_01/997013811" TargetMode="External" /><Relationship Id="rId29" Type="http://schemas.openxmlformats.org/officeDocument/2006/relationships/hyperlink" Target="https://podminky.urs.cz/item/CS_URS_2023_01/997013821" TargetMode="External" /><Relationship Id="rId30" Type="http://schemas.openxmlformats.org/officeDocument/2006/relationships/hyperlink" Target="https://podminky.urs.cz/item/CS_URS_2023_01/767996704" TargetMode="External" /><Relationship Id="rId31" Type="http://schemas.openxmlformats.org/officeDocument/2006/relationships/hyperlink" Target="https://podminky.urs.cz/item/CS_URS_2023_01/781471810" TargetMode="External" /><Relationship Id="rId32" Type="http://schemas.openxmlformats.org/officeDocument/2006/relationships/hyperlink" Target="https://podminky.urs.cz/item/CS_URS_2023_01/HZS1292" TargetMode="External" /><Relationship Id="rId33" Type="http://schemas.openxmlformats.org/officeDocument/2006/relationships/hyperlink" Target="https://podminky.urs.cz/item/CS_URS_2023_01/HZS2212" TargetMode="External" /><Relationship Id="rId34" Type="http://schemas.openxmlformats.org/officeDocument/2006/relationships/hyperlink" Target="https://podminky.urs.cz/item/CS_URS_2023_01/HZS2222" TargetMode="External" /><Relationship Id="rId3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9001421" TargetMode="External" /><Relationship Id="rId2" Type="http://schemas.openxmlformats.org/officeDocument/2006/relationships/hyperlink" Target="https://podminky.urs.cz/item/CS_URS_2023_01/119002121" TargetMode="External" /><Relationship Id="rId3" Type="http://schemas.openxmlformats.org/officeDocument/2006/relationships/hyperlink" Target="https://podminky.urs.cz/item/CS_URS_2023_01/119002122" TargetMode="External" /><Relationship Id="rId4" Type="http://schemas.openxmlformats.org/officeDocument/2006/relationships/hyperlink" Target="https://podminky.urs.cz/item/CS_URS_2023_01/119002411" TargetMode="External" /><Relationship Id="rId5" Type="http://schemas.openxmlformats.org/officeDocument/2006/relationships/hyperlink" Target="https://podminky.urs.cz/item/CS_URS_2023_01/119002412" TargetMode="External" /><Relationship Id="rId6" Type="http://schemas.openxmlformats.org/officeDocument/2006/relationships/hyperlink" Target="https://podminky.urs.cz/item/CS_URS_2023_01/119003141" TargetMode="External" /><Relationship Id="rId7" Type="http://schemas.openxmlformats.org/officeDocument/2006/relationships/hyperlink" Target="https://podminky.urs.cz/item/CS_URS_2023_01/119003142" TargetMode="External" /><Relationship Id="rId8" Type="http://schemas.openxmlformats.org/officeDocument/2006/relationships/hyperlink" Target="https://podminky.urs.cz/item/CS_URS_2023_01/131151202" TargetMode="External" /><Relationship Id="rId9" Type="http://schemas.openxmlformats.org/officeDocument/2006/relationships/hyperlink" Target="https://podminky.urs.cz/item/CS_URS_2023_01/132251102" TargetMode="External" /><Relationship Id="rId10" Type="http://schemas.openxmlformats.org/officeDocument/2006/relationships/hyperlink" Target="https://podminky.urs.cz/item/CS_URS_2023_01/151101202" TargetMode="External" /><Relationship Id="rId11" Type="http://schemas.openxmlformats.org/officeDocument/2006/relationships/hyperlink" Target="https://podminky.urs.cz/item/CS_URS_2023_01/151101212" TargetMode="External" /><Relationship Id="rId12" Type="http://schemas.openxmlformats.org/officeDocument/2006/relationships/hyperlink" Target="https://podminky.urs.cz/item/CS_URS_2023_01/151101302" TargetMode="External" /><Relationship Id="rId13" Type="http://schemas.openxmlformats.org/officeDocument/2006/relationships/hyperlink" Target="https://podminky.urs.cz/item/CS_URS_2023_01/151101312" TargetMode="External" /><Relationship Id="rId14" Type="http://schemas.openxmlformats.org/officeDocument/2006/relationships/hyperlink" Target="https://podminky.urs.cz/item/CS_URS_2023_01/151101402" TargetMode="External" /><Relationship Id="rId15" Type="http://schemas.openxmlformats.org/officeDocument/2006/relationships/hyperlink" Target="https://podminky.urs.cz/item/CS_URS_2023_01/151101412" TargetMode="External" /><Relationship Id="rId16" Type="http://schemas.openxmlformats.org/officeDocument/2006/relationships/hyperlink" Target="https://podminky.urs.cz/item/CS_URS_2023_01/162751117" TargetMode="External" /><Relationship Id="rId17" Type="http://schemas.openxmlformats.org/officeDocument/2006/relationships/hyperlink" Target="https://podminky.urs.cz/item/CS_URS_2023_01/162751119" TargetMode="External" /><Relationship Id="rId18" Type="http://schemas.openxmlformats.org/officeDocument/2006/relationships/hyperlink" Target="https://podminky.urs.cz/item/CS_URS_2023_01/171201201" TargetMode="External" /><Relationship Id="rId19" Type="http://schemas.openxmlformats.org/officeDocument/2006/relationships/hyperlink" Target="https://podminky.urs.cz/item/CS_URS_2023_01/171201221" TargetMode="External" /><Relationship Id="rId20" Type="http://schemas.openxmlformats.org/officeDocument/2006/relationships/hyperlink" Target="https://podminky.urs.cz/item/CS_URS_2023_01/174101101" TargetMode="External" /><Relationship Id="rId21" Type="http://schemas.openxmlformats.org/officeDocument/2006/relationships/hyperlink" Target="https://podminky.urs.cz/item/CS_URS_2023_01/175102101" TargetMode="External" /><Relationship Id="rId22" Type="http://schemas.openxmlformats.org/officeDocument/2006/relationships/hyperlink" Target="https://podminky.urs.cz/item/CS_URS_2023_01/275321511" TargetMode="External" /><Relationship Id="rId23" Type="http://schemas.openxmlformats.org/officeDocument/2006/relationships/hyperlink" Target="https://podminky.urs.cz/item/CS_URS_2023_01/275352111" TargetMode="External" /><Relationship Id="rId24" Type="http://schemas.openxmlformats.org/officeDocument/2006/relationships/hyperlink" Target="https://podminky.urs.cz/item/CS_URS_2023_01/275361821" TargetMode="External" /><Relationship Id="rId25" Type="http://schemas.openxmlformats.org/officeDocument/2006/relationships/hyperlink" Target="https://podminky.urs.cz/item/CS_URS_2023_01/451572111" TargetMode="External" /><Relationship Id="rId26" Type="http://schemas.openxmlformats.org/officeDocument/2006/relationships/hyperlink" Target="https://podminky.urs.cz/item/CS_URS_2023_01/871275211" TargetMode="External" /><Relationship Id="rId27" Type="http://schemas.openxmlformats.org/officeDocument/2006/relationships/hyperlink" Target="https://podminky.urs.cz/item/CS_URS_2023_01/892351111" TargetMode="External" /><Relationship Id="rId28" Type="http://schemas.openxmlformats.org/officeDocument/2006/relationships/hyperlink" Target="https://podminky.urs.cz/item/CS_URS_2023_01/892372111" TargetMode="External" /><Relationship Id="rId29" Type="http://schemas.openxmlformats.org/officeDocument/2006/relationships/hyperlink" Target="https://podminky.urs.cz/item/CS_URS_2023_01/894411311" TargetMode="External" /><Relationship Id="rId30" Type="http://schemas.openxmlformats.org/officeDocument/2006/relationships/hyperlink" Target="https://podminky.urs.cz/item/CS_URS_2023_01/894412411" TargetMode="External" /><Relationship Id="rId31" Type="http://schemas.openxmlformats.org/officeDocument/2006/relationships/hyperlink" Target="https://podminky.urs.cz/item/CS_URS_2023_01/894812113" TargetMode="External" /><Relationship Id="rId32" Type="http://schemas.openxmlformats.org/officeDocument/2006/relationships/hyperlink" Target="https://podminky.urs.cz/item/CS_URS_2023_01/894812131" TargetMode="External" /><Relationship Id="rId33" Type="http://schemas.openxmlformats.org/officeDocument/2006/relationships/hyperlink" Target="https://podminky.urs.cz/item/CS_URS_2023_01/894812149" TargetMode="External" /><Relationship Id="rId34" Type="http://schemas.openxmlformats.org/officeDocument/2006/relationships/hyperlink" Target="https://podminky.urs.cz/item/CS_URS_2023_01/894812151" TargetMode="External" /><Relationship Id="rId35" Type="http://schemas.openxmlformats.org/officeDocument/2006/relationships/hyperlink" Target="https://podminky.urs.cz/item/CS_URS_2023_01/899103112" TargetMode="External" /><Relationship Id="rId36" Type="http://schemas.openxmlformats.org/officeDocument/2006/relationships/hyperlink" Target="https://podminky.urs.cz/item/CS_URS_2023_01/899721112" TargetMode="External" /><Relationship Id="rId37" Type="http://schemas.openxmlformats.org/officeDocument/2006/relationships/hyperlink" Target="https://podminky.urs.cz/item/CS_URS_2023_01/899722114" TargetMode="External" /><Relationship Id="rId38" Type="http://schemas.openxmlformats.org/officeDocument/2006/relationships/hyperlink" Target="https://podminky.urs.cz/item/CS_URS_2023_01/998276101.1" TargetMode="External" /><Relationship Id="rId39" Type="http://schemas.openxmlformats.org/officeDocument/2006/relationships/hyperlink" Target="https://podminky.urs.cz/item/CS_URS_2023_01/998276124" TargetMode="External" /><Relationship Id="rId40" Type="http://schemas.openxmlformats.org/officeDocument/2006/relationships/hyperlink" Target="https://podminky.urs.cz/item/CS_URS_2023_01/721242116" TargetMode="External" /><Relationship Id="rId41" Type="http://schemas.openxmlformats.org/officeDocument/2006/relationships/hyperlink" Target="https://podminky.urs.cz/item/CS_URS_2023_01/998721101" TargetMode="External" /><Relationship Id="rId42" Type="http://schemas.openxmlformats.org/officeDocument/2006/relationships/hyperlink" Target="https://podminky.urs.cz/item/CS_URS_2023_01/998721181" TargetMode="External" /><Relationship Id="rId4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33" TargetMode="External" /><Relationship Id="rId2" Type="http://schemas.openxmlformats.org/officeDocument/2006/relationships/hyperlink" Target="https://podminky.urs.cz/item/CS_URS_2023_01/113106123" TargetMode="External" /><Relationship Id="rId3" Type="http://schemas.openxmlformats.org/officeDocument/2006/relationships/hyperlink" Target="https://podminky.urs.cz/item/CS_URS_2023_01/122151101" TargetMode="External" /><Relationship Id="rId4" Type="http://schemas.openxmlformats.org/officeDocument/2006/relationships/hyperlink" Target="https://podminky.urs.cz/item/CS_URS_2023_01/162751117" TargetMode="External" /><Relationship Id="rId5" Type="http://schemas.openxmlformats.org/officeDocument/2006/relationships/hyperlink" Target="https://podminky.urs.cz/item/CS_URS_2023_01/162751119" TargetMode="External" /><Relationship Id="rId6" Type="http://schemas.openxmlformats.org/officeDocument/2006/relationships/hyperlink" Target="https://podminky.urs.cz/item/CS_URS_2023_01/171201201" TargetMode="External" /><Relationship Id="rId7" Type="http://schemas.openxmlformats.org/officeDocument/2006/relationships/hyperlink" Target="https://podminky.urs.cz/item/CS_URS_2023_01/171201221" TargetMode="External" /><Relationship Id="rId8" Type="http://schemas.openxmlformats.org/officeDocument/2006/relationships/hyperlink" Target="https://podminky.urs.cz/item/CS_URS_2023_01/181351003" TargetMode="External" /><Relationship Id="rId9" Type="http://schemas.openxmlformats.org/officeDocument/2006/relationships/hyperlink" Target="https://podminky.urs.cz/item/CS_URS_2023_01/181411131" TargetMode="External" /><Relationship Id="rId10" Type="http://schemas.openxmlformats.org/officeDocument/2006/relationships/hyperlink" Target="https://podminky.urs.cz/item/CS_URS_2023_01/181951112" TargetMode="External" /><Relationship Id="rId11" Type="http://schemas.openxmlformats.org/officeDocument/2006/relationships/hyperlink" Target="https://podminky.urs.cz/item/CS_URS_2023_01/185803111" TargetMode="External" /><Relationship Id="rId12" Type="http://schemas.openxmlformats.org/officeDocument/2006/relationships/hyperlink" Target="https://podminky.urs.cz/item/CS_URS_2023_01/564750101" TargetMode="External" /><Relationship Id="rId13" Type="http://schemas.openxmlformats.org/officeDocument/2006/relationships/hyperlink" Target="https://podminky.urs.cz/item/CS_URS_2023_01/564801111" TargetMode="External" /><Relationship Id="rId14" Type="http://schemas.openxmlformats.org/officeDocument/2006/relationships/hyperlink" Target="https://podminky.urs.cz/item/CS_URS_2023_01/564851111" TargetMode="External" /><Relationship Id="rId15" Type="http://schemas.openxmlformats.org/officeDocument/2006/relationships/hyperlink" Target="https://podminky.urs.cz/item/CS_URS_2023_01/596211110" TargetMode="External" /><Relationship Id="rId16" Type="http://schemas.openxmlformats.org/officeDocument/2006/relationships/hyperlink" Target="https://podminky.urs.cz/item/CS_URS_2023_01/637121111" TargetMode="External" /><Relationship Id="rId17" Type="http://schemas.openxmlformats.org/officeDocument/2006/relationships/hyperlink" Target="https://podminky.urs.cz/item/CS_URS_2023_01/916131213" TargetMode="External" /><Relationship Id="rId18" Type="http://schemas.openxmlformats.org/officeDocument/2006/relationships/hyperlink" Target="https://podminky.urs.cz/item/CS_URS_2023_01/916231213" TargetMode="External" /><Relationship Id="rId19" Type="http://schemas.openxmlformats.org/officeDocument/2006/relationships/hyperlink" Target="https://podminky.urs.cz/item/CS_URS_2023_01/997006512" TargetMode="External" /><Relationship Id="rId20" Type="http://schemas.openxmlformats.org/officeDocument/2006/relationships/hyperlink" Target="https://podminky.urs.cz/item/CS_URS_2023_01/997006519" TargetMode="External" /><Relationship Id="rId21" Type="http://schemas.openxmlformats.org/officeDocument/2006/relationships/hyperlink" Target="https://podminky.urs.cz/item/CS_URS_2023_01/997013655" TargetMode="External" /><Relationship Id="rId22" Type="http://schemas.openxmlformats.org/officeDocument/2006/relationships/hyperlink" Target="https://podminky.urs.cz/item/CS_URS_2023_01/998223011" TargetMode="External" /><Relationship Id="rId2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2303000" TargetMode="External" /><Relationship Id="rId2" Type="http://schemas.openxmlformats.org/officeDocument/2006/relationships/hyperlink" Target="https://podminky.urs.cz/item/CS_URS_2023_01/013254000" TargetMode="Externa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5"/>
  <sheetViews>
    <sheetView showGridLines="0" workbookViewId="0" topLeftCell="A49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42" t="s">
        <v>6</v>
      </c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S2" s="19" t="s">
        <v>7</v>
      </c>
      <c r="BT2" s="19" t="s">
        <v>8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4.95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pans="2:71" s="1" customFormat="1" ht="12" customHeight="1">
      <c r="B5" s="22"/>
      <c r="D5" s="26" t="s">
        <v>14</v>
      </c>
      <c r="K5" s="326" t="s">
        <v>15</v>
      </c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R5" s="22"/>
      <c r="BE5" s="323" t="s">
        <v>16</v>
      </c>
      <c r="BS5" s="19" t="s">
        <v>7</v>
      </c>
    </row>
    <row r="6" spans="2:71" s="1" customFormat="1" ht="36.95" customHeight="1">
      <c r="B6" s="22"/>
      <c r="D6" s="28" t="s">
        <v>17</v>
      </c>
      <c r="K6" s="328" t="s">
        <v>18</v>
      </c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R6" s="22"/>
      <c r="BE6" s="324"/>
      <c r="BS6" s="19" t="s">
        <v>7</v>
      </c>
    </row>
    <row r="7" spans="2:71" s="1" customFormat="1" ht="12" customHeight="1">
      <c r="B7" s="22"/>
      <c r="D7" s="29" t="s">
        <v>19</v>
      </c>
      <c r="K7" s="27" t="s">
        <v>3</v>
      </c>
      <c r="AK7" s="29" t="s">
        <v>20</v>
      </c>
      <c r="AN7" s="27" t="s">
        <v>3</v>
      </c>
      <c r="AR7" s="22"/>
      <c r="BE7" s="324"/>
      <c r="BS7" s="19" t="s">
        <v>7</v>
      </c>
    </row>
    <row r="8" spans="2:71" s="1" customFormat="1" ht="12" customHeight="1">
      <c r="B8" s="22"/>
      <c r="D8" s="29" t="s">
        <v>21</v>
      </c>
      <c r="K8" s="27" t="s">
        <v>22</v>
      </c>
      <c r="AK8" s="29" t="s">
        <v>23</v>
      </c>
      <c r="AN8" s="30" t="s">
        <v>24</v>
      </c>
      <c r="AR8" s="22"/>
      <c r="BE8" s="324"/>
      <c r="BS8" s="19" t="s">
        <v>7</v>
      </c>
    </row>
    <row r="9" spans="2:71" s="1" customFormat="1" ht="14.45" customHeight="1">
      <c r="B9" s="22"/>
      <c r="AR9" s="22"/>
      <c r="BE9" s="324"/>
      <c r="BS9" s="19" t="s">
        <v>7</v>
      </c>
    </row>
    <row r="10" spans="2:71" s="1" customFormat="1" ht="12" customHeight="1">
      <c r="B10" s="22"/>
      <c r="D10" s="29" t="s">
        <v>25</v>
      </c>
      <c r="AK10" s="29" t="s">
        <v>26</v>
      </c>
      <c r="AN10" s="27" t="s">
        <v>3</v>
      </c>
      <c r="AR10" s="22"/>
      <c r="BE10" s="324"/>
      <c r="BS10" s="19" t="s">
        <v>7</v>
      </c>
    </row>
    <row r="11" spans="2:71" s="1" customFormat="1" ht="18.4" customHeight="1">
      <c r="B11" s="22"/>
      <c r="E11" s="27" t="s">
        <v>22</v>
      </c>
      <c r="AK11" s="29" t="s">
        <v>27</v>
      </c>
      <c r="AN11" s="27" t="s">
        <v>3</v>
      </c>
      <c r="AR11" s="22"/>
      <c r="BE11" s="324"/>
      <c r="BS11" s="19" t="s">
        <v>7</v>
      </c>
    </row>
    <row r="12" spans="2:71" s="1" customFormat="1" ht="6.95" customHeight="1">
      <c r="B12" s="22"/>
      <c r="AR12" s="22"/>
      <c r="BE12" s="324"/>
      <c r="BS12" s="19" t="s">
        <v>7</v>
      </c>
    </row>
    <row r="13" spans="2:71" s="1" customFormat="1" ht="12" customHeight="1">
      <c r="B13" s="22"/>
      <c r="D13" s="29" t="s">
        <v>28</v>
      </c>
      <c r="AK13" s="29" t="s">
        <v>26</v>
      </c>
      <c r="AN13" s="31" t="s">
        <v>29</v>
      </c>
      <c r="AR13" s="22"/>
      <c r="BE13" s="324"/>
      <c r="BS13" s="19" t="s">
        <v>7</v>
      </c>
    </row>
    <row r="14" spans="2:71" ht="12">
      <c r="B14" s="22"/>
      <c r="E14" s="329" t="s">
        <v>29</v>
      </c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29" t="s">
        <v>27</v>
      </c>
      <c r="AN14" s="31" t="s">
        <v>29</v>
      </c>
      <c r="AR14" s="22"/>
      <c r="BE14" s="324"/>
      <c r="BS14" s="19" t="s">
        <v>7</v>
      </c>
    </row>
    <row r="15" spans="2:71" s="1" customFormat="1" ht="6.95" customHeight="1">
      <c r="B15" s="22"/>
      <c r="AR15" s="22"/>
      <c r="BE15" s="324"/>
      <c r="BS15" s="19" t="s">
        <v>4</v>
      </c>
    </row>
    <row r="16" spans="2:71" s="1" customFormat="1" ht="12" customHeight="1">
      <c r="B16" s="22"/>
      <c r="D16" s="29" t="s">
        <v>30</v>
      </c>
      <c r="AK16" s="29" t="s">
        <v>26</v>
      </c>
      <c r="AN16" s="27" t="s">
        <v>3</v>
      </c>
      <c r="AR16" s="22"/>
      <c r="BE16" s="324"/>
      <c r="BS16" s="19" t="s">
        <v>4</v>
      </c>
    </row>
    <row r="17" spans="2:71" s="1" customFormat="1" ht="18.4" customHeight="1">
      <c r="B17" s="22"/>
      <c r="E17" s="27" t="s">
        <v>22</v>
      </c>
      <c r="AK17" s="29" t="s">
        <v>27</v>
      </c>
      <c r="AN17" s="27" t="s">
        <v>3</v>
      </c>
      <c r="AR17" s="22"/>
      <c r="BE17" s="324"/>
      <c r="BS17" s="19" t="s">
        <v>31</v>
      </c>
    </row>
    <row r="18" spans="2:71" s="1" customFormat="1" ht="6.95" customHeight="1">
      <c r="B18" s="22"/>
      <c r="AR18" s="22"/>
      <c r="BE18" s="324"/>
      <c r="BS18" s="19" t="s">
        <v>7</v>
      </c>
    </row>
    <row r="19" spans="2:71" s="1" customFormat="1" ht="12" customHeight="1">
      <c r="B19" s="22"/>
      <c r="D19" s="29" t="s">
        <v>32</v>
      </c>
      <c r="AK19" s="29" t="s">
        <v>26</v>
      </c>
      <c r="AN19" s="27" t="s">
        <v>3</v>
      </c>
      <c r="AR19" s="22"/>
      <c r="BE19" s="324"/>
      <c r="BS19" s="19" t="s">
        <v>7</v>
      </c>
    </row>
    <row r="20" spans="2:71" s="1" customFormat="1" ht="18.4" customHeight="1">
      <c r="B20" s="22"/>
      <c r="E20" s="27" t="s">
        <v>22</v>
      </c>
      <c r="AK20" s="29" t="s">
        <v>27</v>
      </c>
      <c r="AN20" s="27" t="s">
        <v>3</v>
      </c>
      <c r="AR20" s="22"/>
      <c r="BE20" s="324"/>
      <c r="BS20" s="19" t="s">
        <v>4</v>
      </c>
    </row>
    <row r="21" spans="2:57" s="1" customFormat="1" ht="6.95" customHeight="1">
      <c r="B21" s="22"/>
      <c r="AR21" s="22"/>
      <c r="BE21" s="324"/>
    </row>
    <row r="22" spans="2:57" s="1" customFormat="1" ht="12" customHeight="1">
      <c r="B22" s="22"/>
      <c r="D22" s="29" t="s">
        <v>33</v>
      </c>
      <c r="AR22" s="22"/>
      <c r="BE22" s="324"/>
    </row>
    <row r="23" spans="2:57" s="1" customFormat="1" ht="47.25" customHeight="1">
      <c r="B23" s="22"/>
      <c r="E23" s="331" t="s">
        <v>34</v>
      </c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R23" s="22"/>
      <c r="BE23" s="324"/>
    </row>
    <row r="24" spans="2:57" s="1" customFormat="1" ht="6.95" customHeight="1">
      <c r="B24" s="22"/>
      <c r="AR24" s="22"/>
      <c r="BE24" s="324"/>
    </row>
    <row r="25" spans="2:57" s="1" customFormat="1" ht="6.95" customHeight="1">
      <c r="B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2"/>
      <c r="BE25" s="324"/>
    </row>
    <row r="26" spans="1:57" s="2" customFormat="1" ht="25.9" customHeight="1">
      <c r="A26" s="34"/>
      <c r="B26" s="35"/>
      <c r="C26" s="34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32">
        <f>ROUND(AG54,2)</f>
        <v>0</v>
      </c>
      <c r="AL26" s="333"/>
      <c r="AM26" s="333"/>
      <c r="AN26" s="333"/>
      <c r="AO26" s="333"/>
      <c r="AP26" s="34"/>
      <c r="AQ26" s="34"/>
      <c r="AR26" s="35"/>
      <c r="BE26" s="324"/>
    </row>
    <row r="27" spans="1:57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324"/>
    </row>
    <row r="28" spans="1:57" s="2" customFormat="1" ht="12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34" t="s">
        <v>36</v>
      </c>
      <c r="M28" s="334"/>
      <c r="N28" s="334"/>
      <c r="O28" s="334"/>
      <c r="P28" s="334"/>
      <c r="Q28" s="34"/>
      <c r="R28" s="34"/>
      <c r="S28" s="34"/>
      <c r="T28" s="34"/>
      <c r="U28" s="34"/>
      <c r="V28" s="34"/>
      <c r="W28" s="334" t="s">
        <v>37</v>
      </c>
      <c r="X28" s="334"/>
      <c r="Y28" s="334"/>
      <c r="Z28" s="334"/>
      <c r="AA28" s="334"/>
      <c r="AB28" s="334"/>
      <c r="AC28" s="334"/>
      <c r="AD28" s="334"/>
      <c r="AE28" s="334"/>
      <c r="AF28" s="34"/>
      <c r="AG28" s="34"/>
      <c r="AH28" s="34"/>
      <c r="AI28" s="34"/>
      <c r="AJ28" s="34"/>
      <c r="AK28" s="334" t="s">
        <v>38</v>
      </c>
      <c r="AL28" s="334"/>
      <c r="AM28" s="334"/>
      <c r="AN28" s="334"/>
      <c r="AO28" s="334"/>
      <c r="AP28" s="34"/>
      <c r="AQ28" s="34"/>
      <c r="AR28" s="35"/>
      <c r="BE28" s="324"/>
    </row>
    <row r="29" spans="2:57" s="3" customFormat="1" ht="14.45" customHeight="1" hidden="1">
      <c r="B29" s="39"/>
      <c r="D29" s="29" t="s">
        <v>39</v>
      </c>
      <c r="F29" s="29" t="s">
        <v>40</v>
      </c>
      <c r="L29" s="337">
        <v>0.21</v>
      </c>
      <c r="M29" s="336"/>
      <c r="N29" s="336"/>
      <c r="O29" s="336"/>
      <c r="P29" s="336"/>
      <c r="W29" s="335">
        <f>ROUND(AZ54,2)</f>
        <v>0</v>
      </c>
      <c r="X29" s="336"/>
      <c r="Y29" s="336"/>
      <c r="Z29" s="336"/>
      <c r="AA29" s="336"/>
      <c r="AB29" s="336"/>
      <c r="AC29" s="336"/>
      <c r="AD29" s="336"/>
      <c r="AE29" s="336"/>
      <c r="AK29" s="335">
        <f>ROUND(AV54,2)</f>
        <v>0</v>
      </c>
      <c r="AL29" s="336"/>
      <c r="AM29" s="336"/>
      <c r="AN29" s="336"/>
      <c r="AO29" s="336"/>
      <c r="AR29" s="39"/>
      <c r="BE29" s="325"/>
    </row>
    <row r="30" spans="2:57" s="3" customFormat="1" ht="14.45" customHeight="1" hidden="1">
      <c r="B30" s="39"/>
      <c r="F30" s="29" t="s">
        <v>41</v>
      </c>
      <c r="L30" s="337">
        <v>0.15</v>
      </c>
      <c r="M30" s="336"/>
      <c r="N30" s="336"/>
      <c r="O30" s="336"/>
      <c r="P30" s="336"/>
      <c r="W30" s="335">
        <f>ROUND(BA54,2)</f>
        <v>0</v>
      </c>
      <c r="X30" s="336"/>
      <c r="Y30" s="336"/>
      <c r="Z30" s="336"/>
      <c r="AA30" s="336"/>
      <c r="AB30" s="336"/>
      <c r="AC30" s="336"/>
      <c r="AD30" s="336"/>
      <c r="AE30" s="336"/>
      <c r="AK30" s="335">
        <f>ROUND(AW54,2)</f>
        <v>0</v>
      </c>
      <c r="AL30" s="336"/>
      <c r="AM30" s="336"/>
      <c r="AN30" s="336"/>
      <c r="AO30" s="336"/>
      <c r="AR30" s="39"/>
      <c r="BE30" s="325"/>
    </row>
    <row r="31" spans="2:57" s="3" customFormat="1" ht="14.45" customHeight="1">
      <c r="B31" s="39"/>
      <c r="D31" s="40" t="s">
        <v>39</v>
      </c>
      <c r="F31" s="29" t="s">
        <v>42</v>
      </c>
      <c r="L31" s="337">
        <v>0.21</v>
      </c>
      <c r="M31" s="336"/>
      <c r="N31" s="336"/>
      <c r="O31" s="336"/>
      <c r="P31" s="336"/>
      <c r="W31" s="335">
        <f>ROUND(BB54,2)</f>
        <v>0</v>
      </c>
      <c r="X31" s="336"/>
      <c r="Y31" s="336"/>
      <c r="Z31" s="336"/>
      <c r="AA31" s="336"/>
      <c r="AB31" s="336"/>
      <c r="AC31" s="336"/>
      <c r="AD31" s="336"/>
      <c r="AE31" s="336"/>
      <c r="AK31" s="335">
        <v>0</v>
      </c>
      <c r="AL31" s="336"/>
      <c r="AM31" s="336"/>
      <c r="AN31" s="336"/>
      <c r="AO31" s="336"/>
      <c r="AR31" s="39"/>
      <c r="BE31" s="325"/>
    </row>
    <row r="32" spans="2:57" s="3" customFormat="1" ht="14.45" customHeight="1">
      <c r="B32" s="39"/>
      <c r="F32" s="29" t="s">
        <v>43</v>
      </c>
      <c r="L32" s="337">
        <v>0.15</v>
      </c>
      <c r="M32" s="336"/>
      <c r="N32" s="336"/>
      <c r="O32" s="336"/>
      <c r="P32" s="336"/>
      <c r="W32" s="335">
        <f>ROUND(BC54,2)</f>
        <v>0</v>
      </c>
      <c r="X32" s="336"/>
      <c r="Y32" s="336"/>
      <c r="Z32" s="336"/>
      <c r="AA32" s="336"/>
      <c r="AB32" s="336"/>
      <c r="AC32" s="336"/>
      <c r="AD32" s="336"/>
      <c r="AE32" s="336"/>
      <c r="AK32" s="335">
        <v>0</v>
      </c>
      <c r="AL32" s="336"/>
      <c r="AM32" s="336"/>
      <c r="AN32" s="336"/>
      <c r="AO32" s="336"/>
      <c r="AR32" s="39"/>
      <c r="BE32" s="325"/>
    </row>
    <row r="33" spans="2:44" s="3" customFormat="1" ht="14.45" customHeight="1" hidden="1">
      <c r="B33" s="39"/>
      <c r="F33" s="29" t="s">
        <v>44</v>
      </c>
      <c r="L33" s="337">
        <v>0</v>
      </c>
      <c r="M33" s="336"/>
      <c r="N33" s="336"/>
      <c r="O33" s="336"/>
      <c r="P33" s="336"/>
      <c r="W33" s="335">
        <f>ROUND(BD54,2)</f>
        <v>0</v>
      </c>
      <c r="X33" s="336"/>
      <c r="Y33" s="336"/>
      <c r="Z33" s="336"/>
      <c r="AA33" s="336"/>
      <c r="AB33" s="336"/>
      <c r="AC33" s="336"/>
      <c r="AD33" s="336"/>
      <c r="AE33" s="336"/>
      <c r="AK33" s="335">
        <v>0</v>
      </c>
      <c r="AL33" s="336"/>
      <c r="AM33" s="336"/>
      <c r="AN33" s="336"/>
      <c r="AO33" s="336"/>
      <c r="AR33" s="39"/>
    </row>
    <row r="34" spans="1:57" s="2" customFormat="1" ht="6.9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34"/>
    </row>
    <row r="35" spans="1:57" s="2" customFormat="1" ht="25.9" customHeight="1">
      <c r="A35" s="34"/>
      <c r="B35" s="35"/>
      <c r="C35" s="41"/>
      <c r="D35" s="42" t="s">
        <v>45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46</v>
      </c>
      <c r="U35" s="43"/>
      <c r="V35" s="43"/>
      <c r="W35" s="43"/>
      <c r="X35" s="341" t="s">
        <v>47</v>
      </c>
      <c r="Y35" s="339"/>
      <c r="Z35" s="339"/>
      <c r="AA35" s="339"/>
      <c r="AB35" s="339"/>
      <c r="AC35" s="43"/>
      <c r="AD35" s="43"/>
      <c r="AE35" s="43"/>
      <c r="AF35" s="43"/>
      <c r="AG35" s="43"/>
      <c r="AH35" s="43"/>
      <c r="AI35" s="43"/>
      <c r="AJ35" s="43"/>
      <c r="AK35" s="338">
        <f>SUM(AK26:AK33)</f>
        <v>0</v>
      </c>
      <c r="AL35" s="339"/>
      <c r="AM35" s="339"/>
      <c r="AN35" s="339"/>
      <c r="AO35" s="340"/>
      <c r="AP35" s="41"/>
      <c r="AQ35" s="41"/>
      <c r="AR35" s="35"/>
      <c r="BE35" s="34"/>
    </row>
    <row r="36" spans="1:57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6.95" customHeight="1">
      <c r="A37" s="34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5"/>
      <c r="BE37" s="34"/>
    </row>
    <row r="41" spans="1:57" s="2" customFormat="1" ht="6.95" customHeight="1">
      <c r="A41" s="34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5"/>
      <c r="BE41" s="34"/>
    </row>
    <row r="42" spans="1:57" s="2" customFormat="1" ht="24.95" customHeight="1">
      <c r="A42" s="34"/>
      <c r="B42" s="35"/>
      <c r="C42" s="23" t="s">
        <v>48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5"/>
      <c r="BE42" s="34"/>
    </row>
    <row r="43" spans="1:57" s="2" customFormat="1" ht="6.95" customHeight="1">
      <c r="A43" s="34"/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5"/>
      <c r="BE43" s="34"/>
    </row>
    <row r="44" spans="2:44" s="4" customFormat="1" ht="12" customHeight="1">
      <c r="B44" s="49"/>
      <c r="C44" s="29" t="s">
        <v>14</v>
      </c>
      <c r="L44" s="4" t="str">
        <f>K5</f>
        <v>PA635190112</v>
      </c>
      <c r="AR44" s="49"/>
    </row>
    <row r="45" spans="2:44" s="5" customFormat="1" ht="36.95" customHeight="1">
      <c r="B45" s="50"/>
      <c r="C45" s="51" t="s">
        <v>17</v>
      </c>
      <c r="L45" s="301" t="str">
        <f>K6</f>
        <v>Kozmice ON</v>
      </c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R45" s="50"/>
    </row>
    <row r="46" spans="1:57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5"/>
      <c r="BE46" s="34"/>
    </row>
    <row r="47" spans="1:57" s="2" customFormat="1" ht="12" customHeight="1">
      <c r="A47" s="34"/>
      <c r="B47" s="35"/>
      <c r="C47" s="29" t="s">
        <v>21</v>
      </c>
      <c r="D47" s="34"/>
      <c r="E47" s="34"/>
      <c r="F47" s="34"/>
      <c r="G47" s="34"/>
      <c r="H47" s="34"/>
      <c r="I47" s="34"/>
      <c r="J47" s="34"/>
      <c r="K47" s="34"/>
      <c r="L47" s="52" t="str">
        <f>IF(K8="","",K8)</f>
        <v xml:space="preserve"> 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9" t="s">
        <v>23</v>
      </c>
      <c r="AJ47" s="34"/>
      <c r="AK47" s="34"/>
      <c r="AL47" s="34"/>
      <c r="AM47" s="303" t="str">
        <f>IF(AN8="","",AN8)</f>
        <v>17. 3. 2023</v>
      </c>
      <c r="AN47" s="303"/>
      <c r="AO47" s="34"/>
      <c r="AP47" s="34"/>
      <c r="AQ47" s="34"/>
      <c r="AR47" s="35"/>
      <c r="BE47" s="34"/>
    </row>
    <row r="48" spans="1:57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5"/>
      <c r="BE48" s="34"/>
    </row>
    <row r="49" spans="1:57" s="2" customFormat="1" ht="15.2" customHeight="1">
      <c r="A49" s="34"/>
      <c r="B49" s="35"/>
      <c r="C49" s="29" t="s">
        <v>25</v>
      </c>
      <c r="D49" s="34"/>
      <c r="E49" s="34"/>
      <c r="F49" s="34"/>
      <c r="G49" s="34"/>
      <c r="H49" s="34"/>
      <c r="I49" s="34"/>
      <c r="J49" s="34"/>
      <c r="K49" s="34"/>
      <c r="L49" s="4" t="str">
        <f>IF(E11="","",E11)</f>
        <v xml:space="preserve"> 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9" t="s">
        <v>30</v>
      </c>
      <c r="AJ49" s="34"/>
      <c r="AK49" s="34"/>
      <c r="AL49" s="34"/>
      <c r="AM49" s="308" t="str">
        <f>IF(E17="","",E17)</f>
        <v xml:space="preserve"> </v>
      </c>
      <c r="AN49" s="309"/>
      <c r="AO49" s="309"/>
      <c r="AP49" s="309"/>
      <c r="AQ49" s="34"/>
      <c r="AR49" s="35"/>
      <c r="AS49" s="304" t="s">
        <v>49</v>
      </c>
      <c r="AT49" s="305"/>
      <c r="AU49" s="54"/>
      <c r="AV49" s="54"/>
      <c r="AW49" s="54"/>
      <c r="AX49" s="54"/>
      <c r="AY49" s="54"/>
      <c r="AZ49" s="54"/>
      <c r="BA49" s="54"/>
      <c r="BB49" s="54"/>
      <c r="BC49" s="54"/>
      <c r="BD49" s="55"/>
      <c r="BE49" s="34"/>
    </row>
    <row r="50" spans="1:57" s="2" customFormat="1" ht="15.2" customHeight="1">
      <c r="A50" s="34"/>
      <c r="B50" s="35"/>
      <c r="C50" s="29" t="s">
        <v>28</v>
      </c>
      <c r="D50" s="34"/>
      <c r="E50" s="34"/>
      <c r="F50" s="34"/>
      <c r="G50" s="34"/>
      <c r="H50" s="34"/>
      <c r="I50" s="34"/>
      <c r="J50" s="34"/>
      <c r="K50" s="34"/>
      <c r="L50" s="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9" t="s">
        <v>32</v>
      </c>
      <c r="AJ50" s="34"/>
      <c r="AK50" s="34"/>
      <c r="AL50" s="34"/>
      <c r="AM50" s="308" t="str">
        <f>IF(E20="","",E20)</f>
        <v xml:space="preserve"> </v>
      </c>
      <c r="AN50" s="309"/>
      <c r="AO50" s="309"/>
      <c r="AP50" s="309"/>
      <c r="AQ50" s="34"/>
      <c r="AR50" s="35"/>
      <c r="AS50" s="306"/>
      <c r="AT50" s="307"/>
      <c r="AU50" s="56"/>
      <c r="AV50" s="56"/>
      <c r="AW50" s="56"/>
      <c r="AX50" s="56"/>
      <c r="AY50" s="56"/>
      <c r="AZ50" s="56"/>
      <c r="BA50" s="56"/>
      <c r="BB50" s="56"/>
      <c r="BC50" s="56"/>
      <c r="BD50" s="57"/>
      <c r="BE50" s="34"/>
    </row>
    <row r="51" spans="1:57" s="2" customFormat="1" ht="10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5"/>
      <c r="AS51" s="306"/>
      <c r="AT51" s="307"/>
      <c r="AU51" s="56"/>
      <c r="AV51" s="56"/>
      <c r="AW51" s="56"/>
      <c r="AX51" s="56"/>
      <c r="AY51" s="56"/>
      <c r="AZ51" s="56"/>
      <c r="BA51" s="56"/>
      <c r="BB51" s="56"/>
      <c r="BC51" s="56"/>
      <c r="BD51" s="57"/>
      <c r="BE51" s="34"/>
    </row>
    <row r="52" spans="1:57" s="2" customFormat="1" ht="29.25" customHeight="1">
      <c r="A52" s="34"/>
      <c r="B52" s="35"/>
      <c r="C52" s="310" t="s">
        <v>50</v>
      </c>
      <c r="D52" s="311"/>
      <c r="E52" s="311"/>
      <c r="F52" s="311"/>
      <c r="G52" s="311"/>
      <c r="H52" s="58"/>
      <c r="I52" s="313" t="s">
        <v>51</v>
      </c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2" t="s">
        <v>52</v>
      </c>
      <c r="AH52" s="311"/>
      <c r="AI52" s="311"/>
      <c r="AJ52" s="311"/>
      <c r="AK52" s="311"/>
      <c r="AL52" s="311"/>
      <c r="AM52" s="311"/>
      <c r="AN52" s="313" t="s">
        <v>53</v>
      </c>
      <c r="AO52" s="311"/>
      <c r="AP52" s="311"/>
      <c r="AQ52" s="59" t="s">
        <v>54</v>
      </c>
      <c r="AR52" s="35"/>
      <c r="AS52" s="60" t="s">
        <v>55</v>
      </c>
      <c r="AT52" s="61" t="s">
        <v>56</v>
      </c>
      <c r="AU52" s="61" t="s">
        <v>57</v>
      </c>
      <c r="AV52" s="61" t="s">
        <v>58</v>
      </c>
      <c r="AW52" s="61" t="s">
        <v>59</v>
      </c>
      <c r="AX52" s="61" t="s">
        <v>60</v>
      </c>
      <c r="AY52" s="61" t="s">
        <v>61</v>
      </c>
      <c r="AZ52" s="61" t="s">
        <v>62</v>
      </c>
      <c r="BA52" s="61" t="s">
        <v>63</v>
      </c>
      <c r="BB52" s="61" t="s">
        <v>64</v>
      </c>
      <c r="BC52" s="61" t="s">
        <v>65</v>
      </c>
      <c r="BD52" s="62" t="s">
        <v>66</v>
      </c>
      <c r="BE52" s="34"/>
    </row>
    <row r="53" spans="1:57" s="2" customFormat="1" ht="10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5"/>
      <c r="AS53" s="63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5"/>
      <c r="BE53" s="34"/>
    </row>
    <row r="54" spans="2:90" s="6" customFormat="1" ht="32.45" customHeight="1">
      <c r="B54" s="66"/>
      <c r="C54" s="67" t="s">
        <v>67</v>
      </c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321">
        <f>ROUND(AG55+SUM(AG61:AG63),2)</f>
        <v>0</v>
      </c>
      <c r="AH54" s="321"/>
      <c r="AI54" s="321"/>
      <c r="AJ54" s="321"/>
      <c r="AK54" s="321"/>
      <c r="AL54" s="321"/>
      <c r="AM54" s="321"/>
      <c r="AN54" s="322">
        <f aca="true" t="shared" si="0" ref="AN54:AN63">SUM(AG54,AT54)</f>
        <v>0</v>
      </c>
      <c r="AO54" s="322"/>
      <c r="AP54" s="322"/>
      <c r="AQ54" s="70" t="s">
        <v>3</v>
      </c>
      <c r="AR54" s="66"/>
      <c r="AS54" s="71">
        <f>ROUND(AS55+SUM(AS61:AS63),2)</f>
        <v>0</v>
      </c>
      <c r="AT54" s="72">
        <f aca="true" t="shared" si="1" ref="AT54:AT63">ROUND(SUM(AV54:AW54),2)</f>
        <v>0</v>
      </c>
      <c r="AU54" s="73">
        <f>ROUND(AU55+SUM(AU61:AU63),5)</f>
        <v>0</v>
      </c>
      <c r="AV54" s="72">
        <f>ROUND(AZ54*L29,2)</f>
        <v>0</v>
      </c>
      <c r="AW54" s="72">
        <f>ROUND(BA54*L30,2)</f>
        <v>0</v>
      </c>
      <c r="AX54" s="72">
        <f>ROUND(BB54*L29,2)</f>
        <v>0</v>
      </c>
      <c r="AY54" s="72">
        <f>ROUND(BC54*L30,2)</f>
        <v>0</v>
      </c>
      <c r="AZ54" s="72">
        <f>ROUND(AZ55+SUM(AZ61:AZ63),2)</f>
        <v>0</v>
      </c>
      <c r="BA54" s="72">
        <f>ROUND(BA55+SUM(BA61:BA63),2)</f>
        <v>0</v>
      </c>
      <c r="BB54" s="72">
        <f>ROUND(BB55+SUM(BB61:BB63),2)</f>
        <v>0</v>
      </c>
      <c r="BC54" s="72">
        <f>ROUND(BC55+SUM(BC61:BC63),2)</f>
        <v>0</v>
      </c>
      <c r="BD54" s="74">
        <f>ROUND(BD55+SUM(BD61:BD63),2)</f>
        <v>0</v>
      </c>
      <c r="BS54" s="75" t="s">
        <v>68</v>
      </c>
      <c r="BT54" s="75" t="s">
        <v>69</v>
      </c>
      <c r="BU54" s="76" t="s">
        <v>70</v>
      </c>
      <c r="BV54" s="75" t="s">
        <v>71</v>
      </c>
      <c r="BW54" s="75" t="s">
        <v>5</v>
      </c>
      <c r="BX54" s="75" t="s">
        <v>72</v>
      </c>
      <c r="CL54" s="75" t="s">
        <v>3</v>
      </c>
    </row>
    <row r="55" spans="2:91" s="7" customFormat="1" ht="16.5" customHeight="1">
      <c r="B55" s="77"/>
      <c r="C55" s="78"/>
      <c r="D55" s="317" t="s">
        <v>73</v>
      </c>
      <c r="E55" s="317"/>
      <c r="F55" s="317"/>
      <c r="G55" s="317"/>
      <c r="H55" s="317"/>
      <c r="I55" s="79"/>
      <c r="J55" s="317" t="s">
        <v>74</v>
      </c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4">
        <f>ROUND(SUM(AG56:AG60),2)</f>
        <v>0</v>
      </c>
      <c r="AH55" s="315"/>
      <c r="AI55" s="315"/>
      <c r="AJ55" s="315"/>
      <c r="AK55" s="315"/>
      <c r="AL55" s="315"/>
      <c r="AM55" s="315"/>
      <c r="AN55" s="316">
        <f t="shared" si="0"/>
        <v>0</v>
      </c>
      <c r="AO55" s="315"/>
      <c r="AP55" s="315"/>
      <c r="AQ55" s="80" t="s">
        <v>75</v>
      </c>
      <c r="AR55" s="77"/>
      <c r="AS55" s="81">
        <f>ROUND(SUM(AS56:AS60),2)</f>
        <v>0</v>
      </c>
      <c r="AT55" s="82">
        <f t="shared" si="1"/>
        <v>0</v>
      </c>
      <c r="AU55" s="83">
        <f>ROUND(SUM(AU56:AU60),5)</f>
        <v>0</v>
      </c>
      <c r="AV55" s="82">
        <f>ROUND(AZ55*L29,2)</f>
        <v>0</v>
      </c>
      <c r="AW55" s="82">
        <f>ROUND(BA55*L30,2)</f>
        <v>0</v>
      </c>
      <c r="AX55" s="82">
        <f>ROUND(BB55*L29,2)</f>
        <v>0</v>
      </c>
      <c r="AY55" s="82">
        <f>ROUND(BC55*L30,2)</f>
        <v>0</v>
      </c>
      <c r="AZ55" s="82">
        <f>ROUND(SUM(AZ56:AZ60),2)</f>
        <v>0</v>
      </c>
      <c r="BA55" s="82">
        <f>ROUND(SUM(BA56:BA60),2)</f>
        <v>0</v>
      </c>
      <c r="BB55" s="82">
        <f>ROUND(SUM(BB56:BB60),2)</f>
        <v>0</v>
      </c>
      <c r="BC55" s="82">
        <f>ROUND(SUM(BC56:BC60),2)</f>
        <v>0</v>
      </c>
      <c r="BD55" s="84">
        <f>ROUND(SUM(BD56:BD60),2)</f>
        <v>0</v>
      </c>
      <c r="BS55" s="85" t="s">
        <v>68</v>
      </c>
      <c r="BT55" s="85" t="s">
        <v>76</v>
      </c>
      <c r="BU55" s="85" t="s">
        <v>70</v>
      </c>
      <c r="BV55" s="85" t="s">
        <v>71</v>
      </c>
      <c r="BW55" s="85" t="s">
        <v>77</v>
      </c>
      <c r="BX55" s="85" t="s">
        <v>5</v>
      </c>
      <c r="CL55" s="85" t="s">
        <v>3</v>
      </c>
      <c r="CM55" s="85" t="s">
        <v>78</v>
      </c>
    </row>
    <row r="56" spans="1:90" s="4" customFormat="1" ht="16.5" customHeight="1">
      <c r="A56" s="86" t="s">
        <v>79</v>
      </c>
      <c r="B56" s="49"/>
      <c r="C56" s="10"/>
      <c r="D56" s="10"/>
      <c r="E56" s="320" t="s">
        <v>80</v>
      </c>
      <c r="F56" s="320"/>
      <c r="G56" s="320"/>
      <c r="H56" s="320"/>
      <c r="I56" s="320"/>
      <c r="J56" s="10"/>
      <c r="K56" s="320" t="s">
        <v>81</v>
      </c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18">
        <f>'E.2. 1 - Stavební část'!J32</f>
        <v>0</v>
      </c>
      <c r="AH56" s="319"/>
      <c r="AI56" s="319"/>
      <c r="AJ56" s="319"/>
      <c r="AK56" s="319"/>
      <c r="AL56" s="319"/>
      <c r="AM56" s="319"/>
      <c r="AN56" s="318">
        <f t="shared" si="0"/>
        <v>0</v>
      </c>
      <c r="AO56" s="319"/>
      <c r="AP56" s="319"/>
      <c r="AQ56" s="87" t="s">
        <v>82</v>
      </c>
      <c r="AR56" s="49"/>
      <c r="AS56" s="88">
        <v>0</v>
      </c>
      <c r="AT56" s="89">
        <f t="shared" si="1"/>
        <v>0</v>
      </c>
      <c r="AU56" s="90">
        <f>'E.2. 1 - Stavební část'!P117</f>
        <v>0</v>
      </c>
      <c r="AV56" s="89">
        <f>'E.2. 1 - Stavební část'!J35</f>
        <v>0</v>
      </c>
      <c r="AW56" s="89">
        <f>'E.2. 1 - Stavební část'!J36</f>
        <v>0</v>
      </c>
      <c r="AX56" s="89">
        <f>'E.2. 1 - Stavební část'!J37</f>
        <v>0</v>
      </c>
      <c r="AY56" s="89">
        <f>'E.2. 1 - Stavební část'!J38</f>
        <v>0</v>
      </c>
      <c r="AZ56" s="89">
        <f>'E.2. 1 - Stavební část'!F35</f>
        <v>0</v>
      </c>
      <c r="BA56" s="89">
        <f>'E.2. 1 - Stavební část'!F36</f>
        <v>0</v>
      </c>
      <c r="BB56" s="89">
        <f>'E.2. 1 - Stavební část'!F37</f>
        <v>0</v>
      </c>
      <c r="BC56" s="89">
        <f>'E.2. 1 - Stavební část'!F38</f>
        <v>0</v>
      </c>
      <c r="BD56" s="91">
        <f>'E.2. 1 - Stavební část'!F39</f>
        <v>0</v>
      </c>
      <c r="BT56" s="27" t="s">
        <v>78</v>
      </c>
      <c r="BV56" s="27" t="s">
        <v>71</v>
      </c>
      <c r="BW56" s="27" t="s">
        <v>83</v>
      </c>
      <c r="BX56" s="27" t="s">
        <v>77</v>
      </c>
      <c r="CL56" s="27" t="s">
        <v>3</v>
      </c>
    </row>
    <row r="57" spans="1:90" s="4" customFormat="1" ht="16.5" customHeight="1">
      <c r="A57" s="86" t="s">
        <v>79</v>
      </c>
      <c r="B57" s="49"/>
      <c r="C57" s="10"/>
      <c r="D57" s="10"/>
      <c r="E57" s="320" t="s">
        <v>84</v>
      </c>
      <c r="F57" s="320"/>
      <c r="G57" s="320"/>
      <c r="H57" s="320"/>
      <c r="I57" s="320"/>
      <c r="J57" s="10"/>
      <c r="K57" s="320" t="s">
        <v>85</v>
      </c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18">
        <f>'E.2. 1.1 - Demolice, bour...'!J32</f>
        <v>0</v>
      </c>
      <c r="AH57" s="319"/>
      <c r="AI57" s="319"/>
      <c r="AJ57" s="319"/>
      <c r="AK57" s="319"/>
      <c r="AL57" s="319"/>
      <c r="AM57" s="319"/>
      <c r="AN57" s="318">
        <f t="shared" si="0"/>
        <v>0</v>
      </c>
      <c r="AO57" s="319"/>
      <c r="AP57" s="319"/>
      <c r="AQ57" s="87" t="s">
        <v>82</v>
      </c>
      <c r="AR57" s="49"/>
      <c r="AS57" s="88">
        <v>0</v>
      </c>
      <c r="AT57" s="89">
        <f t="shared" si="1"/>
        <v>0</v>
      </c>
      <c r="AU57" s="90">
        <f>'E.2. 1.1 - Demolice, bour...'!P98</f>
        <v>0</v>
      </c>
      <c r="AV57" s="89">
        <f>'E.2. 1.1 - Demolice, bour...'!J35</f>
        <v>0</v>
      </c>
      <c r="AW57" s="89">
        <f>'E.2. 1.1 - Demolice, bour...'!J36</f>
        <v>0</v>
      </c>
      <c r="AX57" s="89">
        <f>'E.2. 1.1 - Demolice, bour...'!J37</f>
        <v>0</v>
      </c>
      <c r="AY57" s="89">
        <f>'E.2. 1.1 - Demolice, bour...'!J38</f>
        <v>0</v>
      </c>
      <c r="AZ57" s="89">
        <f>'E.2. 1.1 - Demolice, bour...'!F35</f>
        <v>0</v>
      </c>
      <c r="BA57" s="89">
        <f>'E.2. 1.1 - Demolice, bour...'!F36</f>
        <v>0</v>
      </c>
      <c r="BB57" s="89">
        <f>'E.2. 1.1 - Demolice, bour...'!F37</f>
        <v>0</v>
      </c>
      <c r="BC57" s="89">
        <f>'E.2. 1.1 - Demolice, bour...'!F38</f>
        <v>0</v>
      </c>
      <c r="BD57" s="91">
        <f>'E.2. 1.1 - Demolice, bour...'!F39</f>
        <v>0</v>
      </c>
      <c r="BT57" s="27" t="s">
        <v>78</v>
      </c>
      <c r="BV57" s="27" t="s">
        <v>71</v>
      </c>
      <c r="BW57" s="27" t="s">
        <v>86</v>
      </c>
      <c r="BX57" s="27" t="s">
        <v>77</v>
      </c>
      <c r="CL57" s="27" t="s">
        <v>3</v>
      </c>
    </row>
    <row r="58" spans="1:90" s="4" customFormat="1" ht="16.5" customHeight="1">
      <c r="A58" s="86" t="s">
        <v>79</v>
      </c>
      <c r="B58" s="49"/>
      <c r="C58" s="10"/>
      <c r="D58" s="10"/>
      <c r="E58" s="320" t="s">
        <v>87</v>
      </c>
      <c r="F58" s="320"/>
      <c r="G58" s="320"/>
      <c r="H58" s="320"/>
      <c r="I58" s="320"/>
      <c r="J58" s="10"/>
      <c r="K58" s="320" t="s">
        <v>88</v>
      </c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18">
        <f>'E.2. 9 - Informační systé...'!J32</f>
        <v>0</v>
      </c>
      <c r="AH58" s="319"/>
      <c r="AI58" s="319"/>
      <c r="AJ58" s="319"/>
      <c r="AK58" s="319"/>
      <c r="AL58" s="319"/>
      <c r="AM58" s="319"/>
      <c r="AN58" s="318">
        <f t="shared" si="0"/>
        <v>0</v>
      </c>
      <c r="AO58" s="319"/>
      <c r="AP58" s="319"/>
      <c r="AQ58" s="87" t="s">
        <v>82</v>
      </c>
      <c r="AR58" s="49"/>
      <c r="AS58" s="88">
        <v>0</v>
      </c>
      <c r="AT58" s="89">
        <f t="shared" si="1"/>
        <v>0</v>
      </c>
      <c r="AU58" s="90">
        <f>'E.2. 9 - Informační systé...'!P86</f>
        <v>0</v>
      </c>
      <c r="AV58" s="89">
        <f>'E.2. 9 - Informační systé...'!J35</f>
        <v>0</v>
      </c>
      <c r="AW58" s="89">
        <f>'E.2. 9 - Informační systé...'!J36</f>
        <v>0</v>
      </c>
      <c r="AX58" s="89">
        <f>'E.2. 9 - Informační systé...'!J37</f>
        <v>0</v>
      </c>
      <c r="AY58" s="89">
        <f>'E.2. 9 - Informační systé...'!J38</f>
        <v>0</v>
      </c>
      <c r="AZ58" s="89">
        <f>'E.2. 9 - Informační systé...'!F35</f>
        <v>0</v>
      </c>
      <c r="BA58" s="89">
        <f>'E.2. 9 - Informační systé...'!F36</f>
        <v>0</v>
      </c>
      <c r="BB58" s="89">
        <f>'E.2. 9 - Informační systé...'!F37</f>
        <v>0</v>
      </c>
      <c r="BC58" s="89">
        <f>'E.2. 9 - Informační systé...'!F38</f>
        <v>0</v>
      </c>
      <c r="BD58" s="91">
        <f>'E.2. 9 - Informační systé...'!F39</f>
        <v>0</v>
      </c>
      <c r="BT58" s="27" t="s">
        <v>78</v>
      </c>
      <c r="BV58" s="27" t="s">
        <v>71</v>
      </c>
      <c r="BW58" s="27" t="s">
        <v>89</v>
      </c>
      <c r="BX58" s="27" t="s">
        <v>77</v>
      </c>
      <c r="CL58" s="27" t="s">
        <v>3</v>
      </c>
    </row>
    <row r="59" spans="1:90" s="4" customFormat="1" ht="23.25" customHeight="1">
      <c r="A59" s="86" t="s">
        <v>79</v>
      </c>
      <c r="B59" s="49"/>
      <c r="C59" s="10"/>
      <c r="D59" s="10"/>
      <c r="E59" s="320" t="s">
        <v>90</v>
      </c>
      <c r="F59" s="320"/>
      <c r="G59" s="320"/>
      <c r="H59" s="320"/>
      <c r="I59" s="320"/>
      <c r="J59" s="10"/>
      <c r="K59" s="320" t="s">
        <v>91</v>
      </c>
      <c r="L59" s="320"/>
      <c r="M59" s="320"/>
      <c r="N59" s="320"/>
      <c r="O59" s="320"/>
      <c r="P59" s="320"/>
      <c r="Q59" s="320"/>
      <c r="R59" s="320"/>
      <c r="S59" s="320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18">
        <f>'E.2.10 - Umělé osvětlení ...'!J32</f>
        <v>0</v>
      </c>
      <c r="AH59" s="319"/>
      <c r="AI59" s="319"/>
      <c r="AJ59" s="319"/>
      <c r="AK59" s="319"/>
      <c r="AL59" s="319"/>
      <c r="AM59" s="319"/>
      <c r="AN59" s="318">
        <f t="shared" si="0"/>
        <v>0</v>
      </c>
      <c r="AO59" s="319"/>
      <c r="AP59" s="319"/>
      <c r="AQ59" s="87" t="s">
        <v>82</v>
      </c>
      <c r="AR59" s="49"/>
      <c r="AS59" s="88">
        <v>0</v>
      </c>
      <c r="AT59" s="89">
        <f t="shared" si="1"/>
        <v>0</v>
      </c>
      <c r="AU59" s="90">
        <f>'E.2.10 - Umělé osvětlení ...'!P91</f>
        <v>0</v>
      </c>
      <c r="AV59" s="89">
        <f>'E.2.10 - Umělé osvětlení ...'!J35</f>
        <v>0</v>
      </c>
      <c r="AW59" s="89">
        <f>'E.2.10 - Umělé osvětlení ...'!J36</f>
        <v>0</v>
      </c>
      <c r="AX59" s="89">
        <f>'E.2.10 - Umělé osvětlení ...'!J37</f>
        <v>0</v>
      </c>
      <c r="AY59" s="89">
        <f>'E.2.10 - Umělé osvětlení ...'!J38</f>
        <v>0</v>
      </c>
      <c r="AZ59" s="89">
        <f>'E.2.10 - Umělé osvětlení ...'!F35</f>
        <v>0</v>
      </c>
      <c r="BA59" s="89">
        <f>'E.2.10 - Umělé osvětlení ...'!F36</f>
        <v>0</v>
      </c>
      <c r="BB59" s="89">
        <f>'E.2.10 - Umělé osvětlení ...'!F37</f>
        <v>0</v>
      </c>
      <c r="BC59" s="89">
        <f>'E.2.10 - Umělé osvětlení ...'!F38</f>
        <v>0</v>
      </c>
      <c r="BD59" s="91">
        <f>'E.2.10 - Umělé osvětlení ...'!F39</f>
        <v>0</v>
      </c>
      <c r="BT59" s="27" t="s">
        <v>78</v>
      </c>
      <c r="BV59" s="27" t="s">
        <v>71</v>
      </c>
      <c r="BW59" s="27" t="s">
        <v>92</v>
      </c>
      <c r="BX59" s="27" t="s">
        <v>77</v>
      </c>
      <c r="CL59" s="27" t="s">
        <v>3</v>
      </c>
    </row>
    <row r="60" spans="1:90" s="4" customFormat="1" ht="16.5" customHeight="1">
      <c r="A60" s="86" t="s">
        <v>79</v>
      </c>
      <c r="B60" s="49"/>
      <c r="C60" s="10"/>
      <c r="D60" s="10"/>
      <c r="E60" s="320" t="s">
        <v>93</v>
      </c>
      <c r="F60" s="320"/>
      <c r="G60" s="320"/>
      <c r="H60" s="320"/>
      <c r="I60" s="320"/>
      <c r="J60" s="10"/>
      <c r="K60" s="320" t="s">
        <v>94</v>
      </c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18">
        <f>'E.2.13 - Vybavení budov'!J32</f>
        <v>0</v>
      </c>
      <c r="AH60" s="319"/>
      <c r="AI60" s="319"/>
      <c r="AJ60" s="319"/>
      <c r="AK60" s="319"/>
      <c r="AL60" s="319"/>
      <c r="AM60" s="319"/>
      <c r="AN60" s="318">
        <f t="shared" si="0"/>
        <v>0</v>
      </c>
      <c r="AO60" s="319"/>
      <c r="AP60" s="319"/>
      <c r="AQ60" s="87" t="s">
        <v>82</v>
      </c>
      <c r="AR60" s="49"/>
      <c r="AS60" s="88">
        <v>0</v>
      </c>
      <c r="AT60" s="89">
        <f t="shared" si="1"/>
        <v>0</v>
      </c>
      <c r="AU60" s="90">
        <f>'E.2.13 - Vybavení budov'!P86</f>
        <v>0</v>
      </c>
      <c r="AV60" s="89">
        <f>'E.2.13 - Vybavení budov'!J35</f>
        <v>0</v>
      </c>
      <c r="AW60" s="89">
        <f>'E.2.13 - Vybavení budov'!J36</f>
        <v>0</v>
      </c>
      <c r="AX60" s="89">
        <f>'E.2.13 - Vybavení budov'!J37</f>
        <v>0</v>
      </c>
      <c r="AY60" s="89">
        <f>'E.2.13 - Vybavení budov'!J38</f>
        <v>0</v>
      </c>
      <c r="AZ60" s="89">
        <f>'E.2.13 - Vybavení budov'!F35</f>
        <v>0</v>
      </c>
      <c r="BA60" s="89">
        <f>'E.2.13 - Vybavení budov'!F36</f>
        <v>0</v>
      </c>
      <c r="BB60" s="89">
        <f>'E.2.13 - Vybavení budov'!F37</f>
        <v>0</v>
      </c>
      <c r="BC60" s="89">
        <f>'E.2.13 - Vybavení budov'!F38</f>
        <v>0</v>
      </c>
      <c r="BD60" s="91">
        <f>'E.2.13 - Vybavení budov'!F39</f>
        <v>0</v>
      </c>
      <c r="BT60" s="27" t="s">
        <v>78</v>
      </c>
      <c r="BV60" s="27" t="s">
        <v>71</v>
      </c>
      <c r="BW60" s="27" t="s">
        <v>95</v>
      </c>
      <c r="BX60" s="27" t="s">
        <v>77</v>
      </c>
      <c r="CL60" s="27" t="s">
        <v>3</v>
      </c>
    </row>
    <row r="61" spans="1:91" s="7" customFormat="1" ht="16.5" customHeight="1">
      <c r="A61" s="86" t="s">
        <v>79</v>
      </c>
      <c r="B61" s="77"/>
      <c r="C61" s="78"/>
      <c r="D61" s="317" t="s">
        <v>96</v>
      </c>
      <c r="E61" s="317"/>
      <c r="F61" s="317"/>
      <c r="G61" s="317"/>
      <c r="H61" s="317"/>
      <c r="I61" s="79"/>
      <c r="J61" s="317" t="s">
        <v>97</v>
      </c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16">
        <f>'SO 02 - Deštová kanalizace'!J30</f>
        <v>0</v>
      </c>
      <c r="AH61" s="315"/>
      <c r="AI61" s="315"/>
      <c r="AJ61" s="315"/>
      <c r="AK61" s="315"/>
      <c r="AL61" s="315"/>
      <c r="AM61" s="315"/>
      <c r="AN61" s="316">
        <f t="shared" si="0"/>
        <v>0</v>
      </c>
      <c r="AO61" s="315"/>
      <c r="AP61" s="315"/>
      <c r="AQ61" s="80" t="s">
        <v>98</v>
      </c>
      <c r="AR61" s="77"/>
      <c r="AS61" s="81">
        <v>0</v>
      </c>
      <c r="AT61" s="82">
        <f t="shared" si="1"/>
        <v>0</v>
      </c>
      <c r="AU61" s="83">
        <f>'SO 02 - Deštová kanalizace'!P98</f>
        <v>0</v>
      </c>
      <c r="AV61" s="82">
        <f>'SO 02 - Deštová kanalizace'!J33</f>
        <v>0</v>
      </c>
      <c r="AW61" s="82">
        <f>'SO 02 - Deštová kanalizace'!J34</f>
        <v>0</v>
      </c>
      <c r="AX61" s="82">
        <f>'SO 02 - Deštová kanalizace'!J35</f>
        <v>0</v>
      </c>
      <c r="AY61" s="82">
        <f>'SO 02 - Deštová kanalizace'!J36</f>
        <v>0</v>
      </c>
      <c r="AZ61" s="82">
        <f>'SO 02 - Deštová kanalizace'!F33</f>
        <v>0</v>
      </c>
      <c r="BA61" s="82">
        <f>'SO 02 - Deštová kanalizace'!F34</f>
        <v>0</v>
      </c>
      <c r="BB61" s="82">
        <f>'SO 02 - Deštová kanalizace'!F35</f>
        <v>0</v>
      </c>
      <c r="BC61" s="82">
        <f>'SO 02 - Deštová kanalizace'!F36</f>
        <v>0</v>
      </c>
      <c r="BD61" s="84">
        <f>'SO 02 - Deštová kanalizace'!F37</f>
        <v>0</v>
      </c>
      <c r="BT61" s="85" t="s">
        <v>76</v>
      </c>
      <c r="BV61" s="85" t="s">
        <v>71</v>
      </c>
      <c r="BW61" s="85" t="s">
        <v>99</v>
      </c>
      <c r="BX61" s="85" t="s">
        <v>5</v>
      </c>
      <c r="CL61" s="85" t="s">
        <v>3</v>
      </c>
      <c r="CM61" s="85" t="s">
        <v>78</v>
      </c>
    </row>
    <row r="62" spans="1:91" s="7" customFormat="1" ht="16.5" customHeight="1">
      <c r="A62" s="86" t="s">
        <v>79</v>
      </c>
      <c r="B62" s="77"/>
      <c r="C62" s="78"/>
      <c r="D62" s="317" t="s">
        <v>100</v>
      </c>
      <c r="E62" s="317"/>
      <c r="F62" s="317"/>
      <c r="G62" s="317"/>
      <c r="H62" s="317"/>
      <c r="I62" s="79"/>
      <c r="J62" s="317" t="s">
        <v>101</v>
      </c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  <c r="X62" s="317"/>
      <c r="Y62" s="317"/>
      <c r="Z62" s="317"/>
      <c r="AA62" s="317"/>
      <c r="AB62" s="317"/>
      <c r="AC62" s="317"/>
      <c r="AD62" s="317"/>
      <c r="AE62" s="317"/>
      <c r="AF62" s="317"/>
      <c r="AG62" s="316">
        <f>'SO 03 - Zpevněné plochy'!J30</f>
        <v>0</v>
      </c>
      <c r="AH62" s="315"/>
      <c r="AI62" s="315"/>
      <c r="AJ62" s="315"/>
      <c r="AK62" s="315"/>
      <c r="AL62" s="315"/>
      <c r="AM62" s="315"/>
      <c r="AN62" s="316">
        <f t="shared" si="0"/>
        <v>0</v>
      </c>
      <c r="AO62" s="315"/>
      <c r="AP62" s="315"/>
      <c r="AQ62" s="80" t="s">
        <v>98</v>
      </c>
      <c r="AR62" s="77"/>
      <c r="AS62" s="81">
        <v>0</v>
      </c>
      <c r="AT62" s="82">
        <f t="shared" si="1"/>
        <v>0</v>
      </c>
      <c r="AU62" s="83">
        <f>'SO 03 - Zpevněné plochy'!P95</f>
        <v>0</v>
      </c>
      <c r="AV62" s="82">
        <f>'SO 03 - Zpevněné plochy'!J33</f>
        <v>0</v>
      </c>
      <c r="AW62" s="82">
        <f>'SO 03 - Zpevněné plochy'!J34</f>
        <v>0</v>
      </c>
      <c r="AX62" s="82">
        <f>'SO 03 - Zpevněné plochy'!J35</f>
        <v>0</v>
      </c>
      <c r="AY62" s="82">
        <f>'SO 03 - Zpevněné plochy'!J36</f>
        <v>0</v>
      </c>
      <c r="AZ62" s="82">
        <f>'SO 03 - Zpevněné plochy'!F33</f>
        <v>0</v>
      </c>
      <c r="BA62" s="82">
        <f>'SO 03 - Zpevněné plochy'!F34</f>
        <v>0</v>
      </c>
      <c r="BB62" s="82">
        <f>'SO 03 - Zpevněné plochy'!F35</f>
        <v>0</v>
      </c>
      <c r="BC62" s="82">
        <f>'SO 03 - Zpevněné plochy'!F36</f>
        <v>0</v>
      </c>
      <c r="BD62" s="84">
        <f>'SO 03 - Zpevněné plochy'!F37</f>
        <v>0</v>
      </c>
      <c r="BT62" s="85" t="s">
        <v>76</v>
      </c>
      <c r="BV62" s="85" t="s">
        <v>71</v>
      </c>
      <c r="BW62" s="85" t="s">
        <v>102</v>
      </c>
      <c r="BX62" s="85" t="s">
        <v>5</v>
      </c>
      <c r="CL62" s="85" t="s">
        <v>3</v>
      </c>
      <c r="CM62" s="85" t="s">
        <v>78</v>
      </c>
    </row>
    <row r="63" spans="1:91" s="7" customFormat="1" ht="16.5" customHeight="1">
      <c r="A63" s="86" t="s">
        <v>79</v>
      </c>
      <c r="B63" s="77"/>
      <c r="C63" s="78"/>
      <c r="D63" s="317" t="s">
        <v>103</v>
      </c>
      <c r="E63" s="317"/>
      <c r="F63" s="317"/>
      <c r="G63" s="317"/>
      <c r="H63" s="317"/>
      <c r="I63" s="79"/>
      <c r="J63" s="317" t="s">
        <v>104</v>
      </c>
      <c r="K63" s="317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6">
        <f>'VO - Všeobecný objekt'!J30</f>
        <v>0</v>
      </c>
      <c r="AH63" s="315"/>
      <c r="AI63" s="315"/>
      <c r="AJ63" s="315"/>
      <c r="AK63" s="315"/>
      <c r="AL63" s="315"/>
      <c r="AM63" s="315"/>
      <c r="AN63" s="316">
        <f t="shared" si="0"/>
        <v>0</v>
      </c>
      <c r="AO63" s="315"/>
      <c r="AP63" s="315"/>
      <c r="AQ63" s="80" t="s">
        <v>105</v>
      </c>
      <c r="AR63" s="77"/>
      <c r="AS63" s="92">
        <v>0</v>
      </c>
      <c r="AT63" s="93">
        <f t="shared" si="1"/>
        <v>0</v>
      </c>
      <c r="AU63" s="94">
        <f>'VO - Všeobecný objekt'!P81</f>
        <v>0</v>
      </c>
      <c r="AV63" s="93">
        <f>'VO - Všeobecný objekt'!J33</f>
        <v>0</v>
      </c>
      <c r="AW63" s="93">
        <f>'VO - Všeobecný objekt'!J34</f>
        <v>0</v>
      </c>
      <c r="AX63" s="93">
        <f>'VO - Všeobecný objekt'!J35</f>
        <v>0</v>
      </c>
      <c r="AY63" s="93">
        <f>'VO - Všeobecný objekt'!J36</f>
        <v>0</v>
      </c>
      <c r="AZ63" s="93">
        <f>'VO - Všeobecný objekt'!F33</f>
        <v>0</v>
      </c>
      <c r="BA63" s="93">
        <f>'VO - Všeobecný objekt'!F34</f>
        <v>0</v>
      </c>
      <c r="BB63" s="93">
        <f>'VO - Všeobecný objekt'!F35</f>
        <v>0</v>
      </c>
      <c r="BC63" s="93">
        <f>'VO - Všeobecný objekt'!F36</f>
        <v>0</v>
      </c>
      <c r="BD63" s="95">
        <f>'VO - Všeobecný objekt'!F37</f>
        <v>0</v>
      </c>
      <c r="BT63" s="85" t="s">
        <v>76</v>
      </c>
      <c r="BV63" s="85" t="s">
        <v>71</v>
      </c>
      <c r="BW63" s="85" t="s">
        <v>106</v>
      </c>
      <c r="BX63" s="85" t="s">
        <v>5</v>
      </c>
      <c r="CL63" s="85" t="s">
        <v>3</v>
      </c>
      <c r="CM63" s="85" t="s">
        <v>78</v>
      </c>
    </row>
    <row r="64" spans="1:57" s="2" customFormat="1" ht="30" customHeight="1">
      <c r="A64" s="34"/>
      <c r="B64" s="35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5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</row>
    <row r="65" spans="1:57" s="2" customFormat="1" ht="6.95" customHeight="1">
      <c r="A65" s="34"/>
      <c r="B65" s="45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35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</row>
  </sheetData>
  <mergeCells count="74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N60:AP60"/>
    <mergeCell ref="AG60:AM60"/>
    <mergeCell ref="E60:I60"/>
    <mergeCell ref="K60:AF60"/>
    <mergeCell ref="AN61:AP61"/>
    <mergeCell ref="AG61:AM61"/>
    <mergeCell ref="D61:H61"/>
    <mergeCell ref="J61:AF61"/>
    <mergeCell ref="AG58:AM58"/>
    <mergeCell ref="AN58:AP58"/>
    <mergeCell ref="E58:I58"/>
    <mergeCell ref="K58:AF58"/>
    <mergeCell ref="AN59:AP59"/>
    <mergeCell ref="AG59:AM59"/>
    <mergeCell ref="E59:I59"/>
    <mergeCell ref="K59:AF59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G54:AM54"/>
    <mergeCell ref="AN54:AP54"/>
    <mergeCell ref="L45:AO45"/>
    <mergeCell ref="AM47:AN47"/>
    <mergeCell ref="AS49:AT51"/>
    <mergeCell ref="AM49:AP49"/>
    <mergeCell ref="AM50:AP50"/>
  </mergeCells>
  <hyperlinks>
    <hyperlink ref="A56" location="'E.2. 1 - Stavební část'!C2" display="/"/>
    <hyperlink ref="A57" location="'E.2. 1.1 - Demolice, bour...'!C2" display="/"/>
    <hyperlink ref="A58" location="'E.2. 9 - Informační systé...'!C2" display="/"/>
    <hyperlink ref="A59" location="'E.2.10 - Umělé osvětlení ...'!C2" display="/"/>
    <hyperlink ref="A60" location="'E.2.13 - Vybavení budov'!C2" display="/"/>
    <hyperlink ref="A61" location="'SO 02 - Deštová kanalizace'!C2" display="/"/>
    <hyperlink ref="A62" location="'SO 03 - Zpevněné plochy'!C2" display="/"/>
    <hyperlink ref="A63" location="'VO - Všeobecný objekt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0" customWidth="1"/>
    <col min="2" max="2" width="1.7109375" style="220" customWidth="1"/>
    <col min="3" max="4" width="5.00390625" style="220" customWidth="1"/>
    <col min="5" max="5" width="11.7109375" style="220" customWidth="1"/>
    <col min="6" max="6" width="9.140625" style="220" customWidth="1"/>
    <col min="7" max="7" width="5.00390625" style="220" customWidth="1"/>
    <col min="8" max="8" width="77.8515625" style="220" customWidth="1"/>
    <col min="9" max="10" width="20.00390625" style="220" customWidth="1"/>
    <col min="11" max="11" width="1.7109375" style="220" customWidth="1"/>
  </cols>
  <sheetData>
    <row r="1" s="1" customFormat="1" ht="37.5" customHeight="1"/>
    <row r="2" spans="2:11" s="1" customFormat="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7" customFormat="1" ht="45" customHeight="1">
      <c r="B3" s="224"/>
      <c r="C3" s="348" t="s">
        <v>1929</v>
      </c>
      <c r="D3" s="348"/>
      <c r="E3" s="348"/>
      <c r="F3" s="348"/>
      <c r="G3" s="348"/>
      <c r="H3" s="348"/>
      <c r="I3" s="348"/>
      <c r="J3" s="348"/>
      <c r="K3" s="225"/>
    </row>
    <row r="4" spans="2:11" s="1" customFormat="1" ht="25.5" customHeight="1">
      <c r="B4" s="226"/>
      <c r="C4" s="353" t="s">
        <v>1930</v>
      </c>
      <c r="D4" s="353"/>
      <c r="E4" s="353"/>
      <c r="F4" s="353"/>
      <c r="G4" s="353"/>
      <c r="H4" s="353"/>
      <c r="I4" s="353"/>
      <c r="J4" s="353"/>
      <c r="K4" s="227"/>
    </row>
    <row r="5" spans="2:11" s="1" customFormat="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s="1" customFormat="1" ht="15" customHeight="1">
      <c r="B6" s="226"/>
      <c r="C6" s="352" t="s">
        <v>1931</v>
      </c>
      <c r="D6" s="352"/>
      <c r="E6" s="352"/>
      <c r="F6" s="352"/>
      <c r="G6" s="352"/>
      <c r="H6" s="352"/>
      <c r="I6" s="352"/>
      <c r="J6" s="352"/>
      <c r="K6" s="227"/>
    </row>
    <row r="7" spans="2:11" s="1" customFormat="1" ht="15" customHeight="1">
      <c r="B7" s="230"/>
      <c r="C7" s="352" t="s">
        <v>1932</v>
      </c>
      <c r="D7" s="352"/>
      <c r="E7" s="352"/>
      <c r="F7" s="352"/>
      <c r="G7" s="352"/>
      <c r="H7" s="352"/>
      <c r="I7" s="352"/>
      <c r="J7" s="352"/>
      <c r="K7" s="227"/>
    </row>
    <row r="8" spans="2:11" s="1" customFormat="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s="1" customFormat="1" ht="15" customHeight="1">
      <c r="B9" s="230"/>
      <c r="C9" s="352" t="s">
        <v>1933</v>
      </c>
      <c r="D9" s="352"/>
      <c r="E9" s="352"/>
      <c r="F9" s="352"/>
      <c r="G9" s="352"/>
      <c r="H9" s="352"/>
      <c r="I9" s="352"/>
      <c r="J9" s="352"/>
      <c r="K9" s="227"/>
    </row>
    <row r="10" spans="2:11" s="1" customFormat="1" ht="15" customHeight="1">
      <c r="B10" s="230"/>
      <c r="C10" s="229"/>
      <c r="D10" s="352" t="s">
        <v>1934</v>
      </c>
      <c r="E10" s="352"/>
      <c r="F10" s="352"/>
      <c r="G10" s="352"/>
      <c r="H10" s="352"/>
      <c r="I10" s="352"/>
      <c r="J10" s="352"/>
      <c r="K10" s="227"/>
    </row>
    <row r="11" spans="2:11" s="1" customFormat="1" ht="15" customHeight="1">
      <c r="B11" s="230"/>
      <c r="C11" s="231"/>
      <c r="D11" s="352" t="s">
        <v>1935</v>
      </c>
      <c r="E11" s="352"/>
      <c r="F11" s="352"/>
      <c r="G11" s="352"/>
      <c r="H11" s="352"/>
      <c r="I11" s="352"/>
      <c r="J11" s="352"/>
      <c r="K11" s="227"/>
    </row>
    <row r="12" spans="2:11" s="1" customFormat="1" ht="15" customHeight="1">
      <c r="B12" s="230"/>
      <c r="C12" s="231"/>
      <c r="D12" s="229"/>
      <c r="E12" s="229"/>
      <c r="F12" s="229"/>
      <c r="G12" s="229"/>
      <c r="H12" s="229"/>
      <c r="I12" s="229"/>
      <c r="J12" s="229"/>
      <c r="K12" s="227"/>
    </row>
    <row r="13" spans="2:11" s="1" customFormat="1" ht="15" customHeight="1">
      <c r="B13" s="230"/>
      <c r="C13" s="231"/>
      <c r="D13" s="232" t="s">
        <v>1936</v>
      </c>
      <c r="E13" s="229"/>
      <c r="F13" s="229"/>
      <c r="G13" s="229"/>
      <c r="H13" s="229"/>
      <c r="I13" s="229"/>
      <c r="J13" s="229"/>
      <c r="K13" s="227"/>
    </row>
    <row r="14" spans="2:11" s="1" customFormat="1" ht="12.75" customHeight="1">
      <c r="B14" s="230"/>
      <c r="C14" s="231"/>
      <c r="D14" s="231"/>
      <c r="E14" s="231"/>
      <c r="F14" s="231"/>
      <c r="G14" s="231"/>
      <c r="H14" s="231"/>
      <c r="I14" s="231"/>
      <c r="J14" s="231"/>
      <c r="K14" s="227"/>
    </row>
    <row r="15" spans="2:11" s="1" customFormat="1" ht="15" customHeight="1">
      <c r="B15" s="230"/>
      <c r="C15" s="231"/>
      <c r="D15" s="352" t="s">
        <v>1937</v>
      </c>
      <c r="E15" s="352"/>
      <c r="F15" s="352"/>
      <c r="G15" s="352"/>
      <c r="H15" s="352"/>
      <c r="I15" s="352"/>
      <c r="J15" s="352"/>
      <c r="K15" s="227"/>
    </row>
    <row r="16" spans="2:11" s="1" customFormat="1" ht="15" customHeight="1">
      <c r="B16" s="230"/>
      <c r="C16" s="231"/>
      <c r="D16" s="352" t="s">
        <v>1938</v>
      </c>
      <c r="E16" s="352"/>
      <c r="F16" s="352"/>
      <c r="G16" s="352"/>
      <c r="H16" s="352"/>
      <c r="I16" s="352"/>
      <c r="J16" s="352"/>
      <c r="K16" s="227"/>
    </row>
    <row r="17" spans="2:11" s="1" customFormat="1" ht="15" customHeight="1">
      <c r="B17" s="230"/>
      <c r="C17" s="231"/>
      <c r="D17" s="352" t="s">
        <v>1939</v>
      </c>
      <c r="E17" s="352"/>
      <c r="F17" s="352"/>
      <c r="G17" s="352"/>
      <c r="H17" s="352"/>
      <c r="I17" s="352"/>
      <c r="J17" s="352"/>
      <c r="K17" s="227"/>
    </row>
    <row r="18" spans="2:11" s="1" customFormat="1" ht="15" customHeight="1">
      <c r="B18" s="230"/>
      <c r="C18" s="231"/>
      <c r="D18" s="231"/>
      <c r="E18" s="233" t="s">
        <v>75</v>
      </c>
      <c r="F18" s="352" t="s">
        <v>1940</v>
      </c>
      <c r="G18" s="352"/>
      <c r="H18" s="352"/>
      <c r="I18" s="352"/>
      <c r="J18" s="352"/>
      <c r="K18" s="227"/>
    </row>
    <row r="19" spans="2:11" s="1" customFormat="1" ht="15" customHeight="1">
      <c r="B19" s="230"/>
      <c r="C19" s="231"/>
      <c r="D19" s="231"/>
      <c r="E19" s="233" t="s">
        <v>98</v>
      </c>
      <c r="F19" s="352" t="s">
        <v>1941</v>
      </c>
      <c r="G19" s="352"/>
      <c r="H19" s="352"/>
      <c r="I19" s="352"/>
      <c r="J19" s="352"/>
      <c r="K19" s="227"/>
    </row>
    <row r="20" spans="2:11" s="1" customFormat="1" ht="15" customHeight="1">
      <c r="B20" s="230"/>
      <c r="C20" s="231"/>
      <c r="D20" s="231"/>
      <c r="E20" s="233" t="s">
        <v>1942</v>
      </c>
      <c r="F20" s="352" t="s">
        <v>1943</v>
      </c>
      <c r="G20" s="352"/>
      <c r="H20" s="352"/>
      <c r="I20" s="352"/>
      <c r="J20" s="352"/>
      <c r="K20" s="227"/>
    </row>
    <row r="21" spans="2:11" s="1" customFormat="1" ht="15" customHeight="1">
      <c r="B21" s="230"/>
      <c r="C21" s="231"/>
      <c r="D21" s="231"/>
      <c r="E21" s="233" t="s">
        <v>105</v>
      </c>
      <c r="F21" s="352" t="s">
        <v>1944</v>
      </c>
      <c r="G21" s="352"/>
      <c r="H21" s="352"/>
      <c r="I21" s="352"/>
      <c r="J21" s="352"/>
      <c r="K21" s="227"/>
    </row>
    <row r="22" spans="2:11" s="1" customFormat="1" ht="15" customHeight="1">
      <c r="B22" s="230"/>
      <c r="C22" s="231"/>
      <c r="D22" s="231"/>
      <c r="E22" s="233" t="s">
        <v>1011</v>
      </c>
      <c r="F22" s="352" t="s">
        <v>1264</v>
      </c>
      <c r="G22" s="352"/>
      <c r="H22" s="352"/>
      <c r="I22" s="352"/>
      <c r="J22" s="352"/>
      <c r="K22" s="227"/>
    </row>
    <row r="23" spans="2:11" s="1" customFormat="1" ht="15" customHeight="1">
      <c r="B23" s="230"/>
      <c r="C23" s="231"/>
      <c r="D23" s="231"/>
      <c r="E23" s="233" t="s">
        <v>82</v>
      </c>
      <c r="F23" s="352" t="s">
        <v>1945</v>
      </c>
      <c r="G23" s="352"/>
      <c r="H23" s="352"/>
      <c r="I23" s="352"/>
      <c r="J23" s="352"/>
      <c r="K23" s="227"/>
    </row>
    <row r="24" spans="2:11" s="1" customFormat="1" ht="12.75" customHeight="1">
      <c r="B24" s="230"/>
      <c r="C24" s="231"/>
      <c r="D24" s="231"/>
      <c r="E24" s="231"/>
      <c r="F24" s="231"/>
      <c r="G24" s="231"/>
      <c r="H24" s="231"/>
      <c r="I24" s="231"/>
      <c r="J24" s="231"/>
      <c r="K24" s="227"/>
    </row>
    <row r="25" spans="2:11" s="1" customFormat="1" ht="15" customHeight="1">
      <c r="B25" s="230"/>
      <c r="C25" s="352" t="s">
        <v>1946</v>
      </c>
      <c r="D25" s="352"/>
      <c r="E25" s="352"/>
      <c r="F25" s="352"/>
      <c r="G25" s="352"/>
      <c r="H25" s="352"/>
      <c r="I25" s="352"/>
      <c r="J25" s="352"/>
      <c r="K25" s="227"/>
    </row>
    <row r="26" spans="2:11" s="1" customFormat="1" ht="15" customHeight="1">
      <c r="B26" s="230"/>
      <c r="C26" s="352" t="s">
        <v>1947</v>
      </c>
      <c r="D26" s="352"/>
      <c r="E26" s="352"/>
      <c r="F26" s="352"/>
      <c r="G26" s="352"/>
      <c r="H26" s="352"/>
      <c r="I26" s="352"/>
      <c r="J26" s="352"/>
      <c r="K26" s="227"/>
    </row>
    <row r="27" spans="2:11" s="1" customFormat="1" ht="15" customHeight="1">
      <c r="B27" s="230"/>
      <c r="C27" s="229"/>
      <c r="D27" s="352" t="s">
        <v>1948</v>
      </c>
      <c r="E27" s="352"/>
      <c r="F27" s="352"/>
      <c r="G27" s="352"/>
      <c r="H27" s="352"/>
      <c r="I27" s="352"/>
      <c r="J27" s="352"/>
      <c r="K27" s="227"/>
    </row>
    <row r="28" spans="2:11" s="1" customFormat="1" ht="15" customHeight="1">
      <c r="B28" s="230"/>
      <c r="C28" s="231"/>
      <c r="D28" s="352" t="s">
        <v>1949</v>
      </c>
      <c r="E28" s="352"/>
      <c r="F28" s="352"/>
      <c r="G28" s="352"/>
      <c r="H28" s="352"/>
      <c r="I28" s="352"/>
      <c r="J28" s="352"/>
      <c r="K28" s="227"/>
    </row>
    <row r="29" spans="2:11" s="1" customFormat="1" ht="12.75" customHeight="1">
      <c r="B29" s="230"/>
      <c r="C29" s="231"/>
      <c r="D29" s="231"/>
      <c r="E29" s="231"/>
      <c r="F29" s="231"/>
      <c r="G29" s="231"/>
      <c r="H29" s="231"/>
      <c r="I29" s="231"/>
      <c r="J29" s="231"/>
      <c r="K29" s="227"/>
    </row>
    <row r="30" spans="2:11" s="1" customFormat="1" ht="15" customHeight="1">
      <c r="B30" s="230"/>
      <c r="C30" s="231"/>
      <c r="D30" s="352" t="s">
        <v>1950</v>
      </c>
      <c r="E30" s="352"/>
      <c r="F30" s="352"/>
      <c r="G30" s="352"/>
      <c r="H30" s="352"/>
      <c r="I30" s="352"/>
      <c r="J30" s="352"/>
      <c r="K30" s="227"/>
    </row>
    <row r="31" spans="2:11" s="1" customFormat="1" ht="15" customHeight="1">
      <c r="B31" s="230"/>
      <c r="C31" s="231"/>
      <c r="D31" s="352" t="s">
        <v>1951</v>
      </c>
      <c r="E31" s="352"/>
      <c r="F31" s="352"/>
      <c r="G31" s="352"/>
      <c r="H31" s="352"/>
      <c r="I31" s="352"/>
      <c r="J31" s="352"/>
      <c r="K31" s="227"/>
    </row>
    <row r="32" spans="2:11" s="1" customFormat="1" ht="12.75" customHeight="1">
      <c r="B32" s="230"/>
      <c r="C32" s="231"/>
      <c r="D32" s="231"/>
      <c r="E32" s="231"/>
      <c r="F32" s="231"/>
      <c r="G32" s="231"/>
      <c r="H32" s="231"/>
      <c r="I32" s="231"/>
      <c r="J32" s="231"/>
      <c r="K32" s="227"/>
    </row>
    <row r="33" spans="2:11" s="1" customFormat="1" ht="15" customHeight="1">
      <c r="B33" s="230"/>
      <c r="C33" s="231"/>
      <c r="D33" s="352" t="s">
        <v>1952</v>
      </c>
      <c r="E33" s="352"/>
      <c r="F33" s="352"/>
      <c r="G33" s="352"/>
      <c r="H33" s="352"/>
      <c r="I33" s="352"/>
      <c r="J33" s="352"/>
      <c r="K33" s="227"/>
    </row>
    <row r="34" spans="2:11" s="1" customFormat="1" ht="15" customHeight="1">
      <c r="B34" s="230"/>
      <c r="C34" s="231"/>
      <c r="D34" s="352" t="s">
        <v>1953</v>
      </c>
      <c r="E34" s="352"/>
      <c r="F34" s="352"/>
      <c r="G34" s="352"/>
      <c r="H34" s="352"/>
      <c r="I34" s="352"/>
      <c r="J34" s="352"/>
      <c r="K34" s="227"/>
    </row>
    <row r="35" spans="2:11" s="1" customFormat="1" ht="15" customHeight="1">
      <c r="B35" s="230"/>
      <c r="C35" s="231"/>
      <c r="D35" s="352" t="s">
        <v>1954</v>
      </c>
      <c r="E35" s="352"/>
      <c r="F35" s="352"/>
      <c r="G35" s="352"/>
      <c r="H35" s="352"/>
      <c r="I35" s="352"/>
      <c r="J35" s="352"/>
      <c r="K35" s="227"/>
    </row>
    <row r="36" spans="2:11" s="1" customFormat="1" ht="15" customHeight="1">
      <c r="B36" s="230"/>
      <c r="C36" s="231"/>
      <c r="D36" s="229"/>
      <c r="E36" s="232" t="s">
        <v>149</v>
      </c>
      <c r="F36" s="229"/>
      <c r="G36" s="352" t="s">
        <v>1955</v>
      </c>
      <c r="H36" s="352"/>
      <c r="I36" s="352"/>
      <c r="J36" s="352"/>
      <c r="K36" s="227"/>
    </row>
    <row r="37" spans="2:11" s="1" customFormat="1" ht="30.75" customHeight="1">
      <c r="B37" s="230"/>
      <c r="C37" s="231"/>
      <c r="D37" s="229"/>
      <c r="E37" s="232" t="s">
        <v>1956</v>
      </c>
      <c r="F37" s="229"/>
      <c r="G37" s="352" t="s">
        <v>1957</v>
      </c>
      <c r="H37" s="352"/>
      <c r="I37" s="352"/>
      <c r="J37" s="352"/>
      <c r="K37" s="227"/>
    </row>
    <row r="38" spans="2:11" s="1" customFormat="1" ht="15" customHeight="1">
      <c r="B38" s="230"/>
      <c r="C38" s="231"/>
      <c r="D38" s="229"/>
      <c r="E38" s="232" t="s">
        <v>50</v>
      </c>
      <c r="F38" s="229"/>
      <c r="G38" s="352" t="s">
        <v>1958</v>
      </c>
      <c r="H38" s="352"/>
      <c r="I38" s="352"/>
      <c r="J38" s="352"/>
      <c r="K38" s="227"/>
    </row>
    <row r="39" spans="2:11" s="1" customFormat="1" ht="15" customHeight="1">
      <c r="B39" s="230"/>
      <c r="C39" s="231"/>
      <c r="D39" s="229"/>
      <c r="E39" s="232" t="s">
        <v>51</v>
      </c>
      <c r="F39" s="229"/>
      <c r="G39" s="352" t="s">
        <v>1959</v>
      </c>
      <c r="H39" s="352"/>
      <c r="I39" s="352"/>
      <c r="J39" s="352"/>
      <c r="K39" s="227"/>
    </row>
    <row r="40" spans="2:11" s="1" customFormat="1" ht="15" customHeight="1">
      <c r="B40" s="230"/>
      <c r="C40" s="231"/>
      <c r="D40" s="229"/>
      <c r="E40" s="232" t="s">
        <v>150</v>
      </c>
      <c r="F40" s="229"/>
      <c r="G40" s="352" t="s">
        <v>1960</v>
      </c>
      <c r="H40" s="352"/>
      <c r="I40" s="352"/>
      <c r="J40" s="352"/>
      <c r="K40" s="227"/>
    </row>
    <row r="41" spans="2:11" s="1" customFormat="1" ht="15" customHeight="1">
      <c r="B41" s="230"/>
      <c r="C41" s="231"/>
      <c r="D41" s="229"/>
      <c r="E41" s="232" t="s">
        <v>151</v>
      </c>
      <c r="F41" s="229"/>
      <c r="G41" s="352" t="s">
        <v>1961</v>
      </c>
      <c r="H41" s="352"/>
      <c r="I41" s="352"/>
      <c r="J41" s="352"/>
      <c r="K41" s="227"/>
    </row>
    <row r="42" spans="2:11" s="1" customFormat="1" ht="15" customHeight="1">
      <c r="B42" s="230"/>
      <c r="C42" s="231"/>
      <c r="D42" s="229"/>
      <c r="E42" s="232" t="s">
        <v>1962</v>
      </c>
      <c r="F42" s="229"/>
      <c r="G42" s="352" t="s">
        <v>1963</v>
      </c>
      <c r="H42" s="352"/>
      <c r="I42" s="352"/>
      <c r="J42" s="352"/>
      <c r="K42" s="227"/>
    </row>
    <row r="43" spans="2:11" s="1" customFormat="1" ht="15" customHeight="1">
      <c r="B43" s="230"/>
      <c r="C43" s="231"/>
      <c r="D43" s="229"/>
      <c r="E43" s="232"/>
      <c r="F43" s="229"/>
      <c r="G43" s="352" t="s">
        <v>1964</v>
      </c>
      <c r="H43" s="352"/>
      <c r="I43" s="352"/>
      <c r="J43" s="352"/>
      <c r="K43" s="227"/>
    </row>
    <row r="44" spans="2:11" s="1" customFormat="1" ht="15" customHeight="1">
      <c r="B44" s="230"/>
      <c r="C44" s="231"/>
      <c r="D44" s="229"/>
      <c r="E44" s="232" t="s">
        <v>1965</v>
      </c>
      <c r="F44" s="229"/>
      <c r="G44" s="352" t="s">
        <v>1966</v>
      </c>
      <c r="H44" s="352"/>
      <c r="I44" s="352"/>
      <c r="J44" s="352"/>
      <c r="K44" s="227"/>
    </row>
    <row r="45" spans="2:11" s="1" customFormat="1" ht="15" customHeight="1">
      <c r="B45" s="230"/>
      <c r="C45" s="231"/>
      <c r="D45" s="229"/>
      <c r="E45" s="232" t="s">
        <v>153</v>
      </c>
      <c r="F45" s="229"/>
      <c r="G45" s="352" t="s">
        <v>1967</v>
      </c>
      <c r="H45" s="352"/>
      <c r="I45" s="352"/>
      <c r="J45" s="352"/>
      <c r="K45" s="227"/>
    </row>
    <row r="46" spans="2:11" s="1" customFormat="1" ht="12.75" customHeight="1">
      <c r="B46" s="230"/>
      <c r="C46" s="231"/>
      <c r="D46" s="229"/>
      <c r="E46" s="229"/>
      <c r="F46" s="229"/>
      <c r="G46" s="229"/>
      <c r="H46" s="229"/>
      <c r="I46" s="229"/>
      <c r="J46" s="229"/>
      <c r="K46" s="227"/>
    </row>
    <row r="47" spans="2:11" s="1" customFormat="1" ht="15" customHeight="1">
      <c r="B47" s="230"/>
      <c r="C47" s="231"/>
      <c r="D47" s="352" t="s">
        <v>1968</v>
      </c>
      <c r="E47" s="352"/>
      <c r="F47" s="352"/>
      <c r="G47" s="352"/>
      <c r="H47" s="352"/>
      <c r="I47" s="352"/>
      <c r="J47" s="352"/>
      <c r="K47" s="227"/>
    </row>
    <row r="48" spans="2:11" s="1" customFormat="1" ht="15" customHeight="1">
      <c r="B48" s="230"/>
      <c r="C48" s="231"/>
      <c r="D48" s="231"/>
      <c r="E48" s="352" t="s">
        <v>1969</v>
      </c>
      <c r="F48" s="352"/>
      <c r="G48" s="352"/>
      <c r="H48" s="352"/>
      <c r="I48" s="352"/>
      <c r="J48" s="352"/>
      <c r="K48" s="227"/>
    </row>
    <row r="49" spans="2:11" s="1" customFormat="1" ht="15" customHeight="1">
      <c r="B49" s="230"/>
      <c r="C49" s="231"/>
      <c r="D49" s="231"/>
      <c r="E49" s="352" t="s">
        <v>1970</v>
      </c>
      <c r="F49" s="352"/>
      <c r="G49" s="352"/>
      <c r="H49" s="352"/>
      <c r="I49" s="352"/>
      <c r="J49" s="352"/>
      <c r="K49" s="227"/>
    </row>
    <row r="50" spans="2:11" s="1" customFormat="1" ht="15" customHeight="1">
      <c r="B50" s="230"/>
      <c r="C50" s="231"/>
      <c r="D50" s="231"/>
      <c r="E50" s="352" t="s">
        <v>1971</v>
      </c>
      <c r="F50" s="352"/>
      <c r="G50" s="352"/>
      <c r="H50" s="352"/>
      <c r="I50" s="352"/>
      <c r="J50" s="352"/>
      <c r="K50" s="227"/>
    </row>
    <row r="51" spans="2:11" s="1" customFormat="1" ht="15" customHeight="1">
      <c r="B51" s="230"/>
      <c r="C51" s="231"/>
      <c r="D51" s="352" t="s">
        <v>1972</v>
      </c>
      <c r="E51" s="352"/>
      <c r="F51" s="352"/>
      <c r="G51" s="352"/>
      <c r="H51" s="352"/>
      <c r="I51" s="352"/>
      <c r="J51" s="352"/>
      <c r="K51" s="227"/>
    </row>
    <row r="52" spans="2:11" s="1" customFormat="1" ht="25.5" customHeight="1">
      <c r="B52" s="226"/>
      <c r="C52" s="353" t="s">
        <v>1973</v>
      </c>
      <c r="D52" s="353"/>
      <c r="E52" s="353"/>
      <c r="F52" s="353"/>
      <c r="G52" s="353"/>
      <c r="H52" s="353"/>
      <c r="I52" s="353"/>
      <c r="J52" s="353"/>
      <c r="K52" s="227"/>
    </row>
    <row r="53" spans="2:11" s="1" customFormat="1" ht="5.25" customHeight="1">
      <c r="B53" s="226"/>
      <c r="C53" s="228"/>
      <c r="D53" s="228"/>
      <c r="E53" s="228"/>
      <c r="F53" s="228"/>
      <c r="G53" s="228"/>
      <c r="H53" s="228"/>
      <c r="I53" s="228"/>
      <c r="J53" s="228"/>
      <c r="K53" s="227"/>
    </row>
    <row r="54" spans="2:11" s="1" customFormat="1" ht="15" customHeight="1">
      <c r="B54" s="226"/>
      <c r="C54" s="352" t="s">
        <v>1974</v>
      </c>
      <c r="D54" s="352"/>
      <c r="E54" s="352"/>
      <c r="F54" s="352"/>
      <c r="G54" s="352"/>
      <c r="H54" s="352"/>
      <c r="I54" s="352"/>
      <c r="J54" s="352"/>
      <c r="K54" s="227"/>
    </row>
    <row r="55" spans="2:11" s="1" customFormat="1" ht="15" customHeight="1">
      <c r="B55" s="226"/>
      <c r="C55" s="352" t="s">
        <v>1975</v>
      </c>
      <c r="D55" s="352"/>
      <c r="E55" s="352"/>
      <c r="F55" s="352"/>
      <c r="G55" s="352"/>
      <c r="H55" s="352"/>
      <c r="I55" s="352"/>
      <c r="J55" s="352"/>
      <c r="K55" s="227"/>
    </row>
    <row r="56" spans="2:11" s="1" customFormat="1" ht="12.75" customHeight="1">
      <c r="B56" s="226"/>
      <c r="C56" s="229"/>
      <c r="D56" s="229"/>
      <c r="E56" s="229"/>
      <c r="F56" s="229"/>
      <c r="G56" s="229"/>
      <c r="H56" s="229"/>
      <c r="I56" s="229"/>
      <c r="J56" s="229"/>
      <c r="K56" s="227"/>
    </row>
    <row r="57" spans="2:11" s="1" customFormat="1" ht="15" customHeight="1">
      <c r="B57" s="226"/>
      <c r="C57" s="352" t="s">
        <v>1976</v>
      </c>
      <c r="D57" s="352"/>
      <c r="E57" s="352"/>
      <c r="F57" s="352"/>
      <c r="G57" s="352"/>
      <c r="H57" s="352"/>
      <c r="I57" s="352"/>
      <c r="J57" s="352"/>
      <c r="K57" s="227"/>
    </row>
    <row r="58" spans="2:11" s="1" customFormat="1" ht="15" customHeight="1">
      <c r="B58" s="226"/>
      <c r="C58" s="231"/>
      <c r="D58" s="352" t="s">
        <v>1977</v>
      </c>
      <c r="E58" s="352"/>
      <c r="F58" s="352"/>
      <c r="G58" s="352"/>
      <c r="H58" s="352"/>
      <c r="I58" s="352"/>
      <c r="J58" s="352"/>
      <c r="K58" s="227"/>
    </row>
    <row r="59" spans="2:11" s="1" customFormat="1" ht="15" customHeight="1">
      <c r="B59" s="226"/>
      <c r="C59" s="231"/>
      <c r="D59" s="352" t="s">
        <v>1978</v>
      </c>
      <c r="E59" s="352"/>
      <c r="F59" s="352"/>
      <c r="G59" s="352"/>
      <c r="H59" s="352"/>
      <c r="I59" s="352"/>
      <c r="J59" s="352"/>
      <c r="K59" s="227"/>
    </row>
    <row r="60" spans="2:11" s="1" customFormat="1" ht="15" customHeight="1">
      <c r="B60" s="226"/>
      <c r="C60" s="231"/>
      <c r="D60" s="352" t="s">
        <v>1979</v>
      </c>
      <c r="E60" s="352"/>
      <c r="F60" s="352"/>
      <c r="G60" s="352"/>
      <c r="H60" s="352"/>
      <c r="I60" s="352"/>
      <c r="J60" s="352"/>
      <c r="K60" s="227"/>
    </row>
    <row r="61" spans="2:11" s="1" customFormat="1" ht="15" customHeight="1">
      <c r="B61" s="226"/>
      <c r="C61" s="231"/>
      <c r="D61" s="352" t="s">
        <v>1980</v>
      </c>
      <c r="E61" s="352"/>
      <c r="F61" s="352"/>
      <c r="G61" s="352"/>
      <c r="H61" s="352"/>
      <c r="I61" s="352"/>
      <c r="J61" s="352"/>
      <c r="K61" s="227"/>
    </row>
    <row r="62" spans="2:11" s="1" customFormat="1" ht="15" customHeight="1">
      <c r="B62" s="226"/>
      <c r="C62" s="231"/>
      <c r="D62" s="354" t="s">
        <v>1981</v>
      </c>
      <c r="E62" s="354"/>
      <c r="F62" s="354"/>
      <c r="G62" s="354"/>
      <c r="H62" s="354"/>
      <c r="I62" s="354"/>
      <c r="J62" s="354"/>
      <c r="K62" s="227"/>
    </row>
    <row r="63" spans="2:11" s="1" customFormat="1" ht="15" customHeight="1">
      <c r="B63" s="226"/>
      <c r="C63" s="231"/>
      <c r="D63" s="352" t="s">
        <v>1982</v>
      </c>
      <c r="E63" s="352"/>
      <c r="F63" s="352"/>
      <c r="G63" s="352"/>
      <c r="H63" s="352"/>
      <c r="I63" s="352"/>
      <c r="J63" s="352"/>
      <c r="K63" s="227"/>
    </row>
    <row r="64" spans="2:11" s="1" customFormat="1" ht="12.75" customHeight="1">
      <c r="B64" s="226"/>
      <c r="C64" s="231"/>
      <c r="D64" s="231"/>
      <c r="E64" s="234"/>
      <c r="F64" s="231"/>
      <c r="G64" s="231"/>
      <c r="H64" s="231"/>
      <c r="I64" s="231"/>
      <c r="J64" s="231"/>
      <c r="K64" s="227"/>
    </row>
    <row r="65" spans="2:11" s="1" customFormat="1" ht="15" customHeight="1">
      <c r="B65" s="226"/>
      <c r="C65" s="231"/>
      <c r="D65" s="352" t="s">
        <v>1983</v>
      </c>
      <c r="E65" s="352"/>
      <c r="F65" s="352"/>
      <c r="G65" s="352"/>
      <c r="H65" s="352"/>
      <c r="I65" s="352"/>
      <c r="J65" s="352"/>
      <c r="K65" s="227"/>
    </row>
    <row r="66" spans="2:11" s="1" customFormat="1" ht="15" customHeight="1">
      <c r="B66" s="226"/>
      <c r="C66" s="231"/>
      <c r="D66" s="354" t="s">
        <v>1984</v>
      </c>
      <c r="E66" s="354"/>
      <c r="F66" s="354"/>
      <c r="G66" s="354"/>
      <c r="H66" s="354"/>
      <c r="I66" s="354"/>
      <c r="J66" s="354"/>
      <c r="K66" s="227"/>
    </row>
    <row r="67" spans="2:11" s="1" customFormat="1" ht="15" customHeight="1">
      <c r="B67" s="226"/>
      <c r="C67" s="231"/>
      <c r="D67" s="352" t="s">
        <v>1985</v>
      </c>
      <c r="E67" s="352"/>
      <c r="F67" s="352"/>
      <c r="G67" s="352"/>
      <c r="H67" s="352"/>
      <c r="I67" s="352"/>
      <c r="J67" s="352"/>
      <c r="K67" s="227"/>
    </row>
    <row r="68" spans="2:11" s="1" customFormat="1" ht="15" customHeight="1">
      <c r="B68" s="226"/>
      <c r="C68" s="231"/>
      <c r="D68" s="352" t="s">
        <v>1986</v>
      </c>
      <c r="E68" s="352"/>
      <c r="F68" s="352"/>
      <c r="G68" s="352"/>
      <c r="H68" s="352"/>
      <c r="I68" s="352"/>
      <c r="J68" s="352"/>
      <c r="K68" s="227"/>
    </row>
    <row r="69" spans="2:11" s="1" customFormat="1" ht="15" customHeight="1">
      <c r="B69" s="226"/>
      <c r="C69" s="231"/>
      <c r="D69" s="352" t="s">
        <v>1987</v>
      </c>
      <c r="E69" s="352"/>
      <c r="F69" s="352"/>
      <c r="G69" s="352"/>
      <c r="H69" s="352"/>
      <c r="I69" s="352"/>
      <c r="J69" s="352"/>
      <c r="K69" s="227"/>
    </row>
    <row r="70" spans="2:11" s="1" customFormat="1" ht="15" customHeight="1">
      <c r="B70" s="226"/>
      <c r="C70" s="231"/>
      <c r="D70" s="352" t="s">
        <v>1988</v>
      </c>
      <c r="E70" s="352"/>
      <c r="F70" s="352"/>
      <c r="G70" s="352"/>
      <c r="H70" s="352"/>
      <c r="I70" s="352"/>
      <c r="J70" s="352"/>
      <c r="K70" s="227"/>
    </row>
    <row r="71" spans="2:11" s="1" customFormat="1" ht="12.75" customHeight="1">
      <c r="B71" s="235"/>
      <c r="C71" s="236"/>
      <c r="D71" s="236"/>
      <c r="E71" s="236"/>
      <c r="F71" s="236"/>
      <c r="G71" s="236"/>
      <c r="H71" s="236"/>
      <c r="I71" s="236"/>
      <c r="J71" s="236"/>
      <c r="K71" s="237"/>
    </row>
    <row r="72" spans="2:11" s="1" customFormat="1" ht="18.75" customHeight="1">
      <c r="B72" s="238"/>
      <c r="C72" s="238"/>
      <c r="D72" s="238"/>
      <c r="E72" s="238"/>
      <c r="F72" s="238"/>
      <c r="G72" s="238"/>
      <c r="H72" s="238"/>
      <c r="I72" s="238"/>
      <c r="J72" s="238"/>
      <c r="K72" s="239"/>
    </row>
    <row r="73" spans="2:11" s="1" customFormat="1" ht="18.75" customHeight="1">
      <c r="B73" s="239"/>
      <c r="C73" s="239"/>
      <c r="D73" s="239"/>
      <c r="E73" s="239"/>
      <c r="F73" s="239"/>
      <c r="G73" s="239"/>
      <c r="H73" s="239"/>
      <c r="I73" s="239"/>
      <c r="J73" s="239"/>
      <c r="K73" s="239"/>
    </row>
    <row r="74" spans="2:11" s="1" customFormat="1" ht="7.5" customHeight="1">
      <c r="B74" s="240"/>
      <c r="C74" s="241"/>
      <c r="D74" s="241"/>
      <c r="E74" s="241"/>
      <c r="F74" s="241"/>
      <c r="G74" s="241"/>
      <c r="H74" s="241"/>
      <c r="I74" s="241"/>
      <c r="J74" s="241"/>
      <c r="K74" s="242"/>
    </row>
    <row r="75" spans="2:11" s="1" customFormat="1" ht="45" customHeight="1">
      <c r="B75" s="243"/>
      <c r="C75" s="347" t="s">
        <v>1989</v>
      </c>
      <c r="D75" s="347"/>
      <c r="E75" s="347"/>
      <c r="F75" s="347"/>
      <c r="G75" s="347"/>
      <c r="H75" s="347"/>
      <c r="I75" s="347"/>
      <c r="J75" s="347"/>
      <c r="K75" s="244"/>
    </row>
    <row r="76" spans="2:11" s="1" customFormat="1" ht="17.25" customHeight="1">
      <c r="B76" s="243"/>
      <c r="C76" s="245" t="s">
        <v>1990</v>
      </c>
      <c r="D76" s="245"/>
      <c r="E76" s="245"/>
      <c r="F76" s="245" t="s">
        <v>1991</v>
      </c>
      <c r="G76" s="246"/>
      <c r="H76" s="245" t="s">
        <v>51</v>
      </c>
      <c r="I76" s="245" t="s">
        <v>54</v>
      </c>
      <c r="J76" s="245" t="s">
        <v>1992</v>
      </c>
      <c r="K76" s="244"/>
    </row>
    <row r="77" spans="2:11" s="1" customFormat="1" ht="17.25" customHeight="1">
      <c r="B77" s="243"/>
      <c r="C77" s="247" t="s">
        <v>1993</v>
      </c>
      <c r="D77" s="247"/>
      <c r="E77" s="247"/>
      <c r="F77" s="248" t="s">
        <v>1994</v>
      </c>
      <c r="G77" s="249"/>
      <c r="H77" s="247"/>
      <c r="I77" s="247"/>
      <c r="J77" s="247" t="s">
        <v>1995</v>
      </c>
      <c r="K77" s="244"/>
    </row>
    <row r="78" spans="2:11" s="1" customFormat="1" ht="5.25" customHeight="1">
      <c r="B78" s="243"/>
      <c r="C78" s="250"/>
      <c r="D78" s="250"/>
      <c r="E78" s="250"/>
      <c r="F78" s="250"/>
      <c r="G78" s="251"/>
      <c r="H78" s="250"/>
      <c r="I78" s="250"/>
      <c r="J78" s="250"/>
      <c r="K78" s="244"/>
    </row>
    <row r="79" spans="2:11" s="1" customFormat="1" ht="15" customHeight="1">
      <c r="B79" s="243"/>
      <c r="C79" s="232" t="s">
        <v>50</v>
      </c>
      <c r="D79" s="252"/>
      <c r="E79" s="252"/>
      <c r="F79" s="253" t="s">
        <v>1996</v>
      </c>
      <c r="G79" s="254"/>
      <c r="H79" s="232" t="s">
        <v>1997</v>
      </c>
      <c r="I79" s="232" t="s">
        <v>1998</v>
      </c>
      <c r="J79" s="232">
        <v>20</v>
      </c>
      <c r="K79" s="244"/>
    </row>
    <row r="80" spans="2:11" s="1" customFormat="1" ht="15" customHeight="1">
      <c r="B80" s="243"/>
      <c r="C80" s="232" t="s">
        <v>1999</v>
      </c>
      <c r="D80" s="232"/>
      <c r="E80" s="232"/>
      <c r="F80" s="253" t="s">
        <v>1996</v>
      </c>
      <c r="G80" s="254"/>
      <c r="H80" s="232" t="s">
        <v>2000</v>
      </c>
      <c r="I80" s="232" t="s">
        <v>1998</v>
      </c>
      <c r="J80" s="232">
        <v>120</v>
      </c>
      <c r="K80" s="244"/>
    </row>
    <row r="81" spans="2:11" s="1" customFormat="1" ht="15" customHeight="1">
      <c r="B81" s="255"/>
      <c r="C81" s="232" t="s">
        <v>2001</v>
      </c>
      <c r="D81" s="232"/>
      <c r="E81" s="232"/>
      <c r="F81" s="253" t="s">
        <v>2002</v>
      </c>
      <c r="G81" s="254"/>
      <c r="H81" s="232" t="s">
        <v>2003</v>
      </c>
      <c r="I81" s="232" t="s">
        <v>1998</v>
      </c>
      <c r="J81" s="232">
        <v>50</v>
      </c>
      <c r="K81" s="244"/>
    </row>
    <row r="82" spans="2:11" s="1" customFormat="1" ht="15" customHeight="1">
      <c r="B82" s="255"/>
      <c r="C82" s="232" t="s">
        <v>2004</v>
      </c>
      <c r="D82" s="232"/>
      <c r="E82" s="232"/>
      <c r="F82" s="253" t="s">
        <v>1996</v>
      </c>
      <c r="G82" s="254"/>
      <c r="H82" s="232" t="s">
        <v>2005</v>
      </c>
      <c r="I82" s="232" t="s">
        <v>2006</v>
      </c>
      <c r="J82" s="232"/>
      <c r="K82" s="244"/>
    </row>
    <row r="83" spans="2:11" s="1" customFormat="1" ht="15" customHeight="1">
      <c r="B83" s="255"/>
      <c r="C83" s="256" t="s">
        <v>2007</v>
      </c>
      <c r="D83" s="256"/>
      <c r="E83" s="256"/>
      <c r="F83" s="257" t="s">
        <v>2002</v>
      </c>
      <c r="G83" s="256"/>
      <c r="H83" s="256" t="s">
        <v>2008</v>
      </c>
      <c r="I83" s="256" t="s">
        <v>1998</v>
      </c>
      <c r="J83" s="256">
        <v>15</v>
      </c>
      <c r="K83" s="244"/>
    </row>
    <row r="84" spans="2:11" s="1" customFormat="1" ht="15" customHeight="1">
      <c r="B84" s="255"/>
      <c r="C84" s="256" t="s">
        <v>2009</v>
      </c>
      <c r="D84" s="256"/>
      <c r="E84" s="256"/>
      <c r="F84" s="257" t="s">
        <v>2002</v>
      </c>
      <c r="G84" s="256"/>
      <c r="H84" s="256" t="s">
        <v>2010</v>
      </c>
      <c r="I84" s="256" t="s">
        <v>1998</v>
      </c>
      <c r="J84" s="256">
        <v>15</v>
      </c>
      <c r="K84" s="244"/>
    </row>
    <row r="85" spans="2:11" s="1" customFormat="1" ht="15" customHeight="1">
      <c r="B85" s="255"/>
      <c r="C85" s="256" t="s">
        <v>2011</v>
      </c>
      <c r="D85" s="256"/>
      <c r="E85" s="256"/>
      <c r="F85" s="257" t="s">
        <v>2002</v>
      </c>
      <c r="G85" s="256"/>
      <c r="H85" s="256" t="s">
        <v>2012</v>
      </c>
      <c r="I85" s="256" t="s">
        <v>1998</v>
      </c>
      <c r="J85" s="256">
        <v>20</v>
      </c>
      <c r="K85" s="244"/>
    </row>
    <row r="86" spans="2:11" s="1" customFormat="1" ht="15" customHeight="1">
      <c r="B86" s="255"/>
      <c r="C86" s="256" t="s">
        <v>2013</v>
      </c>
      <c r="D86" s="256"/>
      <c r="E86" s="256"/>
      <c r="F86" s="257" t="s">
        <v>2002</v>
      </c>
      <c r="G86" s="256"/>
      <c r="H86" s="256" t="s">
        <v>2014</v>
      </c>
      <c r="I86" s="256" t="s">
        <v>1998</v>
      </c>
      <c r="J86" s="256">
        <v>20</v>
      </c>
      <c r="K86" s="244"/>
    </row>
    <row r="87" spans="2:11" s="1" customFormat="1" ht="15" customHeight="1">
      <c r="B87" s="255"/>
      <c r="C87" s="232" t="s">
        <v>2015</v>
      </c>
      <c r="D87" s="232"/>
      <c r="E87" s="232"/>
      <c r="F87" s="253" t="s">
        <v>2002</v>
      </c>
      <c r="G87" s="254"/>
      <c r="H87" s="232" t="s">
        <v>2016</v>
      </c>
      <c r="I87" s="232" t="s">
        <v>1998</v>
      </c>
      <c r="J87" s="232">
        <v>50</v>
      </c>
      <c r="K87" s="244"/>
    </row>
    <row r="88" spans="2:11" s="1" customFormat="1" ht="15" customHeight="1">
      <c r="B88" s="255"/>
      <c r="C88" s="232" t="s">
        <v>2017</v>
      </c>
      <c r="D88" s="232"/>
      <c r="E88" s="232"/>
      <c r="F88" s="253" t="s">
        <v>2002</v>
      </c>
      <c r="G88" s="254"/>
      <c r="H88" s="232" t="s">
        <v>2018</v>
      </c>
      <c r="I88" s="232" t="s">
        <v>1998</v>
      </c>
      <c r="J88" s="232">
        <v>20</v>
      </c>
      <c r="K88" s="244"/>
    </row>
    <row r="89" spans="2:11" s="1" customFormat="1" ht="15" customHeight="1">
      <c r="B89" s="255"/>
      <c r="C89" s="232" t="s">
        <v>2019</v>
      </c>
      <c r="D89" s="232"/>
      <c r="E89" s="232"/>
      <c r="F89" s="253" t="s">
        <v>2002</v>
      </c>
      <c r="G89" s="254"/>
      <c r="H89" s="232" t="s">
        <v>2020</v>
      </c>
      <c r="I89" s="232" t="s">
        <v>1998</v>
      </c>
      <c r="J89" s="232">
        <v>20</v>
      </c>
      <c r="K89" s="244"/>
    </row>
    <row r="90" spans="2:11" s="1" customFormat="1" ht="15" customHeight="1">
      <c r="B90" s="255"/>
      <c r="C90" s="232" t="s">
        <v>2021</v>
      </c>
      <c r="D90" s="232"/>
      <c r="E90" s="232"/>
      <c r="F90" s="253" t="s">
        <v>2002</v>
      </c>
      <c r="G90" s="254"/>
      <c r="H90" s="232" t="s">
        <v>2022</v>
      </c>
      <c r="I90" s="232" t="s">
        <v>1998</v>
      </c>
      <c r="J90" s="232">
        <v>50</v>
      </c>
      <c r="K90" s="244"/>
    </row>
    <row r="91" spans="2:11" s="1" customFormat="1" ht="15" customHeight="1">
      <c r="B91" s="255"/>
      <c r="C91" s="232" t="s">
        <v>2023</v>
      </c>
      <c r="D91" s="232"/>
      <c r="E91" s="232"/>
      <c r="F91" s="253" t="s">
        <v>2002</v>
      </c>
      <c r="G91" s="254"/>
      <c r="H91" s="232" t="s">
        <v>2023</v>
      </c>
      <c r="I91" s="232" t="s">
        <v>1998</v>
      </c>
      <c r="J91" s="232">
        <v>50</v>
      </c>
      <c r="K91" s="244"/>
    </row>
    <row r="92" spans="2:11" s="1" customFormat="1" ht="15" customHeight="1">
      <c r="B92" s="255"/>
      <c r="C92" s="232" t="s">
        <v>2024</v>
      </c>
      <c r="D92" s="232"/>
      <c r="E92" s="232"/>
      <c r="F92" s="253" t="s">
        <v>2002</v>
      </c>
      <c r="G92" s="254"/>
      <c r="H92" s="232" t="s">
        <v>2025</v>
      </c>
      <c r="I92" s="232" t="s">
        <v>1998</v>
      </c>
      <c r="J92" s="232">
        <v>255</v>
      </c>
      <c r="K92" s="244"/>
    </row>
    <row r="93" spans="2:11" s="1" customFormat="1" ht="15" customHeight="1">
      <c r="B93" s="255"/>
      <c r="C93" s="232" t="s">
        <v>2026</v>
      </c>
      <c r="D93" s="232"/>
      <c r="E93" s="232"/>
      <c r="F93" s="253" t="s">
        <v>1996</v>
      </c>
      <c r="G93" s="254"/>
      <c r="H93" s="232" t="s">
        <v>2027</v>
      </c>
      <c r="I93" s="232" t="s">
        <v>2028</v>
      </c>
      <c r="J93" s="232"/>
      <c r="K93" s="244"/>
    </row>
    <row r="94" spans="2:11" s="1" customFormat="1" ht="15" customHeight="1">
      <c r="B94" s="255"/>
      <c r="C94" s="232" t="s">
        <v>2029</v>
      </c>
      <c r="D94" s="232"/>
      <c r="E94" s="232"/>
      <c r="F94" s="253" t="s">
        <v>1996</v>
      </c>
      <c r="G94" s="254"/>
      <c r="H94" s="232" t="s">
        <v>2030</v>
      </c>
      <c r="I94" s="232" t="s">
        <v>2031</v>
      </c>
      <c r="J94" s="232"/>
      <c r="K94" s="244"/>
    </row>
    <row r="95" spans="2:11" s="1" customFormat="1" ht="15" customHeight="1">
      <c r="B95" s="255"/>
      <c r="C95" s="232" t="s">
        <v>2032</v>
      </c>
      <c r="D95" s="232"/>
      <c r="E95" s="232"/>
      <c r="F95" s="253" t="s">
        <v>1996</v>
      </c>
      <c r="G95" s="254"/>
      <c r="H95" s="232" t="s">
        <v>2032</v>
      </c>
      <c r="I95" s="232" t="s">
        <v>2031</v>
      </c>
      <c r="J95" s="232"/>
      <c r="K95" s="244"/>
    </row>
    <row r="96" spans="2:11" s="1" customFormat="1" ht="15" customHeight="1">
      <c r="B96" s="255"/>
      <c r="C96" s="232" t="s">
        <v>35</v>
      </c>
      <c r="D96" s="232"/>
      <c r="E96" s="232"/>
      <c r="F96" s="253" t="s">
        <v>1996</v>
      </c>
      <c r="G96" s="254"/>
      <c r="H96" s="232" t="s">
        <v>2033</v>
      </c>
      <c r="I96" s="232" t="s">
        <v>2031</v>
      </c>
      <c r="J96" s="232"/>
      <c r="K96" s="244"/>
    </row>
    <row r="97" spans="2:11" s="1" customFormat="1" ht="15" customHeight="1">
      <c r="B97" s="255"/>
      <c r="C97" s="232" t="s">
        <v>45</v>
      </c>
      <c r="D97" s="232"/>
      <c r="E97" s="232"/>
      <c r="F97" s="253" t="s">
        <v>1996</v>
      </c>
      <c r="G97" s="254"/>
      <c r="H97" s="232" t="s">
        <v>2034</v>
      </c>
      <c r="I97" s="232" t="s">
        <v>2031</v>
      </c>
      <c r="J97" s="232"/>
      <c r="K97" s="244"/>
    </row>
    <row r="98" spans="2:11" s="1" customFormat="1" ht="15" customHeight="1">
      <c r="B98" s="258"/>
      <c r="C98" s="259"/>
      <c r="D98" s="259"/>
      <c r="E98" s="259"/>
      <c r="F98" s="259"/>
      <c r="G98" s="259"/>
      <c r="H98" s="259"/>
      <c r="I98" s="259"/>
      <c r="J98" s="259"/>
      <c r="K98" s="260"/>
    </row>
    <row r="99" spans="2:11" s="1" customFormat="1" ht="18.75" customHeight="1">
      <c r="B99" s="261"/>
      <c r="C99" s="262"/>
      <c r="D99" s="262"/>
      <c r="E99" s="262"/>
      <c r="F99" s="262"/>
      <c r="G99" s="262"/>
      <c r="H99" s="262"/>
      <c r="I99" s="262"/>
      <c r="J99" s="262"/>
      <c r="K99" s="261"/>
    </row>
    <row r="100" spans="2:11" s="1" customFormat="1" ht="18.75" customHeight="1"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</row>
    <row r="101" spans="2:11" s="1" customFormat="1" ht="7.5" customHeight="1">
      <c r="B101" s="240"/>
      <c r="C101" s="241"/>
      <c r="D101" s="241"/>
      <c r="E101" s="241"/>
      <c r="F101" s="241"/>
      <c r="G101" s="241"/>
      <c r="H101" s="241"/>
      <c r="I101" s="241"/>
      <c r="J101" s="241"/>
      <c r="K101" s="242"/>
    </row>
    <row r="102" spans="2:11" s="1" customFormat="1" ht="45" customHeight="1">
      <c r="B102" s="243"/>
      <c r="C102" s="347" t="s">
        <v>2035</v>
      </c>
      <c r="D102" s="347"/>
      <c r="E102" s="347"/>
      <c r="F102" s="347"/>
      <c r="G102" s="347"/>
      <c r="H102" s="347"/>
      <c r="I102" s="347"/>
      <c r="J102" s="347"/>
      <c r="K102" s="244"/>
    </row>
    <row r="103" spans="2:11" s="1" customFormat="1" ht="17.25" customHeight="1">
      <c r="B103" s="243"/>
      <c r="C103" s="245" t="s">
        <v>1990</v>
      </c>
      <c r="D103" s="245"/>
      <c r="E103" s="245"/>
      <c r="F103" s="245" t="s">
        <v>1991</v>
      </c>
      <c r="G103" s="246"/>
      <c r="H103" s="245" t="s">
        <v>51</v>
      </c>
      <c r="I103" s="245" t="s">
        <v>54</v>
      </c>
      <c r="J103" s="245" t="s">
        <v>1992</v>
      </c>
      <c r="K103" s="244"/>
    </row>
    <row r="104" spans="2:11" s="1" customFormat="1" ht="17.25" customHeight="1">
      <c r="B104" s="243"/>
      <c r="C104" s="247" t="s">
        <v>1993</v>
      </c>
      <c r="D104" s="247"/>
      <c r="E104" s="247"/>
      <c r="F104" s="248" t="s">
        <v>1994</v>
      </c>
      <c r="G104" s="249"/>
      <c r="H104" s="247"/>
      <c r="I104" s="247"/>
      <c r="J104" s="247" t="s">
        <v>1995</v>
      </c>
      <c r="K104" s="244"/>
    </row>
    <row r="105" spans="2:11" s="1" customFormat="1" ht="5.25" customHeight="1">
      <c r="B105" s="243"/>
      <c r="C105" s="245"/>
      <c r="D105" s="245"/>
      <c r="E105" s="245"/>
      <c r="F105" s="245"/>
      <c r="G105" s="263"/>
      <c r="H105" s="245"/>
      <c r="I105" s="245"/>
      <c r="J105" s="245"/>
      <c r="K105" s="244"/>
    </row>
    <row r="106" spans="2:11" s="1" customFormat="1" ht="15" customHeight="1">
      <c r="B106" s="243"/>
      <c r="C106" s="232" t="s">
        <v>50</v>
      </c>
      <c r="D106" s="252"/>
      <c r="E106" s="252"/>
      <c r="F106" s="253" t="s">
        <v>1996</v>
      </c>
      <c r="G106" s="232"/>
      <c r="H106" s="232" t="s">
        <v>2036</v>
      </c>
      <c r="I106" s="232" t="s">
        <v>1998</v>
      </c>
      <c r="J106" s="232">
        <v>20</v>
      </c>
      <c r="K106" s="244"/>
    </row>
    <row r="107" spans="2:11" s="1" customFormat="1" ht="15" customHeight="1">
      <c r="B107" s="243"/>
      <c r="C107" s="232" t="s">
        <v>1999</v>
      </c>
      <c r="D107" s="232"/>
      <c r="E107" s="232"/>
      <c r="F107" s="253" t="s">
        <v>1996</v>
      </c>
      <c r="G107" s="232"/>
      <c r="H107" s="232" t="s">
        <v>2036</v>
      </c>
      <c r="I107" s="232" t="s">
        <v>1998</v>
      </c>
      <c r="J107" s="232">
        <v>120</v>
      </c>
      <c r="K107" s="244"/>
    </row>
    <row r="108" spans="2:11" s="1" customFormat="1" ht="15" customHeight="1">
      <c r="B108" s="255"/>
      <c r="C108" s="232" t="s">
        <v>2001</v>
      </c>
      <c r="D108" s="232"/>
      <c r="E108" s="232"/>
      <c r="F108" s="253" t="s">
        <v>2002</v>
      </c>
      <c r="G108" s="232"/>
      <c r="H108" s="232" t="s">
        <v>2036</v>
      </c>
      <c r="I108" s="232" t="s">
        <v>1998</v>
      </c>
      <c r="J108" s="232">
        <v>50</v>
      </c>
      <c r="K108" s="244"/>
    </row>
    <row r="109" spans="2:11" s="1" customFormat="1" ht="15" customHeight="1">
      <c r="B109" s="255"/>
      <c r="C109" s="232" t="s">
        <v>2004</v>
      </c>
      <c r="D109" s="232"/>
      <c r="E109" s="232"/>
      <c r="F109" s="253" t="s">
        <v>1996</v>
      </c>
      <c r="G109" s="232"/>
      <c r="H109" s="232" t="s">
        <v>2036</v>
      </c>
      <c r="I109" s="232" t="s">
        <v>2006</v>
      </c>
      <c r="J109" s="232"/>
      <c r="K109" s="244"/>
    </row>
    <row r="110" spans="2:11" s="1" customFormat="1" ht="15" customHeight="1">
      <c r="B110" s="255"/>
      <c r="C110" s="232" t="s">
        <v>2015</v>
      </c>
      <c r="D110" s="232"/>
      <c r="E110" s="232"/>
      <c r="F110" s="253" t="s">
        <v>2002</v>
      </c>
      <c r="G110" s="232"/>
      <c r="H110" s="232" t="s">
        <v>2036</v>
      </c>
      <c r="I110" s="232" t="s">
        <v>1998</v>
      </c>
      <c r="J110" s="232">
        <v>50</v>
      </c>
      <c r="K110" s="244"/>
    </row>
    <row r="111" spans="2:11" s="1" customFormat="1" ht="15" customHeight="1">
      <c r="B111" s="255"/>
      <c r="C111" s="232" t="s">
        <v>2023</v>
      </c>
      <c r="D111" s="232"/>
      <c r="E111" s="232"/>
      <c r="F111" s="253" t="s">
        <v>2002</v>
      </c>
      <c r="G111" s="232"/>
      <c r="H111" s="232" t="s">
        <v>2036</v>
      </c>
      <c r="I111" s="232" t="s">
        <v>1998</v>
      </c>
      <c r="J111" s="232">
        <v>50</v>
      </c>
      <c r="K111" s="244"/>
    </row>
    <row r="112" spans="2:11" s="1" customFormat="1" ht="15" customHeight="1">
      <c r="B112" s="255"/>
      <c r="C112" s="232" t="s">
        <v>2021</v>
      </c>
      <c r="D112" s="232"/>
      <c r="E112" s="232"/>
      <c r="F112" s="253" t="s">
        <v>2002</v>
      </c>
      <c r="G112" s="232"/>
      <c r="H112" s="232" t="s">
        <v>2036</v>
      </c>
      <c r="I112" s="232" t="s">
        <v>1998</v>
      </c>
      <c r="J112" s="232">
        <v>50</v>
      </c>
      <c r="K112" s="244"/>
    </row>
    <row r="113" spans="2:11" s="1" customFormat="1" ht="15" customHeight="1">
      <c r="B113" s="255"/>
      <c r="C113" s="232" t="s">
        <v>50</v>
      </c>
      <c r="D113" s="232"/>
      <c r="E113" s="232"/>
      <c r="F113" s="253" t="s">
        <v>1996</v>
      </c>
      <c r="G113" s="232"/>
      <c r="H113" s="232" t="s">
        <v>2037</v>
      </c>
      <c r="I113" s="232" t="s">
        <v>1998</v>
      </c>
      <c r="J113" s="232">
        <v>20</v>
      </c>
      <c r="K113" s="244"/>
    </row>
    <row r="114" spans="2:11" s="1" customFormat="1" ht="15" customHeight="1">
      <c r="B114" s="255"/>
      <c r="C114" s="232" t="s">
        <v>2038</v>
      </c>
      <c r="D114" s="232"/>
      <c r="E114" s="232"/>
      <c r="F114" s="253" t="s">
        <v>1996</v>
      </c>
      <c r="G114" s="232"/>
      <c r="H114" s="232" t="s">
        <v>2039</v>
      </c>
      <c r="I114" s="232" t="s">
        <v>1998</v>
      </c>
      <c r="J114" s="232">
        <v>120</v>
      </c>
      <c r="K114" s="244"/>
    </row>
    <row r="115" spans="2:11" s="1" customFormat="1" ht="15" customHeight="1">
      <c r="B115" s="255"/>
      <c r="C115" s="232" t="s">
        <v>35</v>
      </c>
      <c r="D115" s="232"/>
      <c r="E115" s="232"/>
      <c r="F115" s="253" t="s">
        <v>1996</v>
      </c>
      <c r="G115" s="232"/>
      <c r="H115" s="232" t="s">
        <v>2040</v>
      </c>
      <c r="I115" s="232" t="s">
        <v>2031</v>
      </c>
      <c r="J115" s="232"/>
      <c r="K115" s="244"/>
    </row>
    <row r="116" spans="2:11" s="1" customFormat="1" ht="15" customHeight="1">
      <c r="B116" s="255"/>
      <c r="C116" s="232" t="s">
        <v>45</v>
      </c>
      <c r="D116" s="232"/>
      <c r="E116" s="232"/>
      <c r="F116" s="253" t="s">
        <v>1996</v>
      </c>
      <c r="G116" s="232"/>
      <c r="H116" s="232" t="s">
        <v>2041</v>
      </c>
      <c r="I116" s="232" t="s">
        <v>2031</v>
      </c>
      <c r="J116" s="232"/>
      <c r="K116" s="244"/>
    </row>
    <row r="117" spans="2:11" s="1" customFormat="1" ht="15" customHeight="1">
      <c r="B117" s="255"/>
      <c r="C117" s="232" t="s">
        <v>54</v>
      </c>
      <c r="D117" s="232"/>
      <c r="E117" s="232"/>
      <c r="F117" s="253" t="s">
        <v>1996</v>
      </c>
      <c r="G117" s="232"/>
      <c r="H117" s="232" t="s">
        <v>2042</v>
      </c>
      <c r="I117" s="232" t="s">
        <v>2043</v>
      </c>
      <c r="J117" s="232"/>
      <c r="K117" s="244"/>
    </row>
    <row r="118" spans="2:11" s="1" customFormat="1" ht="15" customHeight="1">
      <c r="B118" s="258"/>
      <c r="C118" s="264"/>
      <c r="D118" s="264"/>
      <c r="E118" s="264"/>
      <c r="F118" s="264"/>
      <c r="G118" s="264"/>
      <c r="H118" s="264"/>
      <c r="I118" s="264"/>
      <c r="J118" s="264"/>
      <c r="K118" s="260"/>
    </row>
    <row r="119" spans="2:11" s="1" customFormat="1" ht="18.75" customHeight="1">
      <c r="B119" s="265"/>
      <c r="C119" s="266"/>
      <c r="D119" s="266"/>
      <c r="E119" s="266"/>
      <c r="F119" s="267"/>
      <c r="G119" s="266"/>
      <c r="H119" s="266"/>
      <c r="I119" s="266"/>
      <c r="J119" s="266"/>
      <c r="K119" s="265"/>
    </row>
    <row r="120" spans="2:11" s="1" customFormat="1" ht="18.75" customHeight="1"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</row>
    <row r="121" spans="2:11" s="1" customFormat="1" ht="7.5" customHeight="1">
      <c r="B121" s="268"/>
      <c r="C121" s="269"/>
      <c r="D121" s="269"/>
      <c r="E121" s="269"/>
      <c r="F121" s="269"/>
      <c r="G121" s="269"/>
      <c r="H121" s="269"/>
      <c r="I121" s="269"/>
      <c r="J121" s="269"/>
      <c r="K121" s="270"/>
    </row>
    <row r="122" spans="2:11" s="1" customFormat="1" ht="45" customHeight="1">
      <c r="B122" s="271"/>
      <c r="C122" s="348" t="s">
        <v>2044</v>
      </c>
      <c r="D122" s="348"/>
      <c r="E122" s="348"/>
      <c r="F122" s="348"/>
      <c r="G122" s="348"/>
      <c r="H122" s="348"/>
      <c r="I122" s="348"/>
      <c r="J122" s="348"/>
      <c r="K122" s="272"/>
    </row>
    <row r="123" spans="2:11" s="1" customFormat="1" ht="17.25" customHeight="1">
      <c r="B123" s="273"/>
      <c r="C123" s="245" t="s">
        <v>1990</v>
      </c>
      <c r="D123" s="245"/>
      <c r="E123" s="245"/>
      <c r="F123" s="245" t="s">
        <v>1991</v>
      </c>
      <c r="G123" s="246"/>
      <c r="H123" s="245" t="s">
        <v>51</v>
      </c>
      <c r="I123" s="245" t="s">
        <v>54</v>
      </c>
      <c r="J123" s="245" t="s">
        <v>1992</v>
      </c>
      <c r="K123" s="274"/>
    </row>
    <row r="124" spans="2:11" s="1" customFormat="1" ht="17.25" customHeight="1">
      <c r="B124" s="273"/>
      <c r="C124" s="247" t="s">
        <v>1993</v>
      </c>
      <c r="D124" s="247"/>
      <c r="E124" s="247"/>
      <c r="F124" s="248" t="s">
        <v>1994</v>
      </c>
      <c r="G124" s="249"/>
      <c r="H124" s="247"/>
      <c r="I124" s="247"/>
      <c r="J124" s="247" t="s">
        <v>1995</v>
      </c>
      <c r="K124" s="274"/>
    </row>
    <row r="125" spans="2:11" s="1" customFormat="1" ht="5.25" customHeight="1">
      <c r="B125" s="275"/>
      <c r="C125" s="250"/>
      <c r="D125" s="250"/>
      <c r="E125" s="250"/>
      <c r="F125" s="250"/>
      <c r="G125" s="276"/>
      <c r="H125" s="250"/>
      <c r="I125" s="250"/>
      <c r="J125" s="250"/>
      <c r="K125" s="277"/>
    </row>
    <row r="126" spans="2:11" s="1" customFormat="1" ht="15" customHeight="1">
      <c r="B126" s="275"/>
      <c r="C126" s="232" t="s">
        <v>1999</v>
      </c>
      <c r="D126" s="252"/>
      <c r="E126" s="252"/>
      <c r="F126" s="253" t="s">
        <v>1996</v>
      </c>
      <c r="G126" s="232"/>
      <c r="H126" s="232" t="s">
        <v>2036</v>
      </c>
      <c r="I126" s="232" t="s">
        <v>1998</v>
      </c>
      <c r="J126" s="232">
        <v>120</v>
      </c>
      <c r="K126" s="278"/>
    </row>
    <row r="127" spans="2:11" s="1" customFormat="1" ht="15" customHeight="1">
      <c r="B127" s="275"/>
      <c r="C127" s="232" t="s">
        <v>2045</v>
      </c>
      <c r="D127" s="232"/>
      <c r="E127" s="232"/>
      <c r="F127" s="253" t="s">
        <v>1996</v>
      </c>
      <c r="G127" s="232"/>
      <c r="H127" s="232" t="s">
        <v>2046</v>
      </c>
      <c r="I127" s="232" t="s">
        <v>1998</v>
      </c>
      <c r="J127" s="232" t="s">
        <v>2047</v>
      </c>
      <c r="K127" s="278"/>
    </row>
    <row r="128" spans="2:11" s="1" customFormat="1" ht="15" customHeight="1">
      <c r="B128" s="275"/>
      <c r="C128" s="232" t="s">
        <v>82</v>
      </c>
      <c r="D128" s="232"/>
      <c r="E128" s="232"/>
      <c r="F128" s="253" t="s">
        <v>1996</v>
      </c>
      <c r="G128" s="232"/>
      <c r="H128" s="232" t="s">
        <v>2048</v>
      </c>
      <c r="I128" s="232" t="s">
        <v>1998</v>
      </c>
      <c r="J128" s="232" t="s">
        <v>2047</v>
      </c>
      <c r="K128" s="278"/>
    </row>
    <row r="129" spans="2:11" s="1" customFormat="1" ht="15" customHeight="1">
      <c r="B129" s="275"/>
      <c r="C129" s="232" t="s">
        <v>2007</v>
      </c>
      <c r="D129" s="232"/>
      <c r="E129" s="232"/>
      <c r="F129" s="253" t="s">
        <v>2002</v>
      </c>
      <c r="G129" s="232"/>
      <c r="H129" s="232" t="s">
        <v>2008</v>
      </c>
      <c r="I129" s="232" t="s">
        <v>1998</v>
      </c>
      <c r="J129" s="232">
        <v>15</v>
      </c>
      <c r="K129" s="278"/>
    </row>
    <row r="130" spans="2:11" s="1" customFormat="1" ht="15" customHeight="1">
      <c r="B130" s="275"/>
      <c r="C130" s="256" t="s">
        <v>2009</v>
      </c>
      <c r="D130" s="256"/>
      <c r="E130" s="256"/>
      <c r="F130" s="257" t="s">
        <v>2002</v>
      </c>
      <c r="G130" s="256"/>
      <c r="H130" s="256" t="s">
        <v>2010</v>
      </c>
      <c r="I130" s="256" t="s">
        <v>1998</v>
      </c>
      <c r="J130" s="256">
        <v>15</v>
      </c>
      <c r="K130" s="278"/>
    </row>
    <row r="131" spans="2:11" s="1" customFormat="1" ht="15" customHeight="1">
      <c r="B131" s="275"/>
      <c r="C131" s="256" t="s">
        <v>2011</v>
      </c>
      <c r="D131" s="256"/>
      <c r="E131" s="256"/>
      <c r="F131" s="257" t="s">
        <v>2002</v>
      </c>
      <c r="G131" s="256"/>
      <c r="H131" s="256" t="s">
        <v>2012</v>
      </c>
      <c r="I131" s="256" t="s">
        <v>1998</v>
      </c>
      <c r="J131" s="256">
        <v>20</v>
      </c>
      <c r="K131" s="278"/>
    </row>
    <row r="132" spans="2:11" s="1" customFormat="1" ht="15" customHeight="1">
      <c r="B132" s="275"/>
      <c r="C132" s="256" t="s">
        <v>2013</v>
      </c>
      <c r="D132" s="256"/>
      <c r="E132" s="256"/>
      <c r="F132" s="257" t="s">
        <v>2002</v>
      </c>
      <c r="G132" s="256"/>
      <c r="H132" s="256" t="s">
        <v>2014</v>
      </c>
      <c r="I132" s="256" t="s">
        <v>1998</v>
      </c>
      <c r="J132" s="256">
        <v>20</v>
      </c>
      <c r="K132" s="278"/>
    </row>
    <row r="133" spans="2:11" s="1" customFormat="1" ht="15" customHeight="1">
      <c r="B133" s="275"/>
      <c r="C133" s="232" t="s">
        <v>2001</v>
      </c>
      <c r="D133" s="232"/>
      <c r="E133" s="232"/>
      <c r="F133" s="253" t="s">
        <v>2002</v>
      </c>
      <c r="G133" s="232"/>
      <c r="H133" s="232" t="s">
        <v>2036</v>
      </c>
      <c r="I133" s="232" t="s">
        <v>1998</v>
      </c>
      <c r="J133" s="232">
        <v>50</v>
      </c>
      <c r="K133" s="278"/>
    </row>
    <row r="134" spans="2:11" s="1" customFormat="1" ht="15" customHeight="1">
      <c r="B134" s="275"/>
      <c r="C134" s="232" t="s">
        <v>2015</v>
      </c>
      <c r="D134" s="232"/>
      <c r="E134" s="232"/>
      <c r="F134" s="253" t="s">
        <v>2002</v>
      </c>
      <c r="G134" s="232"/>
      <c r="H134" s="232" t="s">
        <v>2036</v>
      </c>
      <c r="I134" s="232" t="s">
        <v>1998</v>
      </c>
      <c r="J134" s="232">
        <v>50</v>
      </c>
      <c r="K134" s="278"/>
    </row>
    <row r="135" spans="2:11" s="1" customFormat="1" ht="15" customHeight="1">
      <c r="B135" s="275"/>
      <c r="C135" s="232" t="s">
        <v>2021</v>
      </c>
      <c r="D135" s="232"/>
      <c r="E135" s="232"/>
      <c r="F135" s="253" t="s">
        <v>2002</v>
      </c>
      <c r="G135" s="232"/>
      <c r="H135" s="232" t="s">
        <v>2036</v>
      </c>
      <c r="I135" s="232" t="s">
        <v>1998</v>
      </c>
      <c r="J135" s="232">
        <v>50</v>
      </c>
      <c r="K135" s="278"/>
    </row>
    <row r="136" spans="2:11" s="1" customFormat="1" ht="15" customHeight="1">
      <c r="B136" s="275"/>
      <c r="C136" s="232" t="s">
        <v>2023</v>
      </c>
      <c r="D136" s="232"/>
      <c r="E136" s="232"/>
      <c r="F136" s="253" t="s">
        <v>2002</v>
      </c>
      <c r="G136" s="232"/>
      <c r="H136" s="232" t="s">
        <v>2036</v>
      </c>
      <c r="I136" s="232" t="s">
        <v>1998</v>
      </c>
      <c r="J136" s="232">
        <v>50</v>
      </c>
      <c r="K136" s="278"/>
    </row>
    <row r="137" spans="2:11" s="1" customFormat="1" ht="15" customHeight="1">
      <c r="B137" s="275"/>
      <c r="C137" s="232" t="s">
        <v>2024</v>
      </c>
      <c r="D137" s="232"/>
      <c r="E137" s="232"/>
      <c r="F137" s="253" t="s">
        <v>2002</v>
      </c>
      <c r="G137" s="232"/>
      <c r="H137" s="232" t="s">
        <v>2049</v>
      </c>
      <c r="I137" s="232" t="s">
        <v>1998</v>
      </c>
      <c r="J137" s="232">
        <v>255</v>
      </c>
      <c r="K137" s="278"/>
    </row>
    <row r="138" spans="2:11" s="1" customFormat="1" ht="15" customHeight="1">
      <c r="B138" s="275"/>
      <c r="C138" s="232" t="s">
        <v>2026</v>
      </c>
      <c r="D138" s="232"/>
      <c r="E138" s="232"/>
      <c r="F138" s="253" t="s">
        <v>1996</v>
      </c>
      <c r="G138" s="232"/>
      <c r="H138" s="232" t="s">
        <v>2050</v>
      </c>
      <c r="I138" s="232" t="s">
        <v>2028</v>
      </c>
      <c r="J138" s="232"/>
      <c r="K138" s="278"/>
    </row>
    <row r="139" spans="2:11" s="1" customFormat="1" ht="15" customHeight="1">
      <c r="B139" s="275"/>
      <c r="C139" s="232" t="s">
        <v>2029</v>
      </c>
      <c r="D139" s="232"/>
      <c r="E139" s="232"/>
      <c r="F139" s="253" t="s">
        <v>1996</v>
      </c>
      <c r="G139" s="232"/>
      <c r="H139" s="232" t="s">
        <v>2051</v>
      </c>
      <c r="I139" s="232" t="s">
        <v>2031</v>
      </c>
      <c r="J139" s="232"/>
      <c r="K139" s="278"/>
    </row>
    <row r="140" spans="2:11" s="1" customFormat="1" ht="15" customHeight="1">
      <c r="B140" s="275"/>
      <c r="C140" s="232" t="s">
        <v>2032</v>
      </c>
      <c r="D140" s="232"/>
      <c r="E140" s="232"/>
      <c r="F140" s="253" t="s">
        <v>1996</v>
      </c>
      <c r="G140" s="232"/>
      <c r="H140" s="232" t="s">
        <v>2032</v>
      </c>
      <c r="I140" s="232" t="s">
        <v>2031</v>
      </c>
      <c r="J140" s="232"/>
      <c r="K140" s="278"/>
    </row>
    <row r="141" spans="2:11" s="1" customFormat="1" ht="15" customHeight="1">
      <c r="B141" s="275"/>
      <c r="C141" s="232" t="s">
        <v>35</v>
      </c>
      <c r="D141" s="232"/>
      <c r="E141" s="232"/>
      <c r="F141" s="253" t="s">
        <v>1996</v>
      </c>
      <c r="G141" s="232"/>
      <c r="H141" s="232" t="s">
        <v>2052</v>
      </c>
      <c r="I141" s="232" t="s">
        <v>2031</v>
      </c>
      <c r="J141" s="232"/>
      <c r="K141" s="278"/>
    </row>
    <row r="142" spans="2:11" s="1" customFormat="1" ht="15" customHeight="1">
      <c r="B142" s="275"/>
      <c r="C142" s="232" t="s">
        <v>2053</v>
      </c>
      <c r="D142" s="232"/>
      <c r="E142" s="232"/>
      <c r="F142" s="253" t="s">
        <v>1996</v>
      </c>
      <c r="G142" s="232"/>
      <c r="H142" s="232" t="s">
        <v>2054</v>
      </c>
      <c r="I142" s="232" t="s">
        <v>2031</v>
      </c>
      <c r="J142" s="232"/>
      <c r="K142" s="278"/>
    </row>
    <row r="143" spans="2:11" s="1" customFormat="1" ht="15" customHeight="1">
      <c r="B143" s="279"/>
      <c r="C143" s="280"/>
      <c r="D143" s="280"/>
      <c r="E143" s="280"/>
      <c r="F143" s="280"/>
      <c r="G143" s="280"/>
      <c r="H143" s="280"/>
      <c r="I143" s="280"/>
      <c r="J143" s="280"/>
      <c r="K143" s="281"/>
    </row>
    <row r="144" spans="2:11" s="1" customFormat="1" ht="18.75" customHeight="1">
      <c r="B144" s="266"/>
      <c r="C144" s="266"/>
      <c r="D144" s="266"/>
      <c r="E144" s="266"/>
      <c r="F144" s="267"/>
      <c r="G144" s="266"/>
      <c r="H144" s="266"/>
      <c r="I144" s="266"/>
      <c r="J144" s="266"/>
      <c r="K144" s="266"/>
    </row>
    <row r="145" spans="2:11" s="1" customFormat="1" ht="18.75" customHeight="1">
      <c r="B145" s="239"/>
      <c r="C145" s="239"/>
      <c r="D145" s="239"/>
      <c r="E145" s="239"/>
      <c r="F145" s="239"/>
      <c r="G145" s="239"/>
      <c r="H145" s="239"/>
      <c r="I145" s="239"/>
      <c r="J145" s="239"/>
      <c r="K145" s="239"/>
    </row>
    <row r="146" spans="2:11" s="1" customFormat="1" ht="7.5" customHeight="1">
      <c r="B146" s="240"/>
      <c r="C146" s="241"/>
      <c r="D146" s="241"/>
      <c r="E146" s="241"/>
      <c r="F146" s="241"/>
      <c r="G146" s="241"/>
      <c r="H146" s="241"/>
      <c r="I146" s="241"/>
      <c r="J146" s="241"/>
      <c r="K146" s="242"/>
    </row>
    <row r="147" spans="2:11" s="1" customFormat="1" ht="45" customHeight="1">
      <c r="B147" s="243"/>
      <c r="C147" s="347" t="s">
        <v>2055</v>
      </c>
      <c r="D147" s="347"/>
      <c r="E147" s="347"/>
      <c r="F147" s="347"/>
      <c r="G147" s="347"/>
      <c r="H147" s="347"/>
      <c r="I147" s="347"/>
      <c r="J147" s="347"/>
      <c r="K147" s="244"/>
    </row>
    <row r="148" spans="2:11" s="1" customFormat="1" ht="17.25" customHeight="1">
      <c r="B148" s="243"/>
      <c r="C148" s="245" t="s">
        <v>1990</v>
      </c>
      <c r="D148" s="245"/>
      <c r="E148" s="245"/>
      <c r="F148" s="245" t="s">
        <v>1991</v>
      </c>
      <c r="G148" s="246"/>
      <c r="H148" s="245" t="s">
        <v>51</v>
      </c>
      <c r="I148" s="245" t="s">
        <v>54</v>
      </c>
      <c r="J148" s="245" t="s">
        <v>1992</v>
      </c>
      <c r="K148" s="244"/>
    </row>
    <row r="149" spans="2:11" s="1" customFormat="1" ht="17.25" customHeight="1">
      <c r="B149" s="243"/>
      <c r="C149" s="247" t="s">
        <v>1993</v>
      </c>
      <c r="D149" s="247"/>
      <c r="E149" s="247"/>
      <c r="F149" s="248" t="s">
        <v>1994</v>
      </c>
      <c r="G149" s="249"/>
      <c r="H149" s="247"/>
      <c r="I149" s="247"/>
      <c r="J149" s="247" t="s">
        <v>1995</v>
      </c>
      <c r="K149" s="244"/>
    </row>
    <row r="150" spans="2:11" s="1" customFormat="1" ht="5.25" customHeight="1">
      <c r="B150" s="255"/>
      <c r="C150" s="250"/>
      <c r="D150" s="250"/>
      <c r="E150" s="250"/>
      <c r="F150" s="250"/>
      <c r="G150" s="251"/>
      <c r="H150" s="250"/>
      <c r="I150" s="250"/>
      <c r="J150" s="250"/>
      <c r="K150" s="278"/>
    </row>
    <row r="151" spans="2:11" s="1" customFormat="1" ht="15" customHeight="1">
      <c r="B151" s="255"/>
      <c r="C151" s="282" t="s">
        <v>1999</v>
      </c>
      <c r="D151" s="232"/>
      <c r="E151" s="232"/>
      <c r="F151" s="283" t="s">
        <v>1996</v>
      </c>
      <c r="G151" s="232"/>
      <c r="H151" s="282" t="s">
        <v>2036</v>
      </c>
      <c r="I151" s="282" t="s">
        <v>1998</v>
      </c>
      <c r="J151" s="282">
        <v>120</v>
      </c>
      <c r="K151" s="278"/>
    </row>
    <row r="152" spans="2:11" s="1" customFormat="1" ht="15" customHeight="1">
      <c r="B152" s="255"/>
      <c r="C152" s="282" t="s">
        <v>2045</v>
      </c>
      <c r="D152" s="232"/>
      <c r="E152" s="232"/>
      <c r="F152" s="283" t="s">
        <v>1996</v>
      </c>
      <c r="G152" s="232"/>
      <c r="H152" s="282" t="s">
        <v>2056</v>
      </c>
      <c r="I152" s="282" t="s">
        <v>1998</v>
      </c>
      <c r="J152" s="282" t="s">
        <v>2047</v>
      </c>
      <c r="K152" s="278"/>
    </row>
    <row r="153" spans="2:11" s="1" customFormat="1" ht="15" customHeight="1">
      <c r="B153" s="255"/>
      <c r="C153" s="282" t="s">
        <v>82</v>
      </c>
      <c r="D153" s="232"/>
      <c r="E153" s="232"/>
      <c r="F153" s="283" t="s">
        <v>1996</v>
      </c>
      <c r="G153" s="232"/>
      <c r="H153" s="282" t="s">
        <v>2057</v>
      </c>
      <c r="I153" s="282" t="s">
        <v>1998</v>
      </c>
      <c r="J153" s="282" t="s">
        <v>2047</v>
      </c>
      <c r="K153" s="278"/>
    </row>
    <row r="154" spans="2:11" s="1" customFormat="1" ht="15" customHeight="1">
      <c r="B154" s="255"/>
      <c r="C154" s="282" t="s">
        <v>2001</v>
      </c>
      <c r="D154" s="232"/>
      <c r="E154" s="232"/>
      <c r="F154" s="283" t="s">
        <v>2002</v>
      </c>
      <c r="G154" s="232"/>
      <c r="H154" s="282" t="s">
        <v>2036</v>
      </c>
      <c r="I154" s="282" t="s">
        <v>1998</v>
      </c>
      <c r="J154" s="282">
        <v>50</v>
      </c>
      <c r="K154" s="278"/>
    </row>
    <row r="155" spans="2:11" s="1" customFormat="1" ht="15" customHeight="1">
      <c r="B155" s="255"/>
      <c r="C155" s="282" t="s">
        <v>2004</v>
      </c>
      <c r="D155" s="232"/>
      <c r="E155" s="232"/>
      <c r="F155" s="283" t="s">
        <v>1996</v>
      </c>
      <c r="G155" s="232"/>
      <c r="H155" s="282" t="s">
        <v>2036</v>
      </c>
      <c r="I155" s="282" t="s">
        <v>2006</v>
      </c>
      <c r="J155" s="282"/>
      <c r="K155" s="278"/>
    </row>
    <row r="156" spans="2:11" s="1" customFormat="1" ht="15" customHeight="1">
      <c r="B156" s="255"/>
      <c r="C156" s="282" t="s">
        <v>2015</v>
      </c>
      <c r="D156" s="232"/>
      <c r="E156" s="232"/>
      <c r="F156" s="283" t="s">
        <v>2002</v>
      </c>
      <c r="G156" s="232"/>
      <c r="H156" s="282" t="s">
        <v>2036</v>
      </c>
      <c r="I156" s="282" t="s">
        <v>1998</v>
      </c>
      <c r="J156" s="282">
        <v>50</v>
      </c>
      <c r="K156" s="278"/>
    </row>
    <row r="157" spans="2:11" s="1" customFormat="1" ht="15" customHeight="1">
      <c r="B157" s="255"/>
      <c r="C157" s="282" t="s">
        <v>2023</v>
      </c>
      <c r="D157" s="232"/>
      <c r="E157" s="232"/>
      <c r="F157" s="283" t="s">
        <v>2002</v>
      </c>
      <c r="G157" s="232"/>
      <c r="H157" s="282" t="s">
        <v>2036</v>
      </c>
      <c r="I157" s="282" t="s">
        <v>1998</v>
      </c>
      <c r="J157" s="282">
        <v>50</v>
      </c>
      <c r="K157" s="278"/>
    </row>
    <row r="158" spans="2:11" s="1" customFormat="1" ht="15" customHeight="1">
      <c r="B158" s="255"/>
      <c r="C158" s="282" t="s">
        <v>2021</v>
      </c>
      <c r="D158" s="232"/>
      <c r="E158" s="232"/>
      <c r="F158" s="283" t="s">
        <v>2002</v>
      </c>
      <c r="G158" s="232"/>
      <c r="H158" s="282" t="s">
        <v>2036</v>
      </c>
      <c r="I158" s="282" t="s">
        <v>1998</v>
      </c>
      <c r="J158" s="282">
        <v>50</v>
      </c>
      <c r="K158" s="278"/>
    </row>
    <row r="159" spans="2:11" s="1" customFormat="1" ht="15" customHeight="1">
      <c r="B159" s="255"/>
      <c r="C159" s="282" t="s">
        <v>113</v>
      </c>
      <c r="D159" s="232"/>
      <c r="E159" s="232"/>
      <c r="F159" s="283" t="s">
        <v>1996</v>
      </c>
      <c r="G159" s="232"/>
      <c r="H159" s="282" t="s">
        <v>2058</v>
      </c>
      <c r="I159" s="282" t="s">
        <v>1998</v>
      </c>
      <c r="J159" s="282" t="s">
        <v>2059</v>
      </c>
      <c r="K159" s="278"/>
    </row>
    <row r="160" spans="2:11" s="1" customFormat="1" ht="15" customHeight="1">
      <c r="B160" s="255"/>
      <c r="C160" s="282" t="s">
        <v>2060</v>
      </c>
      <c r="D160" s="232"/>
      <c r="E160" s="232"/>
      <c r="F160" s="283" t="s">
        <v>1996</v>
      </c>
      <c r="G160" s="232"/>
      <c r="H160" s="282" t="s">
        <v>2061</v>
      </c>
      <c r="I160" s="282" t="s">
        <v>2031</v>
      </c>
      <c r="J160" s="282"/>
      <c r="K160" s="278"/>
    </row>
    <row r="161" spans="2:11" s="1" customFormat="1" ht="15" customHeight="1">
      <c r="B161" s="284"/>
      <c r="C161" s="264"/>
      <c r="D161" s="264"/>
      <c r="E161" s="264"/>
      <c r="F161" s="264"/>
      <c r="G161" s="264"/>
      <c r="H161" s="264"/>
      <c r="I161" s="264"/>
      <c r="J161" s="264"/>
      <c r="K161" s="285"/>
    </row>
    <row r="162" spans="2:11" s="1" customFormat="1" ht="18.75" customHeight="1">
      <c r="B162" s="266"/>
      <c r="C162" s="276"/>
      <c r="D162" s="276"/>
      <c r="E162" s="276"/>
      <c r="F162" s="286"/>
      <c r="G162" s="276"/>
      <c r="H162" s="276"/>
      <c r="I162" s="276"/>
      <c r="J162" s="276"/>
      <c r="K162" s="266"/>
    </row>
    <row r="163" spans="2:11" s="1" customFormat="1" ht="18.75" customHeight="1">
      <c r="B163" s="239"/>
      <c r="C163" s="239"/>
      <c r="D163" s="239"/>
      <c r="E163" s="239"/>
      <c r="F163" s="239"/>
      <c r="G163" s="239"/>
      <c r="H163" s="239"/>
      <c r="I163" s="239"/>
      <c r="J163" s="239"/>
      <c r="K163" s="239"/>
    </row>
    <row r="164" spans="2:11" s="1" customFormat="1" ht="7.5" customHeight="1">
      <c r="B164" s="221"/>
      <c r="C164" s="222"/>
      <c r="D164" s="222"/>
      <c r="E164" s="222"/>
      <c r="F164" s="222"/>
      <c r="G164" s="222"/>
      <c r="H164" s="222"/>
      <c r="I164" s="222"/>
      <c r="J164" s="222"/>
      <c r="K164" s="223"/>
    </row>
    <row r="165" spans="2:11" s="1" customFormat="1" ht="45" customHeight="1">
      <c r="B165" s="224"/>
      <c r="C165" s="348" t="s">
        <v>2062</v>
      </c>
      <c r="D165" s="348"/>
      <c r="E165" s="348"/>
      <c r="F165" s="348"/>
      <c r="G165" s="348"/>
      <c r="H165" s="348"/>
      <c r="I165" s="348"/>
      <c r="J165" s="348"/>
      <c r="K165" s="225"/>
    </row>
    <row r="166" spans="2:11" s="1" customFormat="1" ht="17.25" customHeight="1">
      <c r="B166" s="224"/>
      <c r="C166" s="245" t="s">
        <v>1990</v>
      </c>
      <c r="D166" s="245"/>
      <c r="E166" s="245"/>
      <c r="F166" s="245" t="s">
        <v>1991</v>
      </c>
      <c r="G166" s="287"/>
      <c r="H166" s="288" t="s">
        <v>51</v>
      </c>
      <c r="I166" s="288" t="s">
        <v>54</v>
      </c>
      <c r="J166" s="245" t="s">
        <v>1992</v>
      </c>
      <c r="K166" s="225"/>
    </row>
    <row r="167" spans="2:11" s="1" customFormat="1" ht="17.25" customHeight="1">
      <c r="B167" s="226"/>
      <c r="C167" s="247" t="s">
        <v>1993</v>
      </c>
      <c r="D167" s="247"/>
      <c r="E167" s="247"/>
      <c r="F167" s="248" t="s">
        <v>1994</v>
      </c>
      <c r="G167" s="289"/>
      <c r="H167" s="290"/>
      <c r="I167" s="290"/>
      <c r="J167" s="247" t="s">
        <v>1995</v>
      </c>
      <c r="K167" s="227"/>
    </row>
    <row r="168" spans="2:11" s="1" customFormat="1" ht="5.25" customHeight="1">
      <c r="B168" s="255"/>
      <c r="C168" s="250"/>
      <c r="D168" s="250"/>
      <c r="E168" s="250"/>
      <c r="F168" s="250"/>
      <c r="G168" s="251"/>
      <c r="H168" s="250"/>
      <c r="I168" s="250"/>
      <c r="J168" s="250"/>
      <c r="K168" s="278"/>
    </row>
    <row r="169" spans="2:11" s="1" customFormat="1" ht="15" customHeight="1">
      <c r="B169" s="255"/>
      <c r="C169" s="232" t="s">
        <v>1999</v>
      </c>
      <c r="D169" s="232"/>
      <c r="E169" s="232"/>
      <c r="F169" s="253" t="s">
        <v>1996</v>
      </c>
      <c r="G169" s="232"/>
      <c r="H169" s="232" t="s">
        <v>2036</v>
      </c>
      <c r="I169" s="232" t="s">
        <v>1998</v>
      </c>
      <c r="J169" s="232">
        <v>120</v>
      </c>
      <c r="K169" s="278"/>
    </row>
    <row r="170" spans="2:11" s="1" customFormat="1" ht="15" customHeight="1">
      <c r="B170" s="255"/>
      <c r="C170" s="232" t="s">
        <v>2045</v>
      </c>
      <c r="D170" s="232"/>
      <c r="E170" s="232"/>
      <c r="F170" s="253" t="s">
        <v>1996</v>
      </c>
      <c r="G170" s="232"/>
      <c r="H170" s="232" t="s">
        <v>2046</v>
      </c>
      <c r="I170" s="232" t="s">
        <v>1998</v>
      </c>
      <c r="J170" s="232" t="s">
        <v>2047</v>
      </c>
      <c r="K170" s="278"/>
    </row>
    <row r="171" spans="2:11" s="1" customFormat="1" ht="15" customHeight="1">
      <c r="B171" s="255"/>
      <c r="C171" s="232" t="s">
        <v>82</v>
      </c>
      <c r="D171" s="232"/>
      <c r="E171" s="232"/>
      <c r="F171" s="253" t="s">
        <v>1996</v>
      </c>
      <c r="G171" s="232"/>
      <c r="H171" s="232" t="s">
        <v>2063</v>
      </c>
      <c r="I171" s="232" t="s">
        <v>1998</v>
      </c>
      <c r="J171" s="232" t="s">
        <v>2047</v>
      </c>
      <c r="K171" s="278"/>
    </row>
    <row r="172" spans="2:11" s="1" customFormat="1" ht="15" customHeight="1">
      <c r="B172" s="255"/>
      <c r="C172" s="232" t="s">
        <v>2001</v>
      </c>
      <c r="D172" s="232"/>
      <c r="E172" s="232"/>
      <c r="F172" s="253" t="s">
        <v>2002</v>
      </c>
      <c r="G172" s="232"/>
      <c r="H172" s="232" t="s">
        <v>2063</v>
      </c>
      <c r="I172" s="232" t="s">
        <v>1998</v>
      </c>
      <c r="J172" s="232">
        <v>50</v>
      </c>
      <c r="K172" s="278"/>
    </row>
    <row r="173" spans="2:11" s="1" customFormat="1" ht="15" customHeight="1">
      <c r="B173" s="255"/>
      <c r="C173" s="232" t="s">
        <v>2004</v>
      </c>
      <c r="D173" s="232"/>
      <c r="E173" s="232"/>
      <c r="F173" s="253" t="s">
        <v>1996</v>
      </c>
      <c r="G173" s="232"/>
      <c r="H173" s="232" t="s">
        <v>2063</v>
      </c>
      <c r="I173" s="232" t="s">
        <v>2006</v>
      </c>
      <c r="J173" s="232"/>
      <c r="K173" s="278"/>
    </row>
    <row r="174" spans="2:11" s="1" customFormat="1" ht="15" customHeight="1">
      <c r="B174" s="255"/>
      <c r="C174" s="232" t="s">
        <v>2015</v>
      </c>
      <c r="D174" s="232"/>
      <c r="E174" s="232"/>
      <c r="F174" s="253" t="s">
        <v>2002</v>
      </c>
      <c r="G174" s="232"/>
      <c r="H174" s="232" t="s">
        <v>2063</v>
      </c>
      <c r="I174" s="232" t="s">
        <v>1998</v>
      </c>
      <c r="J174" s="232">
        <v>50</v>
      </c>
      <c r="K174" s="278"/>
    </row>
    <row r="175" spans="2:11" s="1" customFormat="1" ht="15" customHeight="1">
      <c r="B175" s="255"/>
      <c r="C175" s="232" t="s">
        <v>2023</v>
      </c>
      <c r="D175" s="232"/>
      <c r="E175" s="232"/>
      <c r="F175" s="253" t="s">
        <v>2002</v>
      </c>
      <c r="G175" s="232"/>
      <c r="H175" s="232" t="s">
        <v>2063</v>
      </c>
      <c r="I175" s="232" t="s">
        <v>1998</v>
      </c>
      <c r="J175" s="232">
        <v>50</v>
      </c>
      <c r="K175" s="278"/>
    </row>
    <row r="176" spans="2:11" s="1" customFormat="1" ht="15" customHeight="1">
      <c r="B176" s="255"/>
      <c r="C176" s="232" t="s">
        <v>2021</v>
      </c>
      <c r="D176" s="232"/>
      <c r="E176" s="232"/>
      <c r="F176" s="253" t="s">
        <v>2002</v>
      </c>
      <c r="G176" s="232"/>
      <c r="H176" s="232" t="s">
        <v>2063</v>
      </c>
      <c r="I176" s="232" t="s">
        <v>1998</v>
      </c>
      <c r="J176" s="232">
        <v>50</v>
      </c>
      <c r="K176" s="278"/>
    </row>
    <row r="177" spans="2:11" s="1" customFormat="1" ht="15" customHeight="1">
      <c r="B177" s="255"/>
      <c r="C177" s="232" t="s">
        <v>149</v>
      </c>
      <c r="D177" s="232"/>
      <c r="E177" s="232"/>
      <c r="F177" s="253" t="s">
        <v>1996</v>
      </c>
      <c r="G177" s="232"/>
      <c r="H177" s="232" t="s">
        <v>2064</v>
      </c>
      <c r="I177" s="232" t="s">
        <v>2065</v>
      </c>
      <c r="J177" s="232"/>
      <c r="K177" s="278"/>
    </row>
    <row r="178" spans="2:11" s="1" customFormat="1" ht="15" customHeight="1">
      <c r="B178" s="255"/>
      <c r="C178" s="232" t="s">
        <v>54</v>
      </c>
      <c r="D178" s="232"/>
      <c r="E178" s="232"/>
      <c r="F178" s="253" t="s">
        <v>1996</v>
      </c>
      <c r="G178" s="232"/>
      <c r="H178" s="232" t="s">
        <v>2066</v>
      </c>
      <c r="I178" s="232" t="s">
        <v>2067</v>
      </c>
      <c r="J178" s="232">
        <v>1</v>
      </c>
      <c r="K178" s="278"/>
    </row>
    <row r="179" spans="2:11" s="1" customFormat="1" ht="15" customHeight="1">
      <c r="B179" s="255"/>
      <c r="C179" s="232" t="s">
        <v>50</v>
      </c>
      <c r="D179" s="232"/>
      <c r="E179" s="232"/>
      <c r="F179" s="253" t="s">
        <v>1996</v>
      </c>
      <c r="G179" s="232"/>
      <c r="H179" s="232" t="s">
        <v>2068</v>
      </c>
      <c r="I179" s="232" t="s">
        <v>1998</v>
      </c>
      <c r="J179" s="232">
        <v>20</v>
      </c>
      <c r="K179" s="278"/>
    </row>
    <row r="180" spans="2:11" s="1" customFormat="1" ht="15" customHeight="1">
      <c r="B180" s="255"/>
      <c r="C180" s="232" t="s">
        <v>51</v>
      </c>
      <c r="D180" s="232"/>
      <c r="E180" s="232"/>
      <c r="F180" s="253" t="s">
        <v>1996</v>
      </c>
      <c r="G180" s="232"/>
      <c r="H180" s="232" t="s">
        <v>2069</v>
      </c>
      <c r="I180" s="232" t="s">
        <v>1998</v>
      </c>
      <c r="J180" s="232">
        <v>255</v>
      </c>
      <c r="K180" s="278"/>
    </row>
    <row r="181" spans="2:11" s="1" customFormat="1" ht="15" customHeight="1">
      <c r="B181" s="255"/>
      <c r="C181" s="232" t="s">
        <v>150</v>
      </c>
      <c r="D181" s="232"/>
      <c r="E181" s="232"/>
      <c r="F181" s="253" t="s">
        <v>1996</v>
      </c>
      <c r="G181" s="232"/>
      <c r="H181" s="232" t="s">
        <v>1960</v>
      </c>
      <c r="I181" s="232" t="s">
        <v>1998</v>
      </c>
      <c r="J181" s="232">
        <v>10</v>
      </c>
      <c r="K181" s="278"/>
    </row>
    <row r="182" spans="2:11" s="1" customFormat="1" ht="15" customHeight="1">
      <c r="B182" s="255"/>
      <c r="C182" s="232" t="s">
        <v>151</v>
      </c>
      <c r="D182" s="232"/>
      <c r="E182" s="232"/>
      <c r="F182" s="253" t="s">
        <v>1996</v>
      </c>
      <c r="G182" s="232"/>
      <c r="H182" s="232" t="s">
        <v>2070</v>
      </c>
      <c r="I182" s="232" t="s">
        <v>2031</v>
      </c>
      <c r="J182" s="232"/>
      <c r="K182" s="278"/>
    </row>
    <row r="183" spans="2:11" s="1" customFormat="1" ht="15" customHeight="1">
      <c r="B183" s="255"/>
      <c r="C183" s="232" t="s">
        <v>2071</v>
      </c>
      <c r="D183" s="232"/>
      <c r="E183" s="232"/>
      <c r="F183" s="253" t="s">
        <v>1996</v>
      </c>
      <c r="G183" s="232"/>
      <c r="H183" s="232" t="s">
        <v>2072</v>
      </c>
      <c r="I183" s="232" t="s">
        <v>2031</v>
      </c>
      <c r="J183" s="232"/>
      <c r="K183" s="278"/>
    </row>
    <row r="184" spans="2:11" s="1" customFormat="1" ht="15" customHeight="1">
      <c r="B184" s="255"/>
      <c r="C184" s="232" t="s">
        <v>2060</v>
      </c>
      <c r="D184" s="232"/>
      <c r="E184" s="232"/>
      <c r="F184" s="253" t="s">
        <v>1996</v>
      </c>
      <c r="G184" s="232"/>
      <c r="H184" s="232" t="s">
        <v>2073</v>
      </c>
      <c r="I184" s="232" t="s">
        <v>2031</v>
      </c>
      <c r="J184" s="232"/>
      <c r="K184" s="278"/>
    </row>
    <row r="185" spans="2:11" s="1" customFormat="1" ht="15" customHeight="1">
      <c r="B185" s="255"/>
      <c r="C185" s="232" t="s">
        <v>153</v>
      </c>
      <c r="D185" s="232"/>
      <c r="E185" s="232"/>
      <c r="F185" s="253" t="s">
        <v>2002</v>
      </c>
      <c r="G185" s="232"/>
      <c r="H185" s="232" t="s">
        <v>2074</v>
      </c>
      <c r="I185" s="232" t="s">
        <v>1998</v>
      </c>
      <c r="J185" s="232">
        <v>50</v>
      </c>
      <c r="K185" s="278"/>
    </row>
    <row r="186" spans="2:11" s="1" customFormat="1" ht="15" customHeight="1">
      <c r="B186" s="255"/>
      <c r="C186" s="232" t="s">
        <v>2075</v>
      </c>
      <c r="D186" s="232"/>
      <c r="E186" s="232"/>
      <c r="F186" s="253" t="s">
        <v>2002</v>
      </c>
      <c r="G186" s="232"/>
      <c r="H186" s="232" t="s">
        <v>2076</v>
      </c>
      <c r="I186" s="232" t="s">
        <v>2077</v>
      </c>
      <c r="J186" s="232"/>
      <c r="K186" s="278"/>
    </row>
    <row r="187" spans="2:11" s="1" customFormat="1" ht="15" customHeight="1">
      <c r="B187" s="255"/>
      <c r="C187" s="232" t="s">
        <v>2078</v>
      </c>
      <c r="D187" s="232"/>
      <c r="E187" s="232"/>
      <c r="F187" s="253" t="s">
        <v>2002</v>
      </c>
      <c r="G187" s="232"/>
      <c r="H187" s="232" t="s">
        <v>2079</v>
      </c>
      <c r="I187" s="232" t="s">
        <v>2077</v>
      </c>
      <c r="J187" s="232"/>
      <c r="K187" s="278"/>
    </row>
    <row r="188" spans="2:11" s="1" customFormat="1" ht="15" customHeight="1">
      <c r="B188" s="255"/>
      <c r="C188" s="232" t="s">
        <v>2080</v>
      </c>
      <c r="D188" s="232"/>
      <c r="E188" s="232"/>
      <c r="F188" s="253" t="s">
        <v>2002</v>
      </c>
      <c r="G188" s="232"/>
      <c r="H188" s="232" t="s">
        <v>2081</v>
      </c>
      <c r="I188" s="232" t="s">
        <v>2077</v>
      </c>
      <c r="J188" s="232"/>
      <c r="K188" s="278"/>
    </row>
    <row r="189" spans="2:11" s="1" customFormat="1" ht="15" customHeight="1">
      <c r="B189" s="255"/>
      <c r="C189" s="291" t="s">
        <v>2082</v>
      </c>
      <c r="D189" s="232"/>
      <c r="E189" s="232"/>
      <c r="F189" s="253" t="s">
        <v>2002</v>
      </c>
      <c r="G189" s="232"/>
      <c r="H189" s="232" t="s">
        <v>2083</v>
      </c>
      <c r="I189" s="232" t="s">
        <v>2084</v>
      </c>
      <c r="J189" s="292" t="s">
        <v>2085</v>
      </c>
      <c r="K189" s="278"/>
    </row>
    <row r="190" spans="2:11" s="1" customFormat="1" ht="15" customHeight="1">
      <c r="B190" s="255"/>
      <c r="C190" s="291" t="s">
        <v>39</v>
      </c>
      <c r="D190" s="232"/>
      <c r="E190" s="232"/>
      <c r="F190" s="253" t="s">
        <v>1996</v>
      </c>
      <c r="G190" s="232"/>
      <c r="H190" s="229" t="s">
        <v>2086</v>
      </c>
      <c r="I190" s="232" t="s">
        <v>2087</v>
      </c>
      <c r="J190" s="232"/>
      <c r="K190" s="278"/>
    </row>
    <row r="191" spans="2:11" s="1" customFormat="1" ht="15" customHeight="1">
      <c r="B191" s="255"/>
      <c r="C191" s="291" t="s">
        <v>2088</v>
      </c>
      <c r="D191" s="232"/>
      <c r="E191" s="232"/>
      <c r="F191" s="253" t="s">
        <v>1996</v>
      </c>
      <c r="G191" s="232"/>
      <c r="H191" s="232" t="s">
        <v>2089</v>
      </c>
      <c r="I191" s="232" t="s">
        <v>2031</v>
      </c>
      <c r="J191" s="232"/>
      <c r="K191" s="278"/>
    </row>
    <row r="192" spans="2:11" s="1" customFormat="1" ht="15" customHeight="1">
      <c r="B192" s="255"/>
      <c r="C192" s="291" t="s">
        <v>2090</v>
      </c>
      <c r="D192" s="232"/>
      <c r="E192" s="232"/>
      <c r="F192" s="253" t="s">
        <v>1996</v>
      </c>
      <c r="G192" s="232"/>
      <c r="H192" s="232" t="s">
        <v>2091</v>
      </c>
      <c r="I192" s="232" t="s">
        <v>2031</v>
      </c>
      <c r="J192" s="232"/>
      <c r="K192" s="278"/>
    </row>
    <row r="193" spans="2:11" s="1" customFormat="1" ht="15" customHeight="1">
      <c r="B193" s="255"/>
      <c r="C193" s="291" t="s">
        <v>2092</v>
      </c>
      <c r="D193" s="232"/>
      <c r="E193" s="232"/>
      <c r="F193" s="253" t="s">
        <v>2002</v>
      </c>
      <c r="G193" s="232"/>
      <c r="H193" s="232" t="s">
        <v>2093</v>
      </c>
      <c r="I193" s="232" t="s">
        <v>2031</v>
      </c>
      <c r="J193" s="232"/>
      <c r="K193" s="278"/>
    </row>
    <row r="194" spans="2:11" s="1" customFormat="1" ht="15" customHeight="1">
      <c r="B194" s="284"/>
      <c r="C194" s="293"/>
      <c r="D194" s="264"/>
      <c r="E194" s="264"/>
      <c r="F194" s="264"/>
      <c r="G194" s="264"/>
      <c r="H194" s="264"/>
      <c r="I194" s="264"/>
      <c r="J194" s="264"/>
      <c r="K194" s="285"/>
    </row>
    <row r="195" spans="2:11" s="1" customFormat="1" ht="18.75" customHeight="1">
      <c r="B195" s="266"/>
      <c r="C195" s="276"/>
      <c r="D195" s="276"/>
      <c r="E195" s="276"/>
      <c r="F195" s="286"/>
      <c r="G195" s="276"/>
      <c r="H195" s="276"/>
      <c r="I195" s="276"/>
      <c r="J195" s="276"/>
      <c r="K195" s="266"/>
    </row>
    <row r="196" spans="2:11" s="1" customFormat="1" ht="18.75" customHeight="1">
      <c r="B196" s="266"/>
      <c r="C196" s="276"/>
      <c r="D196" s="276"/>
      <c r="E196" s="276"/>
      <c r="F196" s="286"/>
      <c r="G196" s="276"/>
      <c r="H196" s="276"/>
      <c r="I196" s="276"/>
      <c r="J196" s="276"/>
      <c r="K196" s="266"/>
    </row>
    <row r="197" spans="2:11" s="1" customFormat="1" ht="18.75" customHeight="1">
      <c r="B197" s="239"/>
      <c r="C197" s="239"/>
      <c r="D197" s="239"/>
      <c r="E197" s="239"/>
      <c r="F197" s="239"/>
      <c r="G197" s="239"/>
      <c r="H197" s="239"/>
      <c r="I197" s="239"/>
      <c r="J197" s="239"/>
      <c r="K197" s="239"/>
    </row>
    <row r="198" spans="2:11" s="1" customFormat="1" ht="13.5">
      <c r="B198" s="221"/>
      <c r="C198" s="222"/>
      <c r="D198" s="222"/>
      <c r="E198" s="222"/>
      <c r="F198" s="222"/>
      <c r="G198" s="222"/>
      <c r="H198" s="222"/>
      <c r="I198" s="222"/>
      <c r="J198" s="222"/>
      <c r="K198" s="223"/>
    </row>
    <row r="199" spans="2:11" s="1" customFormat="1" ht="21">
      <c r="B199" s="224"/>
      <c r="C199" s="348" t="s">
        <v>2094</v>
      </c>
      <c r="D199" s="348"/>
      <c r="E199" s="348"/>
      <c r="F199" s="348"/>
      <c r="G199" s="348"/>
      <c r="H199" s="348"/>
      <c r="I199" s="348"/>
      <c r="J199" s="348"/>
      <c r="K199" s="225"/>
    </row>
    <row r="200" spans="2:11" s="1" customFormat="1" ht="25.5" customHeight="1">
      <c r="B200" s="224"/>
      <c r="C200" s="294" t="s">
        <v>2095</v>
      </c>
      <c r="D200" s="294"/>
      <c r="E200" s="294"/>
      <c r="F200" s="294" t="s">
        <v>2096</v>
      </c>
      <c r="G200" s="295"/>
      <c r="H200" s="349" t="s">
        <v>2097</v>
      </c>
      <c r="I200" s="349"/>
      <c r="J200" s="349"/>
      <c r="K200" s="225"/>
    </row>
    <row r="201" spans="2:11" s="1" customFormat="1" ht="5.25" customHeight="1">
      <c r="B201" s="255"/>
      <c r="C201" s="250"/>
      <c r="D201" s="250"/>
      <c r="E201" s="250"/>
      <c r="F201" s="250"/>
      <c r="G201" s="276"/>
      <c r="H201" s="250"/>
      <c r="I201" s="250"/>
      <c r="J201" s="250"/>
      <c r="K201" s="278"/>
    </row>
    <row r="202" spans="2:11" s="1" customFormat="1" ht="15" customHeight="1">
      <c r="B202" s="255"/>
      <c r="C202" s="232" t="s">
        <v>2087</v>
      </c>
      <c r="D202" s="232"/>
      <c r="E202" s="232"/>
      <c r="F202" s="253" t="s">
        <v>40</v>
      </c>
      <c r="G202" s="232"/>
      <c r="H202" s="350" t="s">
        <v>2098</v>
      </c>
      <c r="I202" s="350"/>
      <c r="J202" s="350"/>
      <c r="K202" s="278"/>
    </row>
    <row r="203" spans="2:11" s="1" customFormat="1" ht="15" customHeight="1">
      <c r="B203" s="255"/>
      <c r="C203" s="232"/>
      <c r="D203" s="232"/>
      <c r="E203" s="232"/>
      <c r="F203" s="253" t="s">
        <v>41</v>
      </c>
      <c r="G203" s="232"/>
      <c r="H203" s="350" t="s">
        <v>2099</v>
      </c>
      <c r="I203" s="350"/>
      <c r="J203" s="350"/>
      <c r="K203" s="278"/>
    </row>
    <row r="204" spans="2:11" s="1" customFormat="1" ht="15" customHeight="1">
      <c r="B204" s="255"/>
      <c r="C204" s="232"/>
      <c r="D204" s="232"/>
      <c r="E204" s="232"/>
      <c r="F204" s="253" t="s">
        <v>44</v>
      </c>
      <c r="G204" s="232"/>
      <c r="H204" s="350" t="s">
        <v>2100</v>
      </c>
      <c r="I204" s="350"/>
      <c r="J204" s="350"/>
      <c r="K204" s="278"/>
    </row>
    <row r="205" spans="2:11" s="1" customFormat="1" ht="15" customHeight="1">
      <c r="B205" s="255"/>
      <c r="C205" s="232"/>
      <c r="D205" s="232"/>
      <c r="E205" s="232"/>
      <c r="F205" s="253" t="s">
        <v>42</v>
      </c>
      <c r="G205" s="232"/>
      <c r="H205" s="350" t="s">
        <v>2101</v>
      </c>
      <c r="I205" s="350"/>
      <c r="J205" s="350"/>
      <c r="K205" s="278"/>
    </row>
    <row r="206" spans="2:11" s="1" customFormat="1" ht="15" customHeight="1">
      <c r="B206" s="255"/>
      <c r="C206" s="232"/>
      <c r="D206" s="232"/>
      <c r="E206" s="232"/>
      <c r="F206" s="253" t="s">
        <v>43</v>
      </c>
      <c r="G206" s="232"/>
      <c r="H206" s="350" t="s">
        <v>2102</v>
      </c>
      <c r="I206" s="350"/>
      <c r="J206" s="350"/>
      <c r="K206" s="278"/>
    </row>
    <row r="207" spans="2:11" s="1" customFormat="1" ht="15" customHeight="1">
      <c r="B207" s="255"/>
      <c r="C207" s="232"/>
      <c r="D207" s="232"/>
      <c r="E207" s="232"/>
      <c r="F207" s="253"/>
      <c r="G207" s="232"/>
      <c r="H207" s="232"/>
      <c r="I207" s="232"/>
      <c r="J207" s="232"/>
      <c r="K207" s="278"/>
    </row>
    <row r="208" spans="2:11" s="1" customFormat="1" ht="15" customHeight="1">
      <c r="B208" s="255"/>
      <c r="C208" s="232" t="s">
        <v>2043</v>
      </c>
      <c r="D208" s="232"/>
      <c r="E208" s="232"/>
      <c r="F208" s="253" t="s">
        <v>75</v>
      </c>
      <c r="G208" s="232"/>
      <c r="H208" s="350" t="s">
        <v>2103</v>
      </c>
      <c r="I208" s="350"/>
      <c r="J208" s="350"/>
      <c r="K208" s="278"/>
    </row>
    <row r="209" spans="2:11" s="1" customFormat="1" ht="15" customHeight="1">
      <c r="B209" s="255"/>
      <c r="C209" s="232"/>
      <c r="D209" s="232"/>
      <c r="E209" s="232"/>
      <c r="F209" s="253" t="s">
        <v>1942</v>
      </c>
      <c r="G209" s="232"/>
      <c r="H209" s="350" t="s">
        <v>1943</v>
      </c>
      <c r="I209" s="350"/>
      <c r="J209" s="350"/>
      <c r="K209" s="278"/>
    </row>
    <row r="210" spans="2:11" s="1" customFormat="1" ht="15" customHeight="1">
      <c r="B210" s="255"/>
      <c r="C210" s="232"/>
      <c r="D210" s="232"/>
      <c r="E210" s="232"/>
      <c r="F210" s="253" t="s">
        <v>98</v>
      </c>
      <c r="G210" s="232"/>
      <c r="H210" s="350" t="s">
        <v>2104</v>
      </c>
      <c r="I210" s="350"/>
      <c r="J210" s="350"/>
      <c r="K210" s="278"/>
    </row>
    <row r="211" spans="2:11" s="1" customFormat="1" ht="15" customHeight="1">
      <c r="B211" s="296"/>
      <c r="C211" s="232"/>
      <c r="D211" s="232"/>
      <c r="E211" s="232"/>
      <c r="F211" s="253" t="s">
        <v>105</v>
      </c>
      <c r="G211" s="291"/>
      <c r="H211" s="351" t="s">
        <v>1944</v>
      </c>
      <c r="I211" s="351"/>
      <c r="J211" s="351"/>
      <c r="K211" s="297"/>
    </row>
    <row r="212" spans="2:11" s="1" customFormat="1" ht="15" customHeight="1">
      <c r="B212" s="296"/>
      <c r="C212" s="232"/>
      <c r="D212" s="232"/>
      <c r="E212" s="232"/>
      <c r="F212" s="253" t="s">
        <v>1011</v>
      </c>
      <c r="G212" s="291"/>
      <c r="H212" s="351" t="s">
        <v>2105</v>
      </c>
      <c r="I212" s="351"/>
      <c r="J212" s="351"/>
      <c r="K212" s="297"/>
    </row>
    <row r="213" spans="2:11" s="1" customFormat="1" ht="15" customHeight="1">
      <c r="B213" s="296"/>
      <c r="C213" s="232"/>
      <c r="D213" s="232"/>
      <c r="E213" s="232"/>
      <c r="F213" s="253"/>
      <c r="G213" s="291"/>
      <c r="H213" s="282"/>
      <c r="I213" s="282"/>
      <c r="J213" s="282"/>
      <c r="K213" s="297"/>
    </row>
    <row r="214" spans="2:11" s="1" customFormat="1" ht="15" customHeight="1">
      <c r="B214" s="296"/>
      <c r="C214" s="232" t="s">
        <v>2067</v>
      </c>
      <c r="D214" s="232"/>
      <c r="E214" s="232"/>
      <c r="F214" s="253">
        <v>1</v>
      </c>
      <c r="G214" s="291"/>
      <c r="H214" s="351" t="s">
        <v>2106</v>
      </c>
      <c r="I214" s="351"/>
      <c r="J214" s="351"/>
      <c r="K214" s="297"/>
    </row>
    <row r="215" spans="2:11" s="1" customFormat="1" ht="15" customHeight="1">
      <c r="B215" s="296"/>
      <c r="C215" s="232"/>
      <c r="D215" s="232"/>
      <c r="E215" s="232"/>
      <c r="F215" s="253">
        <v>2</v>
      </c>
      <c r="G215" s="291"/>
      <c r="H215" s="351" t="s">
        <v>2107</v>
      </c>
      <c r="I215" s="351"/>
      <c r="J215" s="351"/>
      <c r="K215" s="297"/>
    </row>
    <row r="216" spans="2:11" s="1" customFormat="1" ht="15" customHeight="1">
      <c r="B216" s="296"/>
      <c r="C216" s="232"/>
      <c r="D216" s="232"/>
      <c r="E216" s="232"/>
      <c r="F216" s="253">
        <v>3</v>
      </c>
      <c r="G216" s="291"/>
      <c r="H216" s="351" t="s">
        <v>2108</v>
      </c>
      <c r="I216" s="351"/>
      <c r="J216" s="351"/>
      <c r="K216" s="297"/>
    </row>
    <row r="217" spans="2:11" s="1" customFormat="1" ht="15" customHeight="1">
      <c r="B217" s="296"/>
      <c r="C217" s="232"/>
      <c r="D217" s="232"/>
      <c r="E217" s="232"/>
      <c r="F217" s="253">
        <v>4</v>
      </c>
      <c r="G217" s="291"/>
      <c r="H217" s="351" t="s">
        <v>2109</v>
      </c>
      <c r="I217" s="351"/>
      <c r="J217" s="351"/>
      <c r="K217" s="297"/>
    </row>
    <row r="218" spans="2:11" s="1" customFormat="1" ht="12.75" customHeight="1">
      <c r="B218" s="298"/>
      <c r="C218" s="299"/>
      <c r="D218" s="299"/>
      <c r="E218" s="299"/>
      <c r="F218" s="299"/>
      <c r="G218" s="299"/>
      <c r="H218" s="299"/>
      <c r="I218" s="299"/>
      <c r="J218" s="299"/>
      <c r="K218" s="300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785"/>
  <sheetViews>
    <sheetView showGridLines="0" workbookViewId="0" topLeftCell="A762">
      <selection activeCell="F668" sqref="F66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 t="s">
        <v>6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9" t="s">
        <v>83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78</v>
      </c>
    </row>
    <row r="4" spans="2:46" s="1" customFormat="1" ht="24.95" customHeight="1">
      <c r="B4" s="22"/>
      <c r="D4" s="23" t="s">
        <v>107</v>
      </c>
      <c r="L4" s="22"/>
      <c r="M4" s="96" t="s">
        <v>11</v>
      </c>
      <c r="AT4" s="19" t="s">
        <v>31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3" t="str">
        <f>'Rekapitulace stavby'!K6</f>
        <v>Kozmice ON</v>
      </c>
      <c r="F7" s="344"/>
      <c r="G7" s="344"/>
      <c r="H7" s="344"/>
      <c r="L7" s="22"/>
    </row>
    <row r="8" spans="2:12" s="1" customFormat="1" ht="12" customHeight="1">
      <c r="B8" s="22"/>
      <c r="D8" s="29" t="s">
        <v>108</v>
      </c>
      <c r="L8" s="22"/>
    </row>
    <row r="9" spans="1:31" s="2" customFormat="1" ht="16.5" customHeight="1">
      <c r="A9" s="34"/>
      <c r="B9" s="35"/>
      <c r="C9" s="34"/>
      <c r="D9" s="34"/>
      <c r="E9" s="343" t="s">
        <v>109</v>
      </c>
      <c r="F9" s="345"/>
      <c r="G9" s="345"/>
      <c r="H9" s="345"/>
      <c r="I9" s="34"/>
      <c r="J9" s="34"/>
      <c r="K9" s="34"/>
      <c r="L9" s="9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110</v>
      </c>
      <c r="E10" s="34"/>
      <c r="F10" s="34"/>
      <c r="G10" s="34"/>
      <c r="H10" s="34"/>
      <c r="I10" s="34"/>
      <c r="J10" s="34"/>
      <c r="K10" s="34"/>
      <c r="L10" s="9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01" t="s">
        <v>111</v>
      </c>
      <c r="F11" s="345"/>
      <c r="G11" s="345"/>
      <c r="H11" s="345"/>
      <c r="I11" s="34"/>
      <c r="J11" s="34"/>
      <c r="K11" s="34"/>
      <c r="L11" s="9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22</v>
      </c>
      <c r="G14" s="34"/>
      <c r="H14" s="34"/>
      <c r="I14" s="29" t="s">
        <v>23</v>
      </c>
      <c r="J14" s="53" t="str">
        <f>'Rekapitulace stavby'!AN8</f>
        <v>17. 3. 2023</v>
      </c>
      <c r="K14" s="34"/>
      <c r="L14" s="9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">
        <v>3</v>
      </c>
      <c r="K16" s="34"/>
      <c r="L16" s="9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22</v>
      </c>
      <c r="F17" s="34"/>
      <c r="G17" s="34"/>
      <c r="H17" s="34"/>
      <c r="I17" s="29" t="s">
        <v>27</v>
      </c>
      <c r="J17" s="27" t="s">
        <v>3</v>
      </c>
      <c r="K17" s="34"/>
      <c r="L17" s="9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28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6" t="str">
        <f>'Rekapitulace stavby'!E14</f>
        <v>Vyplň údaj</v>
      </c>
      <c r="F20" s="326"/>
      <c r="G20" s="326"/>
      <c r="H20" s="326"/>
      <c r="I20" s="29" t="s">
        <v>27</v>
      </c>
      <c r="J20" s="30" t="str">
        <f>'Rekapitulace stavby'!AN14</f>
        <v>Vyplň údaj</v>
      </c>
      <c r="K20" s="34"/>
      <c r="L20" s="9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30</v>
      </c>
      <c r="E22" s="34"/>
      <c r="F22" s="34"/>
      <c r="G22" s="34"/>
      <c r="H22" s="34"/>
      <c r="I22" s="29" t="s">
        <v>26</v>
      </c>
      <c r="J22" s="27" t="s">
        <v>3</v>
      </c>
      <c r="K22" s="34"/>
      <c r="L22" s="9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22</v>
      </c>
      <c r="F23" s="34"/>
      <c r="G23" s="34"/>
      <c r="H23" s="34"/>
      <c r="I23" s="29" t="s">
        <v>27</v>
      </c>
      <c r="J23" s="27" t="s">
        <v>3</v>
      </c>
      <c r="K23" s="34"/>
      <c r="L23" s="9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32</v>
      </c>
      <c r="E25" s="34"/>
      <c r="F25" s="34"/>
      <c r="G25" s="34"/>
      <c r="H25" s="34"/>
      <c r="I25" s="29" t="s">
        <v>26</v>
      </c>
      <c r="J25" s="27" t="s">
        <v>3</v>
      </c>
      <c r="K25" s="34"/>
      <c r="L25" s="9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">
        <v>22</v>
      </c>
      <c r="F26" s="34"/>
      <c r="G26" s="34"/>
      <c r="H26" s="34"/>
      <c r="I26" s="29" t="s">
        <v>27</v>
      </c>
      <c r="J26" s="27" t="s">
        <v>3</v>
      </c>
      <c r="K26" s="34"/>
      <c r="L26" s="9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7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33</v>
      </c>
      <c r="E28" s="34"/>
      <c r="F28" s="34"/>
      <c r="G28" s="34"/>
      <c r="H28" s="34"/>
      <c r="I28" s="34"/>
      <c r="J28" s="34"/>
      <c r="K28" s="34"/>
      <c r="L28" s="9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98"/>
      <c r="B29" s="99"/>
      <c r="C29" s="98"/>
      <c r="D29" s="98"/>
      <c r="E29" s="331" t="s">
        <v>3</v>
      </c>
      <c r="F29" s="331"/>
      <c r="G29" s="331"/>
      <c r="H29" s="331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4"/>
      <c r="E31" s="64"/>
      <c r="F31" s="64"/>
      <c r="G31" s="64"/>
      <c r="H31" s="64"/>
      <c r="I31" s="64"/>
      <c r="J31" s="64"/>
      <c r="K31" s="64"/>
      <c r="L31" s="9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1" t="s">
        <v>35</v>
      </c>
      <c r="E32" s="34"/>
      <c r="F32" s="34"/>
      <c r="G32" s="34"/>
      <c r="H32" s="34"/>
      <c r="I32" s="34"/>
      <c r="J32" s="69">
        <f>ROUND(J117,2)</f>
        <v>0</v>
      </c>
      <c r="K32" s="34"/>
      <c r="L32" s="9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4"/>
      <c r="E33" s="64"/>
      <c r="F33" s="64"/>
      <c r="G33" s="64"/>
      <c r="H33" s="64"/>
      <c r="I33" s="64"/>
      <c r="J33" s="64"/>
      <c r="K33" s="64"/>
      <c r="L33" s="9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37</v>
      </c>
      <c r="G34" s="34"/>
      <c r="H34" s="34"/>
      <c r="I34" s="38" t="s">
        <v>36</v>
      </c>
      <c r="J34" s="38" t="s">
        <v>38</v>
      </c>
      <c r="K34" s="34"/>
      <c r="L34" s="9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40" t="s">
        <v>39</v>
      </c>
      <c r="E35" s="29" t="s">
        <v>40</v>
      </c>
      <c r="F35" s="102">
        <f>ROUND((SUM(BE117:BE784)),2)</f>
        <v>0</v>
      </c>
      <c r="G35" s="34"/>
      <c r="H35" s="34"/>
      <c r="I35" s="103">
        <v>0.21</v>
      </c>
      <c r="J35" s="102">
        <f>ROUND(((SUM(BE117:BE784))*I35),2)</f>
        <v>0</v>
      </c>
      <c r="K35" s="34"/>
      <c r="L35" s="9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41</v>
      </c>
      <c r="F36" s="102">
        <f>ROUND((SUM(BF117:BF784)),2)</f>
        <v>0</v>
      </c>
      <c r="G36" s="34"/>
      <c r="H36" s="34"/>
      <c r="I36" s="103">
        <v>0.15</v>
      </c>
      <c r="J36" s="102">
        <f>ROUND(((SUM(BF117:BF784))*I36),2)</f>
        <v>0</v>
      </c>
      <c r="K36" s="34"/>
      <c r="L36" s="9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>
      <c r="A37" s="34"/>
      <c r="B37" s="35"/>
      <c r="C37" s="34"/>
      <c r="D37" s="29" t="s">
        <v>39</v>
      </c>
      <c r="E37" s="29" t="s">
        <v>42</v>
      </c>
      <c r="F37" s="102">
        <f>ROUND((SUM(BG117:BG784)),2)</f>
        <v>0</v>
      </c>
      <c r="G37" s="34"/>
      <c r="H37" s="34"/>
      <c r="I37" s="103">
        <v>0.21</v>
      </c>
      <c r="J37" s="102">
        <f>0</f>
        <v>0</v>
      </c>
      <c r="K37" s="34"/>
      <c r="L37" s="9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35"/>
      <c r="C38" s="34"/>
      <c r="D38" s="34"/>
      <c r="E38" s="29" t="s">
        <v>43</v>
      </c>
      <c r="F38" s="102">
        <f>ROUND((SUM(BH117:BH784)),2)</f>
        <v>0</v>
      </c>
      <c r="G38" s="34"/>
      <c r="H38" s="34"/>
      <c r="I38" s="103">
        <v>0.15</v>
      </c>
      <c r="J38" s="102">
        <f>0</f>
        <v>0</v>
      </c>
      <c r="K38" s="34"/>
      <c r="L38" s="9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44</v>
      </c>
      <c r="F39" s="102">
        <f>ROUND((SUM(BI117:BI784)),2)</f>
        <v>0</v>
      </c>
      <c r="G39" s="34"/>
      <c r="H39" s="34"/>
      <c r="I39" s="103">
        <v>0</v>
      </c>
      <c r="J39" s="102">
        <f>0</f>
        <v>0</v>
      </c>
      <c r="K39" s="34"/>
      <c r="L39" s="9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45</v>
      </c>
      <c r="E41" s="58"/>
      <c r="F41" s="58"/>
      <c r="G41" s="106" t="s">
        <v>46</v>
      </c>
      <c r="H41" s="107" t="s">
        <v>47</v>
      </c>
      <c r="I41" s="58"/>
      <c r="J41" s="108">
        <f>SUM(J32:J39)</f>
        <v>0</v>
      </c>
      <c r="K41" s="109"/>
      <c r="L41" s="97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112</v>
      </c>
      <c r="D47" s="34"/>
      <c r="E47" s="34"/>
      <c r="F47" s="34"/>
      <c r="G47" s="34"/>
      <c r="H47" s="34"/>
      <c r="I47" s="34"/>
      <c r="J47" s="34"/>
      <c r="K47" s="34"/>
      <c r="L47" s="9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3" t="str">
        <f>E7</f>
        <v>Kozmice ON</v>
      </c>
      <c r="F50" s="344"/>
      <c r="G50" s="344"/>
      <c r="H50" s="344"/>
      <c r="I50" s="34"/>
      <c r="J50" s="34"/>
      <c r="K50" s="34"/>
      <c r="L50" s="9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108</v>
      </c>
      <c r="L51" s="22"/>
    </row>
    <row r="52" spans="1:31" s="2" customFormat="1" ht="16.5" customHeight="1">
      <c r="A52" s="34"/>
      <c r="B52" s="35"/>
      <c r="C52" s="34"/>
      <c r="D52" s="34"/>
      <c r="E52" s="343" t="s">
        <v>109</v>
      </c>
      <c r="F52" s="345"/>
      <c r="G52" s="345"/>
      <c r="H52" s="345"/>
      <c r="I52" s="34"/>
      <c r="J52" s="34"/>
      <c r="K52" s="34"/>
      <c r="L52" s="9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110</v>
      </c>
      <c r="D53" s="34"/>
      <c r="E53" s="34"/>
      <c r="F53" s="34"/>
      <c r="G53" s="34"/>
      <c r="H53" s="34"/>
      <c r="I53" s="34"/>
      <c r="J53" s="34"/>
      <c r="K53" s="34"/>
      <c r="L53" s="9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01" t="str">
        <f>E11</f>
        <v>E.2. 1 - Stavební část</v>
      </c>
      <c r="F54" s="345"/>
      <c r="G54" s="345"/>
      <c r="H54" s="345"/>
      <c r="I54" s="34"/>
      <c r="J54" s="34"/>
      <c r="K54" s="34"/>
      <c r="L54" s="9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 xml:space="preserve"> </v>
      </c>
      <c r="G56" s="34"/>
      <c r="H56" s="34"/>
      <c r="I56" s="29" t="s">
        <v>23</v>
      </c>
      <c r="J56" s="53" t="str">
        <f>IF(J14="","",J14)</f>
        <v>17. 3. 2023</v>
      </c>
      <c r="K56" s="34"/>
      <c r="L56" s="9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4"/>
      <c r="E58" s="34"/>
      <c r="F58" s="27" t="str">
        <f>E17</f>
        <v xml:space="preserve"> </v>
      </c>
      <c r="G58" s="34"/>
      <c r="H58" s="34"/>
      <c r="I58" s="29" t="s">
        <v>30</v>
      </c>
      <c r="J58" s="32" t="str">
        <f>E23</f>
        <v xml:space="preserve"> </v>
      </c>
      <c r="K58" s="34"/>
      <c r="L58" s="9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28</v>
      </c>
      <c r="D59" s="34"/>
      <c r="E59" s="34"/>
      <c r="F59" s="27" t="str">
        <f>IF(E20="","",E20)</f>
        <v>Vyplň údaj</v>
      </c>
      <c r="G59" s="34"/>
      <c r="H59" s="34"/>
      <c r="I59" s="29" t="s">
        <v>32</v>
      </c>
      <c r="J59" s="32" t="str">
        <f>E26</f>
        <v xml:space="preserve"> </v>
      </c>
      <c r="K59" s="34"/>
      <c r="L59" s="9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7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113</v>
      </c>
      <c r="D61" s="104"/>
      <c r="E61" s="104"/>
      <c r="F61" s="104"/>
      <c r="G61" s="104"/>
      <c r="H61" s="104"/>
      <c r="I61" s="104"/>
      <c r="J61" s="111" t="s">
        <v>114</v>
      </c>
      <c r="K61" s="104"/>
      <c r="L61" s="97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7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67</v>
      </c>
      <c r="D63" s="34"/>
      <c r="E63" s="34"/>
      <c r="F63" s="34"/>
      <c r="G63" s="34"/>
      <c r="H63" s="34"/>
      <c r="I63" s="34"/>
      <c r="J63" s="69">
        <f>J117</f>
        <v>0</v>
      </c>
      <c r="K63" s="34"/>
      <c r="L63" s="97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115</v>
      </c>
    </row>
    <row r="64" spans="2:12" s="9" customFormat="1" ht="24.95" customHeight="1">
      <c r="B64" s="113"/>
      <c r="D64" s="114" t="s">
        <v>116</v>
      </c>
      <c r="E64" s="115"/>
      <c r="F64" s="115"/>
      <c r="G64" s="115"/>
      <c r="H64" s="115"/>
      <c r="I64" s="115"/>
      <c r="J64" s="116">
        <f>J118</f>
        <v>0</v>
      </c>
      <c r="L64" s="113"/>
    </row>
    <row r="65" spans="2:12" s="10" customFormat="1" ht="19.9" customHeight="1">
      <c r="B65" s="117"/>
      <c r="D65" s="118" t="s">
        <v>117</v>
      </c>
      <c r="E65" s="119"/>
      <c r="F65" s="119"/>
      <c r="G65" s="119"/>
      <c r="H65" s="119"/>
      <c r="I65" s="119"/>
      <c r="J65" s="120">
        <f>J119</f>
        <v>0</v>
      </c>
      <c r="L65" s="117"/>
    </row>
    <row r="66" spans="2:12" s="10" customFormat="1" ht="14.85" customHeight="1">
      <c r="B66" s="117"/>
      <c r="D66" s="118" t="s">
        <v>118</v>
      </c>
      <c r="E66" s="119"/>
      <c r="F66" s="119"/>
      <c r="G66" s="119"/>
      <c r="H66" s="119"/>
      <c r="I66" s="119"/>
      <c r="J66" s="120">
        <f>J120</f>
        <v>0</v>
      </c>
      <c r="L66" s="117"/>
    </row>
    <row r="67" spans="2:12" s="10" customFormat="1" ht="14.85" customHeight="1">
      <c r="B67" s="117"/>
      <c r="D67" s="118" t="s">
        <v>119</v>
      </c>
      <c r="E67" s="119"/>
      <c r="F67" s="119"/>
      <c r="G67" s="119"/>
      <c r="H67" s="119"/>
      <c r="I67" s="119"/>
      <c r="J67" s="120">
        <f>J125</f>
        <v>0</v>
      </c>
      <c r="L67" s="117"/>
    </row>
    <row r="68" spans="2:12" s="10" customFormat="1" ht="14.85" customHeight="1">
      <c r="B68" s="117"/>
      <c r="D68" s="118" t="s">
        <v>120</v>
      </c>
      <c r="E68" s="119"/>
      <c r="F68" s="119"/>
      <c r="G68" s="119"/>
      <c r="H68" s="119"/>
      <c r="I68" s="119"/>
      <c r="J68" s="120">
        <f>J134</f>
        <v>0</v>
      </c>
      <c r="L68" s="117"/>
    </row>
    <row r="69" spans="2:12" s="10" customFormat="1" ht="19.9" customHeight="1">
      <c r="B69" s="117"/>
      <c r="D69" s="118" t="s">
        <v>121</v>
      </c>
      <c r="E69" s="119"/>
      <c r="F69" s="119"/>
      <c r="G69" s="119"/>
      <c r="H69" s="119"/>
      <c r="I69" s="119"/>
      <c r="J69" s="120">
        <f>J156</f>
        <v>0</v>
      </c>
      <c r="L69" s="117"/>
    </row>
    <row r="70" spans="2:12" s="10" customFormat="1" ht="14.85" customHeight="1">
      <c r="B70" s="117"/>
      <c r="D70" s="118" t="s">
        <v>122</v>
      </c>
      <c r="E70" s="119"/>
      <c r="F70" s="119"/>
      <c r="G70" s="119"/>
      <c r="H70" s="119"/>
      <c r="I70" s="119"/>
      <c r="J70" s="120">
        <f>J157</f>
        <v>0</v>
      </c>
      <c r="L70" s="117"/>
    </row>
    <row r="71" spans="2:12" s="10" customFormat="1" ht="19.9" customHeight="1">
      <c r="B71" s="117"/>
      <c r="D71" s="118" t="s">
        <v>123</v>
      </c>
      <c r="E71" s="119"/>
      <c r="F71" s="119"/>
      <c r="G71" s="119"/>
      <c r="H71" s="119"/>
      <c r="I71" s="119"/>
      <c r="J71" s="120">
        <f>J179</f>
        <v>0</v>
      </c>
      <c r="L71" s="117"/>
    </row>
    <row r="72" spans="2:12" s="10" customFormat="1" ht="14.85" customHeight="1">
      <c r="B72" s="117"/>
      <c r="D72" s="118" t="s">
        <v>124</v>
      </c>
      <c r="E72" s="119"/>
      <c r="F72" s="119"/>
      <c r="G72" s="119"/>
      <c r="H72" s="119"/>
      <c r="I72" s="119"/>
      <c r="J72" s="120">
        <f>J180</f>
        <v>0</v>
      </c>
      <c r="L72" s="117"/>
    </row>
    <row r="73" spans="2:12" s="10" customFormat="1" ht="14.85" customHeight="1">
      <c r="B73" s="117"/>
      <c r="D73" s="118" t="s">
        <v>125</v>
      </c>
      <c r="E73" s="119"/>
      <c r="F73" s="119"/>
      <c r="G73" s="119"/>
      <c r="H73" s="119"/>
      <c r="I73" s="119"/>
      <c r="J73" s="120">
        <f>J227</f>
        <v>0</v>
      </c>
      <c r="L73" s="117"/>
    </row>
    <row r="74" spans="2:12" s="10" customFormat="1" ht="19.9" customHeight="1">
      <c r="B74" s="117"/>
      <c r="D74" s="118" t="s">
        <v>126</v>
      </c>
      <c r="E74" s="119"/>
      <c r="F74" s="119"/>
      <c r="G74" s="119"/>
      <c r="H74" s="119"/>
      <c r="I74" s="119"/>
      <c r="J74" s="120">
        <f>J235</f>
        <v>0</v>
      </c>
      <c r="L74" s="117"/>
    </row>
    <row r="75" spans="2:12" s="10" customFormat="1" ht="19.9" customHeight="1">
      <c r="B75" s="117"/>
      <c r="D75" s="118" t="s">
        <v>127</v>
      </c>
      <c r="E75" s="119"/>
      <c r="F75" s="119"/>
      <c r="G75" s="119"/>
      <c r="H75" s="119"/>
      <c r="I75" s="119"/>
      <c r="J75" s="120">
        <f>J255</f>
        <v>0</v>
      </c>
      <c r="L75" s="117"/>
    </row>
    <row r="76" spans="2:12" s="10" customFormat="1" ht="14.85" customHeight="1">
      <c r="B76" s="117"/>
      <c r="D76" s="118" t="s">
        <v>128</v>
      </c>
      <c r="E76" s="119"/>
      <c r="F76" s="119"/>
      <c r="G76" s="119"/>
      <c r="H76" s="119"/>
      <c r="I76" s="119"/>
      <c r="J76" s="120">
        <f>J256</f>
        <v>0</v>
      </c>
      <c r="L76" s="117"/>
    </row>
    <row r="77" spans="2:12" s="10" customFormat="1" ht="14.85" customHeight="1">
      <c r="B77" s="117"/>
      <c r="D77" s="118" t="s">
        <v>129</v>
      </c>
      <c r="E77" s="119"/>
      <c r="F77" s="119"/>
      <c r="G77" s="119"/>
      <c r="H77" s="119"/>
      <c r="I77" s="119"/>
      <c r="J77" s="120">
        <f>J322</f>
        <v>0</v>
      </c>
      <c r="L77" s="117"/>
    </row>
    <row r="78" spans="2:12" s="10" customFormat="1" ht="14.85" customHeight="1">
      <c r="B78" s="117"/>
      <c r="D78" s="118" t="s">
        <v>130</v>
      </c>
      <c r="E78" s="119"/>
      <c r="F78" s="119"/>
      <c r="G78" s="119"/>
      <c r="H78" s="119"/>
      <c r="I78" s="119"/>
      <c r="J78" s="120">
        <f>J380</f>
        <v>0</v>
      </c>
      <c r="L78" s="117"/>
    </row>
    <row r="79" spans="2:12" s="10" customFormat="1" ht="19.9" customHeight="1">
      <c r="B79" s="117"/>
      <c r="D79" s="118" t="s">
        <v>131</v>
      </c>
      <c r="E79" s="119"/>
      <c r="F79" s="119"/>
      <c r="G79" s="119"/>
      <c r="H79" s="119"/>
      <c r="I79" s="119"/>
      <c r="J79" s="120">
        <f>J389</f>
        <v>0</v>
      </c>
      <c r="L79" s="117"/>
    </row>
    <row r="80" spans="2:12" s="10" customFormat="1" ht="14.85" customHeight="1">
      <c r="B80" s="117"/>
      <c r="D80" s="118" t="s">
        <v>132</v>
      </c>
      <c r="E80" s="119"/>
      <c r="F80" s="119"/>
      <c r="G80" s="119"/>
      <c r="H80" s="119"/>
      <c r="I80" s="119"/>
      <c r="J80" s="120">
        <f>J390</f>
        <v>0</v>
      </c>
      <c r="L80" s="117"/>
    </row>
    <row r="81" spans="2:12" s="10" customFormat="1" ht="14.85" customHeight="1">
      <c r="B81" s="117"/>
      <c r="D81" s="118" t="s">
        <v>133</v>
      </c>
      <c r="E81" s="119"/>
      <c r="F81" s="119"/>
      <c r="G81" s="119"/>
      <c r="H81" s="119"/>
      <c r="I81" s="119"/>
      <c r="J81" s="120">
        <f>J420</f>
        <v>0</v>
      </c>
      <c r="L81" s="117"/>
    </row>
    <row r="82" spans="2:12" s="10" customFormat="1" ht="14.85" customHeight="1">
      <c r="B82" s="117"/>
      <c r="D82" s="118" t="s">
        <v>134</v>
      </c>
      <c r="E82" s="119"/>
      <c r="F82" s="119"/>
      <c r="G82" s="119"/>
      <c r="H82" s="119"/>
      <c r="I82" s="119"/>
      <c r="J82" s="120">
        <f>J433</f>
        <v>0</v>
      </c>
      <c r="L82" s="117"/>
    </row>
    <row r="83" spans="2:12" s="10" customFormat="1" ht="19.9" customHeight="1">
      <c r="B83" s="117"/>
      <c r="D83" s="118" t="s">
        <v>135</v>
      </c>
      <c r="E83" s="119"/>
      <c r="F83" s="119"/>
      <c r="G83" s="119"/>
      <c r="H83" s="119"/>
      <c r="I83" s="119"/>
      <c r="J83" s="120">
        <f>J438</f>
        <v>0</v>
      </c>
      <c r="L83" s="117"/>
    </row>
    <row r="84" spans="2:12" s="9" customFormat="1" ht="24.95" customHeight="1">
      <c r="B84" s="113"/>
      <c r="D84" s="114" t="s">
        <v>136</v>
      </c>
      <c r="E84" s="115"/>
      <c r="F84" s="115"/>
      <c r="G84" s="115"/>
      <c r="H84" s="115"/>
      <c r="I84" s="115"/>
      <c r="J84" s="116">
        <f>J441</f>
        <v>0</v>
      </c>
      <c r="L84" s="113"/>
    </row>
    <row r="85" spans="2:12" s="10" customFormat="1" ht="19.9" customHeight="1">
      <c r="B85" s="117"/>
      <c r="D85" s="118" t="s">
        <v>137</v>
      </c>
      <c r="E85" s="119"/>
      <c r="F85" s="119"/>
      <c r="G85" s="119"/>
      <c r="H85" s="119"/>
      <c r="I85" s="119"/>
      <c r="J85" s="120">
        <f>J442</f>
        <v>0</v>
      </c>
      <c r="L85" s="117"/>
    </row>
    <row r="86" spans="2:12" s="10" customFormat="1" ht="19.9" customHeight="1">
      <c r="B86" s="117"/>
      <c r="D86" s="118" t="s">
        <v>138</v>
      </c>
      <c r="E86" s="119"/>
      <c r="F86" s="119"/>
      <c r="G86" s="119"/>
      <c r="H86" s="119"/>
      <c r="I86" s="119"/>
      <c r="J86" s="120">
        <f>J477</f>
        <v>0</v>
      </c>
      <c r="L86" s="117"/>
    </row>
    <row r="87" spans="2:12" s="10" customFormat="1" ht="19.9" customHeight="1">
      <c r="B87" s="117"/>
      <c r="D87" s="118" t="s">
        <v>139</v>
      </c>
      <c r="E87" s="119"/>
      <c r="F87" s="119"/>
      <c r="G87" s="119"/>
      <c r="H87" s="119"/>
      <c r="I87" s="119"/>
      <c r="J87" s="120">
        <f>J550</f>
        <v>0</v>
      </c>
      <c r="L87" s="117"/>
    </row>
    <row r="88" spans="2:12" s="10" customFormat="1" ht="19.9" customHeight="1">
      <c r="B88" s="117"/>
      <c r="D88" s="118" t="s">
        <v>140</v>
      </c>
      <c r="E88" s="119"/>
      <c r="F88" s="119"/>
      <c r="G88" s="119"/>
      <c r="H88" s="119"/>
      <c r="I88" s="119"/>
      <c r="J88" s="120">
        <f>J577</f>
        <v>0</v>
      </c>
      <c r="L88" s="117"/>
    </row>
    <row r="89" spans="2:12" s="10" customFormat="1" ht="19.9" customHeight="1">
      <c r="B89" s="117"/>
      <c r="D89" s="118" t="s">
        <v>141</v>
      </c>
      <c r="E89" s="119"/>
      <c r="F89" s="119"/>
      <c r="G89" s="119"/>
      <c r="H89" s="119"/>
      <c r="I89" s="119"/>
      <c r="J89" s="120">
        <f>J613</f>
        <v>0</v>
      </c>
      <c r="L89" s="117"/>
    </row>
    <row r="90" spans="2:12" s="10" customFormat="1" ht="19.9" customHeight="1">
      <c r="B90" s="117"/>
      <c r="D90" s="118" t="s">
        <v>142</v>
      </c>
      <c r="E90" s="119"/>
      <c r="F90" s="119"/>
      <c r="G90" s="119"/>
      <c r="H90" s="119"/>
      <c r="I90" s="119"/>
      <c r="J90" s="120">
        <f>J636</f>
        <v>0</v>
      </c>
      <c r="L90" s="117"/>
    </row>
    <row r="91" spans="2:12" s="10" customFormat="1" ht="19.9" customHeight="1">
      <c r="B91" s="117"/>
      <c r="D91" s="118" t="s">
        <v>143</v>
      </c>
      <c r="E91" s="119"/>
      <c r="F91" s="119"/>
      <c r="G91" s="119"/>
      <c r="H91" s="119"/>
      <c r="I91" s="119"/>
      <c r="J91" s="120">
        <f>J656</f>
        <v>0</v>
      </c>
      <c r="L91" s="117"/>
    </row>
    <row r="92" spans="2:12" s="10" customFormat="1" ht="19.9" customHeight="1">
      <c r="B92" s="117"/>
      <c r="D92" s="118" t="s">
        <v>144</v>
      </c>
      <c r="E92" s="119"/>
      <c r="F92" s="119"/>
      <c r="G92" s="119"/>
      <c r="H92" s="119"/>
      <c r="I92" s="119"/>
      <c r="J92" s="120">
        <f>J670</f>
        <v>0</v>
      </c>
      <c r="L92" s="117"/>
    </row>
    <row r="93" spans="2:12" s="10" customFormat="1" ht="19.9" customHeight="1">
      <c r="B93" s="117"/>
      <c r="D93" s="118" t="s">
        <v>145</v>
      </c>
      <c r="E93" s="119"/>
      <c r="F93" s="119"/>
      <c r="G93" s="119"/>
      <c r="H93" s="119"/>
      <c r="I93" s="119"/>
      <c r="J93" s="120">
        <f>J703</f>
        <v>0</v>
      </c>
      <c r="L93" s="117"/>
    </row>
    <row r="94" spans="2:12" s="10" customFormat="1" ht="19.9" customHeight="1">
      <c r="B94" s="117"/>
      <c r="D94" s="118" t="s">
        <v>146</v>
      </c>
      <c r="E94" s="119"/>
      <c r="F94" s="119"/>
      <c r="G94" s="119"/>
      <c r="H94" s="119"/>
      <c r="I94" s="119"/>
      <c r="J94" s="120">
        <f>J745</f>
        <v>0</v>
      </c>
      <c r="L94" s="117"/>
    </row>
    <row r="95" spans="2:12" s="9" customFormat="1" ht="24.95" customHeight="1">
      <c r="B95" s="113"/>
      <c r="D95" s="114" t="s">
        <v>147</v>
      </c>
      <c r="E95" s="115"/>
      <c r="F95" s="115"/>
      <c r="G95" s="115"/>
      <c r="H95" s="115"/>
      <c r="I95" s="115"/>
      <c r="J95" s="116">
        <f>J768</f>
        <v>0</v>
      </c>
      <c r="L95" s="113"/>
    </row>
    <row r="96" spans="1:31" s="2" customFormat="1" ht="21.75" customHeight="1">
      <c r="A96" s="34"/>
      <c r="B96" s="35"/>
      <c r="C96" s="34"/>
      <c r="D96" s="34"/>
      <c r="E96" s="34"/>
      <c r="F96" s="34"/>
      <c r="G96" s="34"/>
      <c r="H96" s="34"/>
      <c r="I96" s="34"/>
      <c r="J96" s="34"/>
      <c r="K96" s="34"/>
      <c r="L96" s="97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6.95" customHeight="1">
      <c r="A97" s="34"/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97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101" spans="1:31" s="2" customFormat="1" ht="6.95" customHeight="1">
      <c r="A101" s="34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97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24.95" customHeight="1">
      <c r="A102" s="34"/>
      <c r="B102" s="35"/>
      <c r="C102" s="23" t="s">
        <v>148</v>
      </c>
      <c r="D102" s="34"/>
      <c r="E102" s="34"/>
      <c r="F102" s="34"/>
      <c r="G102" s="34"/>
      <c r="H102" s="34"/>
      <c r="I102" s="34"/>
      <c r="J102" s="34"/>
      <c r="K102" s="34"/>
      <c r="L102" s="97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35"/>
      <c r="C103" s="34"/>
      <c r="D103" s="34"/>
      <c r="E103" s="34"/>
      <c r="F103" s="34"/>
      <c r="G103" s="34"/>
      <c r="H103" s="34"/>
      <c r="I103" s="34"/>
      <c r="J103" s="34"/>
      <c r="K103" s="34"/>
      <c r="L103" s="97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12" customHeight="1">
      <c r="A104" s="34"/>
      <c r="B104" s="35"/>
      <c r="C104" s="29" t="s">
        <v>17</v>
      </c>
      <c r="D104" s="34"/>
      <c r="E104" s="34"/>
      <c r="F104" s="34"/>
      <c r="G104" s="34"/>
      <c r="H104" s="34"/>
      <c r="I104" s="34"/>
      <c r="J104" s="34"/>
      <c r="K104" s="34"/>
      <c r="L104" s="97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16.5" customHeight="1">
      <c r="A105" s="34"/>
      <c r="B105" s="35"/>
      <c r="C105" s="34"/>
      <c r="D105" s="34"/>
      <c r="E105" s="343" t="str">
        <f>E7</f>
        <v>Kozmice ON</v>
      </c>
      <c r="F105" s="344"/>
      <c r="G105" s="344"/>
      <c r="H105" s="344"/>
      <c r="I105" s="34"/>
      <c r="J105" s="34"/>
      <c r="K105" s="34"/>
      <c r="L105" s="97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2:12" s="1" customFormat="1" ht="12" customHeight="1">
      <c r="B106" s="22"/>
      <c r="C106" s="29" t="s">
        <v>108</v>
      </c>
      <c r="L106" s="22"/>
    </row>
    <row r="107" spans="1:31" s="2" customFormat="1" ht="16.5" customHeight="1">
      <c r="A107" s="34"/>
      <c r="B107" s="35"/>
      <c r="C107" s="34"/>
      <c r="D107" s="34"/>
      <c r="E107" s="343" t="s">
        <v>109</v>
      </c>
      <c r="F107" s="345"/>
      <c r="G107" s="345"/>
      <c r="H107" s="345"/>
      <c r="I107" s="34"/>
      <c r="J107" s="34"/>
      <c r="K107" s="34"/>
      <c r="L107" s="97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110</v>
      </c>
      <c r="D108" s="34"/>
      <c r="E108" s="34"/>
      <c r="F108" s="34"/>
      <c r="G108" s="34"/>
      <c r="H108" s="34"/>
      <c r="I108" s="34"/>
      <c r="J108" s="34"/>
      <c r="K108" s="34"/>
      <c r="L108" s="97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4"/>
      <c r="D109" s="34"/>
      <c r="E109" s="301" t="str">
        <f>E11</f>
        <v>E.2. 1 - Stavební část</v>
      </c>
      <c r="F109" s="345"/>
      <c r="G109" s="345"/>
      <c r="H109" s="345"/>
      <c r="I109" s="34"/>
      <c r="J109" s="34"/>
      <c r="K109" s="34"/>
      <c r="L109" s="97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97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21</v>
      </c>
      <c r="D111" s="34"/>
      <c r="E111" s="34"/>
      <c r="F111" s="27" t="str">
        <f>F14</f>
        <v xml:space="preserve"> </v>
      </c>
      <c r="G111" s="34"/>
      <c r="H111" s="34"/>
      <c r="I111" s="29" t="s">
        <v>23</v>
      </c>
      <c r="J111" s="53" t="str">
        <f>IF(J14="","",J14)</f>
        <v>17. 3. 2023</v>
      </c>
      <c r="K111" s="34"/>
      <c r="L111" s="97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97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5.2" customHeight="1">
      <c r="A113" s="34"/>
      <c r="B113" s="35"/>
      <c r="C113" s="29" t="s">
        <v>25</v>
      </c>
      <c r="D113" s="34"/>
      <c r="E113" s="34"/>
      <c r="F113" s="27" t="str">
        <f>E17</f>
        <v xml:space="preserve"> </v>
      </c>
      <c r="G113" s="34"/>
      <c r="H113" s="34"/>
      <c r="I113" s="29" t="s">
        <v>30</v>
      </c>
      <c r="J113" s="32" t="str">
        <f>E23</f>
        <v xml:space="preserve"> </v>
      </c>
      <c r="K113" s="34"/>
      <c r="L113" s="97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2" customHeight="1">
      <c r="A114" s="34"/>
      <c r="B114" s="35"/>
      <c r="C114" s="29" t="s">
        <v>28</v>
      </c>
      <c r="D114" s="34"/>
      <c r="E114" s="34"/>
      <c r="F114" s="27" t="str">
        <f>IF(E20="","",E20)</f>
        <v>Vyplň údaj</v>
      </c>
      <c r="G114" s="34"/>
      <c r="H114" s="34"/>
      <c r="I114" s="29" t="s">
        <v>32</v>
      </c>
      <c r="J114" s="32" t="str">
        <f>E26</f>
        <v xml:space="preserve"> </v>
      </c>
      <c r="K114" s="34"/>
      <c r="L114" s="97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0.35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97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11" customFormat="1" ht="29.25" customHeight="1">
      <c r="A116" s="121"/>
      <c r="B116" s="122"/>
      <c r="C116" s="123" t="s">
        <v>149</v>
      </c>
      <c r="D116" s="124" t="s">
        <v>54</v>
      </c>
      <c r="E116" s="124" t="s">
        <v>50</v>
      </c>
      <c r="F116" s="124" t="s">
        <v>51</v>
      </c>
      <c r="G116" s="124" t="s">
        <v>150</v>
      </c>
      <c r="H116" s="124" t="s">
        <v>151</v>
      </c>
      <c r="I116" s="124" t="s">
        <v>152</v>
      </c>
      <c r="J116" s="124" t="s">
        <v>114</v>
      </c>
      <c r="K116" s="125" t="s">
        <v>153</v>
      </c>
      <c r="L116" s="126"/>
      <c r="M116" s="60" t="s">
        <v>3</v>
      </c>
      <c r="N116" s="61" t="s">
        <v>39</v>
      </c>
      <c r="O116" s="61" t="s">
        <v>154</v>
      </c>
      <c r="P116" s="61" t="s">
        <v>155</v>
      </c>
      <c r="Q116" s="61" t="s">
        <v>156</v>
      </c>
      <c r="R116" s="61" t="s">
        <v>157</v>
      </c>
      <c r="S116" s="61" t="s">
        <v>158</v>
      </c>
      <c r="T116" s="62" t="s">
        <v>159</v>
      </c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</row>
    <row r="117" spans="1:63" s="2" customFormat="1" ht="22.9" customHeight="1">
      <c r="A117" s="34"/>
      <c r="B117" s="35"/>
      <c r="C117" s="67" t="s">
        <v>160</v>
      </c>
      <c r="D117" s="34"/>
      <c r="E117" s="34"/>
      <c r="F117" s="34"/>
      <c r="G117" s="34"/>
      <c r="H117" s="34"/>
      <c r="I117" s="34"/>
      <c r="J117" s="127">
        <f>BK117</f>
        <v>0</v>
      </c>
      <c r="K117" s="34"/>
      <c r="L117" s="35"/>
      <c r="M117" s="63"/>
      <c r="N117" s="54"/>
      <c r="O117" s="64"/>
      <c r="P117" s="128">
        <f>P118+P441+P768</f>
        <v>0</v>
      </c>
      <c r="Q117" s="64"/>
      <c r="R117" s="128">
        <f>R118+R441+R768</f>
        <v>274.33305123222107</v>
      </c>
      <c r="S117" s="64"/>
      <c r="T117" s="129">
        <f>T118+T441+T768</f>
        <v>0.01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9" t="s">
        <v>68</v>
      </c>
      <c r="AU117" s="19" t="s">
        <v>115</v>
      </c>
      <c r="BK117" s="130">
        <f>BK118+BK441+BK768</f>
        <v>0</v>
      </c>
    </row>
    <row r="118" spans="2:63" s="12" customFormat="1" ht="25.9" customHeight="1">
      <c r="B118" s="131"/>
      <c r="D118" s="132" t="s">
        <v>68</v>
      </c>
      <c r="E118" s="133" t="s">
        <v>161</v>
      </c>
      <c r="F118" s="133" t="s">
        <v>162</v>
      </c>
      <c r="I118" s="134"/>
      <c r="J118" s="135">
        <f>BK118</f>
        <v>0</v>
      </c>
      <c r="L118" s="131"/>
      <c r="M118" s="136"/>
      <c r="N118" s="137"/>
      <c r="O118" s="137"/>
      <c r="P118" s="138">
        <f>P119+P156+P179+P235+P255+P389+P438</f>
        <v>0</v>
      </c>
      <c r="Q118" s="137"/>
      <c r="R118" s="138">
        <f>R119+R156+R179+R235+R255+R389+R438</f>
        <v>266.12782945233107</v>
      </c>
      <c r="S118" s="137"/>
      <c r="T118" s="139">
        <f>T119+T156+T179+T235+T255+T389+T438</f>
        <v>0.01</v>
      </c>
      <c r="AR118" s="132" t="s">
        <v>76</v>
      </c>
      <c r="AT118" s="140" t="s">
        <v>68</v>
      </c>
      <c r="AU118" s="140" t="s">
        <v>69</v>
      </c>
      <c r="AY118" s="132" t="s">
        <v>163</v>
      </c>
      <c r="BK118" s="141">
        <f>BK119+BK156+BK179+BK235+BK255+BK389+BK438</f>
        <v>0</v>
      </c>
    </row>
    <row r="119" spans="2:63" s="12" customFormat="1" ht="22.9" customHeight="1">
      <c r="B119" s="131"/>
      <c r="D119" s="132" t="s">
        <v>68</v>
      </c>
      <c r="E119" s="142" t="s">
        <v>76</v>
      </c>
      <c r="F119" s="142" t="s">
        <v>164</v>
      </c>
      <c r="I119" s="134"/>
      <c r="J119" s="143">
        <f>BK119</f>
        <v>0</v>
      </c>
      <c r="L119" s="131"/>
      <c r="M119" s="136"/>
      <c r="N119" s="137"/>
      <c r="O119" s="137"/>
      <c r="P119" s="138">
        <f>P120+P125+P134</f>
        <v>0</v>
      </c>
      <c r="Q119" s="137"/>
      <c r="R119" s="138">
        <f>R120+R125+R134</f>
        <v>206.91</v>
      </c>
      <c r="S119" s="137"/>
      <c r="T119" s="139">
        <f>T120+T125+T134</f>
        <v>0</v>
      </c>
      <c r="AR119" s="132" t="s">
        <v>76</v>
      </c>
      <c r="AT119" s="140" t="s">
        <v>68</v>
      </c>
      <c r="AU119" s="140" t="s">
        <v>76</v>
      </c>
      <c r="AY119" s="132" t="s">
        <v>163</v>
      </c>
      <c r="BK119" s="141">
        <f>BK120+BK125+BK134</f>
        <v>0</v>
      </c>
    </row>
    <row r="120" spans="2:63" s="12" customFormat="1" ht="20.85" customHeight="1">
      <c r="B120" s="131"/>
      <c r="D120" s="132" t="s">
        <v>68</v>
      </c>
      <c r="E120" s="142" t="s">
        <v>165</v>
      </c>
      <c r="F120" s="142" t="s">
        <v>166</v>
      </c>
      <c r="I120" s="134"/>
      <c r="J120" s="143">
        <f>BK120</f>
        <v>0</v>
      </c>
      <c r="L120" s="131"/>
      <c r="M120" s="136"/>
      <c r="N120" s="137"/>
      <c r="O120" s="137"/>
      <c r="P120" s="138">
        <f>SUM(P121:P124)</f>
        <v>0</v>
      </c>
      <c r="Q120" s="137"/>
      <c r="R120" s="138">
        <f>SUM(R121:R124)</f>
        <v>0</v>
      </c>
      <c r="S120" s="137"/>
      <c r="T120" s="139">
        <f>SUM(T121:T124)</f>
        <v>0</v>
      </c>
      <c r="AR120" s="132" t="s">
        <v>76</v>
      </c>
      <c r="AT120" s="140" t="s">
        <v>68</v>
      </c>
      <c r="AU120" s="140" t="s">
        <v>78</v>
      </c>
      <c r="AY120" s="132" t="s">
        <v>163</v>
      </c>
      <c r="BK120" s="141">
        <f>SUM(BK121:BK124)</f>
        <v>0</v>
      </c>
    </row>
    <row r="121" spans="1:65" s="2" customFormat="1" ht="16.5" customHeight="1">
      <c r="A121" s="34"/>
      <c r="B121" s="144"/>
      <c r="C121" s="145" t="s">
        <v>76</v>
      </c>
      <c r="D121" s="145" t="s">
        <v>167</v>
      </c>
      <c r="E121" s="146" t="s">
        <v>168</v>
      </c>
      <c r="F121" s="147" t="s">
        <v>169</v>
      </c>
      <c r="G121" s="148" t="s">
        <v>170</v>
      </c>
      <c r="H121" s="149">
        <v>6</v>
      </c>
      <c r="I121" s="150"/>
      <c r="J121" s="151">
        <f>ROUND(I121*H121,2)</f>
        <v>0</v>
      </c>
      <c r="K121" s="147" t="s">
        <v>171</v>
      </c>
      <c r="L121" s="35"/>
      <c r="M121" s="152" t="s">
        <v>3</v>
      </c>
      <c r="N121" s="153" t="s">
        <v>42</v>
      </c>
      <c r="O121" s="56"/>
      <c r="P121" s="154">
        <f>O121*H121</f>
        <v>0</v>
      </c>
      <c r="Q121" s="154">
        <v>0</v>
      </c>
      <c r="R121" s="154">
        <f>Q121*H121</f>
        <v>0</v>
      </c>
      <c r="S121" s="154">
        <v>0</v>
      </c>
      <c r="T121" s="155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6" t="s">
        <v>172</v>
      </c>
      <c r="AT121" s="156" t="s">
        <v>167</v>
      </c>
      <c r="AU121" s="156" t="s">
        <v>173</v>
      </c>
      <c r="AY121" s="19" t="s">
        <v>163</v>
      </c>
      <c r="BE121" s="157">
        <f>IF(N121="základní",J121,0)</f>
        <v>0</v>
      </c>
      <c r="BF121" s="157">
        <f>IF(N121="snížená",J121,0)</f>
        <v>0</v>
      </c>
      <c r="BG121" s="157">
        <f>IF(N121="zákl. přenesená",J121,0)</f>
        <v>0</v>
      </c>
      <c r="BH121" s="157">
        <f>IF(N121="sníž. přenesená",J121,0)</f>
        <v>0</v>
      </c>
      <c r="BI121" s="157">
        <f>IF(N121="nulová",J121,0)</f>
        <v>0</v>
      </c>
      <c r="BJ121" s="19" t="s">
        <v>172</v>
      </c>
      <c r="BK121" s="157">
        <f>ROUND(I121*H121,2)</f>
        <v>0</v>
      </c>
      <c r="BL121" s="19" t="s">
        <v>172</v>
      </c>
      <c r="BM121" s="156" t="s">
        <v>174</v>
      </c>
    </row>
    <row r="122" spans="1:47" s="2" customFormat="1" ht="11.25">
      <c r="A122" s="34"/>
      <c r="B122" s="35"/>
      <c r="C122" s="34"/>
      <c r="D122" s="158" t="s">
        <v>175</v>
      </c>
      <c r="E122" s="34"/>
      <c r="F122" s="159" t="s">
        <v>176</v>
      </c>
      <c r="G122" s="34"/>
      <c r="H122" s="34"/>
      <c r="I122" s="160"/>
      <c r="J122" s="34"/>
      <c r="K122" s="34"/>
      <c r="L122" s="35"/>
      <c r="M122" s="161"/>
      <c r="N122" s="162"/>
      <c r="O122" s="56"/>
      <c r="P122" s="56"/>
      <c r="Q122" s="56"/>
      <c r="R122" s="56"/>
      <c r="S122" s="56"/>
      <c r="T122" s="57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9" t="s">
        <v>175</v>
      </c>
      <c r="AU122" s="19" t="s">
        <v>173</v>
      </c>
    </row>
    <row r="123" spans="2:51" s="13" customFormat="1" ht="11.25">
      <c r="B123" s="163"/>
      <c r="D123" s="164" t="s">
        <v>177</v>
      </c>
      <c r="E123" s="165" t="s">
        <v>3</v>
      </c>
      <c r="F123" s="166" t="s">
        <v>178</v>
      </c>
      <c r="H123" s="167">
        <v>6</v>
      </c>
      <c r="I123" s="168"/>
      <c r="L123" s="163"/>
      <c r="M123" s="169"/>
      <c r="N123" s="170"/>
      <c r="O123" s="170"/>
      <c r="P123" s="170"/>
      <c r="Q123" s="170"/>
      <c r="R123" s="170"/>
      <c r="S123" s="170"/>
      <c r="T123" s="171"/>
      <c r="AT123" s="165" t="s">
        <v>177</v>
      </c>
      <c r="AU123" s="165" t="s">
        <v>173</v>
      </c>
      <c r="AV123" s="13" t="s">
        <v>78</v>
      </c>
      <c r="AW123" s="13" t="s">
        <v>31</v>
      </c>
      <c r="AX123" s="13" t="s">
        <v>69</v>
      </c>
      <c r="AY123" s="165" t="s">
        <v>163</v>
      </c>
    </row>
    <row r="124" spans="2:51" s="14" customFormat="1" ht="11.25">
      <c r="B124" s="172"/>
      <c r="D124" s="164" t="s">
        <v>177</v>
      </c>
      <c r="E124" s="173" t="s">
        <v>3</v>
      </c>
      <c r="F124" s="174" t="s">
        <v>179</v>
      </c>
      <c r="H124" s="175">
        <v>6</v>
      </c>
      <c r="I124" s="176"/>
      <c r="L124" s="172"/>
      <c r="M124" s="177"/>
      <c r="N124" s="178"/>
      <c r="O124" s="178"/>
      <c r="P124" s="178"/>
      <c r="Q124" s="178"/>
      <c r="R124" s="178"/>
      <c r="S124" s="178"/>
      <c r="T124" s="179"/>
      <c r="AT124" s="173" t="s">
        <v>177</v>
      </c>
      <c r="AU124" s="173" t="s">
        <v>173</v>
      </c>
      <c r="AV124" s="14" t="s">
        <v>173</v>
      </c>
      <c r="AW124" s="14" t="s">
        <v>31</v>
      </c>
      <c r="AX124" s="14" t="s">
        <v>76</v>
      </c>
      <c r="AY124" s="173" t="s">
        <v>163</v>
      </c>
    </row>
    <row r="125" spans="2:63" s="12" customFormat="1" ht="20.85" customHeight="1">
      <c r="B125" s="131"/>
      <c r="D125" s="132" t="s">
        <v>68</v>
      </c>
      <c r="E125" s="142" t="s">
        <v>180</v>
      </c>
      <c r="F125" s="142" t="s">
        <v>181</v>
      </c>
      <c r="I125" s="134"/>
      <c r="J125" s="143">
        <f>BK125</f>
        <v>0</v>
      </c>
      <c r="L125" s="131"/>
      <c r="M125" s="136"/>
      <c r="N125" s="137"/>
      <c r="O125" s="137"/>
      <c r="P125" s="138">
        <f>SUM(P126:P133)</f>
        <v>0</v>
      </c>
      <c r="Q125" s="137"/>
      <c r="R125" s="138">
        <f>SUM(R126:R133)</f>
        <v>0</v>
      </c>
      <c r="S125" s="137"/>
      <c r="T125" s="139">
        <f>SUM(T126:T133)</f>
        <v>0</v>
      </c>
      <c r="AR125" s="132" t="s">
        <v>76</v>
      </c>
      <c r="AT125" s="140" t="s">
        <v>68</v>
      </c>
      <c r="AU125" s="140" t="s">
        <v>78</v>
      </c>
      <c r="AY125" s="132" t="s">
        <v>163</v>
      </c>
      <c r="BK125" s="141">
        <f>SUM(BK126:BK133)</f>
        <v>0</v>
      </c>
    </row>
    <row r="126" spans="1:65" s="2" customFormat="1" ht="37.9" customHeight="1">
      <c r="A126" s="34"/>
      <c r="B126" s="144"/>
      <c r="C126" s="145" t="s">
        <v>78</v>
      </c>
      <c r="D126" s="145" t="s">
        <v>167</v>
      </c>
      <c r="E126" s="146" t="s">
        <v>182</v>
      </c>
      <c r="F126" s="147" t="s">
        <v>183</v>
      </c>
      <c r="G126" s="148" t="s">
        <v>170</v>
      </c>
      <c r="H126" s="149">
        <v>6</v>
      </c>
      <c r="I126" s="150"/>
      <c r="J126" s="151">
        <f>ROUND(I126*H126,2)</f>
        <v>0</v>
      </c>
      <c r="K126" s="147" t="s">
        <v>171</v>
      </c>
      <c r="L126" s="35"/>
      <c r="M126" s="152" t="s">
        <v>3</v>
      </c>
      <c r="N126" s="153" t="s">
        <v>42</v>
      </c>
      <c r="O126" s="56"/>
      <c r="P126" s="154">
        <f>O126*H126</f>
        <v>0</v>
      </c>
      <c r="Q126" s="154">
        <v>0</v>
      </c>
      <c r="R126" s="154">
        <f>Q126*H126</f>
        <v>0</v>
      </c>
      <c r="S126" s="154">
        <v>0</v>
      </c>
      <c r="T126" s="155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6" t="s">
        <v>180</v>
      </c>
      <c r="AT126" s="156" t="s">
        <v>167</v>
      </c>
      <c r="AU126" s="156" t="s">
        <v>173</v>
      </c>
      <c r="AY126" s="19" t="s">
        <v>163</v>
      </c>
      <c r="BE126" s="157">
        <f>IF(N126="základní",J126,0)</f>
        <v>0</v>
      </c>
      <c r="BF126" s="157">
        <f>IF(N126="snížená",J126,0)</f>
        <v>0</v>
      </c>
      <c r="BG126" s="157">
        <f>IF(N126="zákl. přenesená",J126,0)</f>
        <v>0</v>
      </c>
      <c r="BH126" s="157">
        <f>IF(N126="sníž. přenesená",J126,0)</f>
        <v>0</v>
      </c>
      <c r="BI126" s="157">
        <f>IF(N126="nulová",J126,0)</f>
        <v>0</v>
      </c>
      <c r="BJ126" s="19" t="s">
        <v>172</v>
      </c>
      <c r="BK126" s="157">
        <f>ROUND(I126*H126,2)</f>
        <v>0</v>
      </c>
      <c r="BL126" s="19" t="s">
        <v>180</v>
      </c>
      <c r="BM126" s="156" t="s">
        <v>184</v>
      </c>
    </row>
    <row r="127" spans="1:47" s="2" customFormat="1" ht="11.25">
      <c r="A127" s="34"/>
      <c r="B127" s="35"/>
      <c r="C127" s="34"/>
      <c r="D127" s="158" t="s">
        <v>175</v>
      </c>
      <c r="E127" s="34"/>
      <c r="F127" s="159" t="s">
        <v>185</v>
      </c>
      <c r="G127" s="34"/>
      <c r="H127" s="34"/>
      <c r="I127" s="160"/>
      <c r="J127" s="34"/>
      <c r="K127" s="34"/>
      <c r="L127" s="35"/>
      <c r="M127" s="161"/>
      <c r="N127" s="162"/>
      <c r="O127" s="56"/>
      <c r="P127" s="56"/>
      <c r="Q127" s="56"/>
      <c r="R127" s="56"/>
      <c r="S127" s="56"/>
      <c r="T127" s="57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9" t="s">
        <v>175</v>
      </c>
      <c r="AU127" s="19" t="s">
        <v>173</v>
      </c>
    </row>
    <row r="128" spans="2:51" s="13" customFormat="1" ht="11.25">
      <c r="B128" s="163"/>
      <c r="D128" s="164" t="s">
        <v>177</v>
      </c>
      <c r="E128" s="165" t="s">
        <v>3</v>
      </c>
      <c r="F128" s="166" t="s">
        <v>186</v>
      </c>
      <c r="H128" s="167">
        <v>6</v>
      </c>
      <c r="I128" s="168"/>
      <c r="L128" s="163"/>
      <c r="M128" s="169"/>
      <c r="N128" s="170"/>
      <c r="O128" s="170"/>
      <c r="P128" s="170"/>
      <c r="Q128" s="170"/>
      <c r="R128" s="170"/>
      <c r="S128" s="170"/>
      <c r="T128" s="171"/>
      <c r="AT128" s="165" t="s">
        <v>177</v>
      </c>
      <c r="AU128" s="165" t="s">
        <v>173</v>
      </c>
      <c r="AV128" s="13" t="s">
        <v>78</v>
      </c>
      <c r="AW128" s="13" t="s">
        <v>31</v>
      </c>
      <c r="AX128" s="13" t="s">
        <v>69</v>
      </c>
      <c r="AY128" s="165" t="s">
        <v>163</v>
      </c>
    </row>
    <row r="129" spans="2:51" s="14" customFormat="1" ht="11.25">
      <c r="B129" s="172"/>
      <c r="D129" s="164" t="s">
        <v>177</v>
      </c>
      <c r="E129" s="173" t="s">
        <v>3</v>
      </c>
      <c r="F129" s="174" t="s">
        <v>179</v>
      </c>
      <c r="H129" s="175">
        <v>6</v>
      </c>
      <c r="I129" s="176"/>
      <c r="L129" s="172"/>
      <c r="M129" s="177"/>
      <c r="N129" s="178"/>
      <c r="O129" s="178"/>
      <c r="P129" s="178"/>
      <c r="Q129" s="178"/>
      <c r="R129" s="178"/>
      <c r="S129" s="178"/>
      <c r="T129" s="179"/>
      <c r="AT129" s="173" t="s">
        <v>177</v>
      </c>
      <c r="AU129" s="173" t="s">
        <v>173</v>
      </c>
      <c r="AV129" s="14" t="s">
        <v>173</v>
      </c>
      <c r="AW129" s="14" t="s">
        <v>31</v>
      </c>
      <c r="AX129" s="14" t="s">
        <v>76</v>
      </c>
      <c r="AY129" s="173" t="s">
        <v>163</v>
      </c>
    </row>
    <row r="130" spans="1:65" s="2" customFormat="1" ht="37.9" customHeight="1">
      <c r="A130" s="34"/>
      <c r="B130" s="144"/>
      <c r="C130" s="145" t="s">
        <v>173</v>
      </c>
      <c r="D130" s="145" t="s">
        <v>167</v>
      </c>
      <c r="E130" s="146" t="s">
        <v>187</v>
      </c>
      <c r="F130" s="147" t="s">
        <v>188</v>
      </c>
      <c r="G130" s="148" t="s">
        <v>170</v>
      </c>
      <c r="H130" s="149">
        <v>60</v>
      </c>
      <c r="I130" s="150"/>
      <c r="J130" s="151">
        <f>ROUND(I130*H130,2)</f>
        <v>0</v>
      </c>
      <c r="K130" s="147" t="s">
        <v>171</v>
      </c>
      <c r="L130" s="35"/>
      <c r="M130" s="152" t="s">
        <v>3</v>
      </c>
      <c r="N130" s="153" t="s">
        <v>42</v>
      </c>
      <c r="O130" s="56"/>
      <c r="P130" s="154">
        <f>O130*H130</f>
        <v>0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6" t="s">
        <v>172</v>
      </c>
      <c r="AT130" s="156" t="s">
        <v>167</v>
      </c>
      <c r="AU130" s="156" t="s">
        <v>173</v>
      </c>
      <c r="AY130" s="19" t="s">
        <v>163</v>
      </c>
      <c r="BE130" s="157">
        <f>IF(N130="základní",J130,0)</f>
        <v>0</v>
      </c>
      <c r="BF130" s="157">
        <f>IF(N130="snížená",J130,0)</f>
        <v>0</v>
      </c>
      <c r="BG130" s="157">
        <f>IF(N130="zákl. přenesená",J130,0)</f>
        <v>0</v>
      </c>
      <c r="BH130" s="157">
        <f>IF(N130="sníž. přenesená",J130,0)</f>
        <v>0</v>
      </c>
      <c r="BI130" s="157">
        <f>IF(N130="nulová",J130,0)</f>
        <v>0</v>
      </c>
      <c r="BJ130" s="19" t="s">
        <v>172</v>
      </c>
      <c r="BK130" s="157">
        <f>ROUND(I130*H130,2)</f>
        <v>0</v>
      </c>
      <c r="BL130" s="19" t="s">
        <v>172</v>
      </c>
      <c r="BM130" s="156" t="s">
        <v>189</v>
      </c>
    </row>
    <row r="131" spans="1:47" s="2" customFormat="1" ht="11.25">
      <c r="A131" s="34"/>
      <c r="B131" s="35"/>
      <c r="C131" s="34"/>
      <c r="D131" s="158" t="s">
        <v>175</v>
      </c>
      <c r="E131" s="34"/>
      <c r="F131" s="159" t="s">
        <v>190</v>
      </c>
      <c r="G131" s="34"/>
      <c r="H131" s="34"/>
      <c r="I131" s="160"/>
      <c r="J131" s="34"/>
      <c r="K131" s="34"/>
      <c r="L131" s="35"/>
      <c r="M131" s="161"/>
      <c r="N131" s="162"/>
      <c r="O131" s="56"/>
      <c r="P131" s="56"/>
      <c r="Q131" s="56"/>
      <c r="R131" s="56"/>
      <c r="S131" s="56"/>
      <c r="T131" s="57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9" t="s">
        <v>175</v>
      </c>
      <c r="AU131" s="19" t="s">
        <v>173</v>
      </c>
    </row>
    <row r="132" spans="2:51" s="13" customFormat="1" ht="11.25">
      <c r="B132" s="163"/>
      <c r="D132" s="164" t="s">
        <v>177</v>
      </c>
      <c r="E132" s="165" t="s">
        <v>3</v>
      </c>
      <c r="F132" s="166" t="s">
        <v>191</v>
      </c>
      <c r="H132" s="167">
        <v>60</v>
      </c>
      <c r="I132" s="168"/>
      <c r="L132" s="163"/>
      <c r="M132" s="169"/>
      <c r="N132" s="170"/>
      <c r="O132" s="170"/>
      <c r="P132" s="170"/>
      <c r="Q132" s="170"/>
      <c r="R132" s="170"/>
      <c r="S132" s="170"/>
      <c r="T132" s="171"/>
      <c r="AT132" s="165" t="s">
        <v>177</v>
      </c>
      <c r="AU132" s="165" t="s">
        <v>173</v>
      </c>
      <c r="AV132" s="13" t="s">
        <v>78</v>
      </c>
      <c r="AW132" s="13" t="s">
        <v>31</v>
      </c>
      <c r="AX132" s="13" t="s">
        <v>69</v>
      </c>
      <c r="AY132" s="165" t="s">
        <v>163</v>
      </c>
    </row>
    <row r="133" spans="2:51" s="14" customFormat="1" ht="11.25">
      <c r="B133" s="172"/>
      <c r="D133" s="164" t="s">
        <v>177</v>
      </c>
      <c r="E133" s="173" t="s">
        <v>3</v>
      </c>
      <c r="F133" s="174" t="s">
        <v>179</v>
      </c>
      <c r="H133" s="175">
        <v>60</v>
      </c>
      <c r="I133" s="176"/>
      <c r="L133" s="172"/>
      <c r="M133" s="177"/>
      <c r="N133" s="178"/>
      <c r="O133" s="178"/>
      <c r="P133" s="178"/>
      <c r="Q133" s="178"/>
      <c r="R133" s="178"/>
      <c r="S133" s="178"/>
      <c r="T133" s="179"/>
      <c r="AT133" s="173" t="s">
        <v>177</v>
      </c>
      <c r="AU133" s="173" t="s">
        <v>173</v>
      </c>
      <c r="AV133" s="14" t="s">
        <v>173</v>
      </c>
      <c r="AW133" s="14" t="s">
        <v>31</v>
      </c>
      <c r="AX133" s="14" t="s">
        <v>76</v>
      </c>
      <c r="AY133" s="173" t="s">
        <v>163</v>
      </c>
    </row>
    <row r="134" spans="2:63" s="12" customFormat="1" ht="20.85" customHeight="1">
      <c r="B134" s="131"/>
      <c r="D134" s="132" t="s">
        <v>68</v>
      </c>
      <c r="E134" s="142" t="s">
        <v>192</v>
      </c>
      <c r="F134" s="142" t="s">
        <v>193</v>
      </c>
      <c r="I134" s="134"/>
      <c r="J134" s="143">
        <f>BK134</f>
        <v>0</v>
      </c>
      <c r="L134" s="131"/>
      <c r="M134" s="136"/>
      <c r="N134" s="137"/>
      <c r="O134" s="137"/>
      <c r="P134" s="138">
        <f>SUM(P135:P155)</f>
        <v>0</v>
      </c>
      <c r="Q134" s="137"/>
      <c r="R134" s="138">
        <f>SUM(R135:R155)</f>
        <v>206.91</v>
      </c>
      <c r="S134" s="137"/>
      <c r="T134" s="139">
        <f>SUM(T135:T155)</f>
        <v>0</v>
      </c>
      <c r="AR134" s="132" t="s">
        <v>76</v>
      </c>
      <c r="AT134" s="140" t="s">
        <v>68</v>
      </c>
      <c r="AU134" s="140" t="s">
        <v>78</v>
      </c>
      <c r="AY134" s="132" t="s">
        <v>163</v>
      </c>
      <c r="BK134" s="141">
        <f>SUM(BK135:BK155)</f>
        <v>0</v>
      </c>
    </row>
    <row r="135" spans="1:65" s="2" customFormat="1" ht="24.2" customHeight="1">
      <c r="A135" s="34"/>
      <c r="B135" s="144"/>
      <c r="C135" s="145" t="s">
        <v>172</v>
      </c>
      <c r="D135" s="145" t="s">
        <v>167</v>
      </c>
      <c r="E135" s="146" t="s">
        <v>194</v>
      </c>
      <c r="F135" s="147" t="s">
        <v>195</v>
      </c>
      <c r="G135" s="148" t="s">
        <v>170</v>
      </c>
      <c r="H135" s="149">
        <v>6</v>
      </c>
      <c r="I135" s="150"/>
      <c r="J135" s="151">
        <f>ROUND(I135*H135,2)</f>
        <v>0</v>
      </c>
      <c r="K135" s="147" t="s">
        <v>171</v>
      </c>
      <c r="L135" s="35"/>
      <c r="M135" s="152" t="s">
        <v>3</v>
      </c>
      <c r="N135" s="153" t="s">
        <v>42</v>
      </c>
      <c r="O135" s="56"/>
      <c r="P135" s="154">
        <f>O135*H135</f>
        <v>0</v>
      </c>
      <c r="Q135" s="154">
        <v>0</v>
      </c>
      <c r="R135" s="154">
        <f>Q135*H135</f>
        <v>0</v>
      </c>
      <c r="S135" s="154">
        <v>0</v>
      </c>
      <c r="T135" s="155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6" t="s">
        <v>172</v>
      </c>
      <c r="AT135" s="156" t="s">
        <v>167</v>
      </c>
      <c r="AU135" s="156" t="s">
        <v>173</v>
      </c>
      <c r="AY135" s="19" t="s">
        <v>163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9" t="s">
        <v>172</v>
      </c>
      <c r="BK135" s="157">
        <f>ROUND(I135*H135,2)</f>
        <v>0</v>
      </c>
      <c r="BL135" s="19" t="s">
        <v>172</v>
      </c>
      <c r="BM135" s="156" t="s">
        <v>196</v>
      </c>
    </row>
    <row r="136" spans="1:47" s="2" customFormat="1" ht="11.25">
      <c r="A136" s="34"/>
      <c r="B136" s="35"/>
      <c r="C136" s="34"/>
      <c r="D136" s="158" t="s">
        <v>175</v>
      </c>
      <c r="E136" s="34"/>
      <c r="F136" s="159" t="s">
        <v>197</v>
      </c>
      <c r="G136" s="34"/>
      <c r="H136" s="34"/>
      <c r="I136" s="160"/>
      <c r="J136" s="34"/>
      <c r="K136" s="34"/>
      <c r="L136" s="35"/>
      <c r="M136" s="161"/>
      <c r="N136" s="162"/>
      <c r="O136" s="56"/>
      <c r="P136" s="56"/>
      <c r="Q136" s="56"/>
      <c r="R136" s="56"/>
      <c r="S136" s="56"/>
      <c r="T136" s="57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9" t="s">
        <v>175</v>
      </c>
      <c r="AU136" s="19" t="s">
        <v>173</v>
      </c>
    </row>
    <row r="137" spans="2:51" s="13" customFormat="1" ht="11.25">
      <c r="B137" s="163"/>
      <c r="D137" s="164" t="s">
        <v>177</v>
      </c>
      <c r="E137" s="165" t="s">
        <v>3</v>
      </c>
      <c r="F137" s="166" t="s">
        <v>186</v>
      </c>
      <c r="H137" s="167">
        <v>6</v>
      </c>
      <c r="I137" s="168"/>
      <c r="L137" s="163"/>
      <c r="M137" s="169"/>
      <c r="N137" s="170"/>
      <c r="O137" s="170"/>
      <c r="P137" s="170"/>
      <c r="Q137" s="170"/>
      <c r="R137" s="170"/>
      <c r="S137" s="170"/>
      <c r="T137" s="171"/>
      <c r="AT137" s="165" t="s">
        <v>177</v>
      </c>
      <c r="AU137" s="165" t="s">
        <v>173</v>
      </c>
      <c r="AV137" s="13" t="s">
        <v>78</v>
      </c>
      <c r="AW137" s="13" t="s">
        <v>31</v>
      </c>
      <c r="AX137" s="13" t="s">
        <v>69</v>
      </c>
      <c r="AY137" s="165" t="s">
        <v>163</v>
      </c>
    </row>
    <row r="138" spans="2:51" s="14" customFormat="1" ht="11.25">
      <c r="B138" s="172"/>
      <c r="D138" s="164" t="s">
        <v>177</v>
      </c>
      <c r="E138" s="173" t="s">
        <v>3</v>
      </c>
      <c r="F138" s="174" t="s">
        <v>179</v>
      </c>
      <c r="H138" s="175">
        <v>6</v>
      </c>
      <c r="I138" s="176"/>
      <c r="L138" s="172"/>
      <c r="M138" s="177"/>
      <c r="N138" s="178"/>
      <c r="O138" s="178"/>
      <c r="P138" s="178"/>
      <c r="Q138" s="178"/>
      <c r="R138" s="178"/>
      <c r="S138" s="178"/>
      <c r="T138" s="179"/>
      <c r="AT138" s="173" t="s">
        <v>177</v>
      </c>
      <c r="AU138" s="173" t="s">
        <v>173</v>
      </c>
      <c r="AV138" s="14" t="s">
        <v>173</v>
      </c>
      <c r="AW138" s="14" t="s">
        <v>31</v>
      </c>
      <c r="AX138" s="14" t="s">
        <v>76</v>
      </c>
      <c r="AY138" s="173" t="s">
        <v>163</v>
      </c>
    </row>
    <row r="139" spans="1:65" s="2" customFormat="1" ht="24.2" customHeight="1">
      <c r="A139" s="34"/>
      <c r="B139" s="144"/>
      <c r="C139" s="145" t="s">
        <v>198</v>
      </c>
      <c r="D139" s="145" t="s">
        <v>167</v>
      </c>
      <c r="E139" s="146" t="s">
        <v>199</v>
      </c>
      <c r="F139" s="147" t="s">
        <v>200</v>
      </c>
      <c r="G139" s="148" t="s">
        <v>201</v>
      </c>
      <c r="H139" s="149">
        <v>10.8</v>
      </c>
      <c r="I139" s="150"/>
      <c r="J139" s="151">
        <f>ROUND(I139*H139,2)</f>
        <v>0</v>
      </c>
      <c r="K139" s="147" t="s">
        <v>171</v>
      </c>
      <c r="L139" s="35"/>
      <c r="M139" s="152" t="s">
        <v>3</v>
      </c>
      <c r="N139" s="153" t="s">
        <v>42</v>
      </c>
      <c r="O139" s="56"/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6" t="s">
        <v>172</v>
      </c>
      <c r="AT139" s="156" t="s">
        <v>167</v>
      </c>
      <c r="AU139" s="156" t="s">
        <v>173</v>
      </c>
      <c r="AY139" s="19" t="s">
        <v>163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9" t="s">
        <v>172</v>
      </c>
      <c r="BK139" s="157">
        <f>ROUND(I139*H139,2)</f>
        <v>0</v>
      </c>
      <c r="BL139" s="19" t="s">
        <v>172</v>
      </c>
      <c r="BM139" s="156" t="s">
        <v>202</v>
      </c>
    </row>
    <row r="140" spans="1:47" s="2" customFormat="1" ht="11.25">
      <c r="A140" s="34"/>
      <c r="B140" s="35"/>
      <c r="C140" s="34"/>
      <c r="D140" s="158" t="s">
        <v>175</v>
      </c>
      <c r="E140" s="34"/>
      <c r="F140" s="159" t="s">
        <v>203</v>
      </c>
      <c r="G140" s="34"/>
      <c r="H140" s="34"/>
      <c r="I140" s="160"/>
      <c r="J140" s="34"/>
      <c r="K140" s="34"/>
      <c r="L140" s="35"/>
      <c r="M140" s="161"/>
      <c r="N140" s="162"/>
      <c r="O140" s="56"/>
      <c r="P140" s="56"/>
      <c r="Q140" s="56"/>
      <c r="R140" s="56"/>
      <c r="S140" s="56"/>
      <c r="T140" s="57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9" t="s">
        <v>175</v>
      </c>
      <c r="AU140" s="19" t="s">
        <v>173</v>
      </c>
    </row>
    <row r="141" spans="2:51" s="13" customFormat="1" ht="11.25">
      <c r="B141" s="163"/>
      <c r="D141" s="164" t="s">
        <v>177</v>
      </c>
      <c r="E141" s="165" t="s">
        <v>3</v>
      </c>
      <c r="F141" s="166" t="s">
        <v>204</v>
      </c>
      <c r="H141" s="167">
        <v>10.8</v>
      </c>
      <c r="I141" s="168"/>
      <c r="L141" s="163"/>
      <c r="M141" s="169"/>
      <c r="N141" s="170"/>
      <c r="O141" s="170"/>
      <c r="P141" s="170"/>
      <c r="Q141" s="170"/>
      <c r="R141" s="170"/>
      <c r="S141" s="170"/>
      <c r="T141" s="171"/>
      <c r="AT141" s="165" t="s">
        <v>177</v>
      </c>
      <c r="AU141" s="165" t="s">
        <v>173</v>
      </c>
      <c r="AV141" s="13" t="s">
        <v>78</v>
      </c>
      <c r="AW141" s="13" t="s">
        <v>31</v>
      </c>
      <c r="AX141" s="13" t="s">
        <v>69</v>
      </c>
      <c r="AY141" s="165" t="s">
        <v>163</v>
      </c>
    </row>
    <row r="142" spans="2:51" s="14" customFormat="1" ht="11.25">
      <c r="B142" s="172"/>
      <c r="D142" s="164" t="s">
        <v>177</v>
      </c>
      <c r="E142" s="173" t="s">
        <v>3</v>
      </c>
      <c r="F142" s="174" t="s">
        <v>179</v>
      </c>
      <c r="H142" s="175">
        <v>10.8</v>
      </c>
      <c r="I142" s="176"/>
      <c r="L142" s="172"/>
      <c r="M142" s="177"/>
      <c r="N142" s="178"/>
      <c r="O142" s="178"/>
      <c r="P142" s="178"/>
      <c r="Q142" s="178"/>
      <c r="R142" s="178"/>
      <c r="S142" s="178"/>
      <c r="T142" s="179"/>
      <c r="AT142" s="173" t="s">
        <v>177</v>
      </c>
      <c r="AU142" s="173" t="s">
        <v>173</v>
      </c>
      <c r="AV142" s="14" t="s">
        <v>173</v>
      </c>
      <c r="AW142" s="14" t="s">
        <v>31</v>
      </c>
      <c r="AX142" s="14" t="s">
        <v>76</v>
      </c>
      <c r="AY142" s="173" t="s">
        <v>163</v>
      </c>
    </row>
    <row r="143" spans="1:65" s="2" customFormat="1" ht="24.2" customHeight="1">
      <c r="A143" s="34"/>
      <c r="B143" s="144"/>
      <c r="C143" s="145" t="s">
        <v>186</v>
      </c>
      <c r="D143" s="145" t="s">
        <v>167</v>
      </c>
      <c r="E143" s="146" t="s">
        <v>205</v>
      </c>
      <c r="F143" s="147" t="s">
        <v>206</v>
      </c>
      <c r="G143" s="148" t="s">
        <v>170</v>
      </c>
      <c r="H143" s="149">
        <v>108.9</v>
      </c>
      <c r="I143" s="150"/>
      <c r="J143" s="151">
        <f>ROUND(I143*H143,2)</f>
        <v>0</v>
      </c>
      <c r="K143" s="147" t="s">
        <v>171</v>
      </c>
      <c r="L143" s="35"/>
      <c r="M143" s="152" t="s">
        <v>3</v>
      </c>
      <c r="N143" s="153" t="s">
        <v>42</v>
      </c>
      <c r="O143" s="56"/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6" t="s">
        <v>172</v>
      </c>
      <c r="AT143" s="156" t="s">
        <v>167</v>
      </c>
      <c r="AU143" s="156" t="s">
        <v>173</v>
      </c>
      <c r="AY143" s="19" t="s">
        <v>163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9" t="s">
        <v>172</v>
      </c>
      <c r="BK143" s="157">
        <f>ROUND(I143*H143,2)</f>
        <v>0</v>
      </c>
      <c r="BL143" s="19" t="s">
        <v>172</v>
      </c>
      <c r="BM143" s="156" t="s">
        <v>207</v>
      </c>
    </row>
    <row r="144" spans="1:47" s="2" customFormat="1" ht="11.25">
      <c r="A144" s="34"/>
      <c r="B144" s="35"/>
      <c r="C144" s="34"/>
      <c r="D144" s="158" t="s">
        <v>175</v>
      </c>
      <c r="E144" s="34"/>
      <c r="F144" s="159" t="s">
        <v>208</v>
      </c>
      <c r="G144" s="34"/>
      <c r="H144" s="34"/>
      <c r="I144" s="160"/>
      <c r="J144" s="34"/>
      <c r="K144" s="34"/>
      <c r="L144" s="35"/>
      <c r="M144" s="161"/>
      <c r="N144" s="162"/>
      <c r="O144" s="56"/>
      <c r="P144" s="56"/>
      <c r="Q144" s="56"/>
      <c r="R144" s="56"/>
      <c r="S144" s="56"/>
      <c r="T144" s="57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9" t="s">
        <v>175</v>
      </c>
      <c r="AU144" s="19" t="s">
        <v>173</v>
      </c>
    </row>
    <row r="145" spans="2:51" s="13" customFormat="1" ht="11.25">
      <c r="B145" s="163"/>
      <c r="D145" s="164" t="s">
        <v>177</v>
      </c>
      <c r="E145" s="165" t="s">
        <v>3</v>
      </c>
      <c r="F145" s="166" t="s">
        <v>209</v>
      </c>
      <c r="H145" s="167">
        <v>102.9</v>
      </c>
      <c r="I145" s="168"/>
      <c r="L145" s="163"/>
      <c r="M145" s="169"/>
      <c r="N145" s="170"/>
      <c r="O145" s="170"/>
      <c r="P145" s="170"/>
      <c r="Q145" s="170"/>
      <c r="R145" s="170"/>
      <c r="S145" s="170"/>
      <c r="T145" s="171"/>
      <c r="AT145" s="165" t="s">
        <v>177</v>
      </c>
      <c r="AU145" s="165" t="s">
        <v>173</v>
      </c>
      <c r="AV145" s="13" t="s">
        <v>78</v>
      </c>
      <c r="AW145" s="13" t="s">
        <v>31</v>
      </c>
      <c r="AX145" s="13" t="s">
        <v>69</v>
      </c>
      <c r="AY145" s="165" t="s">
        <v>163</v>
      </c>
    </row>
    <row r="146" spans="2:51" s="14" customFormat="1" ht="11.25">
      <c r="B146" s="172"/>
      <c r="D146" s="164" t="s">
        <v>177</v>
      </c>
      <c r="E146" s="173" t="s">
        <v>3</v>
      </c>
      <c r="F146" s="174" t="s">
        <v>179</v>
      </c>
      <c r="H146" s="175">
        <v>102.9</v>
      </c>
      <c r="I146" s="176"/>
      <c r="L146" s="172"/>
      <c r="M146" s="177"/>
      <c r="N146" s="178"/>
      <c r="O146" s="178"/>
      <c r="P146" s="178"/>
      <c r="Q146" s="178"/>
      <c r="R146" s="178"/>
      <c r="S146" s="178"/>
      <c r="T146" s="179"/>
      <c r="AT146" s="173" t="s">
        <v>177</v>
      </c>
      <c r="AU146" s="173" t="s">
        <v>173</v>
      </c>
      <c r="AV146" s="14" t="s">
        <v>173</v>
      </c>
      <c r="AW146" s="14" t="s">
        <v>31</v>
      </c>
      <c r="AX146" s="14" t="s">
        <v>69</v>
      </c>
      <c r="AY146" s="173" t="s">
        <v>163</v>
      </c>
    </row>
    <row r="147" spans="2:51" s="13" customFormat="1" ht="11.25">
      <c r="B147" s="163"/>
      <c r="D147" s="164" t="s">
        <v>177</v>
      </c>
      <c r="E147" s="165" t="s">
        <v>3</v>
      </c>
      <c r="F147" s="166" t="s">
        <v>178</v>
      </c>
      <c r="H147" s="167">
        <v>6</v>
      </c>
      <c r="I147" s="168"/>
      <c r="L147" s="163"/>
      <c r="M147" s="169"/>
      <c r="N147" s="170"/>
      <c r="O147" s="170"/>
      <c r="P147" s="170"/>
      <c r="Q147" s="170"/>
      <c r="R147" s="170"/>
      <c r="S147" s="170"/>
      <c r="T147" s="171"/>
      <c r="AT147" s="165" t="s">
        <v>177</v>
      </c>
      <c r="AU147" s="165" t="s">
        <v>173</v>
      </c>
      <c r="AV147" s="13" t="s">
        <v>78</v>
      </c>
      <c r="AW147" s="13" t="s">
        <v>31</v>
      </c>
      <c r="AX147" s="13" t="s">
        <v>69</v>
      </c>
      <c r="AY147" s="165" t="s">
        <v>163</v>
      </c>
    </row>
    <row r="148" spans="2:51" s="14" customFormat="1" ht="11.25">
      <c r="B148" s="172"/>
      <c r="D148" s="164" t="s">
        <v>177</v>
      </c>
      <c r="E148" s="173" t="s">
        <v>3</v>
      </c>
      <c r="F148" s="174" t="s">
        <v>179</v>
      </c>
      <c r="H148" s="175">
        <v>6</v>
      </c>
      <c r="I148" s="176"/>
      <c r="L148" s="172"/>
      <c r="M148" s="177"/>
      <c r="N148" s="178"/>
      <c r="O148" s="178"/>
      <c r="P148" s="178"/>
      <c r="Q148" s="178"/>
      <c r="R148" s="178"/>
      <c r="S148" s="178"/>
      <c r="T148" s="179"/>
      <c r="AT148" s="173" t="s">
        <v>177</v>
      </c>
      <c r="AU148" s="173" t="s">
        <v>173</v>
      </c>
      <c r="AV148" s="14" t="s">
        <v>173</v>
      </c>
      <c r="AW148" s="14" t="s">
        <v>31</v>
      </c>
      <c r="AX148" s="14" t="s">
        <v>69</v>
      </c>
      <c r="AY148" s="173" t="s">
        <v>163</v>
      </c>
    </row>
    <row r="149" spans="2:51" s="15" customFormat="1" ht="11.25">
      <c r="B149" s="180"/>
      <c r="D149" s="164" t="s">
        <v>177</v>
      </c>
      <c r="E149" s="181" t="s">
        <v>3</v>
      </c>
      <c r="F149" s="182" t="s">
        <v>210</v>
      </c>
      <c r="H149" s="183">
        <v>108.9</v>
      </c>
      <c r="I149" s="184"/>
      <c r="L149" s="180"/>
      <c r="M149" s="185"/>
      <c r="N149" s="186"/>
      <c r="O149" s="186"/>
      <c r="P149" s="186"/>
      <c r="Q149" s="186"/>
      <c r="R149" s="186"/>
      <c r="S149" s="186"/>
      <c r="T149" s="187"/>
      <c r="AT149" s="181" t="s">
        <v>177</v>
      </c>
      <c r="AU149" s="181" t="s">
        <v>173</v>
      </c>
      <c r="AV149" s="15" t="s">
        <v>172</v>
      </c>
      <c r="AW149" s="15" t="s">
        <v>31</v>
      </c>
      <c r="AX149" s="15" t="s">
        <v>76</v>
      </c>
      <c r="AY149" s="181" t="s">
        <v>163</v>
      </c>
    </row>
    <row r="150" spans="1:65" s="2" customFormat="1" ht="16.5" customHeight="1">
      <c r="A150" s="34"/>
      <c r="B150" s="144"/>
      <c r="C150" s="188" t="s">
        <v>211</v>
      </c>
      <c r="D150" s="188" t="s">
        <v>212</v>
      </c>
      <c r="E150" s="189" t="s">
        <v>213</v>
      </c>
      <c r="F150" s="190" t="s">
        <v>214</v>
      </c>
      <c r="G150" s="191" t="s">
        <v>201</v>
      </c>
      <c r="H150" s="192">
        <v>206.91</v>
      </c>
      <c r="I150" s="193"/>
      <c r="J150" s="194">
        <f>ROUND(I150*H150,2)</f>
        <v>0</v>
      </c>
      <c r="K150" s="190" t="s">
        <v>171</v>
      </c>
      <c r="L150" s="195"/>
      <c r="M150" s="196" t="s">
        <v>3</v>
      </c>
      <c r="N150" s="197" t="s">
        <v>42</v>
      </c>
      <c r="O150" s="56"/>
      <c r="P150" s="154">
        <f>O150*H150</f>
        <v>0</v>
      </c>
      <c r="Q150" s="154">
        <v>1</v>
      </c>
      <c r="R150" s="154">
        <f>Q150*H150</f>
        <v>206.91</v>
      </c>
      <c r="S150" s="154">
        <v>0</v>
      </c>
      <c r="T150" s="155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6" t="s">
        <v>215</v>
      </c>
      <c r="AT150" s="156" t="s">
        <v>212</v>
      </c>
      <c r="AU150" s="156" t="s">
        <v>173</v>
      </c>
      <c r="AY150" s="19" t="s">
        <v>163</v>
      </c>
      <c r="BE150" s="157">
        <f>IF(N150="základní",J150,0)</f>
        <v>0</v>
      </c>
      <c r="BF150" s="157">
        <f>IF(N150="snížená",J150,0)</f>
        <v>0</v>
      </c>
      <c r="BG150" s="157">
        <f>IF(N150="zákl. přenesená",J150,0)</f>
        <v>0</v>
      </c>
      <c r="BH150" s="157">
        <f>IF(N150="sníž. přenesená",J150,0)</f>
        <v>0</v>
      </c>
      <c r="BI150" s="157">
        <f>IF(N150="nulová",J150,0)</f>
        <v>0</v>
      </c>
      <c r="BJ150" s="19" t="s">
        <v>172</v>
      </c>
      <c r="BK150" s="157">
        <f>ROUND(I150*H150,2)</f>
        <v>0</v>
      </c>
      <c r="BL150" s="19" t="s">
        <v>172</v>
      </c>
      <c r="BM150" s="156" t="s">
        <v>216</v>
      </c>
    </row>
    <row r="151" spans="2:51" s="13" customFormat="1" ht="11.25">
      <c r="B151" s="163"/>
      <c r="D151" s="164" t="s">
        <v>177</v>
      </c>
      <c r="E151" s="165" t="s">
        <v>3</v>
      </c>
      <c r="F151" s="166" t="s">
        <v>217</v>
      </c>
      <c r="H151" s="167">
        <v>195.51</v>
      </c>
      <c r="I151" s="168"/>
      <c r="L151" s="163"/>
      <c r="M151" s="169"/>
      <c r="N151" s="170"/>
      <c r="O151" s="170"/>
      <c r="P151" s="170"/>
      <c r="Q151" s="170"/>
      <c r="R151" s="170"/>
      <c r="S151" s="170"/>
      <c r="T151" s="171"/>
      <c r="AT151" s="165" t="s">
        <v>177</v>
      </c>
      <c r="AU151" s="165" t="s">
        <v>173</v>
      </c>
      <c r="AV151" s="13" t="s">
        <v>78</v>
      </c>
      <c r="AW151" s="13" t="s">
        <v>31</v>
      </c>
      <c r="AX151" s="13" t="s">
        <v>69</v>
      </c>
      <c r="AY151" s="165" t="s">
        <v>163</v>
      </c>
    </row>
    <row r="152" spans="2:51" s="14" customFormat="1" ht="11.25">
      <c r="B152" s="172"/>
      <c r="D152" s="164" t="s">
        <v>177</v>
      </c>
      <c r="E152" s="173" t="s">
        <v>3</v>
      </c>
      <c r="F152" s="174" t="s">
        <v>179</v>
      </c>
      <c r="H152" s="175">
        <v>195.51</v>
      </c>
      <c r="I152" s="176"/>
      <c r="L152" s="172"/>
      <c r="M152" s="177"/>
      <c r="N152" s="178"/>
      <c r="O152" s="178"/>
      <c r="P152" s="178"/>
      <c r="Q152" s="178"/>
      <c r="R152" s="178"/>
      <c r="S152" s="178"/>
      <c r="T152" s="179"/>
      <c r="AT152" s="173" t="s">
        <v>177</v>
      </c>
      <c r="AU152" s="173" t="s">
        <v>173</v>
      </c>
      <c r="AV152" s="14" t="s">
        <v>173</v>
      </c>
      <c r="AW152" s="14" t="s">
        <v>31</v>
      </c>
      <c r="AX152" s="14" t="s">
        <v>69</v>
      </c>
      <c r="AY152" s="173" t="s">
        <v>163</v>
      </c>
    </row>
    <row r="153" spans="2:51" s="13" customFormat="1" ht="11.25">
      <c r="B153" s="163"/>
      <c r="D153" s="164" t="s">
        <v>177</v>
      </c>
      <c r="E153" s="165" t="s">
        <v>3</v>
      </c>
      <c r="F153" s="166" t="s">
        <v>218</v>
      </c>
      <c r="H153" s="167">
        <v>11.4</v>
      </c>
      <c r="I153" s="168"/>
      <c r="L153" s="163"/>
      <c r="M153" s="169"/>
      <c r="N153" s="170"/>
      <c r="O153" s="170"/>
      <c r="P153" s="170"/>
      <c r="Q153" s="170"/>
      <c r="R153" s="170"/>
      <c r="S153" s="170"/>
      <c r="T153" s="171"/>
      <c r="AT153" s="165" t="s">
        <v>177</v>
      </c>
      <c r="AU153" s="165" t="s">
        <v>173</v>
      </c>
      <c r="AV153" s="13" t="s">
        <v>78</v>
      </c>
      <c r="AW153" s="13" t="s">
        <v>31</v>
      </c>
      <c r="AX153" s="13" t="s">
        <v>69</v>
      </c>
      <c r="AY153" s="165" t="s">
        <v>163</v>
      </c>
    </row>
    <row r="154" spans="2:51" s="14" customFormat="1" ht="11.25">
      <c r="B154" s="172"/>
      <c r="D154" s="164" t="s">
        <v>177</v>
      </c>
      <c r="E154" s="173" t="s">
        <v>3</v>
      </c>
      <c r="F154" s="174" t="s">
        <v>179</v>
      </c>
      <c r="H154" s="175">
        <v>11.4</v>
      </c>
      <c r="I154" s="176"/>
      <c r="L154" s="172"/>
      <c r="M154" s="177"/>
      <c r="N154" s="178"/>
      <c r="O154" s="178"/>
      <c r="P154" s="178"/>
      <c r="Q154" s="178"/>
      <c r="R154" s="178"/>
      <c r="S154" s="178"/>
      <c r="T154" s="179"/>
      <c r="AT154" s="173" t="s">
        <v>177</v>
      </c>
      <c r="AU154" s="173" t="s">
        <v>173</v>
      </c>
      <c r="AV154" s="14" t="s">
        <v>173</v>
      </c>
      <c r="AW154" s="14" t="s">
        <v>31</v>
      </c>
      <c r="AX154" s="14" t="s">
        <v>69</v>
      </c>
      <c r="AY154" s="173" t="s">
        <v>163</v>
      </c>
    </row>
    <row r="155" spans="2:51" s="15" customFormat="1" ht="11.25">
      <c r="B155" s="180"/>
      <c r="D155" s="164" t="s">
        <v>177</v>
      </c>
      <c r="E155" s="181" t="s">
        <v>3</v>
      </c>
      <c r="F155" s="182" t="s">
        <v>210</v>
      </c>
      <c r="H155" s="183">
        <v>206.91</v>
      </c>
      <c r="I155" s="184"/>
      <c r="L155" s="180"/>
      <c r="M155" s="185"/>
      <c r="N155" s="186"/>
      <c r="O155" s="186"/>
      <c r="P155" s="186"/>
      <c r="Q155" s="186"/>
      <c r="R155" s="186"/>
      <c r="S155" s="186"/>
      <c r="T155" s="187"/>
      <c r="AT155" s="181" t="s">
        <v>177</v>
      </c>
      <c r="AU155" s="181" t="s">
        <v>173</v>
      </c>
      <c r="AV155" s="15" t="s">
        <v>172</v>
      </c>
      <c r="AW155" s="15" t="s">
        <v>31</v>
      </c>
      <c r="AX155" s="15" t="s">
        <v>76</v>
      </c>
      <c r="AY155" s="181" t="s">
        <v>163</v>
      </c>
    </row>
    <row r="156" spans="2:63" s="12" customFormat="1" ht="22.9" customHeight="1">
      <c r="B156" s="131"/>
      <c r="D156" s="132" t="s">
        <v>68</v>
      </c>
      <c r="E156" s="142" t="s">
        <v>78</v>
      </c>
      <c r="F156" s="142" t="s">
        <v>219</v>
      </c>
      <c r="I156" s="134"/>
      <c r="J156" s="143">
        <f>BK156</f>
        <v>0</v>
      </c>
      <c r="L156" s="131"/>
      <c r="M156" s="136"/>
      <c r="N156" s="137"/>
      <c r="O156" s="137"/>
      <c r="P156" s="138">
        <f>P157</f>
        <v>0</v>
      </c>
      <c r="Q156" s="137"/>
      <c r="R156" s="138">
        <f>R157</f>
        <v>22.4390006659311</v>
      </c>
      <c r="S156" s="137"/>
      <c r="T156" s="139">
        <f>T157</f>
        <v>0</v>
      </c>
      <c r="AR156" s="132" t="s">
        <v>76</v>
      </c>
      <c r="AT156" s="140" t="s">
        <v>68</v>
      </c>
      <c r="AU156" s="140" t="s">
        <v>76</v>
      </c>
      <c r="AY156" s="132" t="s">
        <v>163</v>
      </c>
      <c r="BK156" s="141">
        <f>BK157</f>
        <v>0</v>
      </c>
    </row>
    <row r="157" spans="2:63" s="12" customFormat="1" ht="20.85" customHeight="1">
      <c r="B157" s="131"/>
      <c r="D157" s="132" t="s">
        <v>68</v>
      </c>
      <c r="E157" s="142" t="s">
        <v>220</v>
      </c>
      <c r="F157" s="142" t="s">
        <v>221</v>
      </c>
      <c r="I157" s="134"/>
      <c r="J157" s="143">
        <f>BK157</f>
        <v>0</v>
      </c>
      <c r="L157" s="131"/>
      <c r="M157" s="136"/>
      <c r="N157" s="137"/>
      <c r="O157" s="137"/>
      <c r="P157" s="138">
        <f>SUM(P158:P178)</f>
        <v>0</v>
      </c>
      <c r="Q157" s="137"/>
      <c r="R157" s="138">
        <f>SUM(R158:R178)</f>
        <v>22.4390006659311</v>
      </c>
      <c r="S157" s="137"/>
      <c r="T157" s="139">
        <f>SUM(T158:T178)</f>
        <v>0</v>
      </c>
      <c r="AR157" s="132" t="s">
        <v>76</v>
      </c>
      <c r="AT157" s="140" t="s">
        <v>68</v>
      </c>
      <c r="AU157" s="140" t="s">
        <v>78</v>
      </c>
      <c r="AY157" s="132" t="s">
        <v>163</v>
      </c>
      <c r="BK157" s="141">
        <f>SUM(BK158:BK178)</f>
        <v>0</v>
      </c>
    </row>
    <row r="158" spans="1:65" s="2" customFormat="1" ht="21.75" customHeight="1">
      <c r="A158" s="34"/>
      <c r="B158" s="144"/>
      <c r="C158" s="145" t="s">
        <v>215</v>
      </c>
      <c r="D158" s="145" t="s">
        <v>167</v>
      </c>
      <c r="E158" s="146" t="s">
        <v>222</v>
      </c>
      <c r="F158" s="147" t="s">
        <v>223</v>
      </c>
      <c r="G158" s="148" t="s">
        <v>170</v>
      </c>
      <c r="H158" s="149">
        <v>1.782</v>
      </c>
      <c r="I158" s="150"/>
      <c r="J158" s="151">
        <f>ROUND(I158*H158,2)</f>
        <v>0</v>
      </c>
      <c r="K158" s="147" t="s">
        <v>171</v>
      </c>
      <c r="L158" s="35"/>
      <c r="M158" s="152" t="s">
        <v>3</v>
      </c>
      <c r="N158" s="153" t="s">
        <v>42</v>
      </c>
      <c r="O158" s="56"/>
      <c r="P158" s="154">
        <f>O158*H158</f>
        <v>0</v>
      </c>
      <c r="Q158" s="154">
        <v>2.501872204</v>
      </c>
      <c r="R158" s="154">
        <f>Q158*H158</f>
        <v>4.458336267528</v>
      </c>
      <c r="S158" s="154">
        <v>0</v>
      </c>
      <c r="T158" s="155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56" t="s">
        <v>172</v>
      </c>
      <c r="AT158" s="156" t="s">
        <v>167</v>
      </c>
      <c r="AU158" s="156" t="s">
        <v>173</v>
      </c>
      <c r="AY158" s="19" t="s">
        <v>163</v>
      </c>
      <c r="BE158" s="157">
        <f>IF(N158="základní",J158,0)</f>
        <v>0</v>
      </c>
      <c r="BF158" s="157">
        <f>IF(N158="snížená",J158,0)</f>
        <v>0</v>
      </c>
      <c r="BG158" s="157">
        <f>IF(N158="zákl. přenesená",J158,0)</f>
        <v>0</v>
      </c>
      <c r="BH158" s="157">
        <f>IF(N158="sníž. přenesená",J158,0)</f>
        <v>0</v>
      </c>
      <c r="BI158" s="157">
        <f>IF(N158="nulová",J158,0)</f>
        <v>0</v>
      </c>
      <c r="BJ158" s="19" t="s">
        <v>172</v>
      </c>
      <c r="BK158" s="157">
        <f>ROUND(I158*H158,2)</f>
        <v>0</v>
      </c>
      <c r="BL158" s="19" t="s">
        <v>172</v>
      </c>
      <c r="BM158" s="156" t="s">
        <v>224</v>
      </c>
    </row>
    <row r="159" spans="1:47" s="2" customFormat="1" ht="11.25">
      <c r="A159" s="34"/>
      <c r="B159" s="35"/>
      <c r="C159" s="34"/>
      <c r="D159" s="158" t="s">
        <v>175</v>
      </c>
      <c r="E159" s="34"/>
      <c r="F159" s="159" t="s">
        <v>225</v>
      </c>
      <c r="G159" s="34"/>
      <c r="H159" s="34"/>
      <c r="I159" s="160"/>
      <c r="J159" s="34"/>
      <c r="K159" s="34"/>
      <c r="L159" s="35"/>
      <c r="M159" s="161"/>
      <c r="N159" s="162"/>
      <c r="O159" s="56"/>
      <c r="P159" s="56"/>
      <c r="Q159" s="56"/>
      <c r="R159" s="56"/>
      <c r="S159" s="56"/>
      <c r="T159" s="57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9" t="s">
        <v>175</v>
      </c>
      <c r="AU159" s="19" t="s">
        <v>173</v>
      </c>
    </row>
    <row r="160" spans="2:51" s="13" customFormat="1" ht="11.25">
      <c r="B160" s="163"/>
      <c r="D160" s="164" t="s">
        <v>177</v>
      </c>
      <c r="E160" s="165" t="s">
        <v>3</v>
      </c>
      <c r="F160" s="166" t="s">
        <v>226</v>
      </c>
      <c r="H160" s="167">
        <v>1.782</v>
      </c>
      <c r="I160" s="168"/>
      <c r="L160" s="163"/>
      <c r="M160" s="169"/>
      <c r="N160" s="170"/>
      <c r="O160" s="170"/>
      <c r="P160" s="170"/>
      <c r="Q160" s="170"/>
      <c r="R160" s="170"/>
      <c r="S160" s="170"/>
      <c r="T160" s="171"/>
      <c r="AT160" s="165" t="s">
        <v>177</v>
      </c>
      <c r="AU160" s="165" t="s">
        <v>173</v>
      </c>
      <c r="AV160" s="13" t="s">
        <v>78</v>
      </c>
      <c r="AW160" s="13" t="s">
        <v>31</v>
      </c>
      <c r="AX160" s="13" t="s">
        <v>69</v>
      </c>
      <c r="AY160" s="165" t="s">
        <v>163</v>
      </c>
    </row>
    <row r="161" spans="2:51" s="14" customFormat="1" ht="11.25">
      <c r="B161" s="172"/>
      <c r="D161" s="164" t="s">
        <v>177</v>
      </c>
      <c r="E161" s="173" t="s">
        <v>3</v>
      </c>
      <c r="F161" s="174" t="s">
        <v>179</v>
      </c>
      <c r="H161" s="175">
        <v>1.782</v>
      </c>
      <c r="I161" s="176"/>
      <c r="L161" s="172"/>
      <c r="M161" s="177"/>
      <c r="N161" s="178"/>
      <c r="O161" s="178"/>
      <c r="P161" s="178"/>
      <c r="Q161" s="178"/>
      <c r="R161" s="178"/>
      <c r="S161" s="178"/>
      <c r="T161" s="179"/>
      <c r="AT161" s="173" t="s">
        <v>177</v>
      </c>
      <c r="AU161" s="173" t="s">
        <v>173</v>
      </c>
      <c r="AV161" s="14" t="s">
        <v>173</v>
      </c>
      <c r="AW161" s="14" t="s">
        <v>31</v>
      </c>
      <c r="AX161" s="14" t="s">
        <v>76</v>
      </c>
      <c r="AY161" s="173" t="s">
        <v>163</v>
      </c>
    </row>
    <row r="162" spans="1:65" s="2" customFormat="1" ht="16.5" customHeight="1">
      <c r="A162" s="34"/>
      <c r="B162" s="144"/>
      <c r="C162" s="145" t="s">
        <v>227</v>
      </c>
      <c r="D162" s="145" t="s">
        <v>167</v>
      </c>
      <c r="E162" s="146" t="s">
        <v>228</v>
      </c>
      <c r="F162" s="147" t="s">
        <v>229</v>
      </c>
      <c r="G162" s="148" t="s">
        <v>201</v>
      </c>
      <c r="H162" s="149">
        <v>0.16</v>
      </c>
      <c r="I162" s="150"/>
      <c r="J162" s="151">
        <f>ROUND(I162*H162,2)</f>
        <v>0</v>
      </c>
      <c r="K162" s="147" t="s">
        <v>171</v>
      </c>
      <c r="L162" s="35"/>
      <c r="M162" s="152" t="s">
        <v>3</v>
      </c>
      <c r="N162" s="153" t="s">
        <v>42</v>
      </c>
      <c r="O162" s="56"/>
      <c r="P162" s="154">
        <f>O162*H162</f>
        <v>0</v>
      </c>
      <c r="Q162" s="154">
        <v>1.0606208</v>
      </c>
      <c r="R162" s="154">
        <f>Q162*H162</f>
        <v>0.16969932799999998</v>
      </c>
      <c r="S162" s="154">
        <v>0</v>
      </c>
      <c r="T162" s="155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56" t="s">
        <v>172</v>
      </c>
      <c r="AT162" s="156" t="s">
        <v>167</v>
      </c>
      <c r="AU162" s="156" t="s">
        <v>173</v>
      </c>
      <c r="AY162" s="19" t="s">
        <v>163</v>
      </c>
      <c r="BE162" s="157">
        <f>IF(N162="základní",J162,0)</f>
        <v>0</v>
      </c>
      <c r="BF162" s="157">
        <f>IF(N162="snížená",J162,0)</f>
        <v>0</v>
      </c>
      <c r="BG162" s="157">
        <f>IF(N162="zákl. přenesená",J162,0)</f>
        <v>0</v>
      </c>
      <c r="BH162" s="157">
        <f>IF(N162="sníž. přenesená",J162,0)</f>
        <v>0</v>
      </c>
      <c r="BI162" s="157">
        <f>IF(N162="nulová",J162,0)</f>
        <v>0</v>
      </c>
      <c r="BJ162" s="19" t="s">
        <v>172</v>
      </c>
      <c r="BK162" s="157">
        <f>ROUND(I162*H162,2)</f>
        <v>0</v>
      </c>
      <c r="BL162" s="19" t="s">
        <v>172</v>
      </c>
      <c r="BM162" s="156" t="s">
        <v>230</v>
      </c>
    </row>
    <row r="163" spans="1:47" s="2" customFormat="1" ht="11.25">
      <c r="A163" s="34"/>
      <c r="B163" s="35"/>
      <c r="C163" s="34"/>
      <c r="D163" s="158" t="s">
        <v>175</v>
      </c>
      <c r="E163" s="34"/>
      <c r="F163" s="159" t="s">
        <v>231</v>
      </c>
      <c r="G163" s="34"/>
      <c r="H163" s="34"/>
      <c r="I163" s="160"/>
      <c r="J163" s="34"/>
      <c r="K163" s="34"/>
      <c r="L163" s="35"/>
      <c r="M163" s="161"/>
      <c r="N163" s="162"/>
      <c r="O163" s="56"/>
      <c r="P163" s="56"/>
      <c r="Q163" s="56"/>
      <c r="R163" s="56"/>
      <c r="S163" s="56"/>
      <c r="T163" s="57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9" t="s">
        <v>175</v>
      </c>
      <c r="AU163" s="19" t="s">
        <v>173</v>
      </c>
    </row>
    <row r="164" spans="2:51" s="13" customFormat="1" ht="11.25">
      <c r="B164" s="163"/>
      <c r="D164" s="164" t="s">
        <v>177</v>
      </c>
      <c r="E164" s="165" t="s">
        <v>3</v>
      </c>
      <c r="F164" s="166" t="s">
        <v>232</v>
      </c>
      <c r="H164" s="167">
        <v>0.16</v>
      </c>
      <c r="I164" s="168"/>
      <c r="L164" s="163"/>
      <c r="M164" s="169"/>
      <c r="N164" s="170"/>
      <c r="O164" s="170"/>
      <c r="P164" s="170"/>
      <c r="Q164" s="170"/>
      <c r="R164" s="170"/>
      <c r="S164" s="170"/>
      <c r="T164" s="171"/>
      <c r="AT164" s="165" t="s">
        <v>177</v>
      </c>
      <c r="AU164" s="165" t="s">
        <v>173</v>
      </c>
      <c r="AV164" s="13" t="s">
        <v>78</v>
      </c>
      <c r="AW164" s="13" t="s">
        <v>31</v>
      </c>
      <c r="AX164" s="13" t="s">
        <v>69</v>
      </c>
      <c r="AY164" s="165" t="s">
        <v>163</v>
      </c>
    </row>
    <row r="165" spans="2:51" s="14" customFormat="1" ht="11.25">
      <c r="B165" s="172"/>
      <c r="D165" s="164" t="s">
        <v>177</v>
      </c>
      <c r="E165" s="173" t="s">
        <v>3</v>
      </c>
      <c r="F165" s="174" t="s">
        <v>179</v>
      </c>
      <c r="H165" s="175">
        <v>0.16</v>
      </c>
      <c r="I165" s="176"/>
      <c r="L165" s="172"/>
      <c r="M165" s="177"/>
      <c r="N165" s="178"/>
      <c r="O165" s="178"/>
      <c r="P165" s="178"/>
      <c r="Q165" s="178"/>
      <c r="R165" s="178"/>
      <c r="S165" s="178"/>
      <c r="T165" s="179"/>
      <c r="AT165" s="173" t="s">
        <v>177</v>
      </c>
      <c r="AU165" s="173" t="s">
        <v>173</v>
      </c>
      <c r="AV165" s="14" t="s">
        <v>173</v>
      </c>
      <c r="AW165" s="14" t="s">
        <v>31</v>
      </c>
      <c r="AX165" s="14" t="s">
        <v>76</v>
      </c>
      <c r="AY165" s="173" t="s">
        <v>163</v>
      </c>
    </row>
    <row r="166" spans="1:65" s="2" customFormat="1" ht="16.5" customHeight="1">
      <c r="A166" s="34"/>
      <c r="B166" s="144"/>
      <c r="C166" s="145" t="s">
        <v>233</v>
      </c>
      <c r="D166" s="145" t="s">
        <v>167</v>
      </c>
      <c r="E166" s="146" t="s">
        <v>234</v>
      </c>
      <c r="F166" s="147" t="s">
        <v>235</v>
      </c>
      <c r="G166" s="148" t="s">
        <v>236</v>
      </c>
      <c r="H166" s="149">
        <v>11.88</v>
      </c>
      <c r="I166" s="150"/>
      <c r="J166" s="151">
        <f>ROUND(I166*H166,2)</f>
        <v>0</v>
      </c>
      <c r="K166" s="147" t="s">
        <v>171</v>
      </c>
      <c r="L166" s="35"/>
      <c r="M166" s="152" t="s">
        <v>3</v>
      </c>
      <c r="N166" s="153" t="s">
        <v>42</v>
      </c>
      <c r="O166" s="56"/>
      <c r="P166" s="154">
        <f>O166*H166</f>
        <v>0</v>
      </c>
      <c r="Q166" s="154">
        <v>0.01825</v>
      </c>
      <c r="R166" s="154">
        <f>Q166*H166</f>
        <v>0.21681</v>
      </c>
      <c r="S166" s="154">
        <v>0</v>
      </c>
      <c r="T166" s="155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56" t="s">
        <v>172</v>
      </c>
      <c r="AT166" s="156" t="s">
        <v>167</v>
      </c>
      <c r="AU166" s="156" t="s">
        <v>173</v>
      </c>
      <c r="AY166" s="19" t="s">
        <v>163</v>
      </c>
      <c r="BE166" s="157">
        <f>IF(N166="základní",J166,0)</f>
        <v>0</v>
      </c>
      <c r="BF166" s="157">
        <f>IF(N166="snížená",J166,0)</f>
        <v>0</v>
      </c>
      <c r="BG166" s="157">
        <f>IF(N166="zákl. přenesená",J166,0)</f>
        <v>0</v>
      </c>
      <c r="BH166" s="157">
        <f>IF(N166="sníž. přenesená",J166,0)</f>
        <v>0</v>
      </c>
      <c r="BI166" s="157">
        <f>IF(N166="nulová",J166,0)</f>
        <v>0</v>
      </c>
      <c r="BJ166" s="19" t="s">
        <v>172</v>
      </c>
      <c r="BK166" s="157">
        <f>ROUND(I166*H166,2)</f>
        <v>0</v>
      </c>
      <c r="BL166" s="19" t="s">
        <v>172</v>
      </c>
      <c r="BM166" s="156" t="s">
        <v>237</v>
      </c>
    </row>
    <row r="167" spans="1:47" s="2" customFormat="1" ht="11.25">
      <c r="A167" s="34"/>
      <c r="B167" s="35"/>
      <c r="C167" s="34"/>
      <c r="D167" s="158" t="s">
        <v>175</v>
      </c>
      <c r="E167" s="34"/>
      <c r="F167" s="159" t="s">
        <v>238</v>
      </c>
      <c r="G167" s="34"/>
      <c r="H167" s="34"/>
      <c r="I167" s="160"/>
      <c r="J167" s="34"/>
      <c r="K167" s="34"/>
      <c r="L167" s="35"/>
      <c r="M167" s="161"/>
      <c r="N167" s="162"/>
      <c r="O167" s="56"/>
      <c r="P167" s="56"/>
      <c r="Q167" s="56"/>
      <c r="R167" s="56"/>
      <c r="S167" s="56"/>
      <c r="T167" s="57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9" t="s">
        <v>175</v>
      </c>
      <c r="AU167" s="19" t="s">
        <v>173</v>
      </c>
    </row>
    <row r="168" spans="2:51" s="13" customFormat="1" ht="11.25">
      <c r="B168" s="163"/>
      <c r="D168" s="164" t="s">
        <v>177</v>
      </c>
      <c r="E168" s="165" t="s">
        <v>3</v>
      </c>
      <c r="F168" s="166" t="s">
        <v>239</v>
      </c>
      <c r="H168" s="167">
        <v>11.88</v>
      </c>
      <c r="I168" s="168"/>
      <c r="L168" s="163"/>
      <c r="M168" s="169"/>
      <c r="N168" s="170"/>
      <c r="O168" s="170"/>
      <c r="P168" s="170"/>
      <c r="Q168" s="170"/>
      <c r="R168" s="170"/>
      <c r="S168" s="170"/>
      <c r="T168" s="171"/>
      <c r="AT168" s="165" t="s">
        <v>177</v>
      </c>
      <c r="AU168" s="165" t="s">
        <v>173</v>
      </c>
      <c r="AV168" s="13" t="s">
        <v>78</v>
      </c>
      <c r="AW168" s="13" t="s">
        <v>31</v>
      </c>
      <c r="AX168" s="13" t="s">
        <v>69</v>
      </c>
      <c r="AY168" s="165" t="s">
        <v>163</v>
      </c>
    </row>
    <row r="169" spans="2:51" s="14" customFormat="1" ht="11.25">
      <c r="B169" s="172"/>
      <c r="D169" s="164" t="s">
        <v>177</v>
      </c>
      <c r="E169" s="173" t="s">
        <v>3</v>
      </c>
      <c r="F169" s="174" t="s">
        <v>179</v>
      </c>
      <c r="H169" s="175">
        <v>11.88</v>
      </c>
      <c r="I169" s="176"/>
      <c r="L169" s="172"/>
      <c r="M169" s="177"/>
      <c r="N169" s="178"/>
      <c r="O169" s="178"/>
      <c r="P169" s="178"/>
      <c r="Q169" s="178"/>
      <c r="R169" s="178"/>
      <c r="S169" s="178"/>
      <c r="T169" s="179"/>
      <c r="AT169" s="173" t="s">
        <v>177</v>
      </c>
      <c r="AU169" s="173" t="s">
        <v>173</v>
      </c>
      <c r="AV169" s="14" t="s">
        <v>173</v>
      </c>
      <c r="AW169" s="14" t="s">
        <v>31</v>
      </c>
      <c r="AX169" s="14" t="s">
        <v>76</v>
      </c>
      <c r="AY169" s="173" t="s">
        <v>163</v>
      </c>
    </row>
    <row r="170" spans="1:65" s="2" customFormat="1" ht="21.75" customHeight="1">
      <c r="A170" s="34"/>
      <c r="B170" s="144"/>
      <c r="C170" s="145" t="s">
        <v>240</v>
      </c>
      <c r="D170" s="145" t="s">
        <v>167</v>
      </c>
      <c r="E170" s="146" t="s">
        <v>241</v>
      </c>
      <c r="F170" s="147" t="s">
        <v>242</v>
      </c>
      <c r="G170" s="148" t="s">
        <v>170</v>
      </c>
      <c r="H170" s="149">
        <v>7.534</v>
      </c>
      <c r="I170" s="150"/>
      <c r="J170" s="151">
        <f>ROUND(I170*H170,2)</f>
        <v>0</v>
      </c>
      <c r="K170" s="147" t="s">
        <v>171</v>
      </c>
      <c r="L170" s="35"/>
      <c r="M170" s="152" t="s">
        <v>3</v>
      </c>
      <c r="N170" s="153" t="s">
        <v>42</v>
      </c>
      <c r="O170" s="56"/>
      <c r="P170" s="154">
        <f>O170*H170</f>
        <v>0</v>
      </c>
      <c r="Q170" s="154">
        <v>2.301022204</v>
      </c>
      <c r="R170" s="154">
        <f>Q170*H170</f>
        <v>17.335901284936</v>
      </c>
      <c r="S170" s="154">
        <v>0</v>
      </c>
      <c r="T170" s="155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56" t="s">
        <v>172</v>
      </c>
      <c r="AT170" s="156" t="s">
        <v>167</v>
      </c>
      <c r="AU170" s="156" t="s">
        <v>173</v>
      </c>
      <c r="AY170" s="19" t="s">
        <v>163</v>
      </c>
      <c r="BE170" s="157">
        <f>IF(N170="základní",J170,0)</f>
        <v>0</v>
      </c>
      <c r="BF170" s="157">
        <f>IF(N170="snížená",J170,0)</f>
        <v>0</v>
      </c>
      <c r="BG170" s="157">
        <f>IF(N170="zákl. přenesená",J170,0)</f>
        <v>0</v>
      </c>
      <c r="BH170" s="157">
        <f>IF(N170="sníž. přenesená",J170,0)</f>
        <v>0</v>
      </c>
      <c r="BI170" s="157">
        <f>IF(N170="nulová",J170,0)</f>
        <v>0</v>
      </c>
      <c r="BJ170" s="19" t="s">
        <v>172</v>
      </c>
      <c r="BK170" s="157">
        <f>ROUND(I170*H170,2)</f>
        <v>0</v>
      </c>
      <c r="BL170" s="19" t="s">
        <v>172</v>
      </c>
      <c r="BM170" s="156" t="s">
        <v>243</v>
      </c>
    </row>
    <row r="171" spans="1:47" s="2" customFormat="1" ht="11.25">
      <c r="A171" s="34"/>
      <c r="B171" s="35"/>
      <c r="C171" s="34"/>
      <c r="D171" s="158" t="s">
        <v>175</v>
      </c>
      <c r="E171" s="34"/>
      <c r="F171" s="159" t="s">
        <v>244</v>
      </c>
      <c r="G171" s="34"/>
      <c r="H171" s="34"/>
      <c r="I171" s="160"/>
      <c r="J171" s="34"/>
      <c r="K171" s="34"/>
      <c r="L171" s="35"/>
      <c r="M171" s="161"/>
      <c r="N171" s="162"/>
      <c r="O171" s="56"/>
      <c r="P171" s="56"/>
      <c r="Q171" s="56"/>
      <c r="R171" s="56"/>
      <c r="S171" s="56"/>
      <c r="T171" s="57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9" t="s">
        <v>175</v>
      </c>
      <c r="AU171" s="19" t="s">
        <v>173</v>
      </c>
    </row>
    <row r="172" spans="2:51" s="13" customFormat="1" ht="11.25">
      <c r="B172" s="163"/>
      <c r="D172" s="164" t="s">
        <v>177</v>
      </c>
      <c r="E172" s="165" t="s">
        <v>3</v>
      </c>
      <c r="F172" s="166" t="s">
        <v>245</v>
      </c>
      <c r="H172" s="167">
        <v>7.35</v>
      </c>
      <c r="I172" s="168"/>
      <c r="L172" s="163"/>
      <c r="M172" s="169"/>
      <c r="N172" s="170"/>
      <c r="O172" s="170"/>
      <c r="P172" s="170"/>
      <c r="Q172" s="170"/>
      <c r="R172" s="170"/>
      <c r="S172" s="170"/>
      <c r="T172" s="171"/>
      <c r="AT172" s="165" t="s">
        <v>177</v>
      </c>
      <c r="AU172" s="165" t="s">
        <v>173</v>
      </c>
      <c r="AV172" s="13" t="s">
        <v>78</v>
      </c>
      <c r="AW172" s="13" t="s">
        <v>31</v>
      </c>
      <c r="AX172" s="13" t="s">
        <v>69</v>
      </c>
      <c r="AY172" s="165" t="s">
        <v>163</v>
      </c>
    </row>
    <row r="173" spans="2:51" s="14" customFormat="1" ht="11.25">
      <c r="B173" s="172"/>
      <c r="D173" s="164" t="s">
        <v>177</v>
      </c>
      <c r="E173" s="173" t="s">
        <v>3</v>
      </c>
      <c r="F173" s="174" t="s">
        <v>179</v>
      </c>
      <c r="H173" s="175">
        <v>7.35</v>
      </c>
      <c r="I173" s="176"/>
      <c r="L173" s="172"/>
      <c r="M173" s="177"/>
      <c r="N173" s="178"/>
      <c r="O173" s="178"/>
      <c r="P173" s="178"/>
      <c r="Q173" s="178"/>
      <c r="R173" s="178"/>
      <c r="S173" s="178"/>
      <c r="T173" s="179"/>
      <c r="AT173" s="173" t="s">
        <v>177</v>
      </c>
      <c r="AU173" s="173" t="s">
        <v>173</v>
      </c>
      <c r="AV173" s="14" t="s">
        <v>173</v>
      </c>
      <c r="AW173" s="14" t="s">
        <v>31</v>
      </c>
      <c r="AX173" s="14" t="s">
        <v>69</v>
      </c>
      <c r="AY173" s="173" t="s">
        <v>163</v>
      </c>
    </row>
    <row r="174" spans="2:51" s="13" customFormat="1" ht="11.25">
      <c r="B174" s="163"/>
      <c r="D174" s="164" t="s">
        <v>177</v>
      </c>
      <c r="E174" s="165" t="s">
        <v>3</v>
      </c>
      <c r="F174" s="166" t="s">
        <v>246</v>
      </c>
      <c r="H174" s="167">
        <v>7.534</v>
      </c>
      <c r="I174" s="168"/>
      <c r="L174" s="163"/>
      <c r="M174" s="169"/>
      <c r="N174" s="170"/>
      <c r="O174" s="170"/>
      <c r="P174" s="170"/>
      <c r="Q174" s="170"/>
      <c r="R174" s="170"/>
      <c r="S174" s="170"/>
      <c r="T174" s="171"/>
      <c r="AT174" s="165" t="s">
        <v>177</v>
      </c>
      <c r="AU174" s="165" t="s">
        <v>173</v>
      </c>
      <c r="AV174" s="13" t="s">
        <v>78</v>
      </c>
      <c r="AW174" s="13" t="s">
        <v>31</v>
      </c>
      <c r="AX174" s="13" t="s">
        <v>76</v>
      </c>
      <c r="AY174" s="165" t="s">
        <v>163</v>
      </c>
    </row>
    <row r="175" spans="1:65" s="2" customFormat="1" ht="16.5" customHeight="1">
      <c r="A175" s="34"/>
      <c r="B175" s="144"/>
      <c r="C175" s="145" t="s">
        <v>247</v>
      </c>
      <c r="D175" s="145" t="s">
        <v>167</v>
      </c>
      <c r="E175" s="146" t="s">
        <v>248</v>
      </c>
      <c r="F175" s="147" t="s">
        <v>249</v>
      </c>
      <c r="G175" s="148" t="s">
        <v>201</v>
      </c>
      <c r="H175" s="149">
        <v>0.243</v>
      </c>
      <c r="I175" s="150"/>
      <c r="J175" s="151">
        <f>ROUND(I175*H175,2)</f>
        <v>0</v>
      </c>
      <c r="K175" s="147" t="s">
        <v>171</v>
      </c>
      <c r="L175" s="35"/>
      <c r="M175" s="152" t="s">
        <v>3</v>
      </c>
      <c r="N175" s="153" t="s">
        <v>42</v>
      </c>
      <c r="O175" s="56"/>
      <c r="P175" s="154">
        <f>O175*H175</f>
        <v>0</v>
      </c>
      <c r="Q175" s="154">
        <v>1.0627727797</v>
      </c>
      <c r="R175" s="154">
        <f>Q175*H175</f>
        <v>0.2582537854671</v>
      </c>
      <c r="S175" s="154">
        <v>0</v>
      </c>
      <c r="T175" s="155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56" t="s">
        <v>172</v>
      </c>
      <c r="AT175" s="156" t="s">
        <v>167</v>
      </c>
      <c r="AU175" s="156" t="s">
        <v>173</v>
      </c>
      <c r="AY175" s="19" t="s">
        <v>163</v>
      </c>
      <c r="BE175" s="157">
        <f>IF(N175="základní",J175,0)</f>
        <v>0</v>
      </c>
      <c r="BF175" s="157">
        <f>IF(N175="snížená",J175,0)</f>
        <v>0</v>
      </c>
      <c r="BG175" s="157">
        <f>IF(N175="zákl. přenesená",J175,0)</f>
        <v>0</v>
      </c>
      <c r="BH175" s="157">
        <f>IF(N175="sníž. přenesená",J175,0)</f>
        <v>0</v>
      </c>
      <c r="BI175" s="157">
        <f>IF(N175="nulová",J175,0)</f>
        <v>0</v>
      </c>
      <c r="BJ175" s="19" t="s">
        <v>172</v>
      </c>
      <c r="BK175" s="157">
        <f>ROUND(I175*H175,2)</f>
        <v>0</v>
      </c>
      <c r="BL175" s="19" t="s">
        <v>172</v>
      </c>
      <c r="BM175" s="156" t="s">
        <v>250</v>
      </c>
    </row>
    <row r="176" spans="1:47" s="2" customFormat="1" ht="11.25">
      <c r="A176" s="34"/>
      <c r="B176" s="35"/>
      <c r="C176" s="34"/>
      <c r="D176" s="158" t="s">
        <v>175</v>
      </c>
      <c r="E176" s="34"/>
      <c r="F176" s="159" t="s">
        <v>251</v>
      </c>
      <c r="G176" s="34"/>
      <c r="H176" s="34"/>
      <c r="I176" s="160"/>
      <c r="J176" s="34"/>
      <c r="K176" s="34"/>
      <c r="L176" s="35"/>
      <c r="M176" s="161"/>
      <c r="N176" s="162"/>
      <c r="O176" s="56"/>
      <c r="P176" s="56"/>
      <c r="Q176" s="56"/>
      <c r="R176" s="56"/>
      <c r="S176" s="56"/>
      <c r="T176" s="57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9" t="s">
        <v>175</v>
      </c>
      <c r="AU176" s="19" t="s">
        <v>173</v>
      </c>
    </row>
    <row r="177" spans="2:51" s="13" customFormat="1" ht="11.25">
      <c r="B177" s="163"/>
      <c r="D177" s="164" t="s">
        <v>177</v>
      </c>
      <c r="E177" s="165" t="s">
        <v>3</v>
      </c>
      <c r="F177" s="166" t="s">
        <v>252</v>
      </c>
      <c r="H177" s="167">
        <v>0.243</v>
      </c>
      <c r="I177" s="168"/>
      <c r="L177" s="163"/>
      <c r="M177" s="169"/>
      <c r="N177" s="170"/>
      <c r="O177" s="170"/>
      <c r="P177" s="170"/>
      <c r="Q177" s="170"/>
      <c r="R177" s="170"/>
      <c r="S177" s="170"/>
      <c r="T177" s="171"/>
      <c r="AT177" s="165" t="s">
        <v>177</v>
      </c>
      <c r="AU177" s="165" t="s">
        <v>173</v>
      </c>
      <c r="AV177" s="13" t="s">
        <v>78</v>
      </c>
      <c r="AW177" s="13" t="s">
        <v>31</v>
      </c>
      <c r="AX177" s="13" t="s">
        <v>69</v>
      </c>
      <c r="AY177" s="165" t="s">
        <v>163</v>
      </c>
    </row>
    <row r="178" spans="2:51" s="14" customFormat="1" ht="11.25">
      <c r="B178" s="172"/>
      <c r="D178" s="164" t="s">
        <v>177</v>
      </c>
      <c r="E178" s="173" t="s">
        <v>3</v>
      </c>
      <c r="F178" s="174" t="s">
        <v>179</v>
      </c>
      <c r="H178" s="175">
        <v>0.243</v>
      </c>
      <c r="I178" s="176"/>
      <c r="L178" s="172"/>
      <c r="M178" s="177"/>
      <c r="N178" s="178"/>
      <c r="O178" s="178"/>
      <c r="P178" s="178"/>
      <c r="Q178" s="178"/>
      <c r="R178" s="178"/>
      <c r="S178" s="178"/>
      <c r="T178" s="179"/>
      <c r="AT178" s="173" t="s">
        <v>177</v>
      </c>
      <c r="AU178" s="173" t="s">
        <v>173</v>
      </c>
      <c r="AV178" s="14" t="s">
        <v>173</v>
      </c>
      <c r="AW178" s="14" t="s">
        <v>31</v>
      </c>
      <c r="AX178" s="14" t="s">
        <v>76</v>
      </c>
      <c r="AY178" s="173" t="s">
        <v>163</v>
      </c>
    </row>
    <row r="179" spans="2:63" s="12" customFormat="1" ht="22.9" customHeight="1">
      <c r="B179" s="131"/>
      <c r="D179" s="132" t="s">
        <v>68</v>
      </c>
      <c r="E179" s="142" t="s">
        <v>173</v>
      </c>
      <c r="F179" s="142" t="s">
        <v>253</v>
      </c>
      <c r="I179" s="134"/>
      <c r="J179" s="143">
        <f>BK179</f>
        <v>0</v>
      </c>
      <c r="L179" s="131"/>
      <c r="M179" s="136"/>
      <c r="N179" s="137"/>
      <c r="O179" s="137"/>
      <c r="P179" s="138">
        <f>P180+P227</f>
        <v>0</v>
      </c>
      <c r="Q179" s="137"/>
      <c r="R179" s="138">
        <f>R180+R227</f>
        <v>17.551568583999998</v>
      </c>
      <c r="S179" s="137"/>
      <c r="T179" s="139">
        <f>T180+T227</f>
        <v>0</v>
      </c>
      <c r="AR179" s="132" t="s">
        <v>76</v>
      </c>
      <c r="AT179" s="140" t="s">
        <v>68</v>
      </c>
      <c r="AU179" s="140" t="s">
        <v>76</v>
      </c>
      <c r="AY179" s="132" t="s">
        <v>163</v>
      </c>
      <c r="BK179" s="141">
        <f>BK180+BK227</f>
        <v>0</v>
      </c>
    </row>
    <row r="180" spans="2:63" s="12" customFormat="1" ht="20.85" customHeight="1">
      <c r="B180" s="131"/>
      <c r="D180" s="132" t="s">
        <v>68</v>
      </c>
      <c r="E180" s="142" t="s">
        <v>254</v>
      </c>
      <c r="F180" s="142" t="s">
        <v>255</v>
      </c>
      <c r="I180" s="134"/>
      <c r="J180" s="143">
        <f>BK180</f>
        <v>0</v>
      </c>
      <c r="L180" s="131"/>
      <c r="M180" s="136"/>
      <c r="N180" s="137"/>
      <c r="O180" s="137"/>
      <c r="P180" s="138">
        <f>SUM(P181:P226)</f>
        <v>0</v>
      </c>
      <c r="Q180" s="137"/>
      <c r="R180" s="138">
        <f>SUM(R181:R226)</f>
        <v>17.251506728</v>
      </c>
      <c r="S180" s="137"/>
      <c r="T180" s="139">
        <f>SUM(T181:T226)</f>
        <v>0</v>
      </c>
      <c r="AR180" s="132" t="s">
        <v>76</v>
      </c>
      <c r="AT180" s="140" t="s">
        <v>68</v>
      </c>
      <c r="AU180" s="140" t="s">
        <v>78</v>
      </c>
      <c r="AY180" s="132" t="s">
        <v>163</v>
      </c>
      <c r="BK180" s="141">
        <f>SUM(BK181:BK226)</f>
        <v>0</v>
      </c>
    </row>
    <row r="181" spans="1:65" s="2" customFormat="1" ht="16.5" customHeight="1">
      <c r="A181" s="34"/>
      <c r="B181" s="144"/>
      <c r="C181" s="145" t="s">
        <v>165</v>
      </c>
      <c r="D181" s="145" t="s">
        <v>167</v>
      </c>
      <c r="E181" s="146" t="s">
        <v>256</v>
      </c>
      <c r="F181" s="147" t="s">
        <v>257</v>
      </c>
      <c r="G181" s="148" t="s">
        <v>170</v>
      </c>
      <c r="H181" s="149">
        <v>2.457</v>
      </c>
      <c r="I181" s="150"/>
      <c r="J181" s="151">
        <f>ROUND(I181*H181,2)</f>
        <v>0</v>
      </c>
      <c r="K181" s="147" t="s">
        <v>171</v>
      </c>
      <c r="L181" s="35"/>
      <c r="M181" s="152" t="s">
        <v>3</v>
      </c>
      <c r="N181" s="153" t="s">
        <v>42</v>
      </c>
      <c r="O181" s="56"/>
      <c r="P181" s="154">
        <f>O181*H181</f>
        <v>0</v>
      </c>
      <c r="Q181" s="154">
        <v>1.809718</v>
      </c>
      <c r="R181" s="154">
        <f>Q181*H181</f>
        <v>4.446477126</v>
      </c>
      <c r="S181" s="154">
        <v>0</v>
      </c>
      <c r="T181" s="155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56" t="s">
        <v>172</v>
      </c>
      <c r="AT181" s="156" t="s">
        <v>167</v>
      </c>
      <c r="AU181" s="156" t="s">
        <v>173</v>
      </c>
      <c r="AY181" s="19" t="s">
        <v>163</v>
      </c>
      <c r="BE181" s="157">
        <f>IF(N181="základní",J181,0)</f>
        <v>0</v>
      </c>
      <c r="BF181" s="157">
        <f>IF(N181="snížená",J181,0)</f>
        <v>0</v>
      </c>
      <c r="BG181" s="157">
        <f>IF(N181="zákl. přenesená",J181,0)</f>
        <v>0</v>
      </c>
      <c r="BH181" s="157">
        <f>IF(N181="sníž. přenesená",J181,0)</f>
        <v>0</v>
      </c>
      <c r="BI181" s="157">
        <f>IF(N181="nulová",J181,0)</f>
        <v>0</v>
      </c>
      <c r="BJ181" s="19" t="s">
        <v>172</v>
      </c>
      <c r="BK181" s="157">
        <f>ROUND(I181*H181,2)</f>
        <v>0</v>
      </c>
      <c r="BL181" s="19" t="s">
        <v>172</v>
      </c>
      <c r="BM181" s="156" t="s">
        <v>258</v>
      </c>
    </row>
    <row r="182" spans="1:47" s="2" customFormat="1" ht="11.25">
      <c r="A182" s="34"/>
      <c r="B182" s="35"/>
      <c r="C182" s="34"/>
      <c r="D182" s="158" t="s">
        <v>175</v>
      </c>
      <c r="E182" s="34"/>
      <c r="F182" s="159" t="s">
        <v>259</v>
      </c>
      <c r="G182" s="34"/>
      <c r="H182" s="34"/>
      <c r="I182" s="160"/>
      <c r="J182" s="34"/>
      <c r="K182" s="34"/>
      <c r="L182" s="35"/>
      <c r="M182" s="161"/>
      <c r="N182" s="162"/>
      <c r="O182" s="56"/>
      <c r="P182" s="56"/>
      <c r="Q182" s="56"/>
      <c r="R182" s="56"/>
      <c r="S182" s="56"/>
      <c r="T182" s="57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9" t="s">
        <v>175</v>
      </c>
      <c r="AU182" s="19" t="s">
        <v>173</v>
      </c>
    </row>
    <row r="183" spans="2:51" s="16" customFormat="1" ht="11.25">
      <c r="B183" s="198"/>
      <c r="D183" s="164" t="s">
        <v>177</v>
      </c>
      <c r="E183" s="199" t="s">
        <v>3</v>
      </c>
      <c r="F183" s="200" t="s">
        <v>260</v>
      </c>
      <c r="H183" s="199" t="s">
        <v>3</v>
      </c>
      <c r="I183" s="201"/>
      <c r="L183" s="198"/>
      <c r="M183" s="202"/>
      <c r="N183" s="203"/>
      <c r="O183" s="203"/>
      <c r="P183" s="203"/>
      <c r="Q183" s="203"/>
      <c r="R183" s="203"/>
      <c r="S183" s="203"/>
      <c r="T183" s="204"/>
      <c r="AT183" s="199" t="s">
        <v>177</v>
      </c>
      <c r="AU183" s="199" t="s">
        <v>173</v>
      </c>
      <c r="AV183" s="16" t="s">
        <v>76</v>
      </c>
      <c r="AW183" s="16" t="s">
        <v>31</v>
      </c>
      <c r="AX183" s="16" t="s">
        <v>69</v>
      </c>
      <c r="AY183" s="199" t="s">
        <v>163</v>
      </c>
    </row>
    <row r="184" spans="2:51" s="13" customFormat="1" ht="11.25">
      <c r="B184" s="163"/>
      <c r="D184" s="164" t="s">
        <v>177</v>
      </c>
      <c r="E184" s="165" t="s">
        <v>3</v>
      </c>
      <c r="F184" s="166" t="s">
        <v>261</v>
      </c>
      <c r="H184" s="167">
        <v>2.457</v>
      </c>
      <c r="I184" s="168"/>
      <c r="L184" s="163"/>
      <c r="M184" s="169"/>
      <c r="N184" s="170"/>
      <c r="O184" s="170"/>
      <c r="P184" s="170"/>
      <c r="Q184" s="170"/>
      <c r="R184" s="170"/>
      <c r="S184" s="170"/>
      <c r="T184" s="171"/>
      <c r="AT184" s="165" t="s">
        <v>177</v>
      </c>
      <c r="AU184" s="165" t="s">
        <v>173</v>
      </c>
      <c r="AV184" s="13" t="s">
        <v>78</v>
      </c>
      <c r="AW184" s="13" t="s">
        <v>31</v>
      </c>
      <c r="AX184" s="13" t="s">
        <v>69</v>
      </c>
      <c r="AY184" s="165" t="s">
        <v>163</v>
      </c>
    </row>
    <row r="185" spans="2:51" s="14" customFormat="1" ht="11.25">
      <c r="B185" s="172"/>
      <c r="D185" s="164" t="s">
        <v>177</v>
      </c>
      <c r="E185" s="173" t="s">
        <v>3</v>
      </c>
      <c r="F185" s="174" t="s">
        <v>179</v>
      </c>
      <c r="H185" s="175">
        <v>2.457</v>
      </c>
      <c r="I185" s="176"/>
      <c r="L185" s="172"/>
      <c r="M185" s="177"/>
      <c r="N185" s="178"/>
      <c r="O185" s="178"/>
      <c r="P185" s="178"/>
      <c r="Q185" s="178"/>
      <c r="R185" s="178"/>
      <c r="S185" s="178"/>
      <c r="T185" s="179"/>
      <c r="AT185" s="173" t="s">
        <v>177</v>
      </c>
      <c r="AU185" s="173" t="s">
        <v>173</v>
      </c>
      <c r="AV185" s="14" t="s">
        <v>173</v>
      </c>
      <c r="AW185" s="14" t="s">
        <v>31</v>
      </c>
      <c r="AX185" s="14" t="s">
        <v>76</v>
      </c>
      <c r="AY185" s="173" t="s">
        <v>163</v>
      </c>
    </row>
    <row r="186" spans="1:65" s="2" customFormat="1" ht="24.2" customHeight="1">
      <c r="A186" s="34"/>
      <c r="B186" s="144"/>
      <c r="C186" s="145" t="s">
        <v>262</v>
      </c>
      <c r="D186" s="145" t="s">
        <v>167</v>
      </c>
      <c r="E186" s="146" t="s">
        <v>263</v>
      </c>
      <c r="F186" s="147" t="s">
        <v>264</v>
      </c>
      <c r="G186" s="148" t="s">
        <v>236</v>
      </c>
      <c r="H186" s="149">
        <v>24.12</v>
      </c>
      <c r="I186" s="150"/>
      <c r="J186" s="151">
        <f>ROUND(I186*H186,2)</f>
        <v>0</v>
      </c>
      <c r="K186" s="147" t="s">
        <v>171</v>
      </c>
      <c r="L186" s="35"/>
      <c r="M186" s="152" t="s">
        <v>3</v>
      </c>
      <c r="N186" s="153" t="s">
        <v>42</v>
      </c>
      <c r="O186" s="56"/>
      <c r="P186" s="154">
        <f>O186*H186</f>
        <v>0</v>
      </c>
      <c r="Q186" s="154">
        <v>0.15274</v>
      </c>
      <c r="R186" s="154">
        <f>Q186*H186</f>
        <v>3.6840888</v>
      </c>
      <c r="S186" s="154">
        <v>0</v>
      </c>
      <c r="T186" s="155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56" t="s">
        <v>172</v>
      </c>
      <c r="AT186" s="156" t="s">
        <v>167</v>
      </c>
      <c r="AU186" s="156" t="s">
        <v>173</v>
      </c>
      <c r="AY186" s="19" t="s">
        <v>163</v>
      </c>
      <c r="BE186" s="157">
        <f>IF(N186="základní",J186,0)</f>
        <v>0</v>
      </c>
      <c r="BF186" s="157">
        <f>IF(N186="snížená",J186,0)</f>
        <v>0</v>
      </c>
      <c r="BG186" s="157">
        <f>IF(N186="zákl. přenesená",J186,0)</f>
        <v>0</v>
      </c>
      <c r="BH186" s="157">
        <f>IF(N186="sníž. přenesená",J186,0)</f>
        <v>0</v>
      </c>
      <c r="BI186" s="157">
        <f>IF(N186="nulová",J186,0)</f>
        <v>0</v>
      </c>
      <c r="BJ186" s="19" t="s">
        <v>172</v>
      </c>
      <c r="BK186" s="157">
        <f>ROUND(I186*H186,2)</f>
        <v>0</v>
      </c>
      <c r="BL186" s="19" t="s">
        <v>172</v>
      </c>
      <c r="BM186" s="156" t="s">
        <v>265</v>
      </c>
    </row>
    <row r="187" spans="1:47" s="2" customFormat="1" ht="11.25">
      <c r="A187" s="34"/>
      <c r="B187" s="35"/>
      <c r="C187" s="34"/>
      <c r="D187" s="158" t="s">
        <v>175</v>
      </c>
      <c r="E187" s="34"/>
      <c r="F187" s="159" t="s">
        <v>266</v>
      </c>
      <c r="G187" s="34"/>
      <c r="H187" s="34"/>
      <c r="I187" s="160"/>
      <c r="J187" s="34"/>
      <c r="K187" s="34"/>
      <c r="L187" s="35"/>
      <c r="M187" s="161"/>
      <c r="N187" s="162"/>
      <c r="O187" s="56"/>
      <c r="P187" s="56"/>
      <c r="Q187" s="56"/>
      <c r="R187" s="56"/>
      <c r="S187" s="56"/>
      <c r="T187" s="57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9" t="s">
        <v>175</v>
      </c>
      <c r="AU187" s="19" t="s">
        <v>173</v>
      </c>
    </row>
    <row r="188" spans="2:51" s="13" customFormat="1" ht="11.25">
      <c r="B188" s="163"/>
      <c r="D188" s="164" t="s">
        <v>177</v>
      </c>
      <c r="E188" s="165" t="s">
        <v>3</v>
      </c>
      <c r="F188" s="166" t="s">
        <v>267</v>
      </c>
      <c r="H188" s="167">
        <v>24.12</v>
      </c>
      <c r="I188" s="168"/>
      <c r="L188" s="163"/>
      <c r="M188" s="169"/>
      <c r="N188" s="170"/>
      <c r="O188" s="170"/>
      <c r="P188" s="170"/>
      <c r="Q188" s="170"/>
      <c r="R188" s="170"/>
      <c r="S188" s="170"/>
      <c r="T188" s="171"/>
      <c r="AT188" s="165" t="s">
        <v>177</v>
      </c>
      <c r="AU188" s="165" t="s">
        <v>173</v>
      </c>
      <c r="AV188" s="13" t="s">
        <v>78</v>
      </c>
      <c r="AW188" s="13" t="s">
        <v>31</v>
      </c>
      <c r="AX188" s="13" t="s">
        <v>69</v>
      </c>
      <c r="AY188" s="165" t="s">
        <v>163</v>
      </c>
    </row>
    <row r="189" spans="2:51" s="14" customFormat="1" ht="11.25">
      <c r="B189" s="172"/>
      <c r="D189" s="164" t="s">
        <v>177</v>
      </c>
      <c r="E189" s="173" t="s">
        <v>3</v>
      </c>
      <c r="F189" s="174" t="s">
        <v>179</v>
      </c>
      <c r="H189" s="175">
        <v>24.12</v>
      </c>
      <c r="I189" s="176"/>
      <c r="L189" s="172"/>
      <c r="M189" s="177"/>
      <c r="N189" s="178"/>
      <c r="O189" s="178"/>
      <c r="P189" s="178"/>
      <c r="Q189" s="178"/>
      <c r="R189" s="178"/>
      <c r="S189" s="178"/>
      <c r="T189" s="179"/>
      <c r="AT189" s="173" t="s">
        <v>177</v>
      </c>
      <c r="AU189" s="173" t="s">
        <v>173</v>
      </c>
      <c r="AV189" s="14" t="s">
        <v>173</v>
      </c>
      <c r="AW189" s="14" t="s">
        <v>31</v>
      </c>
      <c r="AX189" s="14" t="s">
        <v>76</v>
      </c>
      <c r="AY189" s="173" t="s">
        <v>163</v>
      </c>
    </row>
    <row r="190" spans="1:65" s="2" customFormat="1" ht="24.2" customHeight="1">
      <c r="A190" s="34"/>
      <c r="B190" s="144"/>
      <c r="C190" s="145" t="s">
        <v>9</v>
      </c>
      <c r="D190" s="145" t="s">
        <v>167</v>
      </c>
      <c r="E190" s="146" t="s">
        <v>268</v>
      </c>
      <c r="F190" s="147" t="s">
        <v>269</v>
      </c>
      <c r="G190" s="148" t="s">
        <v>170</v>
      </c>
      <c r="H190" s="149">
        <v>4.545</v>
      </c>
      <c r="I190" s="150"/>
      <c r="J190" s="151">
        <f>ROUND(I190*H190,2)</f>
        <v>0</v>
      </c>
      <c r="K190" s="147" t="s">
        <v>171</v>
      </c>
      <c r="L190" s="35"/>
      <c r="M190" s="152" t="s">
        <v>3</v>
      </c>
      <c r="N190" s="153" t="s">
        <v>42</v>
      </c>
      <c r="O190" s="56"/>
      <c r="P190" s="154">
        <f>O190*H190</f>
        <v>0</v>
      </c>
      <c r="Q190" s="154">
        <v>1.8775</v>
      </c>
      <c r="R190" s="154">
        <f>Q190*H190</f>
        <v>8.5332375</v>
      </c>
      <c r="S190" s="154">
        <v>0</v>
      </c>
      <c r="T190" s="155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56" t="s">
        <v>172</v>
      </c>
      <c r="AT190" s="156" t="s">
        <v>167</v>
      </c>
      <c r="AU190" s="156" t="s">
        <v>173</v>
      </c>
      <c r="AY190" s="19" t="s">
        <v>163</v>
      </c>
      <c r="BE190" s="157">
        <f>IF(N190="základní",J190,0)</f>
        <v>0</v>
      </c>
      <c r="BF190" s="157">
        <f>IF(N190="snížená",J190,0)</f>
        <v>0</v>
      </c>
      <c r="BG190" s="157">
        <f>IF(N190="zákl. přenesená",J190,0)</f>
        <v>0</v>
      </c>
      <c r="BH190" s="157">
        <f>IF(N190="sníž. přenesená",J190,0)</f>
        <v>0</v>
      </c>
      <c r="BI190" s="157">
        <f>IF(N190="nulová",J190,0)</f>
        <v>0</v>
      </c>
      <c r="BJ190" s="19" t="s">
        <v>172</v>
      </c>
      <c r="BK190" s="157">
        <f>ROUND(I190*H190,2)</f>
        <v>0</v>
      </c>
      <c r="BL190" s="19" t="s">
        <v>172</v>
      </c>
      <c r="BM190" s="156" t="s">
        <v>270</v>
      </c>
    </row>
    <row r="191" spans="1:47" s="2" customFormat="1" ht="11.25">
      <c r="A191" s="34"/>
      <c r="B191" s="35"/>
      <c r="C191" s="34"/>
      <c r="D191" s="158" t="s">
        <v>175</v>
      </c>
      <c r="E191" s="34"/>
      <c r="F191" s="159" t="s">
        <v>271</v>
      </c>
      <c r="G191" s="34"/>
      <c r="H191" s="34"/>
      <c r="I191" s="160"/>
      <c r="J191" s="34"/>
      <c r="K191" s="34"/>
      <c r="L191" s="35"/>
      <c r="M191" s="161"/>
      <c r="N191" s="162"/>
      <c r="O191" s="56"/>
      <c r="P191" s="56"/>
      <c r="Q191" s="56"/>
      <c r="R191" s="56"/>
      <c r="S191" s="56"/>
      <c r="T191" s="57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9" t="s">
        <v>175</v>
      </c>
      <c r="AU191" s="19" t="s">
        <v>173</v>
      </c>
    </row>
    <row r="192" spans="2:51" s="13" customFormat="1" ht="11.25">
      <c r="B192" s="163"/>
      <c r="D192" s="164" t="s">
        <v>177</v>
      </c>
      <c r="E192" s="165" t="s">
        <v>3</v>
      </c>
      <c r="F192" s="166" t="s">
        <v>272</v>
      </c>
      <c r="H192" s="167">
        <v>0.65</v>
      </c>
      <c r="I192" s="168"/>
      <c r="L192" s="163"/>
      <c r="M192" s="169"/>
      <c r="N192" s="170"/>
      <c r="O192" s="170"/>
      <c r="P192" s="170"/>
      <c r="Q192" s="170"/>
      <c r="R192" s="170"/>
      <c r="S192" s="170"/>
      <c r="T192" s="171"/>
      <c r="AT192" s="165" t="s">
        <v>177</v>
      </c>
      <c r="AU192" s="165" t="s">
        <v>173</v>
      </c>
      <c r="AV192" s="13" t="s">
        <v>78</v>
      </c>
      <c r="AW192" s="13" t="s">
        <v>31</v>
      </c>
      <c r="AX192" s="13" t="s">
        <v>69</v>
      </c>
      <c r="AY192" s="165" t="s">
        <v>163</v>
      </c>
    </row>
    <row r="193" spans="2:51" s="14" customFormat="1" ht="11.25">
      <c r="B193" s="172"/>
      <c r="D193" s="164" t="s">
        <v>177</v>
      </c>
      <c r="E193" s="173" t="s">
        <v>3</v>
      </c>
      <c r="F193" s="174" t="s">
        <v>179</v>
      </c>
      <c r="H193" s="175">
        <v>0.65</v>
      </c>
      <c r="I193" s="176"/>
      <c r="L193" s="172"/>
      <c r="M193" s="177"/>
      <c r="N193" s="178"/>
      <c r="O193" s="178"/>
      <c r="P193" s="178"/>
      <c r="Q193" s="178"/>
      <c r="R193" s="178"/>
      <c r="S193" s="178"/>
      <c r="T193" s="179"/>
      <c r="AT193" s="173" t="s">
        <v>177</v>
      </c>
      <c r="AU193" s="173" t="s">
        <v>173</v>
      </c>
      <c r="AV193" s="14" t="s">
        <v>173</v>
      </c>
      <c r="AW193" s="14" t="s">
        <v>31</v>
      </c>
      <c r="AX193" s="14" t="s">
        <v>69</v>
      </c>
      <c r="AY193" s="173" t="s">
        <v>163</v>
      </c>
    </row>
    <row r="194" spans="2:51" s="16" customFormat="1" ht="11.25">
      <c r="B194" s="198"/>
      <c r="D194" s="164" t="s">
        <v>177</v>
      </c>
      <c r="E194" s="199" t="s">
        <v>3</v>
      </c>
      <c r="F194" s="200" t="s">
        <v>273</v>
      </c>
      <c r="H194" s="199" t="s">
        <v>3</v>
      </c>
      <c r="I194" s="201"/>
      <c r="L194" s="198"/>
      <c r="M194" s="202"/>
      <c r="N194" s="203"/>
      <c r="O194" s="203"/>
      <c r="P194" s="203"/>
      <c r="Q194" s="203"/>
      <c r="R194" s="203"/>
      <c r="S194" s="203"/>
      <c r="T194" s="204"/>
      <c r="AT194" s="199" t="s">
        <v>177</v>
      </c>
      <c r="AU194" s="199" t="s">
        <v>173</v>
      </c>
      <c r="AV194" s="16" t="s">
        <v>76</v>
      </c>
      <c r="AW194" s="16" t="s">
        <v>31</v>
      </c>
      <c r="AX194" s="16" t="s">
        <v>69</v>
      </c>
      <c r="AY194" s="199" t="s">
        <v>163</v>
      </c>
    </row>
    <row r="195" spans="2:51" s="13" customFormat="1" ht="11.25">
      <c r="B195" s="163"/>
      <c r="D195" s="164" t="s">
        <v>177</v>
      </c>
      <c r="E195" s="165" t="s">
        <v>3</v>
      </c>
      <c r="F195" s="166" t="s">
        <v>274</v>
      </c>
      <c r="H195" s="167">
        <v>0.242</v>
      </c>
      <c r="I195" s="168"/>
      <c r="L195" s="163"/>
      <c r="M195" s="169"/>
      <c r="N195" s="170"/>
      <c r="O195" s="170"/>
      <c r="P195" s="170"/>
      <c r="Q195" s="170"/>
      <c r="R195" s="170"/>
      <c r="S195" s="170"/>
      <c r="T195" s="171"/>
      <c r="AT195" s="165" t="s">
        <v>177</v>
      </c>
      <c r="AU195" s="165" t="s">
        <v>173</v>
      </c>
      <c r="AV195" s="13" t="s">
        <v>78</v>
      </c>
      <c r="AW195" s="13" t="s">
        <v>31</v>
      </c>
      <c r="AX195" s="13" t="s">
        <v>69</v>
      </c>
      <c r="AY195" s="165" t="s">
        <v>163</v>
      </c>
    </row>
    <row r="196" spans="2:51" s="13" customFormat="1" ht="11.25">
      <c r="B196" s="163"/>
      <c r="D196" s="164" t="s">
        <v>177</v>
      </c>
      <c r="E196" s="165" t="s">
        <v>3</v>
      </c>
      <c r="F196" s="166" t="s">
        <v>275</v>
      </c>
      <c r="H196" s="167">
        <v>0.72</v>
      </c>
      <c r="I196" s="168"/>
      <c r="L196" s="163"/>
      <c r="M196" s="169"/>
      <c r="N196" s="170"/>
      <c r="O196" s="170"/>
      <c r="P196" s="170"/>
      <c r="Q196" s="170"/>
      <c r="R196" s="170"/>
      <c r="S196" s="170"/>
      <c r="T196" s="171"/>
      <c r="AT196" s="165" t="s">
        <v>177</v>
      </c>
      <c r="AU196" s="165" t="s">
        <v>173</v>
      </c>
      <c r="AV196" s="13" t="s">
        <v>78</v>
      </c>
      <c r="AW196" s="13" t="s">
        <v>31</v>
      </c>
      <c r="AX196" s="13" t="s">
        <v>69</v>
      </c>
      <c r="AY196" s="165" t="s">
        <v>163</v>
      </c>
    </row>
    <row r="197" spans="2:51" s="13" customFormat="1" ht="11.25">
      <c r="B197" s="163"/>
      <c r="D197" s="164" t="s">
        <v>177</v>
      </c>
      <c r="E197" s="165" t="s">
        <v>3</v>
      </c>
      <c r="F197" s="166" t="s">
        <v>276</v>
      </c>
      <c r="H197" s="167">
        <v>0.18</v>
      </c>
      <c r="I197" s="168"/>
      <c r="L197" s="163"/>
      <c r="M197" s="169"/>
      <c r="N197" s="170"/>
      <c r="O197" s="170"/>
      <c r="P197" s="170"/>
      <c r="Q197" s="170"/>
      <c r="R197" s="170"/>
      <c r="S197" s="170"/>
      <c r="T197" s="171"/>
      <c r="AT197" s="165" t="s">
        <v>177</v>
      </c>
      <c r="AU197" s="165" t="s">
        <v>173</v>
      </c>
      <c r="AV197" s="13" t="s">
        <v>78</v>
      </c>
      <c r="AW197" s="13" t="s">
        <v>31</v>
      </c>
      <c r="AX197" s="13" t="s">
        <v>69</v>
      </c>
      <c r="AY197" s="165" t="s">
        <v>163</v>
      </c>
    </row>
    <row r="198" spans="2:51" s="13" customFormat="1" ht="11.25">
      <c r="B198" s="163"/>
      <c r="D198" s="164" t="s">
        <v>177</v>
      </c>
      <c r="E198" s="165" t="s">
        <v>3</v>
      </c>
      <c r="F198" s="166" t="s">
        <v>277</v>
      </c>
      <c r="H198" s="167">
        <v>1.08</v>
      </c>
      <c r="I198" s="168"/>
      <c r="L198" s="163"/>
      <c r="M198" s="169"/>
      <c r="N198" s="170"/>
      <c r="O198" s="170"/>
      <c r="P198" s="170"/>
      <c r="Q198" s="170"/>
      <c r="R198" s="170"/>
      <c r="S198" s="170"/>
      <c r="T198" s="171"/>
      <c r="AT198" s="165" t="s">
        <v>177</v>
      </c>
      <c r="AU198" s="165" t="s">
        <v>173</v>
      </c>
      <c r="AV198" s="13" t="s">
        <v>78</v>
      </c>
      <c r="AW198" s="13" t="s">
        <v>31</v>
      </c>
      <c r="AX198" s="13" t="s">
        <v>69</v>
      </c>
      <c r="AY198" s="165" t="s">
        <v>163</v>
      </c>
    </row>
    <row r="199" spans="2:51" s="13" customFormat="1" ht="11.25">
      <c r="B199" s="163"/>
      <c r="D199" s="164" t="s">
        <v>177</v>
      </c>
      <c r="E199" s="165" t="s">
        <v>3</v>
      </c>
      <c r="F199" s="166" t="s">
        <v>278</v>
      </c>
      <c r="H199" s="167">
        <v>0.504</v>
      </c>
      <c r="I199" s="168"/>
      <c r="L199" s="163"/>
      <c r="M199" s="169"/>
      <c r="N199" s="170"/>
      <c r="O199" s="170"/>
      <c r="P199" s="170"/>
      <c r="Q199" s="170"/>
      <c r="R199" s="170"/>
      <c r="S199" s="170"/>
      <c r="T199" s="171"/>
      <c r="AT199" s="165" t="s">
        <v>177</v>
      </c>
      <c r="AU199" s="165" t="s">
        <v>173</v>
      </c>
      <c r="AV199" s="13" t="s">
        <v>78</v>
      </c>
      <c r="AW199" s="13" t="s">
        <v>31</v>
      </c>
      <c r="AX199" s="13" t="s">
        <v>69</v>
      </c>
      <c r="AY199" s="165" t="s">
        <v>163</v>
      </c>
    </row>
    <row r="200" spans="2:51" s="13" customFormat="1" ht="11.25">
      <c r="B200" s="163"/>
      <c r="D200" s="164" t="s">
        <v>177</v>
      </c>
      <c r="E200" s="165" t="s">
        <v>3</v>
      </c>
      <c r="F200" s="166" t="s">
        <v>279</v>
      </c>
      <c r="H200" s="167">
        <v>0.756</v>
      </c>
      <c r="I200" s="168"/>
      <c r="L200" s="163"/>
      <c r="M200" s="169"/>
      <c r="N200" s="170"/>
      <c r="O200" s="170"/>
      <c r="P200" s="170"/>
      <c r="Q200" s="170"/>
      <c r="R200" s="170"/>
      <c r="S200" s="170"/>
      <c r="T200" s="171"/>
      <c r="AT200" s="165" t="s">
        <v>177</v>
      </c>
      <c r="AU200" s="165" t="s">
        <v>173</v>
      </c>
      <c r="AV200" s="13" t="s">
        <v>78</v>
      </c>
      <c r="AW200" s="13" t="s">
        <v>31</v>
      </c>
      <c r="AX200" s="13" t="s">
        <v>69</v>
      </c>
      <c r="AY200" s="165" t="s">
        <v>163</v>
      </c>
    </row>
    <row r="201" spans="2:51" s="14" customFormat="1" ht="11.25">
      <c r="B201" s="172"/>
      <c r="D201" s="164" t="s">
        <v>177</v>
      </c>
      <c r="E201" s="173" t="s">
        <v>3</v>
      </c>
      <c r="F201" s="174" t="s">
        <v>179</v>
      </c>
      <c r="H201" s="175">
        <v>3.482</v>
      </c>
      <c r="I201" s="176"/>
      <c r="L201" s="172"/>
      <c r="M201" s="177"/>
      <c r="N201" s="178"/>
      <c r="O201" s="178"/>
      <c r="P201" s="178"/>
      <c r="Q201" s="178"/>
      <c r="R201" s="178"/>
      <c r="S201" s="178"/>
      <c r="T201" s="179"/>
      <c r="AT201" s="173" t="s">
        <v>177</v>
      </c>
      <c r="AU201" s="173" t="s">
        <v>173</v>
      </c>
      <c r="AV201" s="14" t="s">
        <v>173</v>
      </c>
      <c r="AW201" s="14" t="s">
        <v>31</v>
      </c>
      <c r="AX201" s="14" t="s">
        <v>69</v>
      </c>
      <c r="AY201" s="173" t="s">
        <v>163</v>
      </c>
    </row>
    <row r="202" spans="2:51" s="15" customFormat="1" ht="11.25">
      <c r="B202" s="180"/>
      <c r="D202" s="164" t="s">
        <v>177</v>
      </c>
      <c r="E202" s="181" t="s">
        <v>3</v>
      </c>
      <c r="F202" s="182" t="s">
        <v>210</v>
      </c>
      <c r="H202" s="183">
        <v>4.132</v>
      </c>
      <c r="I202" s="184"/>
      <c r="L202" s="180"/>
      <c r="M202" s="185"/>
      <c r="N202" s="186"/>
      <c r="O202" s="186"/>
      <c r="P202" s="186"/>
      <c r="Q202" s="186"/>
      <c r="R202" s="186"/>
      <c r="S202" s="186"/>
      <c r="T202" s="187"/>
      <c r="AT202" s="181" t="s">
        <v>177</v>
      </c>
      <c r="AU202" s="181" t="s">
        <v>173</v>
      </c>
      <c r="AV202" s="15" t="s">
        <v>172</v>
      </c>
      <c r="AW202" s="15" t="s">
        <v>31</v>
      </c>
      <c r="AX202" s="15" t="s">
        <v>69</v>
      </c>
      <c r="AY202" s="181" t="s">
        <v>163</v>
      </c>
    </row>
    <row r="203" spans="2:51" s="13" customFormat="1" ht="11.25">
      <c r="B203" s="163"/>
      <c r="D203" s="164" t="s">
        <v>177</v>
      </c>
      <c r="E203" s="165" t="s">
        <v>3</v>
      </c>
      <c r="F203" s="166" t="s">
        <v>280</v>
      </c>
      <c r="H203" s="167">
        <v>4.545</v>
      </c>
      <c r="I203" s="168"/>
      <c r="L203" s="163"/>
      <c r="M203" s="169"/>
      <c r="N203" s="170"/>
      <c r="O203" s="170"/>
      <c r="P203" s="170"/>
      <c r="Q203" s="170"/>
      <c r="R203" s="170"/>
      <c r="S203" s="170"/>
      <c r="T203" s="171"/>
      <c r="AT203" s="165" t="s">
        <v>177</v>
      </c>
      <c r="AU203" s="165" t="s">
        <v>173</v>
      </c>
      <c r="AV203" s="13" t="s">
        <v>78</v>
      </c>
      <c r="AW203" s="13" t="s">
        <v>31</v>
      </c>
      <c r="AX203" s="13" t="s">
        <v>76</v>
      </c>
      <c r="AY203" s="165" t="s">
        <v>163</v>
      </c>
    </row>
    <row r="204" spans="1:65" s="2" customFormat="1" ht="16.5" customHeight="1">
      <c r="A204" s="34"/>
      <c r="B204" s="144"/>
      <c r="C204" s="145" t="s">
        <v>180</v>
      </c>
      <c r="D204" s="145" t="s">
        <v>167</v>
      </c>
      <c r="E204" s="146" t="s">
        <v>281</v>
      </c>
      <c r="F204" s="147" t="s">
        <v>282</v>
      </c>
      <c r="G204" s="148" t="s">
        <v>170</v>
      </c>
      <c r="H204" s="149">
        <v>0.168</v>
      </c>
      <c r="I204" s="150"/>
      <c r="J204" s="151">
        <f>ROUND(I204*H204,2)</f>
        <v>0</v>
      </c>
      <c r="K204" s="147" t="s">
        <v>171</v>
      </c>
      <c r="L204" s="35"/>
      <c r="M204" s="152" t="s">
        <v>3</v>
      </c>
      <c r="N204" s="153" t="s">
        <v>42</v>
      </c>
      <c r="O204" s="56"/>
      <c r="P204" s="154">
        <f>O204*H204</f>
        <v>0</v>
      </c>
      <c r="Q204" s="154">
        <v>1.94302</v>
      </c>
      <c r="R204" s="154">
        <f>Q204*H204</f>
        <v>0.32642736</v>
      </c>
      <c r="S204" s="154">
        <v>0</v>
      </c>
      <c r="T204" s="155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56" t="s">
        <v>172</v>
      </c>
      <c r="AT204" s="156" t="s">
        <v>167</v>
      </c>
      <c r="AU204" s="156" t="s">
        <v>173</v>
      </c>
      <c r="AY204" s="19" t="s">
        <v>163</v>
      </c>
      <c r="BE204" s="157">
        <f>IF(N204="základní",J204,0)</f>
        <v>0</v>
      </c>
      <c r="BF204" s="157">
        <f>IF(N204="snížená",J204,0)</f>
        <v>0</v>
      </c>
      <c r="BG204" s="157">
        <f>IF(N204="zákl. přenesená",J204,0)</f>
        <v>0</v>
      </c>
      <c r="BH204" s="157">
        <f>IF(N204="sníž. přenesená",J204,0)</f>
        <v>0</v>
      </c>
      <c r="BI204" s="157">
        <f>IF(N204="nulová",J204,0)</f>
        <v>0</v>
      </c>
      <c r="BJ204" s="19" t="s">
        <v>172</v>
      </c>
      <c r="BK204" s="157">
        <f>ROUND(I204*H204,2)</f>
        <v>0</v>
      </c>
      <c r="BL204" s="19" t="s">
        <v>172</v>
      </c>
      <c r="BM204" s="156" t="s">
        <v>283</v>
      </c>
    </row>
    <row r="205" spans="1:47" s="2" customFormat="1" ht="11.25">
      <c r="A205" s="34"/>
      <c r="B205" s="35"/>
      <c r="C205" s="34"/>
      <c r="D205" s="158" t="s">
        <v>175</v>
      </c>
      <c r="E205" s="34"/>
      <c r="F205" s="159" t="s">
        <v>284</v>
      </c>
      <c r="G205" s="34"/>
      <c r="H205" s="34"/>
      <c r="I205" s="160"/>
      <c r="J205" s="34"/>
      <c r="K205" s="34"/>
      <c r="L205" s="35"/>
      <c r="M205" s="161"/>
      <c r="N205" s="162"/>
      <c r="O205" s="56"/>
      <c r="P205" s="56"/>
      <c r="Q205" s="56"/>
      <c r="R205" s="56"/>
      <c r="S205" s="56"/>
      <c r="T205" s="57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9" t="s">
        <v>175</v>
      </c>
      <c r="AU205" s="19" t="s">
        <v>173</v>
      </c>
    </row>
    <row r="206" spans="2:51" s="13" customFormat="1" ht="11.25">
      <c r="B206" s="163"/>
      <c r="D206" s="164" t="s">
        <v>177</v>
      </c>
      <c r="E206" s="165" t="s">
        <v>3</v>
      </c>
      <c r="F206" s="166" t="s">
        <v>285</v>
      </c>
      <c r="H206" s="167">
        <v>0.09</v>
      </c>
      <c r="I206" s="168"/>
      <c r="L206" s="163"/>
      <c r="M206" s="169"/>
      <c r="N206" s="170"/>
      <c r="O206" s="170"/>
      <c r="P206" s="170"/>
      <c r="Q206" s="170"/>
      <c r="R206" s="170"/>
      <c r="S206" s="170"/>
      <c r="T206" s="171"/>
      <c r="AT206" s="165" t="s">
        <v>177</v>
      </c>
      <c r="AU206" s="165" t="s">
        <v>173</v>
      </c>
      <c r="AV206" s="13" t="s">
        <v>78</v>
      </c>
      <c r="AW206" s="13" t="s">
        <v>31</v>
      </c>
      <c r="AX206" s="13" t="s">
        <v>69</v>
      </c>
      <c r="AY206" s="165" t="s">
        <v>163</v>
      </c>
    </row>
    <row r="207" spans="2:51" s="14" customFormat="1" ht="11.25">
      <c r="B207" s="172"/>
      <c r="D207" s="164" t="s">
        <v>177</v>
      </c>
      <c r="E207" s="173" t="s">
        <v>3</v>
      </c>
      <c r="F207" s="174" t="s">
        <v>179</v>
      </c>
      <c r="H207" s="175">
        <v>0.09</v>
      </c>
      <c r="I207" s="176"/>
      <c r="L207" s="172"/>
      <c r="M207" s="177"/>
      <c r="N207" s="178"/>
      <c r="O207" s="178"/>
      <c r="P207" s="178"/>
      <c r="Q207" s="178"/>
      <c r="R207" s="178"/>
      <c r="S207" s="178"/>
      <c r="T207" s="179"/>
      <c r="AT207" s="173" t="s">
        <v>177</v>
      </c>
      <c r="AU207" s="173" t="s">
        <v>173</v>
      </c>
      <c r="AV207" s="14" t="s">
        <v>173</v>
      </c>
      <c r="AW207" s="14" t="s">
        <v>31</v>
      </c>
      <c r="AX207" s="14" t="s">
        <v>69</v>
      </c>
      <c r="AY207" s="173" t="s">
        <v>163</v>
      </c>
    </row>
    <row r="208" spans="2:51" s="13" customFormat="1" ht="11.25">
      <c r="B208" s="163"/>
      <c r="D208" s="164" t="s">
        <v>177</v>
      </c>
      <c r="E208" s="165" t="s">
        <v>3</v>
      </c>
      <c r="F208" s="166" t="s">
        <v>286</v>
      </c>
      <c r="H208" s="167">
        <v>0.078</v>
      </c>
      <c r="I208" s="168"/>
      <c r="L208" s="163"/>
      <c r="M208" s="169"/>
      <c r="N208" s="170"/>
      <c r="O208" s="170"/>
      <c r="P208" s="170"/>
      <c r="Q208" s="170"/>
      <c r="R208" s="170"/>
      <c r="S208" s="170"/>
      <c r="T208" s="171"/>
      <c r="AT208" s="165" t="s">
        <v>177</v>
      </c>
      <c r="AU208" s="165" t="s">
        <v>173</v>
      </c>
      <c r="AV208" s="13" t="s">
        <v>78</v>
      </c>
      <c r="AW208" s="13" t="s">
        <v>31</v>
      </c>
      <c r="AX208" s="13" t="s">
        <v>69</v>
      </c>
      <c r="AY208" s="165" t="s">
        <v>163</v>
      </c>
    </row>
    <row r="209" spans="2:51" s="14" customFormat="1" ht="11.25">
      <c r="B209" s="172"/>
      <c r="D209" s="164" t="s">
        <v>177</v>
      </c>
      <c r="E209" s="173" t="s">
        <v>3</v>
      </c>
      <c r="F209" s="174" t="s">
        <v>179</v>
      </c>
      <c r="H209" s="175">
        <v>0.078</v>
      </c>
      <c r="I209" s="176"/>
      <c r="L209" s="172"/>
      <c r="M209" s="177"/>
      <c r="N209" s="178"/>
      <c r="O209" s="178"/>
      <c r="P209" s="178"/>
      <c r="Q209" s="178"/>
      <c r="R209" s="178"/>
      <c r="S209" s="178"/>
      <c r="T209" s="179"/>
      <c r="AT209" s="173" t="s">
        <v>177</v>
      </c>
      <c r="AU209" s="173" t="s">
        <v>173</v>
      </c>
      <c r="AV209" s="14" t="s">
        <v>173</v>
      </c>
      <c r="AW209" s="14" t="s">
        <v>31</v>
      </c>
      <c r="AX209" s="14" t="s">
        <v>69</v>
      </c>
      <c r="AY209" s="173" t="s">
        <v>163</v>
      </c>
    </row>
    <row r="210" spans="2:51" s="15" customFormat="1" ht="11.25">
      <c r="B210" s="180"/>
      <c r="D210" s="164" t="s">
        <v>177</v>
      </c>
      <c r="E210" s="181" t="s">
        <v>3</v>
      </c>
      <c r="F210" s="182" t="s">
        <v>210</v>
      </c>
      <c r="H210" s="183">
        <v>0.16799999999999998</v>
      </c>
      <c r="I210" s="184"/>
      <c r="L210" s="180"/>
      <c r="M210" s="185"/>
      <c r="N210" s="186"/>
      <c r="O210" s="186"/>
      <c r="P210" s="186"/>
      <c r="Q210" s="186"/>
      <c r="R210" s="186"/>
      <c r="S210" s="186"/>
      <c r="T210" s="187"/>
      <c r="AT210" s="181" t="s">
        <v>177</v>
      </c>
      <c r="AU210" s="181" t="s">
        <v>173</v>
      </c>
      <c r="AV210" s="15" t="s">
        <v>172</v>
      </c>
      <c r="AW210" s="15" t="s">
        <v>31</v>
      </c>
      <c r="AX210" s="15" t="s">
        <v>76</v>
      </c>
      <c r="AY210" s="181" t="s">
        <v>163</v>
      </c>
    </row>
    <row r="211" spans="1:65" s="2" customFormat="1" ht="24.2" customHeight="1">
      <c r="A211" s="34"/>
      <c r="B211" s="144"/>
      <c r="C211" s="145" t="s">
        <v>192</v>
      </c>
      <c r="D211" s="145" t="s">
        <v>167</v>
      </c>
      <c r="E211" s="146" t="s">
        <v>287</v>
      </c>
      <c r="F211" s="147" t="s">
        <v>288</v>
      </c>
      <c r="G211" s="148" t="s">
        <v>201</v>
      </c>
      <c r="H211" s="149">
        <v>0.113</v>
      </c>
      <c r="I211" s="150"/>
      <c r="J211" s="151">
        <f>ROUND(I211*H211,2)</f>
        <v>0</v>
      </c>
      <c r="K211" s="147" t="s">
        <v>171</v>
      </c>
      <c r="L211" s="35"/>
      <c r="M211" s="152" t="s">
        <v>3</v>
      </c>
      <c r="N211" s="153" t="s">
        <v>42</v>
      </c>
      <c r="O211" s="56"/>
      <c r="P211" s="154">
        <f>O211*H211</f>
        <v>0</v>
      </c>
      <c r="Q211" s="154">
        <v>0.019536</v>
      </c>
      <c r="R211" s="154">
        <f>Q211*H211</f>
        <v>0.002207568</v>
      </c>
      <c r="S211" s="154">
        <v>0</v>
      </c>
      <c r="T211" s="155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56" t="s">
        <v>172</v>
      </c>
      <c r="AT211" s="156" t="s">
        <v>167</v>
      </c>
      <c r="AU211" s="156" t="s">
        <v>173</v>
      </c>
      <c r="AY211" s="19" t="s">
        <v>163</v>
      </c>
      <c r="BE211" s="157">
        <f>IF(N211="základní",J211,0)</f>
        <v>0</v>
      </c>
      <c r="BF211" s="157">
        <f>IF(N211="snížená",J211,0)</f>
        <v>0</v>
      </c>
      <c r="BG211" s="157">
        <f>IF(N211="zákl. přenesená",J211,0)</f>
        <v>0</v>
      </c>
      <c r="BH211" s="157">
        <f>IF(N211="sníž. přenesená",J211,0)</f>
        <v>0</v>
      </c>
      <c r="BI211" s="157">
        <f>IF(N211="nulová",J211,0)</f>
        <v>0</v>
      </c>
      <c r="BJ211" s="19" t="s">
        <v>172</v>
      </c>
      <c r="BK211" s="157">
        <f>ROUND(I211*H211,2)</f>
        <v>0</v>
      </c>
      <c r="BL211" s="19" t="s">
        <v>172</v>
      </c>
      <c r="BM211" s="156" t="s">
        <v>289</v>
      </c>
    </row>
    <row r="212" spans="1:47" s="2" customFormat="1" ht="11.25">
      <c r="A212" s="34"/>
      <c r="B212" s="35"/>
      <c r="C212" s="34"/>
      <c r="D212" s="158" t="s">
        <v>175</v>
      </c>
      <c r="E212" s="34"/>
      <c r="F212" s="159" t="s">
        <v>290</v>
      </c>
      <c r="G212" s="34"/>
      <c r="H212" s="34"/>
      <c r="I212" s="160"/>
      <c r="J212" s="34"/>
      <c r="K212" s="34"/>
      <c r="L212" s="35"/>
      <c r="M212" s="161"/>
      <c r="N212" s="162"/>
      <c r="O212" s="56"/>
      <c r="P212" s="56"/>
      <c r="Q212" s="56"/>
      <c r="R212" s="56"/>
      <c r="S212" s="56"/>
      <c r="T212" s="57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9" t="s">
        <v>175</v>
      </c>
      <c r="AU212" s="19" t="s">
        <v>173</v>
      </c>
    </row>
    <row r="213" spans="2:51" s="13" customFormat="1" ht="11.25">
      <c r="B213" s="163"/>
      <c r="D213" s="164" t="s">
        <v>177</v>
      </c>
      <c r="E213" s="165" t="s">
        <v>3</v>
      </c>
      <c r="F213" s="166" t="s">
        <v>291</v>
      </c>
      <c r="H213" s="167">
        <v>0.113</v>
      </c>
      <c r="I213" s="168"/>
      <c r="L213" s="163"/>
      <c r="M213" s="169"/>
      <c r="N213" s="170"/>
      <c r="O213" s="170"/>
      <c r="P213" s="170"/>
      <c r="Q213" s="170"/>
      <c r="R213" s="170"/>
      <c r="S213" s="170"/>
      <c r="T213" s="171"/>
      <c r="AT213" s="165" t="s">
        <v>177</v>
      </c>
      <c r="AU213" s="165" t="s">
        <v>173</v>
      </c>
      <c r="AV213" s="13" t="s">
        <v>78</v>
      </c>
      <c r="AW213" s="13" t="s">
        <v>31</v>
      </c>
      <c r="AX213" s="13" t="s">
        <v>69</v>
      </c>
      <c r="AY213" s="165" t="s">
        <v>163</v>
      </c>
    </row>
    <row r="214" spans="2:51" s="14" customFormat="1" ht="11.25">
      <c r="B214" s="172"/>
      <c r="D214" s="164" t="s">
        <v>177</v>
      </c>
      <c r="E214" s="173" t="s">
        <v>3</v>
      </c>
      <c r="F214" s="174" t="s">
        <v>179</v>
      </c>
      <c r="H214" s="175">
        <v>0.113</v>
      </c>
      <c r="I214" s="176"/>
      <c r="L214" s="172"/>
      <c r="M214" s="177"/>
      <c r="N214" s="178"/>
      <c r="O214" s="178"/>
      <c r="P214" s="178"/>
      <c r="Q214" s="178"/>
      <c r="R214" s="178"/>
      <c r="S214" s="178"/>
      <c r="T214" s="179"/>
      <c r="AT214" s="173" t="s">
        <v>177</v>
      </c>
      <c r="AU214" s="173" t="s">
        <v>173</v>
      </c>
      <c r="AV214" s="14" t="s">
        <v>173</v>
      </c>
      <c r="AW214" s="14" t="s">
        <v>31</v>
      </c>
      <c r="AX214" s="14" t="s">
        <v>76</v>
      </c>
      <c r="AY214" s="173" t="s">
        <v>163</v>
      </c>
    </row>
    <row r="215" spans="1:65" s="2" customFormat="1" ht="16.5" customHeight="1">
      <c r="A215" s="34"/>
      <c r="B215" s="144"/>
      <c r="C215" s="188" t="s">
        <v>292</v>
      </c>
      <c r="D215" s="188" t="s">
        <v>212</v>
      </c>
      <c r="E215" s="189" t="s">
        <v>293</v>
      </c>
      <c r="F215" s="190" t="s">
        <v>294</v>
      </c>
      <c r="G215" s="191" t="s">
        <v>201</v>
      </c>
      <c r="H215" s="192">
        <v>0.124</v>
      </c>
      <c r="I215" s="193"/>
      <c r="J215" s="194">
        <f>ROUND(I215*H215,2)</f>
        <v>0</v>
      </c>
      <c r="K215" s="190" t="s">
        <v>171</v>
      </c>
      <c r="L215" s="195"/>
      <c r="M215" s="196" t="s">
        <v>3</v>
      </c>
      <c r="N215" s="197" t="s">
        <v>42</v>
      </c>
      <c r="O215" s="56"/>
      <c r="P215" s="154">
        <f>O215*H215</f>
        <v>0</v>
      </c>
      <c r="Q215" s="154">
        <v>1</v>
      </c>
      <c r="R215" s="154">
        <f>Q215*H215</f>
        <v>0.124</v>
      </c>
      <c r="S215" s="154">
        <v>0</v>
      </c>
      <c r="T215" s="155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56" t="s">
        <v>215</v>
      </c>
      <c r="AT215" s="156" t="s">
        <v>212</v>
      </c>
      <c r="AU215" s="156" t="s">
        <v>173</v>
      </c>
      <c r="AY215" s="19" t="s">
        <v>163</v>
      </c>
      <c r="BE215" s="157">
        <f>IF(N215="základní",J215,0)</f>
        <v>0</v>
      </c>
      <c r="BF215" s="157">
        <f>IF(N215="snížená",J215,0)</f>
        <v>0</v>
      </c>
      <c r="BG215" s="157">
        <f>IF(N215="zákl. přenesená",J215,0)</f>
        <v>0</v>
      </c>
      <c r="BH215" s="157">
        <f>IF(N215="sníž. přenesená",J215,0)</f>
        <v>0</v>
      </c>
      <c r="BI215" s="157">
        <f>IF(N215="nulová",J215,0)</f>
        <v>0</v>
      </c>
      <c r="BJ215" s="19" t="s">
        <v>172</v>
      </c>
      <c r="BK215" s="157">
        <f>ROUND(I215*H215,2)</f>
        <v>0</v>
      </c>
      <c r="BL215" s="19" t="s">
        <v>172</v>
      </c>
      <c r="BM215" s="156" t="s">
        <v>295</v>
      </c>
    </row>
    <row r="216" spans="2:51" s="13" customFormat="1" ht="11.25">
      <c r="B216" s="163"/>
      <c r="D216" s="164" t="s">
        <v>177</v>
      </c>
      <c r="E216" s="165" t="s">
        <v>3</v>
      </c>
      <c r="F216" s="166" t="s">
        <v>291</v>
      </c>
      <c r="H216" s="167">
        <v>0.113</v>
      </c>
      <c r="I216" s="168"/>
      <c r="L216" s="163"/>
      <c r="M216" s="169"/>
      <c r="N216" s="170"/>
      <c r="O216" s="170"/>
      <c r="P216" s="170"/>
      <c r="Q216" s="170"/>
      <c r="R216" s="170"/>
      <c r="S216" s="170"/>
      <c r="T216" s="171"/>
      <c r="AT216" s="165" t="s">
        <v>177</v>
      </c>
      <c r="AU216" s="165" t="s">
        <v>173</v>
      </c>
      <c r="AV216" s="13" t="s">
        <v>78</v>
      </c>
      <c r="AW216" s="13" t="s">
        <v>31</v>
      </c>
      <c r="AX216" s="13" t="s">
        <v>69</v>
      </c>
      <c r="AY216" s="165" t="s">
        <v>163</v>
      </c>
    </row>
    <row r="217" spans="2:51" s="14" customFormat="1" ht="11.25">
      <c r="B217" s="172"/>
      <c r="D217" s="164" t="s">
        <v>177</v>
      </c>
      <c r="E217" s="173" t="s">
        <v>3</v>
      </c>
      <c r="F217" s="174" t="s">
        <v>179</v>
      </c>
      <c r="H217" s="175">
        <v>0.113</v>
      </c>
      <c r="I217" s="176"/>
      <c r="L217" s="172"/>
      <c r="M217" s="177"/>
      <c r="N217" s="178"/>
      <c r="O217" s="178"/>
      <c r="P217" s="178"/>
      <c r="Q217" s="178"/>
      <c r="R217" s="178"/>
      <c r="S217" s="178"/>
      <c r="T217" s="179"/>
      <c r="AT217" s="173" t="s">
        <v>177</v>
      </c>
      <c r="AU217" s="173" t="s">
        <v>173</v>
      </c>
      <c r="AV217" s="14" t="s">
        <v>173</v>
      </c>
      <c r="AW217" s="14" t="s">
        <v>31</v>
      </c>
      <c r="AX217" s="14" t="s">
        <v>69</v>
      </c>
      <c r="AY217" s="173" t="s">
        <v>163</v>
      </c>
    </row>
    <row r="218" spans="2:51" s="13" customFormat="1" ht="11.25">
      <c r="B218" s="163"/>
      <c r="D218" s="164" t="s">
        <v>177</v>
      </c>
      <c r="E218" s="165" t="s">
        <v>3</v>
      </c>
      <c r="F218" s="166" t="s">
        <v>296</v>
      </c>
      <c r="H218" s="167">
        <v>0.124</v>
      </c>
      <c r="I218" s="168"/>
      <c r="L218" s="163"/>
      <c r="M218" s="169"/>
      <c r="N218" s="170"/>
      <c r="O218" s="170"/>
      <c r="P218" s="170"/>
      <c r="Q218" s="170"/>
      <c r="R218" s="170"/>
      <c r="S218" s="170"/>
      <c r="T218" s="171"/>
      <c r="AT218" s="165" t="s">
        <v>177</v>
      </c>
      <c r="AU218" s="165" t="s">
        <v>173</v>
      </c>
      <c r="AV218" s="13" t="s">
        <v>78</v>
      </c>
      <c r="AW218" s="13" t="s">
        <v>31</v>
      </c>
      <c r="AX218" s="13" t="s">
        <v>76</v>
      </c>
      <c r="AY218" s="165" t="s">
        <v>163</v>
      </c>
    </row>
    <row r="219" spans="1:65" s="2" customFormat="1" ht="24.2" customHeight="1">
      <c r="A219" s="34"/>
      <c r="B219" s="144"/>
      <c r="C219" s="145" t="s">
        <v>297</v>
      </c>
      <c r="D219" s="145" t="s">
        <v>167</v>
      </c>
      <c r="E219" s="146" t="s">
        <v>298</v>
      </c>
      <c r="F219" s="147" t="s">
        <v>299</v>
      </c>
      <c r="G219" s="148" t="s">
        <v>201</v>
      </c>
      <c r="H219" s="149">
        <v>0.121</v>
      </c>
      <c r="I219" s="150"/>
      <c r="J219" s="151">
        <f>ROUND(I219*H219,2)</f>
        <v>0</v>
      </c>
      <c r="K219" s="147" t="s">
        <v>171</v>
      </c>
      <c r="L219" s="35"/>
      <c r="M219" s="152" t="s">
        <v>3</v>
      </c>
      <c r="N219" s="153" t="s">
        <v>42</v>
      </c>
      <c r="O219" s="56"/>
      <c r="P219" s="154">
        <f>O219*H219</f>
        <v>0</v>
      </c>
      <c r="Q219" s="154">
        <v>0.017094</v>
      </c>
      <c r="R219" s="154">
        <f>Q219*H219</f>
        <v>0.002068374</v>
      </c>
      <c r="S219" s="154">
        <v>0</v>
      </c>
      <c r="T219" s="155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56" t="s">
        <v>172</v>
      </c>
      <c r="AT219" s="156" t="s">
        <v>167</v>
      </c>
      <c r="AU219" s="156" t="s">
        <v>173</v>
      </c>
      <c r="AY219" s="19" t="s">
        <v>163</v>
      </c>
      <c r="BE219" s="157">
        <f>IF(N219="základní",J219,0)</f>
        <v>0</v>
      </c>
      <c r="BF219" s="157">
        <f>IF(N219="snížená",J219,0)</f>
        <v>0</v>
      </c>
      <c r="BG219" s="157">
        <f>IF(N219="zákl. přenesená",J219,0)</f>
        <v>0</v>
      </c>
      <c r="BH219" s="157">
        <f>IF(N219="sníž. přenesená",J219,0)</f>
        <v>0</v>
      </c>
      <c r="BI219" s="157">
        <f>IF(N219="nulová",J219,0)</f>
        <v>0</v>
      </c>
      <c r="BJ219" s="19" t="s">
        <v>172</v>
      </c>
      <c r="BK219" s="157">
        <f>ROUND(I219*H219,2)</f>
        <v>0</v>
      </c>
      <c r="BL219" s="19" t="s">
        <v>172</v>
      </c>
      <c r="BM219" s="156" t="s">
        <v>300</v>
      </c>
    </row>
    <row r="220" spans="1:47" s="2" customFormat="1" ht="11.25">
      <c r="A220" s="34"/>
      <c r="B220" s="35"/>
      <c r="C220" s="34"/>
      <c r="D220" s="158" t="s">
        <v>175</v>
      </c>
      <c r="E220" s="34"/>
      <c r="F220" s="159" t="s">
        <v>301</v>
      </c>
      <c r="G220" s="34"/>
      <c r="H220" s="34"/>
      <c r="I220" s="160"/>
      <c r="J220" s="34"/>
      <c r="K220" s="34"/>
      <c r="L220" s="35"/>
      <c r="M220" s="161"/>
      <c r="N220" s="162"/>
      <c r="O220" s="56"/>
      <c r="P220" s="56"/>
      <c r="Q220" s="56"/>
      <c r="R220" s="56"/>
      <c r="S220" s="56"/>
      <c r="T220" s="57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9" t="s">
        <v>175</v>
      </c>
      <c r="AU220" s="19" t="s">
        <v>173</v>
      </c>
    </row>
    <row r="221" spans="2:51" s="13" customFormat="1" ht="11.25">
      <c r="B221" s="163"/>
      <c r="D221" s="164" t="s">
        <v>177</v>
      </c>
      <c r="E221" s="165" t="s">
        <v>3</v>
      </c>
      <c r="F221" s="166" t="s">
        <v>302</v>
      </c>
      <c r="H221" s="167">
        <v>0.121</v>
      </c>
      <c r="I221" s="168"/>
      <c r="L221" s="163"/>
      <c r="M221" s="169"/>
      <c r="N221" s="170"/>
      <c r="O221" s="170"/>
      <c r="P221" s="170"/>
      <c r="Q221" s="170"/>
      <c r="R221" s="170"/>
      <c r="S221" s="170"/>
      <c r="T221" s="171"/>
      <c r="AT221" s="165" t="s">
        <v>177</v>
      </c>
      <c r="AU221" s="165" t="s">
        <v>173</v>
      </c>
      <c r="AV221" s="13" t="s">
        <v>78</v>
      </c>
      <c r="AW221" s="13" t="s">
        <v>31</v>
      </c>
      <c r="AX221" s="13" t="s">
        <v>69</v>
      </c>
      <c r="AY221" s="165" t="s">
        <v>163</v>
      </c>
    </row>
    <row r="222" spans="2:51" s="14" customFormat="1" ht="11.25">
      <c r="B222" s="172"/>
      <c r="D222" s="164" t="s">
        <v>177</v>
      </c>
      <c r="E222" s="173" t="s">
        <v>3</v>
      </c>
      <c r="F222" s="174" t="s">
        <v>179</v>
      </c>
      <c r="H222" s="175">
        <v>0.121</v>
      </c>
      <c r="I222" s="176"/>
      <c r="L222" s="172"/>
      <c r="M222" s="177"/>
      <c r="N222" s="178"/>
      <c r="O222" s="178"/>
      <c r="P222" s="178"/>
      <c r="Q222" s="178"/>
      <c r="R222" s="178"/>
      <c r="S222" s="178"/>
      <c r="T222" s="179"/>
      <c r="AT222" s="173" t="s">
        <v>177</v>
      </c>
      <c r="AU222" s="173" t="s">
        <v>173</v>
      </c>
      <c r="AV222" s="14" t="s">
        <v>173</v>
      </c>
      <c r="AW222" s="14" t="s">
        <v>31</v>
      </c>
      <c r="AX222" s="14" t="s">
        <v>76</v>
      </c>
      <c r="AY222" s="173" t="s">
        <v>163</v>
      </c>
    </row>
    <row r="223" spans="1:65" s="2" customFormat="1" ht="16.5" customHeight="1">
      <c r="A223" s="34"/>
      <c r="B223" s="144"/>
      <c r="C223" s="188" t="s">
        <v>303</v>
      </c>
      <c r="D223" s="188" t="s">
        <v>212</v>
      </c>
      <c r="E223" s="189" t="s">
        <v>304</v>
      </c>
      <c r="F223" s="190" t="s">
        <v>305</v>
      </c>
      <c r="G223" s="191" t="s">
        <v>201</v>
      </c>
      <c r="H223" s="192">
        <v>0.133</v>
      </c>
      <c r="I223" s="193"/>
      <c r="J223" s="194">
        <f>ROUND(I223*H223,2)</f>
        <v>0</v>
      </c>
      <c r="K223" s="190" t="s">
        <v>171</v>
      </c>
      <c r="L223" s="195"/>
      <c r="M223" s="196" t="s">
        <v>3</v>
      </c>
      <c r="N223" s="197" t="s">
        <v>42</v>
      </c>
      <c r="O223" s="56"/>
      <c r="P223" s="154">
        <f>O223*H223</f>
        <v>0</v>
      </c>
      <c r="Q223" s="154">
        <v>1</v>
      </c>
      <c r="R223" s="154">
        <f>Q223*H223</f>
        <v>0.133</v>
      </c>
      <c r="S223" s="154">
        <v>0</v>
      </c>
      <c r="T223" s="155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56" t="s">
        <v>215</v>
      </c>
      <c r="AT223" s="156" t="s">
        <v>212</v>
      </c>
      <c r="AU223" s="156" t="s">
        <v>173</v>
      </c>
      <c r="AY223" s="19" t="s">
        <v>163</v>
      </c>
      <c r="BE223" s="157">
        <f>IF(N223="základní",J223,0)</f>
        <v>0</v>
      </c>
      <c r="BF223" s="157">
        <f>IF(N223="snížená",J223,0)</f>
        <v>0</v>
      </c>
      <c r="BG223" s="157">
        <f>IF(N223="zákl. přenesená",J223,0)</f>
        <v>0</v>
      </c>
      <c r="BH223" s="157">
        <f>IF(N223="sníž. přenesená",J223,0)</f>
        <v>0</v>
      </c>
      <c r="BI223" s="157">
        <f>IF(N223="nulová",J223,0)</f>
        <v>0</v>
      </c>
      <c r="BJ223" s="19" t="s">
        <v>172</v>
      </c>
      <c r="BK223" s="157">
        <f>ROUND(I223*H223,2)</f>
        <v>0</v>
      </c>
      <c r="BL223" s="19" t="s">
        <v>172</v>
      </c>
      <c r="BM223" s="156" t="s">
        <v>306</v>
      </c>
    </row>
    <row r="224" spans="2:51" s="13" customFormat="1" ht="11.25">
      <c r="B224" s="163"/>
      <c r="D224" s="164" t="s">
        <v>177</v>
      </c>
      <c r="E224" s="165" t="s">
        <v>3</v>
      </c>
      <c r="F224" s="166" t="s">
        <v>302</v>
      </c>
      <c r="H224" s="167">
        <v>0.121</v>
      </c>
      <c r="I224" s="168"/>
      <c r="L224" s="163"/>
      <c r="M224" s="169"/>
      <c r="N224" s="170"/>
      <c r="O224" s="170"/>
      <c r="P224" s="170"/>
      <c r="Q224" s="170"/>
      <c r="R224" s="170"/>
      <c r="S224" s="170"/>
      <c r="T224" s="171"/>
      <c r="AT224" s="165" t="s">
        <v>177</v>
      </c>
      <c r="AU224" s="165" t="s">
        <v>173</v>
      </c>
      <c r="AV224" s="13" t="s">
        <v>78</v>
      </c>
      <c r="AW224" s="13" t="s">
        <v>31</v>
      </c>
      <c r="AX224" s="13" t="s">
        <v>69</v>
      </c>
      <c r="AY224" s="165" t="s">
        <v>163</v>
      </c>
    </row>
    <row r="225" spans="2:51" s="14" customFormat="1" ht="11.25">
      <c r="B225" s="172"/>
      <c r="D225" s="164" t="s">
        <v>177</v>
      </c>
      <c r="E225" s="173" t="s">
        <v>3</v>
      </c>
      <c r="F225" s="174" t="s">
        <v>179</v>
      </c>
      <c r="H225" s="175">
        <v>0.121</v>
      </c>
      <c r="I225" s="176"/>
      <c r="L225" s="172"/>
      <c r="M225" s="177"/>
      <c r="N225" s="178"/>
      <c r="O225" s="178"/>
      <c r="P225" s="178"/>
      <c r="Q225" s="178"/>
      <c r="R225" s="178"/>
      <c r="S225" s="178"/>
      <c r="T225" s="179"/>
      <c r="AT225" s="173" t="s">
        <v>177</v>
      </c>
      <c r="AU225" s="173" t="s">
        <v>173</v>
      </c>
      <c r="AV225" s="14" t="s">
        <v>173</v>
      </c>
      <c r="AW225" s="14" t="s">
        <v>31</v>
      </c>
      <c r="AX225" s="14" t="s">
        <v>69</v>
      </c>
      <c r="AY225" s="173" t="s">
        <v>163</v>
      </c>
    </row>
    <row r="226" spans="2:51" s="13" customFormat="1" ht="11.25">
      <c r="B226" s="163"/>
      <c r="D226" s="164" t="s">
        <v>177</v>
      </c>
      <c r="E226" s="165" t="s">
        <v>3</v>
      </c>
      <c r="F226" s="166" t="s">
        <v>307</v>
      </c>
      <c r="H226" s="167">
        <v>0.133</v>
      </c>
      <c r="I226" s="168"/>
      <c r="L226" s="163"/>
      <c r="M226" s="169"/>
      <c r="N226" s="170"/>
      <c r="O226" s="170"/>
      <c r="P226" s="170"/>
      <c r="Q226" s="170"/>
      <c r="R226" s="170"/>
      <c r="S226" s="170"/>
      <c r="T226" s="171"/>
      <c r="AT226" s="165" t="s">
        <v>177</v>
      </c>
      <c r="AU226" s="165" t="s">
        <v>173</v>
      </c>
      <c r="AV226" s="13" t="s">
        <v>78</v>
      </c>
      <c r="AW226" s="13" t="s">
        <v>31</v>
      </c>
      <c r="AX226" s="13" t="s">
        <v>76</v>
      </c>
      <c r="AY226" s="165" t="s">
        <v>163</v>
      </c>
    </row>
    <row r="227" spans="2:63" s="12" customFormat="1" ht="20.85" customHeight="1">
      <c r="B227" s="131"/>
      <c r="D227" s="132" t="s">
        <v>68</v>
      </c>
      <c r="E227" s="142" t="s">
        <v>308</v>
      </c>
      <c r="F227" s="142" t="s">
        <v>309</v>
      </c>
      <c r="I227" s="134"/>
      <c r="J227" s="143">
        <f>BK227</f>
        <v>0</v>
      </c>
      <c r="L227" s="131"/>
      <c r="M227" s="136"/>
      <c r="N227" s="137"/>
      <c r="O227" s="137"/>
      <c r="P227" s="138">
        <f>SUM(P228:P234)</f>
        <v>0</v>
      </c>
      <c r="Q227" s="137"/>
      <c r="R227" s="138">
        <f>SUM(R228:R234)</f>
        <v>0.300061856</v>
      </c>
      <c r="S227" s="137"/>
      <c r="T227" s="139">
        <f>SUM(T228:T234)</f>
        <v>0</v>
      </c>
      <c r="AR227" s="132" t="s">
        <v>76</v>
      </c>
      <c r="AT227" s="140" t="s">
        <v>68</v>
      </c>
      <c r="AU227" s="140" t="s">
        <v>78</v>
      </c>
      <c r="AY227" s="132" t="s">
        <v>163</v>
      </c>
      <c r="BK227" s="141">
        <f>SUM(BK228:BK234)</f>
        <v>0</v>
      </c>
    </row>
    <row r="228" spans="1:65" s="2" customFormat="1" ht="21.75" customHeight="1">
      <c r="A228" s="34"/>
      <c r="B228" s="144"/>
      <c r="C228" s="145" t="s">
        <v>8</v>
      </c>
      <c r="D228" s="145" t="s">
        <v>167</v>
      </c>
      <c r="E228" s="146" t="s">
        <v>310</v>
      </c>
      <c r="F228" s="147" t="s">
        <v>311</v>
      </c>
      <c r="G228" s="148" t="s">
        <v>236</v>
      </c>
      <c r="H228" s="149">
        <v>1.684</v>
      </c>
      <c r="I228" s="150"/>
      <c r="J228" s="151">
        <f>ROUND(I228*H228,2)</f>
        <v>0</v>
      </c>
      <c r="K228" s="147" t="s">
        <v>171</v>
      </c>
      <c r="L228" s="35"/>
      <c r="M228" s="152" t="s">
        <v>3</v>
      </c>
      <c r="N228" s="153" t="s">
        <v>42</v>
      </c>
      <c r="O228" s="56"/>
      <c r="P228" s="154">
        <f>O228*H228</f>
        <v>0</v>
      </c>
      <c r="Q228" s="154">
        <v>0.178184</v>
      </c>
      <c r="R228" s="154">
        <f>Q228*H228</f>
        <v>0.300061856</v>
      </c>
      <c r="S228" s="154">
        <v>0</v>
      </c>
      <c r="T228" s="155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56" t="s">
        <v>172</v>
      </c>
      <c r="AT228" s="156" t="s">
        <v>167</v>
      </c>
      <c r="AU228" s="156" t="s">
        <v>173</v>
      </c>
      <c r="AY228" s="19" t="s">
        <v>163</v>
      </c>
      <c r="BE228" s="157">
        <f>IF(N228="základní",J228,0)</f>
        <v>0</v>
      </c>
      <c r="BF228" s="157">
        <f>IF(N228="snížená",J228,0)</f>
        <v>0</v>
      </c>
      <c r="BG228" s="157">
        <f>IF(N228="zákl. přenesená",J228,0)</f>
        <v>0</v>
      </c>
      <c r="BH228" s="157">
        <f>IF(N228="sníž. přenesená",J228,0)</f>
        <v>0</v>
      </c>
      <c r="BI228" s="157">
        <f>IF(N228="nulová",J228,0)</f>
        <v>0</v>
      </c>
      <c r="BJ228" s="19" t="s">
        <v>172</v>
      </c>
      <c r="BK228" s="157">
        <f>ROUND(I228*H228,2)</f>
        <v>0</v>
      </c>
      <c r="BL228" s="19" t="s">
        <v>172</v>
      </c>
      <c r="BM228" s="156" t="s">
        <v>312</v>
      </c>
    </row>
    <row r="229" spans="1:47" s="2" customFormat="1" ht="11.25">
      <c r="A229" s="34"/>
      <c r="B229" s="35"/>
      <c r="C229" s="34"/>
      <c r="D229" s="158" t="s">
        <v>175</v>
      </c>
      <c r="E229" s="34"/>
      <c r="F229" s="159" t="s">
        <v>313</v>
      </c>
      <c r="G229" s="34"/>
      <c r="H229" s="34"/>
      <c r="I229" s="160"/>
      <c r="J229" s="34"/>
      <c r="K229" s="34"/>
      <c r="L229" s="35"/>
      <c r="M229" s="161"/>
      <c r="N229" s="162"/>
      <c r="O229" s="56"/>
      <c r="P229" s="56"/>
      <c r="Q229" s="56"/>
      <c r="R229" s="56"/>
      <c r="S229" s="56"/>
      <c r="T229" s="57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9" t="s">
        <v>175</v>
      </c>
      <c r="AU229" s="19" t="s">
        <v>173</v>
      </c>
    </row>
    <row r="230" spans="2:51" s="13" customFormat="1" ht="11.25">
      <c r="B230" s="163"/>
      <c r="D230" s="164" t="s">
        <v>177</v>
      </c>
      <c r="E230" s="165" t="s">
        <v>3</v>
      </c>
      <c r="F230" s="166" t="s">
        <v>314</v>
      </c>
      <c r="H230" s="167">
        <v>0.9</v>
      </c>
      <c r="I230" s="168"/>
      <c r="L230" s="163"/>
      <c r="M230" s="169"/>
      <c r="N230" s="170"/>
      <c r="O230" s="170"/>
      <c r="P230" s="170"/>
      <c r="Q230" s="170"/>
      <c r="R230" s="170"/>
      <c r="S230" s="170"/>
      <c r="T230" s="171"/>
      <c r="AT230" s="165" t="s">
        <v>177</v>
      </c>
      <c r="AU230" s="165" t="s">
        <v>173</v>
      </c>
      <c r="AV230" s="13" t="s">
        <v>78</v>
      </c>
      <c r="AW230" s="13" t="s">
        <v>31</v>
      </c>
      <c r="AX230" s="13" t="s">
        <v>69</v>
      </c>
      <c r="AY230" s="165" t="s">
        <v>163</v>
      </c>
    </row>
    <row r="231" spans="2:51" s="14" customFormat="1" ht="11.25">
      <c r="B231" s="172"/>
      <c r="D231" s="164" t="s">
        <v>177</v>
      </c>
      <c r="E231" s="173" t="s">
        <v>3</v>
      </c>
      <c r="F231" s="174" t="s">
        <v>179</v>
      </c>
      <c r="H231" s="175">
        <v>0.9</v>
      </c>
      <c r="I231" s="176"/>
      <c r="L231" s="172"/>
      <c r="M231" s="177"/>
      <c r="N231" s="178"/>
      <c r="O231" s="178"/>
      <c r="P231" s="178"/>
      <c r="Q231" s="178"/>
      <c r="R231" s="178"/>
      <c r="S231" s="178"/>
      <c r="T231" s="179"/>
      <c r="AT231" s="173" t="s">
        <v>177</v>
      </c>
      <c r="AU231" s="173" t="s">
        <v>173</v>
      </c>
      <c r="AV231" s="14" t="s">
        <v>173</v>
      </c>
      <c r="AW231" s="14" t="s">
        <v>31</v>
      </c>
      <c r="AX231" s="14" t="s">
        <v>69</v>
      </c>
      <c r="AY231" s="173" t="s">
        <v>163</v>
      </c>
    </row>
    <row r="232" spans="2:51" s="13" customFormat="1" ht="11.25">
      <c r="B232" s="163"/>
      <c r="D232" s="164" t="s">
        <v>177</v>
      </c>
      <c r="E232" s="165" t="s">
        <v>3</v>
      </c>
      <c r="F232" s="166" t="s">
        <v>315</v>
      </c>
      <c r="H232" s="167">
        <v>0.784</v>
      </c>
      <c r="I232" s="168"/>
      <c r="L232" s="163"/>
      <c r="M232" s="169"/>
      <c r="N232" s="170"/>
      <c r="O232" s="170"/>
      <c r="P232" s="170"/>
      <c r="Q232" s="170"/>
      <c r="R232" s="170"/>
      <c r="S232" s="170"/>
      <c r="T232" s="171"/>
      <c r="AT232" s="165" t="s">
        <v>177</v>
      </c>
      <c r="AU232" s="165" t="s">
        <v>173</v>
      </c>
      <c r="AV232" s="13" t="s">
        <v>78</v>
      </c>
      <c r="AW232" s="13" t="s">
        <v>31</v>
      </c>
      <c r="AX232" s="13" t="s">
        <v>69</v>
      </c>
      <c r="AY232" s="165" t="s">
        <v>163</v>
      </c>
    </row>
    <row r="233" spans="2:51" s="14" customFormat="1" ht="11.25">
      <c r="B233" s="172"/>
      <c r="D233" s="164" t="s">
        <v>177</v>
      </c>
      <c r="E233" s="173" t="s">
        <v>3</v>
      </c>
      <c r="F233" s="174" t="s">
        <v>179</v>
      </c>
      <c r="H233" s="175">
        <v>0.784</v>
      </c>
      <c r="I233" s="176"/>
      <c r="L233" s="172"/>
      <c r="M233" s="177"/>
      <c r="N233" s="178"/>
      <c r="O233" s="178"/>
      <c r="P233" s="178"/>
      <c r="Q233" s="178"/>
      <c r="R233" s="178"/>
      <c r="S233" s="178"/>
      <c r="T233" s="179"/>
      <c r="AT233" s="173" t="s">
        <v>177</v>
      </c>
      <c r="AU233" s="173" t="s">
        <v>173</v>
      </c>
      <c r="AV233" s="14" t="s">
        <v>173</v>
      </c>
      <c r="AW233" s="14" t="s">
        <v>31</v>
      </c>
      <c r="AX233" s="14" t="s">
        <v>69</v>
      </c>
      <c r="AY233" s="173" t="s">
        <v>163</v>
      </c>
    </row>
    <row r="234" spans="2:51" s="15" customFormat="1" ht="11.25">
      <c r="B234" s="180"/>
      <c r="D234" s="164" t="s">
        <v>177</v>
      </c>
      <c r="E234" s="181" t="s">
        <v>3</v>
      </c>
      <c r="F234" s="182" t="s">
        <v>210</v>
      </c>
      <c r="H234" s="183">
        <v>1.6840000000000002</v>
      </c>
      <c r="I234" s="184"/>
      <c r="L234" s="180"/>
      <c r="M234" s="185"/>
      <c r="N234" s="186"/>
      <c r="O234" s="186"/>
      <c r="P234" s="186"/>
      <c r="Q234" s="186"/>
      <c r="R234" s="186"/>
      <c r="S234" s="186"/>
      <c r="T234" s="187"/>
      <c r="AT234" s="181" t="s">
        <v>177</v>
      </c>
      <c r="AU234" s="181" t="s">
        <v>173</v>
      </c>
      <c r="AV234" s="15" t="s">
        <v>172</v>
      </c>
      <c r="AW234" s="15" t="s">
        <v>31</v>
      </c>
      <c r="AX234" s="15" t="s">
        <v>76</v>
      </c>
      <c r="AY234" s="181" t="s">
        <v>163</v>
      </c>
    </row>
    <row r="235" spans="2:63" s="12" customFormat="1" ht="22.9" customHeight="1">
      <c r="B235" s="131"/>
      <c r="D235" s="132" t="s">
        <v>68</v>
      </c>
      <c r="E235" s="142" t="s">
        <v>172</v>
      </c>
      <c r="F235" s="142" t="s">
        <v>316</v>
      </c>
      <c r="I235" s="134"/>
      <c r="J235" s="143">
        <f>BK235</f>
        <v>0</v>
      </c>
      <c r="L235" s="131"/>
      <c r="M235" s="136"/>
      <c r="N235" s="137"/>
      <c r="O235" s="137"/>
      <c r="P235" s="138">
        <f>SUM(P236:P254)</f>
        <v>0</v>
      </c>
      <c r="Q235" s="137"/>
      <c r="R235" s="138">
        <f>SUM(R236:R254)</f>
        <v>4.8266145024</v>
      </c>
      <c r="S235" s="137"/>
      <c r="T235" s="139">
        <f>SUM(T236:T254)</f>
        <v>0</v>
      </c>
      <c r="AR235" s="132" t="s">
        <v>76</v>
      </c>
      <c r="AT235" s="140" t="s">
        <v>68</v>
      </c>
      <c r="AU235" s="140" t="s">
        <v>76</v>
      </c>
      <c r="AY235" s="132" t="s">
        <v>163</v>
      </c>
      <c r="BK235" s="141">
        <f>SUM(BK236:BK254)</f>
        <v>0</v>
      </c>
    </row>
    <row r="236" spans="1:65" s="2" customFormat="1" ht="24.2" customHeight="1">
      <c r="A236" s="34"/>
      <c r="B236" s="144"/>
      <c r="C236" s="145" t="s">
        <v>317</v>
      </c>
      <c r="D236" s="145" t="s">
        <v>167</v>
      </c>
      <c r="E236" s="146" t="s">
        <v>318</v>
      </c>
      <c r="F236" s="147" t="s">
        <v>319</v>
      </c>
      <c r="G236" s="148" t="s">
        <v>320</v>
      </c>
      <c r="H236" s="149">
        <v>31.2</v>
      </c>
      <c r="I236" s="150"/>
      <c r="J236" s="151">
        <f>ROUND(I236*H236,2)</f>
        <v>0</v>
      </c>
      <c r="K236" s="147" t="s">
        <v>171</v>
      </c>
      <c r="L236" s="35"/>
      <c r="M236" s="152" t="s">
        <v>3</v>
      </c>
      <c r="N236" s="153" t="s">
        <v>42</v>
      </c>
      <c r="O236" s="56"/>
      <c r="P236" s="154">
        <f>O236*H236</f>
        <v>0</v>
      </c>
      <c r="Q236" s="154">
        <v>0.02257</v>
      </c>
      <c r="R236" s="154">
        <f>Q236*H236</f>
        <v>0.704184</v>
      </c>
      <c r="S236" s="154">
        <v>0</v>
      </c>
      <c r="T236" s="155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56" t="s">
        <v>172</v>
      </c>
      <c r="AT236" s="156" t="s">
        <v>167</v>
      </c>
      <c r="AU236" s="156" t="s">
        <v>78</v>
      </c>
      <c r="AY236" s="19" t="s">
        <v>163</v>
      </c>
      <c r="BE236" s="157">
        <f>IF(N236="základní",J236,0)</f>
        <v>0</v>
      </c>
      <c r="BF236" s="157">
        <f>IF(N236="snížená",J236,0)</f>
        <v>0</v>
      </c>
      <c r="BG236" s="157">
        <f>IF(N236="zákl. přenesená",J236,0)</f>
        <v>0</v>
      </c>
      <c r="BH236" s="157">
        <f>IF(N236="sníž. přenesená",J236,0)</f>
        <v>0</v>
      </c>
      <c r="BI236" s="157">
        <f>IF(N236="nulová",J236,0)</f>
        <v>0</v>
      </c>
      <c r="BJ236" s="19" t="s">
        <v>172</v>
      </c>
      <c r="BK236" s="157">
        <f>ROUND(I236*H236,2)</f>
        <v>0</v>
      </c>
      <c r="BL236" s="19" t="s">
        <v>172</v>
      </c>
      <c r="BM236" s="156" t="s">
        <v>321</v>
      </c>
    </row>
    <row r="237" spans="1:47" s="2" customFormat="1" ht="11.25">
      <c r="A237" s="34"/>
      <c r="B237" s="35"/>
      <c r="C237" s="34"/>
      <c r="D237" s="158" t="s">
        <v>175</v>
      </c>
      <c r="E237" s="34"/>
      <c r="F237" s="159" t="s">
        <v>322</v>
      </c>
      <c r="G237" s="34"/>
      <c r="H237" s="34"/>
      <c r="I237" s="160"/>
      <c r="J237" s="34"/>
      <c r="K237" s="34"/>
      <c r="L237" s="35"/>
      <c r="M237" s="161"/>
      <c r="N237" s="162"/>
      <c r="O237" s="56"/>
      <c r="P237" s="56"/>
      <c r="Q237" s="56"/>
      <c r="R237" s="56"/>
      <c r="S237" s="56"/>
      <c r="T237" s="57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9" t="s">
        <v>175</v>
      </c>
      <c r="AU237" s="19" t="s">
        <v>78</v>
      </c>
    </row>
    <row r="238" spans="2:51" s="13" customFormat="1" ht="11.25">
      <c r="B238" s="163"/>
      <c r="D238" s="164" t="s">
        <v>177</v>
      </c>
      <c r="E238" s="165" t="s">
        <v>3</v>
      </c>
      <c r="F238" s="166" t="s">
        <v>323</v>
      </c>
      <c r="H238" s="167">
        <v>31.2</v>
      </c>
      <c r="I238" s="168"/>
      <c r="L238" s="163"/>
      <c r="M238" s="169"/>
      <c r="N238" s="170"/>
      <c r="O238" s="170"/>
      <c r="P238" s="170"/>
      <c r="Q238" s="170"/>
      <c r="R238" s="170"/>
      <c r="S238" s="170"/>
      <c r="T238" s="171"/>
      <c r="AT238" s="165" t="s">
        <v>177</v>
      </c>
      <c r="AU238" s="165" t="s">
        <v>78</v>
      </c>
      <c r="AV238" s="13" t="s">
        <v>78</v>
      </c>
      <c r="AW238" s="13" t="s">
        <v>31</v>
      </c>
      <c r="AX238" s="13" t="s">
        <v>69</v>
      </c>
      <c r="AY238" s="165" t="s">
        <v>163</v>
      </c>
    </row>
    <row r="239" spans="2:51" s="14" customFormat="1" ht="11.25">
      <c r="B239" s="172"/>
      <c r="D239" s="164" t="s">
        <v>177</v>
      </c>
      <c r="E239" s="173" t="s">
        <v>3</v>
      </c>
      <c r="F239" s="174" t="s">
        <v>179</v>
      </c>
      <c r="H239" s="175">
        <v>31.2</v>
      </c>
      <c r="I239" s="176"/>
      <c r="L239" s="172"/>
      <c r="M239" s="177"/>
      <c r="N239" s="178"/>
      <c r="O239" s="178"/>
      <c r="P239" s="178"/>
      <c r="Q239" s="178"/>
      <c r="R239" s="178"/>
      <c r="S239" s="178"/>
      <c r="T239" s="179"/>
      <c r="AT239" s="173" t="s">
        <v>177</v>
      </c>
      <c r="AU239" s="173" t="s">
        <v>78</v>
      </c>
      <c r="AV239" s="14" t="s">
        <v>173</v>
      </c>
      <c r="AW239" s="14" t="s">
        <v>31</v>
      </c>
      <c r="AX239" s="14" t="s">
        <v>76</v>
      </c>
      <c r="AY239" s="173" t="s">
        <v>163</v>
      </c>
    </row>
    <row r="240" spans="1:65" s="2" customFormat="1" ht="16.5" customHeight="1">
      <c r="A240" s="34"/>
      <c r="B240" s="144"/>
      <c r="C240" s="145" t="s">
        <v>324</v>
      </c>
      <c r="D240" s="145" t="s">
        <v>167</v>
      </c>
      <c r="E240" s="146" t="s">
        <v>325</v>
      </c>
      <c r="F240" s="147" t="s">
        <v>326</v>
      </c>
      <c r="G240" s="148" t="s">
        <v>170</v>
      </c>
      <c r="H240" s="149">
        <v>1.56</v>
      </c>
      <c r="I240" s="150"/>
      <c r="J240" s="151">
        <f>ROUND(I240*H240,2)</f>
        <v>0</v>
      </c>
      <c r="K240" s="147" t="s">
        <v>171</v>
      </c>
      <c r="L240" s="35"/>
      <c r="M240" s="152" t="s">
        <v>3</v>
      </c>
      <c r="N240" s="153" t="s">
        <v>42</v>
      </c>
      <c r="O240" s="56"/>
      <c r="P240" s="154">
        <f>O240*H240</f>
        <v>0</v>
      </c>
      <c r="Q240" s="154">
        <v>2.501975</v>
      </c>
      <c r="R240" s="154">
        <f>Q240*H240</f>
        <v>3.903081</v>
      </c>
      <c r="S240" s="154">
        <v>0</v>
      </c>
      <c r="T240" s="155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56" t="s">
        <v>172</v>
      </c>
      <c r="AT240" s="156" t="s">
        <v>167</v>
      </c>
      <c r="AU240" s="156" t="s">
        <v>78</v>
      </c>
      <c r="AY240" s="19" t="s">
        <v>163</v>
      </c>
      <c r="BE240" s="157">
        <f>IF(N240="základní",J240,0)</f>
        <v>0</v>
      </c>
      <c r="BF240" s="157">
        <f>IF(N240="snížená",J240,0)</f>
        <v>0</v>
      </c>
      <c r="BG240" s="157">
        <f>IF(N240="zákl. přenesená",J240,0)</f>
        <v>0</v>
      </c>
      <c r="BH240" s="157">
        <f>IF(N240="sníž. přenesená",J240,0)</f>
        <v>0</v>
      </c>
      <c r="BI240" s="157">
        <f>IF(N240="nulová",J240,0)</f>
        <v>0</v>
      </c>
      <c r="BJ240" s="19" t="s">
        <v>172</v>
      </c>
      <c r="BK240" s="157">
        <f>ROUND(I240*H240,2)</f>
        <v>0</v>
      </c>
      <c r="BL240" s="19" t="s">
        <v>172</v>
      </c>
      <c r="BM240" s="156" t="s">
        <v>327</v>
      </c>
    </row>
    <row r="241" spans="1:47" s="2" customFormat="1" ht="11.25">
      <c r="A241" s="34"/>
      <c r="B241" s="35"/>
      <c r="C241" s="34"/>
      <c r="D241" s="158" t="s">
        <v>175</v>
      </c>
      <c r="E241" s="34"/>
      <c r="F241" s="159" t="s">
        <v>328</v>
      </c>
      <c r="G241" s="34"/>
      <c r="H241" s="34"/>
      <c r="I241" s="160"/>
      <c r="J241" s="34"/>
      <c r="K241" s="34"/>
      <c r="L241" s="35"/>
      <c r="M241" s="161"/>
      <c r="N241" s="162"/>
      <c r="O241" s="56"/>
      <c r="P241" s="56"/>
      <c r="Q241" s="56"/>
      <c r="R241" s="56"/>
      <c r="S241" s="56"/>
      <c r="T241" s="57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9" t="s">
        <v>175</v>
      </c>
      <c r="AU241" s="19" t="s">
        <v>78</v>
      </c>
    </row>
    <row r="242" spans="2:51" s="13" customFormat="1" ht="11.25">
      <c r="B242" s="163"/>
      <c r="D242" s="164" t="s">
        <v>177</v>
      </c>
      <c r="E242" s="165" t="s">
        <v>3</v>
      </c>
      <c r="F242" s="166" t="s">
        <v>329</v>
      </c>
      <c r="H242" s="167">
        <v>1.56</v>
      </c>
      <c r="I242" s="168"/>
      <c r="L242" s="163"/>
      <c r="M242" s="169"/>
      <c r="N242" s="170"/>
      <c r="O242" s="170"/>
      <c r="P242" s="170"/>
      <c r="Q242" s="170"/>
      <c r="R242" s="170"/>
      <c r="S242" s="170"/>
      <c r="T242" s="171"/>
      <c r="AT242" s="165" t="s">
        <v>177</v>
      </c>
      <c r="AU242" s="165" t="s">
        <v>78</v>
      </c>
      <c r="AV242" s="13" t="s">
        <v>78</v>
      </c>
      <c r="AW242" s="13" t="s">
        <v>31</v>
      </c>
      <c r="AX242" s="13" t="s">
        <v>69</v>
      </c>
      <c r="AY242" s="165" t="s">
        <v>163</v>
      </c>
    </row>
    <row r="243" spans="2:51" s="14" customFormat="1" ht="11.25">
      <c r="B243" s="172"/>
      <c r="D243" s="164" t="s">
        <v>177</v>
      </c>
      <c r="E243" s="173" t="s">
        <v>3</v>
      </c>
      <c r="F243" s="174" t="s">
        <v>179</v>
      </c>
      <c r="H243" s="175">
        <v>1.56</v>
      </c>
      <c r="I243" s="176"/>
      <c r="L243" s="172"/>
      <c r="M243" s="177"/>
      <c r="N243" s="178"/>
      <c r="O243" s="178"/>
      <c r="P243" s="178"/>
      <c r="Q243" s="178"/>
      <c r="R243" s="178"/>
      <c r="S243" s="178"/>
      <c r="T243" s="179"/>
      <c r="AT243" s="173" t="s">
        <v>177</v>
      </c>
      <c r="AU243" s="173" t="s">
        <v>78</v>
      </c>
      <c r="AV243" s="14" t="s">
        <v>173</v>
      </c>
      <c r="AW243" s="14" t="s">
        <v>31</v>
      </c>
      <c r="AX243" s="14" t="s">
        <v>76</v>
      </c>
      <c r="AY243" s="173" t="s">
        <v>163</v>
      </c>
    </row>
    <row r="244" spans="1:65" s="2" customFormat="1" ht="16.5" customHeight="1">
      <c r="A244" s="34"/>
      <c r="B244" s="144"/>
      <c r="C244" s="145" t="s">
        <v>330</v>
      </c>
      <c r="D244" s="145" t="s">
        <v>167</v>
      </c>
      <c r="E244" s="146" t="s">
        <v>331</v>
      </c>
      <c r="F244" s="147" t="s">
        <v>332</v>
      </c>
      <c r="G244" s="148" t="s">
        <v>236</v>
      </c>
      <c r="H244" s="149">
        <v>12.48</v>
      </c>
      <c r="I244" s="150"/>
      <c r="J244" s="151">
        <f>ROUND(I244*H244,2)</f>
        <v>0</v>
      </c>
      <c r="K244" s="147" t="s">
        <v>171</v>
      </c>
      <c r="L244" s="35"/>
      <c r="M244" s="152" t="s">
        <v>3</v>
      </c>
      <c r="N244" s="153" t="s">
        <v>42</v>
      </c>
      <c r="O244" s="56"/>
      <c r="P244" s="154">
        <f>O244*H244</f>
        <v>0</v>
      </c>
      <c r="Q244" s="154">
        <v>0.00576464</v>
      </c>
      <c r="R244" s="154">
        <f>Q244*H244</f>
        <v>0.0719427072</v>
      </c>
      <c r="S244" s="154">
        <v>0</v>
      </c>
      <c r="T244" s="155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56" t="s">
        <v>172</v>
      </c>
      <c r="AT244" s="156" t="s">
        <v>167</v>
      </c>
      <c r="AU244" s="156" t="s">
        <v>78</v>
      </c>
      <c r="AY244" s="19" t="s">
        <v>163</v>
      </c>
      <c r="BE244" s="157">
        <f>IF(N244="základní",J244,0)</f>
        <v>0</v>
      </c>
      <c r="BF244" s="157">
        <f>IF(N244="snížená",J244,0)</f>
        <v>0</v>
      </c>
      <c r="BG244" s="157">
        <f>IF(N244="zákl. přenesená",J244,0)</f>
        <v>0</v>
      </c>
      <c r="BH244" s="157">
        <f>IF(N244="sníž. přenesená",J244,0)</f>
        <v>0</v>
      </c>
      <c r="BI244" s="157">
        <f>IF(N244="nulová",J244,0)</f>
        <v>0</v>
      </c>
      <c r="BJ244" s="19" t="s">
        <v>172</v>
      </c>
      <c r="BK244" s="157">
        <f>ROUND(I244*H244,2)</f>
        <v>0</v>
      </c>
      <c r="BL244" s="19" t="s">
        <v>172</v>
      </c>
      <c r="BM244" s="156" t="s">
        <v>333</v>
      </c>
    </row>
    <row r="245" spans="1:47" s="2" customFormat="1" ht="11.25">
      <c r="A245" s="34"/>
      <c r="B245" s="35"/>
      <c r="C245" s="34"/>
      <c r="D245" s="158" t="s">
        <v>175</v>
      </c>
      <c r="E245" s="34"/>
      <c r="F245" s="159" t="s">
        <v>334</v>
      </c>
      <c r="G245" s="34"/>
      <c r="H245" s="34"/>
      <c r="I245" s="160"/>
      <c r="J245" s="34"/>
      <c r="K245" s="34"/>
      <c r="L245" s="35"/>
      <c r="M245" s="161"/>
      <c r="N245" s="162"/>
      <c r="O245" s="56"/>
      <c r="P245" s="56"/>
      <c r="Q245" s="56"/>
      <c r="R245" s="56"/>
      <c r="S245" s="56"/>
      <c r="T245" s="57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9" t="s">
        <v>175</v>
      </c>
      <c r="AU245" s="19" t="s">
        <v>78</v>
      </c>
    </row>
    <row r="246" spans="2:51" s="13" customFormat="1" ht="11.25">
      <c r="B246" s="163"/>
      <c r="D246" s="164" t="s">
        <v>177</v>
      </c>
      <c r="E246" s="165" t="s">
        <v>3</v>
      </c>
      <c r="F246" s="166" t="s">
        <v>335</v>
      </c>
      <c r="H246" s="167">
        <v>12.48</v>
      </c>
      <c r="I246" s="168"/>
      <c r="L246" s="163"/>
      <c r="M246" s="169"/>
      <c r="N246" s="170"/>
      <c r="O246" s="170"/>
      <c r="P246" s="170"/>
      <c r="Q246" s="170"/>
      <c r="R246" s="170"/>
      <c r="S246" s="170"/>
      <c r="T246" s="171"/>
      <c r="AT246" s="165" t="s">
        <v>177</v>
      </c>
      <c r="AU246" s="165" t="s">
        <v>78</v>
      </c>
      <c r="AV246" s="13" t="s">
        <v>78</v>
      </c>
      <c r="AW246" s="13" t="s">
        <v>31</v>
      </c>
      <c r="AX246" s="13" t="s">
        <v>69</v>
      </c>
      <c r="AY246" s="165" t="s">
        <v>163</v>
      </c>
    </row>
    <row r="247" spans="2:51" s="14" customFormat="1" ht="11.25">
      <c r="B247" s="172"/>
      <c r="D247" s="164" t="s">
        <v>177</v>
      </c>
      <c r="E247" s="173" t="s">
        <v>3</v>
      </c>
      <c r="F247" s="174" t="s">
        <v>179</v>
      </c>
      <c r="H247" s="175">
        <v>12.48</v>
      </c>
      <c r="I247" s="176"/>
      <c r="L247" s="172"/>
      <c r="M247" s="177"/>
      <c r="N247" s="178"/>
      <c r="O247" s="178"/>
      <c r="P247" s="178"/>
      <c r="Q247" s="178"/>
      <c r="R247" s="178"/>
      <c r="S247" s="178"/>
      <c r="T247" s="179"/>
      <c r="AT247" s="173" t="s">
        <v>177</v>
      </c>
      <c r="AU247" s="173" t="s">
        <v>78</v>
      </c>
      <c r="AV247" s="14" t="s">
        <v>173</v>
      </c>
      <c r="AW247" s="14" t="s">
        <v>31</v>
      </c>
      <c r="AX247" s="14" t="s">
        <v>76</v>
      </c>
      <c r="AY247" s="173" t="s">
        <v>163</v>
      </c>
    </row>
    <row r="248" spans="1:65" s="2" customFormat="1" ht="16.5" customHeight="1">
      <c r="A248" s="34"/>
      <c r="B248" s="144"/>
      <c r="C248" s="145" t="s">
        <v>336</v>
      </c>
      <c r="D248" s="145" t="s">
        <v>167</v>
      </c>
      <c r="E248" s="146" t="s">
        <v>337</v>
      </c>
      <c r="F248" s="147" t="s">
        <v>338</v>
      </c>
      <c r="G248" s="148" t="s">
        <v>236</v>
      </c>
      <c r="H248" s="149">
        <v>12.48</v>
      </c>
      <c r="I248" s="150"/>
      <c r="J248" s="151">
        <f>ROUND(I248*H248,2)</f>
        <v>0</v>
      </c>
      <c r="K248" s="147" t="s">
        <v>171</v>
      </c>
      <c r="L248" s="35"/>
      <c r="M248" s="152" t="s">
        <v>3</v>
      </c>
      <c r="N248" s="153" t="s">
        <v>42</v>
      </c>
      <c r="O248" s="56"/>
      <c r="P248" s="154">
        <f>O248*H248</f>
        <v>0</v>
      </c>
      <c r="Q248" s="154">
        <v>0</v>
      </c>
      <c r="R248" s="154">
        <f>Q248*H248</f>
        <v>0</v>
      </c>
      <c r="S248" s="154">
        <v>0</v>
      </c>
      <c r="T248" s="155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56" t="s">
        <v>172</v>
      </c>
      <c r="AT248" s="156" t="s">
        <v>167</v>
      </c>
      <c r="AU248" s="156" t="s">
        <v>78</v>
      </c>
      <c r="AY248" s="19" t="s">
        <v>163</v>
      </c>
      <c r="BE248" s="157">
        <f>IF(N248="základní",J248,0)</f>
        <v>0</v>
      </c>
      <c r="BF248" s="157">
        <f>IF(N248="snížená",J248,0)</f>
        <v>0</v>
      </c>
      <c r="BG248" s="157">
        <f>IF(N248="zákl. přenesená",J248,0)</f>
        <v>0</v>
      </c>
      <c r="BH248" s="157">
        <f>IF(N248="sníž. přenesená",J248,0)</f>
        <v>0</v>
      </c>
      <c r="BI248" s="157">
        <f>IF(N248="nulová",J248,0)</f>
        <v>0</v>
      </c>
      <c r="BJ248" s="19" t="s">
        <v>172</v>
      </c>
      <c r="BK248" s="157">
        <f>ROUND(I248*H248,2)</f>
        <v>0</v>
      </c>
      <c r="BL248" s="19" t="s">
        <v>172</v>
      </c>
      <c r="BM248" s="156" t="s">
        <v>339</v>
      </c>
    </row>
    <row r="249" spans="1:47" s="2" customFormat="1" ht="11.25">
      <c r="A249" s="34"/>
      <c r="B249" s="35"/>
      <c r="C249" s="34"/>
      <c r="D249" s="158" t="s">
        <v>175</v>
      </c>
      <c r="E249" s="34"/>
      <c r="F249" s="159" t="s">
        <v>340</v>
      </c>
      <c r="G249" s="34"/>
      <c r="H249" s="34"/>
      <c r="I249" s="160"/>
      <c r="J249" s="34"/>
      <c r="K249" s="34"/>
      <c r="L249" s="35"/>
      <c r="M249" s="161"/>
      <c r="N249" s="162"/>
      <c r="O249" s="56"/>
      <c r="P249" s="56"/>
      <c r="Q249" s="56"/>
      <c r="R249" s="56"/>
      <c r="S249" s="56"/>
      <c r="T249" s="57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9" t="s">
        <v>175</v>
      </c>
      <c r="AU249" s="19" t="s">
        <v>78</v>
      </c>
    </row>
    <row r="250" spans="2:51" s="13" customFormat="1" ht="11.25">
      <c r="B250" s="163"/>
      <c r="D250" s="164" t="s">
        <v>177</v>
      </c>
      <c r="E250" s="165" t="s">
        <v>3</v>
      </c>
      <c r="F250" s="166" t="s">
        <v>341</v>
      </c>
      <c r="H250" s="167">
        <v>12.48</v>
      </c>
      <c r="I250" s="168"/>
      <c r="L250" s="163"/>
      <c r="M250" s="169"/>
      <c r="N250" s="170"/>
      <c r="O250" s="170"/>
      <c r="P250" s="170"/>
      <c r="Q250" s="170"/>
      <c r="R250" s="170"/>
      <c r="S250" s="170"/>
      <c r="T250" s="171"/>
      <c r="AT250" s="165" t="s">
        <v>177</v>
      </c>
      <c r="AU250" s="165" t="s">
        <v>78</v>
      </c>
      <c r="AV250" s="13" t="s">
        <v>78</v>
      </c>
      <c r="AW250" s="13" t="s">
        <v>31</v>
      </c>
      <c r="AX250" s="13" t="s">
        <v>76</v>
      </c>
      <c r="AY250" s="165" t="s">
        <v>163</v>
      </c>
    </row>
    <row r="251" spans="1:65" s="2" customFormat="1" ht="16.5" customHeight="1">
      <c r="A251" s="34"/>
      <c r="B251" s="144"/>
      <c r="C251" s="145" t="s">
        <v>342</v>
      </c>
      <c r="D251" s="145" t="s">
        <v>167</v>
      </c>
      <c r="E251" s="146" t="s">
        <v>343</v>
      </c>
      <c r="F251" s="147" t="s">
        <v>344</v>
      </c>
      <c r="G251" s="148" t="s">
        <v>201</v>
      </c>
      <c r="H251" s="149">
        <v>0.14</v>
      </c>
      <c r="I251" s="150"/>
      <c r="J251" s="151">
        <f>ROUND(I251*H251,2)</f>
        <v>0</v>
      </c>
      <c r="K251" s="147" t="s">
        <v>171</v>
      </c>
      <c r="L251" s="35"/>
      <c r="M251" s="152" t="s">
        <v>3</v>
      </c>
      <c r="N251" s="153" t="s">
        <v>42</v>
      </c>
      <c r="O251" s="56"/>
      <c r="P251" s="154">
        <f>O251*H251</f>
        <v>0</v>
      </c>
      <c r="Q251" s="154">
        <v>1.05290568</v>
      </c>
      <c r="R251" s="154">
        <f>Q251*H251</f>
        <v>0.14740679520000002</v>
      </c>
      <c r="S251" s="154">
        <v>0</v>
      </c>
      <c r="T251" s="155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56" t="s">
        <v>172</v>
      </c>
      <c r="AT251" s="156" t="s">
        <v>167</v>
      </c>
      <c r="AU251" s="156" t="s">
        <v>78</v>
      </c>
      <c r="AY251" s="19" t="s">
        <v>163</v>
      </c>
      <c r="BE251" s="157">
        <f>IF(N251="základní",J251,0)</f>
        <v>0</v>
      </c>
      <c r="BF251" s="157">
        <f>IF(N251="snížená",J251,0)</f>
        <v>0</v>
      </c>
      <c r="BG251" s="157">
        <f>IF(N251="zákl. přenesená",J251,0)</f>
        <v>0</v>
      </c>
      <c r="BH251" s="157">
        <f>IF(N251="sníž. přenesená",J251,0)</f>
        <v>0</v>
      </c>
      <c r="BI251" s="157">
        <f>IF(N251="nulová",J251,0)</f>
        <v>0</v>
      </c>
      <c r="BJ251" s="19" t="s">
        <v>172</v>
      </c>
      <c r="BK251" s="157">
        <f>ROUND(I251*H251,2)</f>
        <v>0</v>
      </c>
      <c r="BL251" s="19" t="s">
        <v>172</v>
      </c>
      <c r="BM251" s="156" t="s">
        <v>345</v>
      </c>
    </row>
    <row r="252" spans="1:47" s="2" customFormat="1" ht="11.25">
      <c r="A252" s="34"/>
      <c r="B252" s="35"/>
      <c r="C252" s="34"/>
      <c r="D252" s="158" t="s">
        <v>175</v>
      </c>
      <c r="E252" s="34"/>
      <c r="F252" s="159" t="s">
        <v>346</v>
      </c>
      <c r="G252" s="34"/>
      <c r="H252" s="34"/>
      <c r="I252" s="160"/>
      <c r="J252" s="34"/>
      <c r="K252" s="34"/>
      <c r="L252" s="35"/>
      <c r="M252" s="161"/>
      <c r="N252" s="162"/>
      <c r="O252" s="56"/>
      <c r="P252" s="56"/>
      <c r="Q252" s="56"/>
      <c r="R252" s="56"/>
      <c r="S252" s="56"/>
      <c r="T252" s="57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9" t="s">
        <v>175</v>
      </c>
      <c r="AU252" s="19" t="s">
        <v>78</v>
      </c>
    </row>
    <row r="253" spans="2:51" s="13" customFormat="1" ht="11.25">
      <c r="B253" s="163"/>
      <c r="D253" s="164" t="s">
        <v>177</v>
      </c>
      <c r="E253" s="165" t="s">
        <v>3</v>
      </c>
      <c r="F253" s="166" t="s">
        <v>347</v>
      </c>
      <c r="H253" s="167">
        <v>0.14</v>
      </c>
      <c r="I253" s="168"/>
      <c r="L253" s="163"/>
      <c r="M253" s="169"/>
      <c r="N253" s="170"/>
      <c r="O253" s="170"/>
      <c r="P253" s="170"/>
      <c r="Q253" s="170"/>
      <c r="R253" s="170"/>
      <c r="S253" s="170"/>
      <c r="T253" s="171"/>
      <c r="AT253" s="165" t="s">
        <v>177</v>
      </c>
      <c r="AU253" s="165" t="s">
        <v>78</v>
      </c>
      <c r="AV253" s="13" t="s">
        <v>78</v>
      </c>
      <c r="AW253" s="13" t="s">
        <v>31</v>
      </c>
      <c r="AX253" s="13" t="s">
        <v>69</v>
      </c>
      <c r="AY253" s="165" t="s">
        <v>163</v>
      </c>
    </row>
    <row r="254" spans="2:51" s="14" customFormat="1" ht="11.25">
      <c r="B254" s="172"/>
      <c r="D254" s="164" t="s">
        <v>177</v>
      </c>
      <c r="E254" s="173" t="s">
        <v>3</v>
      </c>
      <c r="F254" s="174" t="s">
        <v>179</v>
      </c>
      <c r="H254" s="175">
        <v>0.14</v>
      </c>
      <c r="I254" s="176"/>
      <c r="L254" s="172"/>
      <c r="M254" s="177"/>
      <c r="N254" s="178"/>
      <c r="O254" s="178"/>
      <c r="P254" s="178"/>
      <c r="Q254" s="178"/>
      <c r="R254" s="178"/>
      <c r="S254" s="178"/>
      <c r="T254" s="179"/>
      <c r="AT254" s="173" t="s">
        <v>177</v>
      </c>
      <c r="AU254" s="173" t="s">
        <v>78</v>
      </c>
      <c r="AV254" s="14" t="s">
        <v>173</v>
      </c>
      <c r="AW254" s="14" t="s">
        <v>31</v>
      </c>
      <c r="AX254" s="14" t="s">
        <v>76</v>
      </c>
      <c r="AY254" s="173" t="s">
        <v>163</v>
      </c>
    </row>
    <row r="255" spans="2:63" s="12" customFormat="1" ht="22.9" customHeight="1">
      <c r="B255" s="131"/>
      <c r="D255" s="132" t="s">
        <v>68</v>
      </c>
      <c r="E255" s="142" t="s">
        <v>186</v>
      </c>
      <c r="F255" s="142" t="s">
        <v>348</v>
      </c>
      <c r="I255" s="134"/>
      <c r="J255" s="143">
        <f>BK255</f>
        <v>0</v>
      </c>
      <c r="L255" s="131"/>
      <c r="M255" s="136"/>
      <c r="N255" s="137"/>
      <c r="O255" s="137"/>
      <c r="P255" s="138">
        <f>P256+P322+P380</f>
        <v>0</v>
      </c>
      <c r="Q255" s="137"/>
      <c r="R255" s="138">
        <f>R256+R322+R380</f>
        <v>14.363288599999999</v>
      </c>
      <c r="S255" s="137"/>
      <c r="T255" s="139">
        <f>T256+T322+T380</f>
        <v>0</v>
      </c>
      <c r="AR255" s="132" t="s">
        <v>76</v>
      </c>
      <c r="AT255" s="140" t="s">
        <v>68</v>
      </c>
      <c r="AU255" s="140" t="s">
        <v>76</v>
      </c>
      <c r="AY255" s="132" t="s">
        <v>163</v>
      </c>
      <c r="BK255" s="141">
        <f>BK256+BK322+BK380</f>
        <v>0</v>
      </c>
    </row>
    <row r="256" spans="2:63" s="12" customFormat="1" ht="20.85" customHeight="1">
      <c r="B256" s="131"/>
      <c r="D256" s="132" t="s">
        <v>68</v>
      </c>
      <c r="E256" s="142" t="s">
        <v>349</v>
      </c>
      <c r="F256" s="142" t="s">
        <v>350</v>
      </c>
      <c r="I256" s="134"/>
      <c r="J256" s="143">
        <f>BK256</f>
        <v>0</v>
      </c>
      <c r="L256" s="131"/>
      <c r="M256" s="136"/>
      <c r="N256" s="137"/>
      <c r="O256" s="137"/>
      <c r="P256" s="138">
        <f>SUM(P257:P321)</f>
        <v>0</v>
      </c>
      <c r="Q256" s="137"/>
      <c r="R256" s="138">
        <f>SUM(R257:R321)</f>
        <v>4.069140559999999</v>
      </c>
      <c r="S256" s="137"/>
      <c r="T256" s="139">
        <f>SUM(T257:T321)</f>
        <v>0</v>
      </c>
      <c r="AR256" s="132" t="s">
        <v>76</v>
      </c>
      <c r="AT256" s="140" t="s">
        <v>68</v>
      </c>
      <c r="AU256" s="140" t="s">
        <v>78</v>
      </c>
      <c r="AY256" s="132" t="s">
        <v>163</v>
      </c>
      <c r="BK256" s="141">
        <f>SUM(BK257:BK321)</f>
        <v>0</v>
      </c>
    </row>
    <row r="257" spans="1:65" s="2" customFormat="1" ht="16.5" customHeight="1">
      <c r="A257" s="34"/>
      <c r="B257" s="144"/>
      <c r="C257" s="145" t="s">
        <v>220</v>
      </c>
      <c r="D257" s="145" t="s">
        <v>167</v>
      </c>
      <c r="E257" s="146" t="s">
        <v>351</v>
      </c>
      <c r="F257" s="147" t="s">
        <v>352</v>
      </c>
      <c r="G257" s="148" t="s">
        <v>236</v>
      </c>
      <c r="H257" s="149">
        <v>49.76</v>
      </c>
      <c r="I257" s="150"/>
      <c r="J257" s="151">
        <f>ROUND(I257*H257,2)</f>
        <v>0</v>
      </c>
      <c r="K257" s="147" t="s">
        <v>353</v>
      </c>
      <c r="L257" s="35"/>
      <c r="M257" s="152" t="s">
        <v>3</v>
      </c>
      <c r="N257" s="153" t="s">
        <v>42</v>
      </c>
      <c r="O257" s="56"/>
      <c r="P257" s="154">
        <f>O257*H257</f>
        <v>0</v>
      </c>
      <c r="Q257" s="154">
        <v>0.003</v>
      </c>
      <c r="R257" s="154">
        <f>Q257*H257</f>
        <v>0.14928</v>
      </c>
      <c r="S257" s="154">
        <v>0</v>
      </c>
      <c r="T257" s="155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56" t="s">
        <v>172</v>
      </c>
      <c r="AT257" s="156" t="s">
        <v>167</v>
      </c>
      <c r="AU257" s="156" t="s">
        <v>173</v>
      </c>
      <c r="AY257" s="19" t="s">
        <v>163</v>
      </c>
      <c r="BE257" s="157">
        <f>IF(N257="základní",J257,0)</f>
        <v>0</v>
      </c>
      <c r="BF257" s="157">
        <f>IF(N257="snížená",J257,0)</f>
        <v>0</v>
      </c>
      <c r="BG257" s="157">
        <f>IF(N257="zákl. přenesená",J257,0)</f>
        <v>0</v>
      </c>
      <c r="BH257" s="157">
        <f>IF(N257="sníž. přenesená",J257,0)</f>
        <v>0</v>
      </c>
      <c r="BI257" s="157">
        <f>IF(N257="nulová",J257,0)</f>
        <v>0</v>
      </c>
      <c r="BJ257" s="19" t="s">
        <v>172</v>
      </c>
      <c r="BK257" s="157">
        <f>ROUND(I257*H257,2)</f>
        <v>0</v>
      </c>
      <c r="BL257" s="19" t="s">
        <v>172</v>
      </c>
      <c r="BM257" s="156" t="s">
        <v>354</v>
      </c>
    </row>
    <row r="258" spans="2:51" s="16" customFormat="1" ht="11.25">
      <c r="B258" s="198"/>
      <c r="D258" s="164" t="s">
        <v>177</v>
      </c>
      <c r="E258" s="199" t="s">
        <v>3</v>
      </c>
      <c r="F258" s="200" t="s">
        <v>355</v>
      </c>
      <c r="H258" s="199" t="s">
        <v>3</v>
      </c>
      <c r="I258" s="201"/>
      <c r="L258" s="198"/>
      <c r="M258" s="202"/>
      <c r="N258" s="203"/>
      <c r="O258" s="203"/>
      <c r="P258" s="203"/>
      <c r="Q258" s="203"/>
      <c r="R258" s="203"/>
      <c r="S258" s="203"/>
      <c r="T258" s="204"/>
      <c r="AT258" s="199" t="s">
        <v>177</v>
      </c>
      <c r="AU258" s="199" t="s">
        <v>173</v>
      </c>
      <c r="AV258" s="16" t="s">
        <v>76</v>
      </c>
      <c r="AW258" s="16" t="s">
        <v>31</v>
      </c>
      <c r="AX258" s="16" t="s">
        <v>69</v>
      </c>
      <c r="AY258" s="199" t="s">
        <v>163</v>
      </c>
    </row>
    <row r="259" spans="2:51" s="13" customFormat="1" ht="11.25">
      <c r="B259" s="163"/>
      <c r="D259" s="164" t="s">
        <v>177</v>
      </c>
      <c r="E259" s="165" t="s">
        <v>3</v>
      </c>
      <c r="F259" s="166" t="s">
        <v>356</v>
      </c>
      <c r="H259" s="167">
        <v>49.76</v>
      </c>
      <c r="I259" s="168"/>
      <c r="L259" s="163"/>
      <c r="M259" s="169"/>
      <c r="N259" s="170"/>
      <c r="O259" s="170"/>
      <c r="P259" s="170"/>
      <c r="Q259" s="170"/>
      <c r="R259" s="170"/>
      <c r="S259" s="170"/>
      <c r="T259" s="171"/>
      <c r="AT259" s="165" t="s">
        <v>177</v>
      </c>
      <c r="AU259" s="165" t="s">
        <v>173</v>
      </c>
      <c r="AV259" s="13" t="s">
        <v>78</v>
      </c>
      <c r="AW259" s="13" t="s">
        <v>31</v>
      </c>
      <c r="AX259" s="13" t="s">
        <v>69</v>
      </c>
      <c r="AY259" s="165" t="s">
        <v>163</v>
      </c>
    </row>
    <row r="260" spans="2:51" s="14" customFormat="1" ht="11.25">
      <c r="B260" s="172"/>
      <c r="D260" s="164" t="s">
        <v>177</v>
      </c>
      <c r="E260" s="173" t="s">
        <v>3</v>
      </c>
      <c r="F260" s="174" t="s">
        <v>179</v>
      </c>
      <c r="H260" s="175">
        <v>49.76</v>
      </c>
      <c r="I260" s="176"/>
      <c r="L260" s="172"/>
      <c r="M260" s="177"/>
      <c r="N260" s="178"/>
      <c r="O260" s="178"/>
      <c r="P260" s="178"/>
      <c r="Q260" s="178"/>
      <c r="R260" s="178"/>
      <c r="S260" s="178"/>
      <c r="T260" s="179"/>
      <c r="AT260" s="173" t="s">
        <v>177</v>
      </c>
      <c r="AU260" s="173" t="s">
        <v>173</v>
      </c>
      <c r="AV260" s="14" t="s">
        <v>173</v>
      </c>
      <c r="AW260" s="14" t="s">
        <v>31</v>
      </c>
      <c r="AX260" s="14" t="s">
        <v>69</v>
      </c>
      <c r="AY260" s="173" t="s">
        <v>163</v>
      </c>
    </row>
    <row r="261" spans="2:51" s="15" customFormat="1" ht="11.25">
      <c r="B261" s="180"/>
      <c r="D261" s="164" t="s">
        <v>177</v>
      </c>
      <c r="E261" s="181" t="s">
        <v>3</v>
      </c>
      <c r="F261" s="182" t="s">
        <v>210</v>
      </c>
      <c r="H261" s="183">
        <v>49.76</v>
      </c>
      <c r="I261" s="184"/>
      <c r="L261" s="180"/>
      <c r="M261" s="185"/>
      <c r="N261" s="186"/>
      <c r="O261" s="186"/>
      <c r="P261" s="186"/>
      <c r="Q261" s="186"/>
      <c r="R261" s="186"/>
      <c r="S261" s="186"/>
      <c r="T261" s="187"/>
      <c r="AT261" s="181" t="s">
        <v>177</v>
      </c>
      <c r="AU261" s="181" t="s">
        <v>173</v>
      </c>
      <c r="AV261" s="15" t="s">
        <v>172</v>
      </c>
      <c r="AW261" s="15" t="s">
        <v>31</v>
      </c>
      <c r="AX261" s="15" t="s">
        <v>76</v>
      </c>
      <c r="AY261" s="181" t="s">
        <v>163</v>
      </c>
    </row>
    <row r="262" spans="1:65" s="2" customFormat="1" ht="24.2" customHeight="1">
      <c r="A262" s="34"/>
      <c r="B262" s="144"/>
      <c r="C262" s="145" t="s">
        <v>357</v>
      </c>
      <c r="D262" s="145" t="s">
        <v>167</v>
      </c>
      <c r="E262" s="146" t="s">
        <v>358</v>
      </c>
      <c r="F262" s="147" t="s">
        <v>359</v>
      </c>
      <c r="G262" s="148" t="s">
        <v>236</v>
      </c>
      <c r="H262" s="149">
        <v>35.76</v>
      </c>
      <c r="I262" s="150"/>
      <c r="J262" s="151">
        <f>ROUND(I262*H262,2)</f>
        <v>0</v>
      </c>
      <c r="K262" s="147" t="s">
        <v>360</v>
      </c>
      <c r="L262" s="35"/>
      <c r="M262" s="152" t="s">
        <v>3</v>
      </c>
      <c r="N262" s="153" t="s">
        <v>42</v>
      </c>
      <c r="O262" s="56"/>
      <c r="P262" s="154">
        <f>O262*H262</f>
        <v>0</v>
      </c>
      <c r="Q262" s="154">
        <v>0.0345</v>
      </c>
      <c r="R262" s="154">
        <f>Q262*H262</f>
        <v>1.23372</v>
      </c>
      <c r="S262" s="154">
        <v>0</v>
      </c>
      <c r="T262" s="155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56" t="s">
        <v>172</v>
      </c>
      <c r="AT262" s="156" t="s">
        <v>167</v>
      </c>
      <c r="AU262" s="156" t="s">
        <v>173</v>
      </c>
      <c r="AY262" s="19" t="s">
        <v>163</v>
      </c>
      <c r="BE262" s="157">
        <f>IF(N262="základní",J262,0)</f>
        <v>0</v>
      </c>
      <c r="BF262" s="157">
        <f>IF(N262="snížená",J262,0)</f>
        <v>0</v>
      </c>
      <c r="BG262" s="157">
        <f>IF(N262="zákl. přenesená",J262,0)</f>
        <v>0</v>
      </c>
      <c r="BH262" s="157">
        <f>IF(N262="sníž. přenesená",J262,0)</f>
        <v>0</v>
      </c>
      <c r="BI262" s="157">
        <f>IF(N262="nulová",J262,0)</f>
        <v>0</v>
      </c>
      <c r="BJ262" s="19" t="s">
        <v>172</v>
      </c>
      <c r="BK262" s="157">
        <f>ROUND(I262*H262,2)</f>
        <v>0</v>
      </c>
      <c r="BL262" s="19" t="s">
        <v>172</v>
      </c>
      <c r="BM262" s="156" t="s">
        <v>361</v>
      </c>
    </row>
    <row r="263" spans="1:47" s="2" customFormat="1" ht="11.25">
      <c r="A263" s="34"/>
      <c r="B263" s="35"/>
      <c r="C263" s="34"/>
      <c r="D263" s="158" t="s">
        <v>175</v>
      </c>
      <c r="E263" s="34"/>
      <c r="F263" s="159" t="s">
        <v>362</v>
      </c>
      <c r="G263" s="34"/>
      <c r="H263" s="34"/>
      <c r="I263" s="160"/>
      <c r="J263" s="34"/>
      <c r="K263" s="34"/>
      <c r="L263" s="35"/>
      <c r="M263" s="161"/>
      <c r="N263" s="162"/>
      <c r="O263" s="56"/>
      <c r="P263" s="56"/>
      <c r="Q263" s="56"/>
      <c r="R263" s="56"/>
      <c r="S263" s="56"/>
      <c r="T263" s="57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9" t="s">
        <v>175</v>
      </c>
      <c r="AU263" s="19" t="s">
        <v>173</v>
      </c>
    </row>
    <row r="264" spans="2:51" s="16" customFormat="1" ht="11.25">
      <c r="B264" s="198"/>
      <c r="D264" s="164" t="s">
        <v>177</v>
      </c>
      <c r="E264" s="199" t="s">
        <v>3</v>
      </c>
      <c r="F264" s="200" t="s">
        <v>363</v>
      </c>
      <c r="H264" s="199" t="s">
        <v>3</v>
      </c>
      <c r="I264" s="201"/>
      <c r="L264" s="198"/>
      <c r="M264" s="202"/>
      <c r="N264" s="203"/>
      <c r="O264" s="203"/>
      <c r="P264" s="203"/>
      <c r="Q264" s="203"/>
      <c r="R264" s="203"/>
      <c r="S264" s="203"/>
      <c r="T264" s="204"/>
      <c r="AT264" s="199" t="s">
        <v>177</v>
      </c>
      <c r="AU264" s="199" t="s">
        <v>173</v>
      </c>
      <c r="AV264" s="16" t="s">
        <v>76</v>
      </c>
      <c r="AW264" s="16" t="s">
        <v>31</v>
      </c>
      <c r="AX264" s="16" t="s">
        <v>69</v>
      </c>
      <c r="AY264" s="199" t="s">
        <v>163</v>
      </c>
    </row>
    <row r="265" spans="2:51" s="13" customFormat="1" ht="11.25">
      <c r="B265" s="163"/>
      <c r="D265" s="164" t="s">
        <v>177</v>
      </c>
      <c r="E265" s="165" t="s">
        <v>3</v>
      </c>
      <c r="F265" s="166" t="s">
        <v>364</v>
      </c>
      <c r="H265" s="167">
        <v>35.76</v>
      </c>
      <c r="I265" s="168"/>
      <c r="L265" s="163"/>
      <c r="M265" s="169"/>
      <c r="N265" s="170"/>
      <c r="O265" s="170"/>
      <c r="P265" s="170"/>
      <c r="Q265" s="170"/>
      <c r="R265" s="170"/>
      <c r="S265" s="170"/>
      <c r="T265" s="171"/>
      <c r="AT265" s="165" t="s">
        <v>177</v>
      </c>
      <c r="AU265" s="165" t="s">
        <v>173</v>
      </c>
      <c r="AV265" s="13" t="s">
        <v>78</v>
      </c>
      <c r="AW265" s="13" t="s">
        <v>31</v>
      </c>
      <c r="AX265" s="13" t="s">
        <v>69</v>
      </c>
      <c r="AY265" s="165" t="s">
        <v>163</v>
      </c>
    </row>
    <row r="266" spans="2:51" s="14" customFormat="1" ht="11.25">
      <c r="B266" s="172"/>
      <c r="D266" s="164" t="s">
        <v>177</v>
      </c>
      <c r="E266" s="173" t="s">
        <v>3</v>
      </c>
      <c r="F266" s="174" t="s">
        <v>179</v>
      </c>
      <c r="H266" s="175">
        <v>35.76</v>
      </c>
      <c r="I266" s="176"/>
      <c r="L266" s="172"/>
      <c r="M266" s="177"/>
      <c r="N266" s="178"/>
      <c r="O266" s="178"/>
      <c r="P266" s="178"/>
      <c r="Q266" s="178"/>
      <c r="R266" s="178"/>
      <c r="S266" s="178"/>
      <c r="T266" s="179"/>
      <c r="AT266" s="173" t="s">
        <v>177</v>
      </c>
      <c r="AU266" s="173" t="s">
        <v>173</v>
      </c>
      <c r="AV266" s="14" t="s">
        <v>173</v>
      </c>
      <c r="AW266" s="14" t="s">
        <v>31</v>
      </c>
      <c r="AX266" s="14" t="s">
        <v>69</v>
      </c>
      <c r="AY266" s="173" t="s">
        <v>163</v>
      </c>
    </row>
    <row r="267" spans="2:51" s="15" customFormat="1" ht="11.25">
      <c r="B267" s="180"/>
      <c r="D267" s="164" t="s">
        <v>177</v>
      </c>
      <c r="E267" s="181" t="s">
        <v>3</v>
      </c>
      <c r="F267" s="182" t="s">
        <v>210</v>
      </c>
      <c r="H267" s="183">
        <v>35.76</v>
      </c>
      <c r="I267" s="184"/>
      <c r="L267" s="180"/>
      <c r="M267" s="185"/>
      <c r="N267" s="186"/>
      <c r="O267" s="186"/>
      <c r="P267" s="186"/>
      <c r="Q267" s="186"/>
      <c r="R267" s="186"/>
      <c r="S267" s="186"/>
      <c r="T267" s="187"/>
      <c r="AT267" s="181" t="s">
        <v>177</v>
      </c>
      <c r="AU267" s="181" t="s">
        <v>173</v>
      </c>
      <c r="AV267" s="15" t="s">
        <v>172</v>
      </c>
      <c r="AW267" s="15" t="s">
        <v>31</v>
      </c>
      <c r="AX267" s="15" t="s">
        <v>76</v>
      </c>
      <c r="AY267" s="181" t="s">
        <v>163</v>
      </c>
    </row>
    <row r="268" spans="1:65" s="2" customFormat="1" ht="16.5" customHeight="1">
      <c r="A268" s="34"/>
      <c r="B268" s="144"/>
      <c r="C268" s="145" t="s">
        <v>365</v>
      </c>
      <c r="D268" s="145" t="s">
        <v>167</v>
      </c>
      <c r="E268" s="146" t="s">
        <v>366</v>
      </c>
      <c r="F268" s="147" t="s">
        <v>367</v>
      </c>
      <c r="G268" s="148" t="s">
        <v>236</v>
      </c>
      <c r="H268" s="149">
        <v>7.152</v>
      </c>
      <c r="I268" s="150"/>
      <c r="J268" s="151">
        <f>ROUND(I268*H268,2)</f>
        <v>0</v>
      </c>
      <c r="K268" s="147" t="s">
        <v>360</v>
      </c>
      <c r="L268" s="35"/>
      <c r="M268" s="152" t="s">
        <v>3</v>
      </c>
      <c r="N268" s="153" t="s">
        <v>42</v>
      </c>
      <c r="O268" s="56"/>
      <c r="P268" s="154">
        <f>O268*H268</f>
        <v>0</v>
      </c>
      <c r="Q268" s="154">
        <v>0.016</v>
      </c>
      <c r="R268" s="154">
        <f>Q268*H268</f>
        <v>0.114432</v>
      </c>
      <c r="S268" s="154">
        <v>0</v>
      </c>
      <c r="T268" s="155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56" t="s">
        <v>172</v>
      </c>
      <c r="AT268" s="156" t="s">
        <v>167</v>
      </c>
      <c r="AU268" s="156" t="s">
        <v>173</v>
      </c>
      <c r="AY268" s="19" t="s">
        <v>163</v>
      </c>
      <c r="BE268" s="157">
        <f>IF(N268="základní",J268,0)</f>
        <v>0</v>
      </c>
      <c r="BF268" s="157">
        <f>IF(N268="snížená",J268,0)</f>
        <v>0</v>
      </c>
      <c r="BG268" s="157">
        <f>IF(N268="zákl. přenesená",J268,0)</f>
        <v>0</v>
      </c>
      <c r="BH268" s="157">
        <f>IF(N268="sníž. přenesená",J268,0)</f>
        <v>0</v>
      </c>
      <c r="BI268" s="157">
        <f>IF(N268="nulová",J268,0)</f>
        <v>0</v>
      </c>
      <c r="BJ268" s="19" t="s">
        <v>172</v>
      </c>
      <c r="BK268" s="157">
        <f>ROUND(I268*H268,2)</f>
        <v>0</v>
      </c>
      <c r="BL268" s="19" t="s">
        <v>172</v>
      </c>
      <c r="BM268" s="156" t="s">
        <v>368</v>
      </c>
    </row>
    <row r="269" spans="1:47" s="2" customFormat="1" ht="11.25">
      <c r="A269" s="34"/>
      <c r="B269" s="35"/>
      <c r="C269" s="34"/>
      <c r="D269" s="158" t="s">
        <v>175</v>
      </c>
      <c r="E269" s="34"/>
      <c r="F269" s="159" t="s">
        <v>369</v>
      </c>
      <c r="G269" s="34"/>
      <c r="H269" s="34"/>
      <c r="I269" s="160"/>
      <c r="J269" s="34"/>
      <c r="K269" s="34"/>
      <c r="L269" s="35"/>
      <c r="M269" s="161"/>
      <c r="N269" s="162"/>
      <c r="O269" s="56"/>
      <c r="P269" s="56"/>
      <c r="Q269" s="56"/>
      <c r="R269" s="56"/>
      <c r="S269" s="56"/>
      <c r="T269" s="57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9" t="s">
        <v>175</v>
      </c>
      <c r="AU269" s="19" t="s">
        <v>173</v>
      </c>
    </row>
    <row r="270" spans="2:51" s="16" customFormat="1" ht="11.25">
      <c r="B270" s="198"/>
      <c r="D270" s="164" t="s">
        <v>177</v>
      </c>
      <c r="E270" s="199" t="s">
        <v>3</v>
      </c>
      <c r="F270" s="200" t="s">
        <v>370</v>
      </c>
      <c r="H270" s="199" t="s">
        <v>3</v>
      </c>
      <c r="I270" s="201"/>
      <c r="L270" s="198"/>
      <c r="M270" s="202"/>
      <c r="N270" s="203"/>
      <c r="O270" s="203"/>
      <c r="P270" s="203"/>
      <c r="Q270" s="203"/>
      <c r="R270" s="203"/>
      <c r="S270" s="203"/>
      <c r="T270" s="204"/>
      <c r="AT270" s="199" t="s">
        <v>177</v>
      </c>
      <c r="AU270" s="199" t="s">
        <v>173</v>
      </c>
      <c r="AV270" s="16" t="s">
        <v>76</v>
      </c>
      <c r="AW270" s="16" t="s">
        <v>31</v>
      </c>
      <c r="AX270" s="16" t="s">
        <v>69</v>
      </c>
      <c r="AY270" s="199" t="s">
        <v>163</v>
      </c>
    </row>
    <row r="271" spans="2:51" s="13" customFormat="1" ht="11.25">
      <c r="B271" s="163"/>
      <c r="D271" s="164" t="s">
        <v>177</v>
      </c>
      <c r="E271" s="165" t="s">
        <v>3</v>
      </c>
      <c r="F271" s="166" t="s">
        <v>371</v>
      </c>
      <c r="H271" s="167">
        <v>7.152</v>
      </c>
      <c r="I271" s="168"/>
      <c r="L271" s="163"/>
      <c r="M271" s="169"/>
      <c r="N271" s="170"/>
      <c r="O271" s="170"/>
      <c r="P271" s="170"/>
      <c r="Q271" s="170"/>
      <c r="R271" s="170"/>
      <c r="S271" s="170"/>
      <c r="T271" s="171"/>
      <c r="AT271" s="165" t="s">
        <v>177</v>
      </c>
      <c r="AU271" s="165" t="s">
        <v>173</v>
      </c>
      <c r="AV271" s="13" t="s">
        <v>78</v>
      </c>
      <c r="AW271" s="13" t="s">
        <v>31</v>
      </c>
      <c r="AX271" s="13" t="s">
        <v>69</v>
      </c>
      <c r="AY271" s="165" t="s">
        <v>163</v>
      </c>
    </row>
    <row r="272" spans="2:51" s="14" customFormat="1" ht="11.25">
      <c r="B272" s="172"/>
      <c r="D272" s="164" t="s">
        <v>177</v>
      </c>
      <c r="E272" s="173" t="s">
        <v>3</v>
      </c>
      <c r="F272" s="174" t="s">
        <v>179</v>
      </c>
      <c r="H272" s="175">
        <v>7.152</v>
      </c>
      <c r="I272" s="176"/>
      <c r="L272" s="172"/>
      <c r="M272" s="177"/>
      <c r="N272" s="178"/>
      <c r="O272" s="178"/>
      <c r="P272" s="178"/>
      <c r="Q272" s="178"/>
      <c r="R272" s="178"/>
      <c r="S272" s="178"/>
      <c r="T272" s="179"/>
      <c r="AT272" s="173" t="s">
        <v>177</v>
      </c>
      <c r="AU272" s="173" t="s">
        <v>173</v>
      </c>
      <c r="AV272" s="14" t="s">
        <v>173</v>
      </c>
      <c r="AW272" s="14" t="s">
        <v>31</v>
      </c>
      <c r="AX272" s="14" t="s">
        <v>69</v>
      </c>
      <c r="AY272" s="173" t="s">
        <v>163</v>
      </c>
    </row>
    <row r="273" spans="2:51" s="15" customFormat="1" ht="11.25">
      <c r="B273" s="180"/>
      <c r="D273" s="164" t="s">
        <v>177</v>
      </c>
      <c r="E273" s="181" t="s">
        <v>3</v>
      </c>
      <c r="F273" s="182" t="s">
        <v>210</v>
      </c>
      <c r="H273" s="183">
        <v>7.152</v>
      </c>
      <c r="I273" s="184"/>
      <c r="L273" s="180"/>
      <c r="M273" s="185"/>
      <c r="N273" s="186"/>
      <c r="O273" s="186"/>
      <c r="P273" s="186"/>
      <c r="Q273" s="186"/>
      <c r="R273" s="186"/>
      <c r="S273" s="186"/>
      <c r="T273" s="187"/>
      <c r="AT273" s="181" t="s">
        <v>177</v>
      </c>
      <c r="AU273" s="181" t="s">
        <v>173</v>
      </c>
      <c r="AV273" s="15" t="s">
        <v>172</v>
      </c>
      <c r="AW273" s="15" t="s">
        <v>31</v>
      </c>
      <c r="AX273" s="15" t="s">
        <v>76</v>
      </c>
      <c r="AY273" s="181" t="s">
        <v>163</v>
      </c>
    </row>
    <row r="274" spans="1:65" s="2" customFormat="1" ht="21.75" customHeight="1">
      <c r="A274" s="34"/>
      <c r="B274" s="144"/>
      <c r="C274" s="145" t="s">
        <v>372</v>
      </c>
      <c r="D274" s="145" t="s">
        <v>167</v>
      </c>
      <c r="E274" s="146" t="s">
        <v>373</v>
      </c>
      <c r="F274" s="147" t="s">
        <v>374</v>
      </c>
      <c r="G274" s="148" t="s">
        <v>236</v>
      </c>
      <c r="H274" s="149">
        <v>9.952</v>
      </c>
      <c r="I274" s="150"/>
      <c r="J274" s="151">
        <f>ROUND(I274*H274,2)</f>
        <v>0</v>
      </c>
      <c r="K274" s="147" t="s">
        <v>171</v>
      </c>
      <c r="L274" s="35"/>
      <c r="M274" s="152" t="s">
        <v>3</v>
      </c>
      <c r="N274" s="153" t="s">
        <v>42</v>
      </c>
      <c r="O274" s="56"/>
      <c r="P274" s="154">
        <f>O274*H274</f>
        <v>0</v>
      </c>
      <c r="Q274" s="154">
        <v>0.02048</v>
      </c>
      <c r="R274" s="154">
        <f>Q274*H274</f>
        <v>0.20381696000000002</v>
      </c>
      <c r="S274" s="154">
        <v>0</v>
      </c>
      <c r="T274" s="155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56" t="s">
        <v>172</v>
      </c>
      <c r="AT274" s="156" t="s">
        <v>167</v>
      </c>
      <c r="AU274" s="156" t="s">
        <v>173</v>
      </c>
      <c r="AY274" s="19" t="s">
        <v>163</v>
      </c>
      <c r="BE274" s="157">
        <f>IF(N274="základní",J274,0)</f>
        <v>0</v>
      </c>
      <c r="BF274" s="157">
        <f>IF(N274="snížená",J274,0)</f>
        <v>0</v>
      </c>
      <c r="BG274" s="157">
        <f>IF(N274="zákl. přenesená",J274,0)</f>
        <v>0</v>
      </c>
      <c r="BH274" s="157">
        <f>IF(N274="sníž. přenesená",J274,0)</f>
        <v>0</v>
      </c>
      <c r="BI274" s="157">
        <f>IF(N274="nulová",J274,0)</f>
        <v>0</v>
      </c>
      <c r="BJ274" s="19" t="s">
        <v>172</v>
      </c>
      <c r="BK274" s="157">
        <f>ROUND(I274*H274,2)</f>
        <v>0</v>
      </c>
      <c r="BL274" s="19" t="s">
        <v>172</v>
      </c>
      <c r="BM274" s="156" t="s">
        <v>375</v>
      </c>
    </row>
    <row r="275" spans="1:47" s="2" customFormat="1" ht="11.25">
      <c r="A275" s="34"/>
      <c r="B275" s="35"/>
      <c r="C275" s="34"/>
      <c r="D275" s="158" t="s">
        <v>175</v>
      </c>
      <c r="E275" s="34"/>
      <c r="F275" s="159" t="s">
        <v>376</v>
      </c>
      <c r="G275" s="34"/>
      <c r="H275" s="34"/>
      <c r="I275" s="160"/>
      <c r="J275" s="34"/>
      <c r="K275" s="34"/>
      <c r="L275" s="35"/>
      <c r="M275" s="161"/>
      <c r="N275" s="162"/>
      <c r="O275" s="56"/>
      <c r="P275" s="56"/>
      <c r="Q275" s="56"/>
      <c r="R275" s="56"/>
      <c r="S275" s="56"/>
      <c r="T275" s="57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9" t="s">
        <v>175</v>
      </c>
      <c r="AU275" s="19" t="s">
        <v>173</v>
      </c>
    </row>
    <row r="276" spans="2:51" s="16" customFormat="1" ht="11.25">
      <c r="B276" s="198"/>
      <c r="D276" s="164" t="s">
        <v>177</v>
      </c>
      <c r="E276" s="199" t="s">
        <v>3</v>
      </c>
      <c r="F276" s="200" t="s">
        <v>377</v>
      </c>
      <c r="H276" s="199" t="s">
        <v>3</v>
      </c>
      <c r="I276" s="201"/>
      <c r="L276" s="198"/>
      <c r="M276" s="202"/>
      <c r="N276" s="203"/>
      <c r="O276" s="203"/>
      <c r="P276" s="203"/>
      <c r="Q276" s="203"/>
      <c r="R276" s="203"/>
      <c r="S276" s="203"/>
      <c r="T276" s="204"/>
      <c r="AT276" s="199" t="s">
        <v>177</v>
      </c>
      <c r="AU276" s="199" t="s">
        <v>173</v>
      </c>
      <c r="AV276" s="16" t="s">
        <v>76</v>
      </c>
      <c r="AW276" s="16" t="s">
        <v>31</v>
      </c>
      <c r="AX276" s="16" t="s">
        <v>69</v>
      </c>
      <c r="AY276" s="199" t="s">
        <v>163</v>
      </c>
    </row>
    <row r="277" spans="2:51" s="13" customFormat="1" ht="11.25">
      <c r="B277" s="163"/>
      <c r="D277" s="164" t="s">
        <v>177</v>
      </c>
      <c r="E277" s="165" t="s">
        <v>3</v>
      </c>
      <c r="F277" s="166" t="s">
        <v>378</v>
      </c>
      <c r="H277" s="167">
        <v>9.952</v>
      </c>
      <c r="I277" s="168"/>
      <c r="L277" s="163"/>
      <c r="M277" s="169"/>
      <c r="N277" s="170"/>
      <c r="O277" s="170"/>
      <c r="P277" s="170"/>
      <c r="Q277" s="170"/>
      <c r="R277" s="170"/>
      <c r="S277" s="170"/>
      <c r="T277" s="171"/>
      <c r="AT277" s="165" t="s">
        <v>177</v>
      </c>
      <c r="AU277" s="165" t="s">
        <v>173</v>
      </c>
      <c r="AV277" s="13" t="s">
        <v>78</v>
      </c>
      <c r="AW277" s="13" t="s">
        <v>31</v>
      </c>
      <c r="AX277" s="13" t="s">
        <v>69</v>
      </c>
      <c r="AY277" s="165" t="s">
        <v>163</v>
      </c>
    </row>
    <row r="278" spans="2:51" s="14" customFormat="1" ht="11.25">
      <c r="B278" s="172"/>
      <c r="D278" s="164" t="s">
        <v>177</v>
      </c>
      <c r="E278" s="173" t="s">
        <v>3</v>
      </c>
      <c r="F278" s="174" t="s">
        <v>179</v>
      </c>
      <c r="H278" s="175">
        <v>9.952</v>
      </c>
      <c r="I278" s="176"/>
      <c r="L278" s="172"/>
      <c r="M278" s="177"/>
      <c r="N278" s="178"/>
      <c r="O278" s="178"/>
      <c r="P278" s="178"/>
      <c r="Q278" s="178"/>
      <c r="R278" s="178"/>
      <c r="S278" s="178"/>
      <c r="T278" s="179"/>
      <c r="AT278" s="173" t="s">
        <v>177</v>
      </c>
      <c r="AU278" s="173" t="s">
        <v>173</v>
      </c>
      <c r="AV278" s="14" t="s">
        <v>173</v>
      </c>
      <c r="AW278" s="14" t="s">
        <v>31</v>
      </c>
      <c r="AX278" s="14" t="s">
        <v>76</v>
      </c>
      <c r="AY278" s="173" t="s">
        <v>163</v>
      </c>
    </row>
    <row r="279" spans="1:65" s="2" customFormat="1" ht="21.75" customHeight="1">
      <c r="A279" s="34"/>
      <c r="B279" s="144"/>
      <c r="C279" s="145" t="s">
        <v>254</v>
      </c>
      <c r="D279" s="145" t="s">
        <v>167</v>
      </c>
      <c r="E279" s="146" t="s">
        <v>379</v>
      </c>
      <c r="F279" s="147" t="s">
        <v>380</v>
      </c>
      <c r="G279" s="148" t="s">
        <v>236</v>
      </c>
      <c r="H279" s="149">
        <v>51.4</v>
      </c>
      <c r="I279" s="150"/>
      <c r="J279" s="151">
        <f>ROUND(I279*H279,2)</f>
        <v>0</v>
      </c>
      <c r="K279" s="147" t="s">
        <v>171</v>
      </c>
      <c r="L279" s="35"/>
      <c r="M279" s="152" t="s">
        <v>3</v>
      </c>
      <c r="N279" s="153" t="s">
        <v>42</v>
      </c>
      <c r="O279" s="56"/>
      <c r="P279" s="154">
        <f>O279*H279</f>
        <v>0</v>
      </c>
      <c r="Q279" s="154">
        <v>0.00735</v>
      </c>
      <c r="R279" s="154">
        <f>Q279*H279</f>
        <v>0.37778999999999996</v>
      </c>
      <c r="S279" s="154">
        <v>0</v>
      </c>
      <c r="T279" s="155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56" t="s">
        <v>172</v>
      </c>
      <c r="AT279" s="156" t="s">
        <v>167</v>
      </c>
      <c r="AU279" s="156" t="s">
        <v>173</v>
      </c>
      <c r="AY279" s="19" t="s">
        <v>163</v>
      </c>
      <c r="BE279" s="157">
        <f>IF(N279="základní",J279,0)</f>
        <v>0</v>
      </c>
      <c r="BF279" s="157">
        <f>IF(N279="snížená",J279,0)</f>
        <v>0</v>
      </c>
      <c r="BG279" s="157">
        <f>IF(N279="zákl. přenesená",J279,0)</f>
        <v>0</v>
      </c>
      <c r="BH279" s="157">
        <f>IF(N279="sníž. přenesená",J279,0)</f>
        <v>0</v>
      </c>
      <c r="BI279" s="157">
        <f>IF(N279="nulová",J279,0)</f>
        <v>0</v>
      </c>
      <c r="BJ279" s="19" t="s">
        <v>172</v>
      </c>
      <c r="BK279" s="157">
        <f>ROUND(I279*H279,2)</f>
        <v>0</v>
      </c>
      <c r="BL279" s="19" t="s">
        <v>172</v>
      </c>
      <c r="BM279" s="156" t="s">
        <v>381</v>
      </c>
    </row>
    <row r="280" spans="1:47" s="2" customFormat="1" ht="11.25">
      <c r="A280" s="34"/>
      <c r="B280" s="35"/>
      <c r="C280" s="34"/>
      <c r="D280" s="158" t="s">
        <v>175</v>
      </c>
      <c r="E280" s="34"/>
      <c r="F280" s="159" t="s">
        <v>382</v>
      </c>
      <c r="G280" s="34"/>
      <c r="H280" s="34"/>
      <c r="I280" s="160"/>
      <c r="J280" s="34"/>
      <c r="K280" s="34"/>
      <c r="L280" s="35"/>
      <c r="M280" s="161"/>
      <c r="N280" s="162"/>
      <c r="O280" s="56"/>
      <c r="P280" s="56"/>
      <c r="Q280" s="56"/>
      <c r="R280" s="56"/>
      <c r="S280" s="56"/>
      <c r="T280" s="57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T280" s="19" t="s">
        <v>175</v>
      </c>
      <c r="AU280" s="19" t="s">
        <v>173</v>
      </c>
    </row>
    <row r="281" spans="2:51" s="16" customFormat="1" ht="11.25">
      <c r="B281" s="198"/>
      <c r="D281" s="164" t="s">
        <v>177</v>
      </c>
      <c r="E281" s="199" t="s">
        <v>3</v>
      </c>
      <c r="F281" s="200" t="s">
        <v>383</v>
      </c>
      <c r="H281" s="199" t="s">
        <v>3</v>
      </c>
      <c r="I281" s="201"/>
      <c r="L281" s="198"/>
      <c r="M281" s="202"/>
      <c r="N281" s="203"/>
      <c r="O281" s="203"/>
      <c r="P281" s="203"/>
      <c r="Q281" s="203"/>
      <c r="R281" s="203"/>
      <c r="S281" s="203"/>
      <c r="T281" s="204"/>
      <c r="AT281" s="199" t="s">
        <v>177</v>
      </c>
      <c r="AU281" s="199" t="s">
        <v>173</v>
      </c>
      <c r="AV281" s="16" t="s">
        <v>76</v>
      </c>
      <c r="AW281" s="16" t="s">
        <v>31</v>
      </c>
      <c r="AX281" s="16" t="s">
        <v>69</v>
      </c>
      <c r="AY281" s="199" t="s">
        <v>163</v>
      </c>
    </row>
    <row r="282" spans="2:51" s="13" customFormat="1" ht="11.25">
      <c r="B282" s="163"/>
      <c r="D282" s="164" t="s">
        <v>177</v>
      </c>
      <c r="E282" s="165" t="s">
        <v>3</v>
      </c>
      <c r="F282" s="166" t="s">
        <v>384</v>
      </c>
      <c r="H282" s="167">
        <v>22.75</v>
      </c>
      <c r="I282" s="168"/>
      <c r="L282" s="163"/>
      <c r="M282" s="169"/>
      <c r="N282" s="170"/>
      <c r="O282" s="170"/>
      <c r="P282" s="170"/>
      <c r="Q282" s="170"/>
      <c r="R282" s="170"/>
      <c r="S282" s="170"/>
      <c r="T282" s="171"/>
      <c r="AT282" s="165" t="s">
        <v>177</v>
      </c>
      <c r="AU282" s="165" t="s">
        <v>173</v>
      </c>
      <c r="AV282" s="13" t="s">
        <v>78</v>
      </c>
      <c r="AW282" s="13" t="s">
        <v>31</v>
      </c>
      <c r="AX282" s="13" t="s">
        <v>69</v>
      </c>
      <c r="AY282" s="165" t="s">
        <v>163</v>
      </c>
    </row>
    <row r="283" spans="2:51" s="14" customFormat="1" ht="11.25">
      <c r="B283" s="172"/>
      <c r="D283" s="164" t="s">
        <v>177</v>
      </c>
      <c r="E283" s="173" t="s">
        <v>3</v>
      </c>
      <c r="F283" s="174" t="s">
        <v>179</v>
      </c>
      <c r="H283" s="175">
        <v>22.75</v>
      </c>
      <c r="I283" s="176"/>
      <c r="L283" s="172"/>
      <c r="M283" s="177"/>
      <c r="N283" s="178"/>
      <c r="O283" s="178"/>
      <c r="P283" s="178"/>
      <c r="Q283" s="178"/>
      <c r="R283" s="178"/>
      <c r="S283" s="178"/>
      <c r="T283" s="179"/>
      <c r="AT283" s="173" t="s">
        <v>177</v>
      </c>
      <c r="AU283" s="173" t="s">
        <v>173</v>
      </c>
      <c r="AV283" s="14" t="s">
        <v>173</v>
      </c>
      <c r="AW283" s="14" t="s">
        <v>31</v>
      </c>
      <c r="AX283" s="14" t="s">
        <v>69</v>
      </c>
      <c r="AY283" s="173" t="s">
        <v>163</v>
      </c>
    </row>
    <row r="284" spans="2:51" s="13" customFormat="1" ht="11.25">
      <c r="B284" s="163"/>
      <c r="D284" s="164" t="s">
        <v>177</v>
      </c>
      <c r="E284" s="165" t="s">
        <v>3</v>
      </c>
      <c r="F284" s="166" t="s">
        <v>385</v>
      </c>
      <c r="H284" s="167">
        <v>24.15</v>
      </c>
      <c r="I284" s="168"/>
      <c r="L284" s="163"/>
      <c r="M284" s="169"/>
      <c r="N284" s="170"/>
      <c r="O284" s="170"/>
      <c r="P284" s="170"/>
      <c r="Q284" s="170"/>
      <c r="R284" s="170"/>
      <c r="S284" s="170"/>
      <c r="T284" s="171"/>
      <c r="AT284" s="165" t="s">
        <v>177</v>
      </c>
      <c r="AU284" s="165" t="s">
        <v>173</v>
      </c>
      <c r="AV284" s="13" t="s">
        <v>78</v>
      </c>
      <c r="AW284" s="13" t="s">
        <v>31</v>
      </c>
      <c r="AX284" s="13" t="s">
        <v>69</v>
      </c>
      <c r="AY284" s="165" t="s">
        <v>163</v>
      </c>
    </row>
    <row r="285" spans="2:51" s="14" customFormat="1" ht="11.25">
      <c r="B285" s="172"/>
      <c r="D285" s="164" t="s">
        <v>177</v>
      </c>
      <c r="E285" s="173" t="s">
        <v>3</v>
      </c>
      <c r="F285" s="174" t="s">
        <v>179</v>
      </c>
      <c r="H285" s="175">
        <v>24.15</v>
      </c>
      <c r="I285" s="176"/>
      <c r="L285" s="172"/>
      <c r="M285" s="177"/>
      <c r="N285" s="178"/>
      <c r="O285" s="178"/>
      <c r="P285" s="178"/>
      <c r="Q285" s="178"/>
      <c r="R285" s="178"/>
      <c r="S285" s="178"/>
      <c r="T285" s="179"/>
      <c r="AT285" s="173" t="s">
        <v>177</v>
      </c>
      <c r="AU285" s="173" t="s">
        <v>173</v>
      </c>
      <c r="AV285" s="14" t="s">
        <v>173</v>
      </c>
      <c r="AW285" s="14" t="s">
        <v>31</v>
      </c>
      <c r="AX285" s="14" t="s">
        <v>69</v>
      </c>
      <c r="AY285" s="173" t="s">
        <v>163</v>
      </c>
    </row>
    <row r="286" spans="2:51" s="16" customFormat="1" ht="11.25">
      <c r="B286" s="198"/>
      <c r="D286" s="164" t="s">
        <v>177</v>
      </c>
      <c r="E286" s="199" t="s">
        <v>3</v>
      </c>
      <c r="F286" s="200" t="s">
        <v>386</v>
      </c>
      <c r="H286" s="199" t="s">
        <v>3</v>
      </c>
      <c r="I286" s="201"/>
      <c r="L286" s="198"/>
      <c r="M286" s="202"/>
      <c r="N286" s="203"/>
      <c r="O286" s="203"/>
      <c r="P286" s="203"/>
      <c r="Q286" s="203"/>
      <c r="R286" s="203"/>
      <c r="S286" s="203"/>
      <c r="T286" s="204"/>
      <c r="AT286" s="199" t="s">
        <v>177</v>
      </c>
      <c r="AU286" s="199" t="s">
        <v>173</v>
      </c>
      <c r="AV286" s="16" t="s">
        <v>76</v>
      </c>
      <c r="AW286" s="16" t="s">
        <v>31</v>
      </c>
      <c r="AX286" s="16" t="s">
        <v>69</v>
      </c>
      <c r="AY286" s="199" t="s">
        <v>163</v>
      </c>
    </row>
    <row r="287" spans="2:51" s="13" customFormat="1" ht="11.25">
      <c r="B287" s="163"/>
      <c r="D287" s="164" t="s">
        <v>177</v>
      </c>
      <c r="E287" s="165" t="s">
        <v>3</v>
      </c>
      <c r="F287" s="166" t="s">
        <v>387</v>
      </c>
      <c r="H287" s="167">
        <v>4.5</v>
      </c>
      <c r="I287" s="168"/>
      <c r="L287" s="163"/>
      <c r="M287" s="169"/>
      <c r="N287" s="170"/>
      <c r="O287" s="170"/>
      <c r="P287" s="170"/>
      <c r="Q287" s="170"/>
      <c r="R287" s="170"/>
      <c r="S287" s="170"/>
      <c r="T287" s="171"/>
      <c r="AT287" s="165" t="s">
        <v>177</v>
      </c>
      <c r="AU287" s="165" t="s">
        <v>173</v>
      </c>
      <c r="AV287" s="13" t="s">
        <v>78</v>
      </c>
      <c r="AW287" s="13" t="s">
        <v>31</v>
      </c>
      <c r="AX287" s="13" t="s">
        <v>69</v>
      </c>
      <c r="AY287" s="165" t="s">
        <v>163</v>
      </c>
    </row>
    <row r="288" spans="2:51" s="14" customFormat="1" ht="11.25">
      <c r="B288" s="172"/>
      <c r="D288" s="164" t="s">
        <v>177</v>
      </c>
      <c r="E288" s="173" t="s">
        <v>3</v>
      </c>
      <c r="F288" s="174" t="s">
        <v>179</v>
      </c>
      <c r="H288" s="175">
        <v>4.5</v>
      </c>
      <c r="I288" s="176"/>
      <c r="L288" s="172"/>
      <c r="M288" s="177"/>
      <c r="N288" s="178"/>
      <c r="O288" s="178"/>
      <c r="P288" s="178"/>
      <c r="Q288" s="178"/>
      <c r="R288" s="178"/>
      <c r="S288" s="178"/>
      <c r="T288" s="179"/>
      <c r="AT288" s="173" t="s">
        <v>177</v>
      </c>
      <c r="AU288" s="173" t="s">
        <v>173</v>
      </c>
      <c r="AV288" s="14" t="s">
        <v>173</v>
      </c>
      <c r="AW288" s="14" t="s">
        <v>31</v>
      </c>
      <c r="AX288" s="14" t="s">
        <v>69</v>
      </c>
      <c r="AY288" s="173" t="s">
        <v>163</v>
      </c>
    </row>
    <row r="289" spans="2:51" s="15" customFormat="1" ht="11.25">
      <c r="B289" s="180"/>
      <c r="D289" s="164" t="s">
        <v>177</v>
      </c>
      <c r="E289" s="181" t="s">
        <v>3</v>
      </c>
      <c r="F289" s="182" t="s">
        <v>210</v>
      </c>
      <c r="H289" s="183">
        <v>51.4</v>
      </c>
      <c r="I289" s="184"/>
      <c r="L289" s="180"/>
      <c r="M289" s="185"/>
      <c r="N289" s="186"/>
      <c r="O289" s="186"/>
      <c r="P289" s="186"/>
      <c r="Q289" s="186"/>
      <c r="R289" s="186"/>
      <c r="S289" s="186"/>
      <c r="T289" s="187"/>
      <c r="AT289" s="181" t="s">
        <v>177</v>
      </c>
      <c r="AU289" s="181" t="s">
        <v>173</v>
      </c>
      <c r="AV289" s="15" t="s">
        <v>172</v>
      </c>
      <c r="AW289" s="15" t="s">
        <v>31</v>
      </c>
      <c r="AX289" s="15" t="s">
        <v>76</v>
      </c>
      <c r="AY289" s="181" t="s">
        <v>163</v>
      </c>
    </row>
    <row r="290" spans="1:65" s="2" customFormat="1" ht="24.2" customHeight="1">
      <c r="A290" s="34"/>
      <c r="B290" s="144"/>
      <c r="C290" s="145" t="s">
        <v>388</v>
      </c>
      <c r="D290" s="145" t="s">
        <v>167</v>
      </c>
      <c r="E290" s="146" t="s">
        <v>389</v>
      </c>
      <c r="F290" s="147" t="s">
        <v>390</v>
      </c>
      <c r="G290" s="148" t="s">
        <v>236</v>
      </c>
      <c r="H290" s="149">
        <v>51.4</v>
      </c>
      <c r="I290" s="150"/>
      <c r="J290" s="151">
        <f>ROUND(I290*H290,2)</f>
        <v>0</v>
      </c>
      <c r="K290" s="147" t="s">
        <v>171</v>
      </c>
      <c r="L290" s="35"/>
      <c r="M290" s="152" t="s">
        <v>3</v>
      </c>
      <c r="N290" s="153" t="s">
        <v>42</v>
      </c>
      <c r="O290" s="56"/>
      <c r="P290" s="154">
        <f>O290*H290</f>
        <v>0</v>
      </c>
      <c r="Q290" s="154">
        <v>0.004384</v>
      </c>
      <c r="R290" s="154">
        <f>Q290*H290</f>
        <v>0.2253376</v>
      </c>
      <c r="S290" s="154">
        <v>0</v>
      </c>
      <c r="T290" s="155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56" t="s">
        <v>172</v>
      </c>
      <c r="AT290" s="156" t="s">
        <v>167</v>
      </c>
      <c r="AU290" s="156" t="s">
        <v>173</v>
      </c>
      <c r="AY290" s="19" t="s">
        <v>163</v>
      </c>
      <c r="BE290" s="157">
        <f>IF(N290="základní",J290,0)</f>
        <v>0</v>
      </c>
      <c r="BF290" s="157">
        <f>IF(N290="snížená",J290,0)</f>
        <v>0</v>
      </c>
      <c r="BG290" s="157">
        <f>IF(N290="zákl. přenesená",J290,0)</f>
        <v>0</v>
      </c>
      <c r="BH290" s="157">
        <f>IF(N290="sníž. přenesená",J290,0)</f>
        <v>0</v>
      </c>
      <c r="BI290" s="157">
        <f>IF(N290="nulová",J290,0)</f>
        <v>0</v>
      </c>
      <c r="BJ290" s="19" t="s">
        <v>172</v>
      </c>
      <c r="BK290" s="157">
        <f>ROUND(I290*H290,2)</f>
        <v>0</v>
      </c>
      <c r="BL290" s="19" t="s">
        <v>172</v>
      </c>
      <c r="BM290" s="156" t="s">
        <v>391</v>
      </c>
    </row>
    <row r="291" spans="1:47" s="2" customFormat="1" ht="11.25">
      <c r="A291" s="34"/>
      <c r="B291" s="35"/>
      <c r="C291" s="34"/>
      <c r="D291" s="158" t="s">
        <v>175</v>
      </c>
      <c r="E291" s="34"/>
      <c r="F291" s="159" t="s">
        <v>392</v>
      </c>
      <c r="G291" s="34"/>
      <c r="H291" s="34"/>
      <c r="I291" s="160"/>
      <c r="J291" s="34"/>
      <c r="K291" s="34"/>
      <c r="L291" s="35"/>
      <c r="M291" s="161"/>
      <c r="N291" s="162"/>
      <c r="O291" s="56"/>
      <c r="P291" s="56"/>
      <c r="Q291" s="56"/>
      <c r="R291" s="56"/>
      <c r="S291" s="56"/>
      <c r="T291" s="57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T291" s="19" t="s">
        <v>175</v>
      </c>
      <c r="AU291" s="19" t="s">
        <v>173</v>
      </c>
    </row>
    <row r="292" spans="2:51" s="16" customFormat="1" ht="11.25">
      <c r="B292" s="198"/>
      <c r="D292" s="164" t="s">
        <v>177</v>
      </c>
      <c r="E292" s="199" t="s">
        <v>3</v>
      </c>
      <c r="F292" s="200" t="s">
        <v>383</v>
      </c>
      <c r="H292" s="199" t="s">
        <v>3</v>
      </c>
      <c r="I292" s="201"/>
      <c r="L292" s="198"/>
      <c r="M292" s="202"/>
      <c r="N292" s="203"/>
      <c r="O292" s="203"/>
      <c r="P292" s="203"/>
      <c r="Q292" s="203"/>
      <c r="R292" s="203"/>
      <c r="S292" s="203"/>
      <c r="T292" s="204"/>
      <c r="AT292" s="199" t="s">
        <v>177</v>
      </c>
      <c r="AU292" s="199" t="s">
        <v>173</v>
      </c>
      <c r="AV292" s="16" t="s">
        <v>76</v>
      </c>
      <c r="AW292" s="16" t="s">
        <v>31</v>
      </c>
      <c r="AX292" s="16" t="s">
        <v>69</v>
      </c>
      <c r="AY292" s="199" t="s">
        <v>163</v>
      </c>
    </row>
    <row r="293" spans="2:51" s="13" customFormat="1" ht="11.25">
      <c r="B293" s="163"/>
      <c r="D293" s="164" t="s">
        <v>177</v>
      </c>
      <c r="E293" s="165" t="s">
        <v>3</v>
      </c>
      <c r="F293" s="166" t="s">
        <v>384</v>
      </c>
      <c r="H293" s="167">
        <v>22.75</v>
      </c>
      <c r="I293" s="168"/>
      <c r="L293" s="163"/>
      <c r="M293" s="169"/>
      <c r="N293" s="170"/>
      <c r="O293" s="170"/>
      <c r="P293" s="170"/>
      <c r="Q293" s="170"/>
      <c r="R293" s="170"/>
      <c r="S293" s="170"/>
      <c r="T293" s="171"/>
      <c r="AT293" s="165" t="s">
        <v>177</v>
      </c>
      <c r="AU293" s="165" t="s">
        <v>173</v>
      </c>
      <c r="AV293" s="13" t="s">
        <v>78</v>
      </c>
      <c r="AW293" s="13" t="s">
        <v>31</v>
      </c>
      <c r="AX293" s="13" t="s">
        <v>69</v>
      </c>
      <c r="AY293" s="165" t="s">
        <v>163</v>
      </c>
    </row>
    <row r="294" spans="2:51" s="14" customFormat="1" ht="11.25">
      <c r="B294" s="172"/>
      <c r="D294" s="164" t="s">
        <v>177</v>
      </c>
      <c r="E294" s="173" t="s">
        <v>3</v>
      </c>
      <c r="F294" s="174" t="s">
        <v>179</v>
      </c>
      <c r="H294" s="175">
        <v>22.75</v>
      </c>
      <c r="I294" s="176"/>
      <c r="L294" s="172"/>
      <c r="M294" s="177"/>
      <c r="N294" s="178"/>
      <c r="O294" s="178"/>
      <c r="P294" s="178"/>
      <c r="Q294" s="178"/>
      <c r="R294" s="178"/>
      <c r="S294" s="178"/>
      <c r="T294" s="179"/>
      <c r="AT294" s="173" t="s">
        <v>177</v>
      </c>
      <c r="AU294" s="173" t="s">
        <v>173</v>
      </c>
      <c r="AV294" s="14" t="s">
        <v>173</v>
      </c>
      <c r="AW294" s="14" t="s">
        <v>31</v>
      </c>
      <c r="AX294" s="14" t="s">
        <v>69</v>
      </c>
      <c r="AY294" s="173" t="s">
        <v>163</v>
      </c>
    </row>
    <row r="295" spans="2:51" s="13" customFormat="1" ht="11.25">
      <c r="B295" s="163"/>
      <c r="D295" s="164" t="s">
        <v>177</v>
      </c>
      <c r="E295" s="165" t="s">
        <v>3</v>
      </c>
      <c r="F295" s="166" t="s">
        <v>385</v>
      </c>
      <c r="H295" s="167">
        <v>24.15</v>
      </c>
      <c r="I295" s="168"/>
      <c r="L295" s="163"/>
      <c r="M295" s="169"/>
      <c r="N295" s="170"/>
      <c r="O295" s="170"/>
      <c r="P295" s="170"/>
      <c r="Q295" s="170"/>
      <c r="R295" s="170"/>
      <c r="S295" s="170"/>
      <c r="T295" s="171"/>
      <c r="AT295" s="165" t="s">
        <v>177</v>
      </c>
      <c r="AU295" s="165" t="s">
        <v>173</v>
      </c>
      <c r="AV295" s="13" t="s">
        <v>78</v>
      </c>
      <c r="AW295" s="13" t="s">
        <v>31</v>
      </c>
      <c r="AX295" s="13" t="s">
        <v>69</v>
      </c>
      <c r="AY295" s="165" t="s">
        <v>163</v>
      </c>
    </row>
    <row r="296" spans="2:51" s="14" customFormat="1" ht="11.25">
      <c r="B296" s="172"/>
      <c r="D296" s="164" t="s">
        <v>177</v>
      </c>
      <c r="E296" s="173" t="s">
        <v>3</v>
      </c>
      <c r="F296" s="174" t="s">
        <v>179</v>
      </c>
      <c r="H296" s="175">
        <v>24.15</v>
      </c>
      <c r="I296" s="176"/>
      <c r="L296" s="172"/>
      <c r="M296" s="177"/>
      <c r="N296" s="178"/>
      <c r="O296" s="178"/>
      <c r="P296" s="178"/>
      <c r="Q296" s="178"/>
      <c r="R296" s="178"/>
      <c r="S296" s="178"/>
      <c r="T296" s="179"/>
      <c r="AT296" s="173" t="s">
        <v>177</v>
      </c>
      <c r="AU296" s="173" t="s">
        <v>173</v>
      </c>
      <c r="AV296" s="14" t="s">
        <v>173</v>
      </c>
      <c r="AW296" s="14" t="s">
        <v>31</v>
      </c>
      <c r="AX296" s="14" t="s">
        <v>69</v>
      </c>
      <c r="AY296" s="173" t="s">
        <v>163</v>
      </c>
    </row>
    <row r="297" spans="2:51" s="16" customFormat="1" ht="11.25">
      <c r="B297" s="198"/>
      <c r="D297" s="164" t="s">
        <v>177</v>
      </c>
      <c r="E297" s="199" t="s">
        <v>3</v>
      </c>
      <c r="F297" s="200" t="s">
        <v>386</v>
      </c>
      <c r="H297" s="199" t="s">
        <v>3</v>
      </c>
      <c r="I297" s="201"/>
      <c r="L297" s="198"/>
      <c r="M297" s="202"/>
      <c r="N297" s="203"/>
      <c r="O297" s="203"/>
      <c r="P297" s="203"/>
      <c r="Q297" s="203"/>
      <c r="R297" s="203"/>
      <c r="S297" s="203"/>
      <c r="T297" s="204"/>
      <c r="AT297" s="199" t="s">
        <v>177</v>
      </c>
      <c r="AU297" s="199" t="s">
        <v>173</v>
      </c>
      <c r="AV297" s="16" t="s">
        <v>76</v>
      </c>
      <c r="AW297" s="16" t="s">
        <v>31</v>
      </c>
      <c r="AX297" s="16" t="s">
        <v>69</v>
      </c>
      <c r="AY297" s="199" t="s">
        <v>163</v>
      </c>
    </row>
    <row r="298" spans="2:51" s="13" customFormat="1" ht="11.25">
      <c r="B298" s="163"/>
      <c r="D298" s="164" t="s">
        <v>177</v>
      </c>
      <c r="E298" s="165" t="s">
        <v>3</v>
      </c>
      <c r="F298" s="166" t="s">
        <v>387</v>
      </c>
      <c r="H298" s="167">
        <v>4.5</v>
      </c>
      <c r="I298" s="168"/>
      <c r="L298" s="163"/>
      <c r="M298" s="169"/>
      <c r="N298" s="170"/>
      <c r="O298" s="170"/>
      <c r="P298" s="170"/>
      <c r="Q298" s="170"/>
      <c r="R298" s="170"/>
      <c r="S298" s="170"/>
      <c r="T298" s="171"/>
      <c r="AT298" s="165" t="s">
        <v>177</v>
      </c>
      <c r="AU298" s="165" t="s">
        <v>173</v>
      </c>
      <c r="AV298" s="13" t="s">
        <v>78</v>
      </c>
      <c r="AW298" s="13" t="s">
        <v>31</v>
      </c>
      <c r="AX298" s="13" t="s">
        <v>69</v>
      </c>
      <c r="AY298" s="165" t="s">
        <v>163</v>
      </c>
    </row>
    <row r="299" spans="2:51" s="14" customFormat="1" ht="11.25">
      <c r="B299" s="172"/>
      <c r="D299" s="164" t="s">
        <v>177</v>
      </c>
      <c r="E299" s="173" t="s">
        <v>3</v>
      </c>
      <c r="F299" s="174" t="s">
        <v>179</v>
      </c>
      <c r="H299" s="175">
        <v>4.5</v>
      </c>
      <c r="I299" s="176"/>
      <c r="L299" s="172"/>
      <c r="M299" s="177"/>
      <c r="N299" s="178"/>
      <c r="O299" s="178"/>
      <c r="P299" s="178"/>
      <c r="Q299" s="178"/>
      <c r="R299" s="178"/>
      <c r="S299" s="178"/>
      <c r="T299" s="179"/>
      <c r="AT299" s="173" t="s">
        <v>177</v>
      </c>
      <c r="AU299" s="173" t="s">
        <v>173</v>
      </c>
      <c r="AV299" s="14" t="s">
        <v>173</v>
      </c>
      <c r="AW299" s="14" t="s">
        <v>31</v>
      </c>
      <c r="AX299" s="14" t="s">
        <v>69</v>
      </c>
      <c r="AY299" s="173" t="s">
        <v>163</v>
      </c>
    </row>
    <row r="300" spans="2:51" s="15" customFormat="1" ht="11.25">
      <c r="B300" s="180"/>
      <c r="D300" s="164" t="s">
        <v>177</v>
      </c>
      <c r="E300" s="181" t="s">
        <v>3</v>
      </c>
      <c r="F300" s="182" t="s">
        <v>210</v>
      </c>
      <c r="H300" s="183">
        <v>51.4</v>
      </c>
      <c r="I300" s="184"/>
      <c r="L300" s="180"/>
      <c r="M300" s="185"/>
      <c r="N300" s="186"/>
      <c r="O300" s="186"/>
      <c r="P300" s="186"/>
      <c r="Q300" s="186"/>
      <c r="R300" s="186"/>
      <c r="S300" s="186"/>
      <c r="T300" s="187"/>
      <c r="AT300" s="181" t="s">
        <v>177</v>
      </c>
      <c r="AU300" s="181" t="s">
        <v>173</v>
      </c>
      <c r="AV300" s="15" t="s">
        <v>172</v>
      </c>
      <c r="AW300" s="15" t="s">
        <v>31</v>
      </c>
      <c r="AX300" s="15" t="s">
        <v>76</v>
      </c>
      <c r="AY300" s="181" t="s">
        <v>163</v>
      </c>
    </row>
    <row r="301" spans="1:65" s="2" customFormat="1" ht="24.2" customHeight="1">
      <c r="A301" s="34"/>
      <c r="B301" s="144"/>
      <c r="C301" s="145" t="s">
        <v>393</v>
      </c>
      <c r="D301" s="145" t="s">
        <v>167</v>
      </c>
      <c r="E301" s="146" t="s">
        <v>394</v>
      </c>
      <c r="F301" s="147" t="s">
        <v>395</v>
      </c>
      <c r="G301" s="148" t="s">
        <v>236</v>
      </c>
      <c r="H301" s="149">
        <v>49.76</v>
      </c>
      <c r="I301" s="150"/>
      <c r="J301" s="151">
        <f>ROUND(I301*H301,2)</f>
        <v>0</v>
      </c>
      <c r="K301" s="147" t="s">
        <v>171</v>
      </c>
      <c r="L301" s="35"/>
      <c r="M301" s="152" t="s">
        <v>3</v>
      </c>
      <c r="N301" s="153" t="s">
        <v>42</v>
      </c>
      <c r="O301" s="56"/>
      <c r="P301" s="154">
        <f>O301*H301</f>
        <v>0</v>
      </c>
      <c r="Q301" s="154">
        <v>0.0154</v>
      </c>
      <c r="R301" s="154">
        <f>Q301*H301</f>
        <v>0.766304</v>
      </c>
      <c r="S301" s="154">
        <v>0</v>
      </c>
      <c r="T301" s="155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56" t="s">
        <v>172</v>
      </c>
      <c r="AT301" s="156" t="s">
        <v>167</v>
      </c>
      <c r="AU301" s="156" t="s">
        <v>173</v>
      </c>
      <c r="AY301" s="19" t="s">
        <v>163</v>
      </c>
      <c r="BE301" s="157">
        <f>IF(N301="základní",J301,0)</f>
        <v>0</v>
      </c>
      <c r="BF301" s="157">
        <f>IF(N301="snížená",J301,0)</f>
        <v>0</v>
      </c>
      <c r="BG301" s="157">
        <f>IF(N301="zákl. přenesená",J301,0)</f>
        <v>0</v>
      </c>
      <c r="BH301" s="157">
        <f>IF(N301="sníž. přenesená",J301,0)</f>
        <v>0</v>
      </c>
      <c r="BI301" s="157">
        <f>IF(N301="nulová",J301,0)</f>
        <v>0</v>
      </c>
      <c r="BJ301" s="19" t="s">
        <v>172</v>
      </c>
      <c r="BK301" s="157">
        <f>ROUND(I301*H301,2)</f>
        <v>0</v>
      </c>
      <c r="BL301" s="19" t="s">
        <v>172</v>
      </c>
      <c r="BM301" s="156" t="s">
        <v>396</v>
      </c>
    </row>
    <row r="302" spans="1:47" s="2" customFormat="1" ht="11.25">
      <c r="A302" s="34"/>
      <c r="B302" s="35"/>
      <c r="C302" s="34"/>
      <c r="D302" s="158" t="s">
        <v>175</v>
      </c>
      <c r="E302" s="34"/>
      <c r="F302" s="159" t="s">
        <v>397</v>
      </c>
      <c r="G302" s="34"/>
      <c r="H302" s="34"/>
      <c r="I302" s="160"/>
      <c r="J302" s="34"/>
      <c r="K302" s="34"/>
      <c r="L302" s="35"/>
      <c r="M302" s="161"/>
      <c r="N302" s="162"/>
      <c r="O302" s="56"/>
      <c r="P302" s="56"/>
      <c r="Q302" s="56"/>
      <c r="R302" s="56"/>
      <c r="S302" s="56"/>
      <c r="T302" s="57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T302" s="19" t="s">
        <v>175</v>
      </c>
      <c r="AU302" s="19" t="s">
        <v>173</v>
      </c>
    </row>
    <row r="303" spans="2:51" s="16" customFormat="1" ht="11.25">
      <c r="B303" s="198"/>
      <c r="D303" s="164" t="s">
        <v>177</v>
      </c>
      <c r="E303" s="199" t="s">
        <v>3</v>
      </c>
      <c r="F303" s="200" t="s">
        <v>355</v>
      </c>
      <c r="H303" s="199" t="s">
        <v>3</v>
      </c>
      <c r="I303" s="201"/>
      <c r="L303" s="198"/>
      <c r="M303" s="202"/>
      <c r="N303" s="203"/>
      <c r="O303" s="203"/>
      <c r="P303" s="203"/>
      <c r="Q303" s="203"/>
      <c r="R303" s="203"/>
      <c r="S303" s="203"/>
      <c r="T303" s="204"/>
      <c r="AT303" s="199" t="s">
        <v>177</v>
      </c>
      <c r="AU303" s="199" t="s">
        <v>173</v>
      </c>
      <c r="AV303" s="16" t="s">
        <v>76</v>
      </c>
      <c r="AW303" s="16" t="s">
        <v>31</v>
      </c>
      <c r="AX303" s="16" t="s">
        <v>69</v>
      </c>
      <c r="AY303" s="199" t="s">
        <v>163</v>
      </c>
    </row>
    <row r="304" spans="2:51" s="13" customFormat="1" ht="11.25">
      <c r="B304" s="163"/>
      <c r="D304" s="164" t="s">
        <v>177</v>
      </c>
      <c r="E304" s="165" t="s">
        <v>3</v>
      </c>
      <c r="F304" s="166" t="s">
        <v>356</v>
      </c>
      <c r="H304" s="167">
        <v>49.76</v>
      </c>
      <c r="I304" s="168"/>
      <c r="L304" s="163"/>
      <c r="M304" s="169"/>
      <c r="N304" s="170"/>
      <c r="O304" s="170"/>
      <c r="P304" s="170"/>
      <c r="Q304" s="170"/>
      <c r="R304" s="170"/>
      <c r="S304" s="170"/>
      <c r="T304" s="171"/>
      <c r="AT304" s="165" t="s">
        <v>177</v>
      </c>
      <c r="AU304" s="165" t="s">
        <v>173</v>
      </c>
      <c r="AV304" s="13" t="s">
        <v>78</v>
      </c>
      <c r="AW304" s="13" t="s">
        <v>31</v>
      </c>
      <c r="AX304" s="13" t="s">
        <v>69</v>
      </c>
      <c r="AY304" s="165" t="s">
        <v>163</v>
      </c>
    </row>
    <row r="305" spans="2:51" s="14" customFormat="1" ht="11.25">
      <c r="B305" s="172"/>
      <c r="D305" s="164" t="s">
        <v>177</v>
      </c>
      <c r="E305" s="173" t="s">
        <v>3</v>
      </c>
      <c r="F305" s="174" t="s">
        <v>179</v>
      </c>
      <c r="H305" s="175">
        <v>49.76</v>
      </c>
      <c r="I305" s="176"/>
      <c r="L305" s="172"/>
      <c r="M305" s="177"/>
      <c r="N305" s="178"/>
      <c r="O305" s="178"/>
      <c r="P305" s="178"/>
      <c r="Q305" s="178"/>
      <c r="R305" s="178"/>
      <c r="S305" s="178"/>
      <c r="T305" s="179"/>
      <c r="AT305" s="173" t="s">
        <v>177</v>
      </c>
      <c r="AU305" s="173" t="s">
        <v>173</v>
      </c>
      <c r="AV305" s="14" t="s">
        <v>173</v>
      </c>
      <c r="AW305" s="14" t="s">
        <v>31</v>
      </c>
      <c r="AX305" s="14" t="s">
        <v>69</v>
      </c>
      <c r="AY305" s="173" t="s">
        <v>163</v>
      </c>
    </row>
    <row r="306" spans="2:51" s="15" customFormat="1" ht="11.25">
      <c r="B306" s="180"/>
      <c r="D306" s="164" t="s">
        <v>177</v>
      </c>
      <c r="E306" s="181" t="s">
        <v>3</v>
      </c>
      <c r="F306" s="182" t="s">
        <v>210</v>
      </c>
      <c r="H306" s="183">
        <v>49.76</v>
      </c>
      <c r="I306" s="184"/>
      <c r="L306" s="180"/>
      <c r="M306" s="185"/>
      <c r="N306" s="186"/>
      <c r="O306" s="186"/>
      <c r="P306" s="186"/>
      <c r="Q306" s="186"/>
      <c r="R306" s="186"/>
      <c r="S306" s="186"/>
      <c r="T306" s="187"/>
      <c r="AT306" s="181" t="s">
        <v>177</v>
      </c>
      <c r="AU306" s="181" t="s">
        <v>173</v>
      </c>
      <c r="AV306" s="15" t="s">
        <v>172</v>
      </c>
      <c r="AW306" s="15" t="s">
        <v>31</v>
      </c>
      <c r="AX306" s="15" t="s">
        <v>76</v>
      </c>
      <c r="AY306" s="181" t="s">
        <v>163</v>
      </c>
    </row>
    <row r="307" spans="1:65" s="2" customFormat="1" ht="24.2" customHeight="1">
      <c r="A307" s="34"/>
      <c r="B307" s="144"/>
      <c r="C307" s="145" t="s">
        <v>308</v>
      </c>
      <c r="D307" s="145" t="s">
        <v>167</v>
      </c>
      <c r="E307" s="146" t="s">
        <v>398</v>
      </c>
      <c r="F307" s="147" t="s">
        <v>399</v>
      </c>
      <c r="G307" s="148" t="s">
        <v>236</v>
      </c>
      <c r="H307" s="149">
        <v>51.4</v>
      </c>
      <c r="I307" s="150"/>
      <c r="J307" s="151">
        <f>ROUND(I307*H307,2)</f>
        <v>0</v>
      </c>
      <c r="K307" s="147" t="s">
        <v>171</v>
      </c>
      <c r="L307" s="35"/>
      <c r="M307" s="152" t="s">
        <v>3</v>
      </c>
      <c r="N307" s="153" t="s">
        <v>42</v>
      </c>
      <c r="O307" s="56"/>
      <c r="P307" s="154">
        <f>O307*H307</f>
        <v>0</v>
      </c>
      <c r="Q307" s="154">
        <v>0.01838</v>
      </c>
      <c r="R307" s="154">
        <f>Q307*H307</f>
        <v>0.944732</v>
      </c>
      <c r="S307" s="154">
        <v>0</v>
      </c>
      <c r="T307" s="155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56" t="s">
        <v>172</v>
      </c>
      <c r="AT307" s="156" t="s">
        <v>167</v>
      </c>
      <c r="AU307" s="156" t="s">
        <v>173</v>
      </c>
      <c r="AY307" s="19" t="s">
        <v>163</v>
      </c>
      <c r="BE307" s="157">
        <f>IF(N307="základní",J307,0)</f>
        <v>0</v>
      </c>
      <c r="BF307" s="157">
        <f>IF(N307="snížená",J307,0)</f>
        <v>0</v>
      </c>
      <c r="BG307" s="157">
        <f>IF(N307="zákl. přenesená",J307,0)</f>
        <v>0</v>
      </c>
      <c r="BH307" s="157">
        <f>IF(N307="sníž. přenesená",J307,0)</f>
        <v>0</v>
      </c>
      <c r="BI307" s="157">
        <f>IF(N307="nulová",J307,0)</f>
        <v>0</v>
      </c>
      <c r="BJ307" s="19" t="s">
        <v>172</v>
      </c>
      <c r="BK307" s="157">
        <f>ROUND(I307*H307,2)</f>
        <v>0</v>
      </c>
      <c r="BL307" s="19" t="s">
        <v>172</v>
      </c>
      <c r="BM307" s="156" t="s">
        <v>400</v>
      </c>
    </row>
    <row r="308" spans="1:47" s="2" customFormat="1" ht="11.25">
      <c r="A308" s="34"/>
      <c r="B308" s="35"/>
      <c r="C308" s="34"/>
      <c r="D308" s="158" t="s">
        <v>175</v>
      </c>
      <c r="E308" s="34"/>
      <c r="F308" s="159" t="s">
        <v>401</v>
      </c>
      <c r="G308" s="34"/>
      <c r="H308" s="34"/>
      <c r="I308" s="160"/>
      <c r="J308" s="34"/>
      <c r="K308" s="34"/>
      <c r="L308" s="35"/>
      <c r="M308" s="161"/>
      <c r="N308" s="162"/>
      <c r="O308" s="56"/>
      <c r="P308" s="56"/>
      <c r="Q308" s="56"/>
      <c r="R308" s="56"/>
      <c r="S308" s="56"/>
      <c r="T308" s="57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T308" s="19" t="s">
        <v>175</v>
      </c>
      <c r="AU308" s="19" t="s">
        <v>173</v>
      </c>
    </row>
    <row r="309" spans="2:51" s="16" customFormat="1" ht="11.25">
      <c r="B309" s="198"/>
      <c r="D309" s="164" t="s">
        <v>177</v>
      </c>
      <c r="E309" s="199" t="s">
        <v>3</v>
      </c>
      <c r="F309" s="200" t="s">
        <v>383</v>
      </c>
      <c r="H309" s="199" t="s">
        <v>3</v>
      </c>
      <c r="I309" s="201"/>
      <c r="L309" s="198"/>
      <c r="M309" s="202"/>
      <c r="N309" s="203"/>
      <c r="O309" s="203"/>
      <c r="P309" s="203"/>
      <c r="Q309" s="203"/>
      <c r="R309" s="203"/>
      <c r="S309" s="203"/>
      <c r="T309" s="204"/>
      <c r="AT309" s="199" t="s">
        <v>177</v>
      </c>
      <c r="AU309" s="199" t="s">
        <v>173</v>
      </c>
      <c r="AV309" s="16" t="s">
        <v>76</v>
      </c>
      <c r="AW309" s="16" t="s">
        <v>31</v>
      </c>
      <c r="AX309" s="16" t="s">
        <v>69</v>
      </c>
      <c r="AY309" s="199" t="s">
        <v>163</v>
      </c>
    </row>
    <row r="310" spans="2:51" s="13" customFormat="1" ht="11.25">
      <c r="B310" s="163"/>
      <c r="D310" s="164" t="s">
        <v>177</v>
      </c>
      <c r="E310" s="165" t="s">
        <v>3</v>
      </c>
      <c r="F310" s="166" t="s">
        <v>384</v>
      </c>
      <c r="H310" s="167">
        <v>22.75</v>
      </c>
      <c r="I310" s="168"/>
      <c r="L310" s="163"/>
      <c r="M310" s="169"/>
      <c r="N310" s="170"/>
      <c r="O310" s="170"/>
      <c r="P310" s="170"/>
      <c r="Q310" s="170"/>
      <c r="R310" s="170"/>
      <c r="S310" s="170"/>
      <c r="T310" s="171"/>
      <c r="AT310" s="165" t="s">
        <v>177</v>
      </c>
      <c r="AU310" s="165" t="s">
        <v>173</v>
      </c>
      <c r="AV310" s="13" t="s">
        <v>78</v>
      </c>
      <c r="AW310" s="13" t="s">
        <v>31</v>
      </c>
      <c r="AX310" s="13" t="s">
        <v>69</v>
      </c>
      <c r="AY310" s="165" t="s">
        <v>163</v>
      </c>
    </row>
    <row r="311" spans="2:51" s="14" customFormat="1" ht="11.25">
      <c r="B311" s="172"/>
      <c r="D311" s="164" t="s">
        <v>177</v>
      </c>
      <c r="E311" s="173" t="s">
        <v>3</v>
      </c>
      <c r="F311" s="174" t="s">
        <v>179</v>
      </c>
      <c r="H311" s="175">
        <v>22.75</v>
      </c>
      <c r="I311" s="176"/>
      <c r="L311" s="172"/>
      <c r="M311" s="177"/>
      <c r="N311" s="178"/>
      <c r="O311" s="178"/>
      <c r="P311" s="178"/>
      <c r="Q311" s="178"/>
      <c r="R311" s="178"/>
      <c r="S311" s="178"/>
      <c r="T311" s="179"/>
      <c r="AT311" s="173" t="s">
        <v>177</v>
      </c>
      <c r="AU311" s="173" t="s">
        <v>173</v>
      </c>
      <c r="AV311" s="14" t="s">
        <v>173</v>
      </c>
      <c r="AW311" s="14" t="s">
        <v>31</v>
      </c>
      <c r="AX311" s="14" t="s">
        <v>69</v>
      </c>
      <c r="AY311" s="173" t="s">
        <v>163</v>
      </c>
    </row>
    <row r="312" spans="2:51" s="13" customFormat="1" ht="11.25">
      <c r="B312" s="163"/>
      <c r="D312" s="164" t="s">
        <v>177</v>
      </c>
      <c r="E312" s="165" t="s">
        <v>3</v>
      </c>
      <c r="F312" s="166" t="s">
        <v>385</v>
      </c>
      <c r="H312" s="167">
        <v>24.15</v>
      </c>
      <c r="I312" s="168"/>
      <c r="L312" s="163"/>
      <c r="M312" s="169"/>
      <c r="N312" s="170"/>
      <c r="O312" s="170"/>
      <c r="P312" s="170"/>
      <c r="Q312" s="170"/>
      <c r="R312" s="170"/>
      <c r="S312" s="170"/>
      <c r="T312" s="171"/>
      <c r="AT312" s="165" t="s">
        <v>177</v>
      </c>
      <c r="AU312" s="165" t="s">
        <v>173</v>
      </c>
      <c r="AV312" s="13" t="s">
        <v>78</v>
      </c>
      <c r="AW312" s="13" t="s">
        <v>31</v>
      </c>
      <c r="AX312" s="13" t="s">
        <v>69</v>
      </c>
      <c r="AY312" s="165" t="s">
        <v>163</v>
      </c>
    </row>
    <row r="313" spans="2:51" s="14" customFormat="1" ht="11.25">
      <c r="B313" s="172"/>
      <c r="D313" s="164" t="s">
        <v>177</v>
      </c>
      <c r="E313" s="173" t="s">
        <v>3</v>
      </c>
      <c r="F313" s="174" t="s">
        <v>179</v>
      </c>
      <c r="H313" s="175">
        <v>24.15</v>
      </c>
      <c r="I313" s="176"/>
      <c r="L313" s="172"/>
      <c r="M313" s="177"/>
      <c r="N313" s="178"/>
      <c r="O313" s="178"/>
      <c r="P313" s="178"/>
      <c r="Q313" s="178"/>
      <c r="R313" s="178"/>
      <c r="S313" s="178"/>
      <c r="T313" s="179"/>
      <c r="AT313" s="173" t="s">
        <v>177</v>
      </c>
      <c r="AU313" s="173" t="s">
        <v>173</v>
      </c>
      <c r="AV313" s="14" t="s">
        <v>173</v>
      </c>
      <c r="AW313" s="14" t="s">
        <v>31</v>
      </c>
      <c r="AX313" s="14" t="s">
        <v>69</v>
      </c>
      <c r="AY313" s="173" t="s">
        <v>163</v>
      </c>
    </row>
    <row r="314" spans="2:51" s="16" customFormat="1" ht="11.25">
      <c r="B314" s="198"/>
      <c r="D314" s="164" t="s">
        <v>177</v>
      </c>
      <c r="E314" s="199" t="s">
        <v>3</v>
      </c>
      <c r="F314" s="200" t="s">
        <v>386</v>
      </c>
      <c r="H314" s="199" t="s">
        <v>3</v>
      </c>
      <c r="I314" s="201"/>
      <c r="L314" s="198"/>
      <c r="M314" s="202"/>
      <c r="N314" s="203"/>
      <c r="O314" s="203"/>
      <c r="P314" s="203"/>
      <c r="Q314" s="203"/>
      <c r="R314" s="203"/>
      <c r="S314" s="203"/>
      <c r="T314" s="204"/>
      <c r="AT314" s="199" t="s">
        <v>177</v>
      </c>
      <c r="AU314" s="199" t="s">
        <v>173</v>
      </c>
      <c r="AV314" s="16" t="s">
        <v>76</v>
      </c>
      <c r="AW314" s="16" t="s">
        <v>31</v>
      </c>
      <c r="AX314" s="16" t="s">
        <v>69</v>
      </c>
      <c r="AY314" s="199" t="s">
        <v>163</v>
      </c>
    </row>
    <row r="315" spans="2:51" s="13" customFormat="1" ht="11.25">
      <c r="B315" s="163"/>
      <c r="D315" s="164" t="s">
        <v>177</v>
      </c>
      <c r="E315" s="165" t="s">
        <v>3</v>
      </c>
      <c r="F315" s="166" t="s">
        <v>387</v>
      </c>
      <c r="H315" s="167">
        <v>4.5</v>
      </c>
      <c r="I315" s="168"/>
      <c r="L315" s="163"/>
      <c r="M315" s="169"/>
      <c r="N315" s="170"/>
      <c r="O315" s="170"/>
      <c r="P315" s="170"/>
      <c r="Q315" s="170"/>
      <c r="R315" s="170"/>
      <c r="S315" s="170"/>
      <c r="T315" s="171"/>
      <c r="AT315" s="165" t="s">
        <v>177</v>
      </c>
      <c r="AU315" s="165" t="s">
        <v>173</v>
      </c>
      <c r="AV315" s="13" t="s">
        <v>78</v>
      </c>
      <c r="AW315" s="13" t="s">
        <v>31</v>
      </c>
      <c r="AX315" s="13" t="s">
        <v>69</v>
      </c>
      <c r="AY315" s="165" t="s">
        <v>163</v>
      </c>
    </row>
    <row r="316" spans="2:51" s="14" customFormat="1" ht="11.25">
      <c r="B316" s="172"/>
      <c r="D316" s="164" t="s">
        <v>177</v>
      </c>
      <c r="E316" s="173" t="s">
        <v>3</v>
      </c>
      <c r="F316" s="174" t="s">
        <v>179</v>
      </c>
      <c r="H316" s="175">
        <v>4.5</v>
      </c>
      <c r="I316" s="176"/>
      <c r="L316" s="172"/>
      <c r="M316" s="177"/>
      <c r="N316" s="178"/>
      <c r="O316" s="178"/>
      <c r="P316" s="178"/>
      <c r="Q316" s="178"/>
      <c r="R316" s="178"/>
      <c r="S316" s="178"/>
      <c r="T316" s="179"/>
      <c r="AT316" s="173" t="s">
        <v>177</v>
      </c>
      <c r="AU316" s="173" t="s">
        <v>173</v>
      </c>
      <c r="AV316" s="14" t="s">
        <v>173</v>
      </c>
      <c r="AW316" s="14" t="s">
        <v>31</v>
      </c>
      <c r="AX316" s="14" t="s">
        <v>69</v>
      </c>
      <c r="AY316" s="173" t="s">
        <v>163</v>
      </c>
    </row>
    <row r="317" spans="2:51" s="15" customFormat="1" ht="11.25">
      <c r="B317" s="180"/>
      <c r="D317" s="164" t="s">
        <v>177</v>
      </c>
      <c r="E317" s="181" t="s">
        <v>3</v>
      </c>
      <c r="F317" s="182" t="s">
        <v>210</v>
      </c>
      <c r="H317" s="183">
        <v>51.4</v>
      </c>
      <c r="I317" s="184"/>
      <c r="L317" s="180"/>
      <c r="M317" s="185"/>
      <c r="N317" s="186"/>
      <c r="O317" s="186"/>
      <c r="P317" s="186"/>
      <c r="Q317" s="186"/>
      <c r="R317" s="186"/>
      <c r="S317" s="186"/>
      <c r="T317" s="187"/>
      <c r="AT317" s="181" t="s">
        <v>177</v>
      </c>
      <c r="AU317" s="181" t="s">
        <v>173</v>
      </c>
      <c r="AV317" s="15" t="s">
        <v>172</v>
      </c>
      <c r="AW317" s="15" t="s">
        <v>31</v>
      </c>
      <c r="AX317" s="15" t="s">
        <v>76</v>
      </c>
      <c r="AY317" s="181" t="s">
        <v>163</v>
      </c>
    </row>
    <row r="318" spans="1:65" s="2" customFormat="1" ht="16.5" customHeight="1">
      <c r="A318" s="34"/>
      <c r="B318" s="144"/>
      <c r="C318" s="145" t="s">
        <v>402</v>
      </c>
      <c r="D318" s="145" t="s">
        <v>167</v>
      </c>
      <c r="E318" s="146" t="s">
        <v>403</v>
      </c>
      <c r="F318" s="147" t="s">
        <v>404</v>
      </c>
      <c r="G318" s="148" t="s">
        <v>236</v>
      </c>
      <c r="H318" s="149">
        <v>1.6</v>
      </c>
      <c r="I318" s="150"/>
      <c r="J318" s="151">
        <f>ROUND(I318*H318,2)</f>
        <v>0</v>
      </c>
      <c r="K318" s="147" t="s">
        <v>171</v>
      </c>
      <c r="L318" s="35"/>
      <c r="M318" s="152" t="s">
        <v>3</v>
      </c>
      <c r="N318" s="153" t="s">
        <v>42</v>
      </c>
      <c r="O318" s="56"/>
      <c r="P318" s="154">
        <f>O318*H318</f>
        <v>0</v>
      </c>
      <c r="Q318" s="154">
        <v>0.03358</v>
      </c>
      <c r="R318" s="154">
        <f>Q318*H318</f>
        <v>0.053728</v>
      </c>
      <c r="S318" s="154">
        <v>0</v>
      </c>
      <c r="T318" s="155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56" t="s">
        <v>172</v>
      </c>
      <c r="AT318" s="156" t="s">
        <v>167</v>
      </c>
      <c r="AU318" s="156" t="s">
        <v>173</v>
      </c>
      <c r="AY318" s="19" t="s">
        <v>163</v>
      </c>
      <c r="BE318" s="157">
        <f>IF(N318="základní",J318,0)</f>
        <v>0</v>
      </c>
      <c r="BF318" s="157">
        <f>IF(N318="snížená",J318,0)</f>
        <v>0</v>
      </c>
      <c r="BG318" s="157">
        <f>IF(N318="zákl. přenesená",J318,0)</f>
        <v>0</v>
      </c>
      <c r="BH318" s="157">
        <f>IF(N318="sníž. přenesená",J318,0)</f>
        <v>0</v>
      </c>
      <c r="BI318" s="157">
        <f>IF(N318="nulová",J318,0)</f>
        <v>0</v>
      </c>
      <c r="BJ318" s="19" t="s">
        <v>172</v>
      </c>
      <c r="BK318" s="157">
        <f>ROUND(I318*H318,2)</f>
        <v>0</v>
      </c>
      <c r="BL318" s="19" t="s">
        <v>172</v>
      </c>
      <c r="BM318" s="156" t="s">
        <v>405</v>
      </c>
    </row>
    <row r="319" spans="1:47" s="2" customFormat="1" ht="11.25">
      <c r="A319" s="34"/>
      <c r="B319" s="35"/>
      <c r="C319" s="34"/>
      <c r="D319" s="158" t="s">
        <v>175</v>
      </c>
      <c r="E319" s="34"/>
      <c r="F319" s="159" t="s">
        <v>406</v>
      </c>
      <c r="G319" s="34"/>
      <c r="H319" s="34"/>
      <c r="I319" s="160"/>
      <c r="J319" s="34"/>
      <c r="K319" s="34"/>
      <c r="L319" s="35"/>
      <c r="M319" s="161"/>
      <c r="N319" s="162"/>
      <c r="O319" s="56"/>
      <c r="P319" s="56"/>
      <c r="Q319" s="56"/>
      <c r="R319" s="56"/>
      <c r="S319" s="56"/>
      <c r="T319" s="57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T319" s="19" t="s">
        <v>175</v>
      </c>
      <c r="AU319" s="19" t="s">
        <v>173</v>
      </c>
    </row>
    <row r="320" spans="2:51" s="13" customFormat="1" ht="11.25">
      <c r="B320" s="163"/>
      <c r="D320" s="164" t="s">
        <v>177</v>
      </c>
      <c r="E320" s="165" t="s">
        <v>3</v>
      </c>
      <c r="F320" s="166" t="s">
        <v>407</v>
      </c>
      <c r="H320" s="167">
        <v>1.6</v>
      </c>
      <c r="I320" s="168"/>
      <c r="L320" s="163"/>
      <c r="M320" s="169"/>
      <c r="N320" s="170"/>
      <c r="O320" s="170"/>
      <c r="P320" s="170"/>
      <c r="Q320" s="170"/>
      <c r="R320" s="170"/>
      <c r="S320" s="170"/>
      <c r="T320" s="171"/>
      <c r="AT320" s="165" t="s">
        <v>177</v>
      </c>
      <c r="AU320" s="165" t="s">
        <v>173</v>
      </c>
      <c r="AV320" s="13" t="s">
        <v>78</v>
      </c>
      <c r="AW320" s="13" t="s">
        <v>31</v>
      </c>
      <c r="AX320" s="13" t="s">
        <v>69</v>
      </c>
      <c r="AY320" s="165" t="s">
        <v>163</v>
      </c>
    </row>
    <row r="321" spans="2:51" s="14" customFormat="1" ht="11.25">
      <c r="B321" s="172"/>
      <c r="D321" s="164" t="s">
        <v>177</v>
      </c>
      <c r="E321" s="173" t="s">
        <v>3</v>
      </c>
      <c r="F321" s="174" t="s">
        <v>179</v>
      </c>
      <c r="H321" s="175">
        <v>1.6</v>
      </c>
      <c r="I321" s="176"/>
      <c r="L321" s="172"/>
      <c r="M321" s="177"/>
      <c r="N321" s="178"/>
      <c r="O321" s="178"/>
      <c r="P321" s="178"/>
      <c r="Q321" s="178"/>
      <c r="R321" s="178"/>
      <c r="S321" s="178"/>
      <c r="T321" s="179"/>
      <c r="AT321" s="173" t="s">
        <v>177</v>
      </c>
      <c r="AU321" s="173" t="s">
        <v>173</v>
      </c>
      <c r="AV321" s="14" t="s">
        <v>173</v>
      </c>
      <c r="AW321" s="14" t="s">
        <v>31</v>
      </c>
      <c r="AX321" s="14" t="s">
        <v>76</v>
      </c>
      <c r="AY321" s="173" t="s">
        <v>163</v>
      </c>
    </row>
    <row r="322" spans="2:63" s="12" customFormat="1" ht="20.85" customHeight="1">
      <c r="B322" s="131"/>
      <c r="D322" s="132" t="s">
        <v>68</v>
      </c>
      <c r="E322" s="142" t="s">
        <v>408</v>
      </c>
      <c r="F322" s="142" t="s">
        <v>409</v>
      </c>
      <c r="I322" s="134"/>
      <c r="J322" s="143">
        <f>BK322</f>
        <v>0</v>
      </c>
      <c r="L322" s="131"/>
      <c r="M322" s="136"/>
      <c r="N322" s="137"/>
      <c r="O322" s="137"/>
      <c r="P322" s="138">
        <f>SUM(P323:P379)</f>
        <v>0</v>
      </c>
      <c r="Q322" s="137"/>
      <c r="R322" s="138">
        <f>SUM(R323:R379)</f>
        <v>3.7086288</v>
      </c>
      <c r="S322" s="137"/>
      <c r="T322" s="139">
        <f>SUM(T323:T379)</f>
        <v>0</v>
      </c>
      <c r="AR322" s="132" t="s">
        <v>76</v>
      </c>
      <c r="AT322" s="140" t="s">
        <v>68</v>
      </c>
      <c r="AU322" s="140" t="s">
        <v>78</v>
      </c>
      <c r="AY322" s="132" t="s">
        <v>163</v>
      </c>
      <c r="BK322" s="141">
        <f>SUM(BK323:BK379)</f>
        <v>0</v>
      </c>
    </row>
    <row r="323" spans="1:65" s="2" customFormat="1" ht="16.5" customHeight="1">
      <c r="A323" s="34"/>
      <c r="B323" s="144"/>
      <c r="C323" s="145" t="s">
        <v>410</v>
      </c>
      <c r="D323" s="145" t="s">
        <v>167</v>
      </c>
      <c r="E323" s="146" t="s">
        <v>411</v>
      </c>
      <c r="F323" s="147" t="s">
        <v>412</v>
      </c>
      <c r="G323" s="148" t="s">
        <v>236</v>
      </c>
      <c r="H323" s="149">
        <v>85.8</v>
      </c>
      <c r="I323" s="150"/>
      <c r="J323" s="151">
        <f>ROUND(I323*H323,2)</f>
        <v>0</v>
      </c>
      <c r="K323" s="147" t="s">
        <v>353</v>
      </c>
      <c r="L323" s="35"/>
      <c r="M323" s="152" t="s">
        <v>3</v>
      </c>
      <c r="N323" s="153" t="s">
        <v>42</v>
      </c>
      <c r="O323" s="56"/>
      <c r="P323" s="154">
        <f>O323*H323</f>
        <v>0</v>
      </c>
      <c r="Q323" s="154">
        <v>0.00273</v>
      </c>
      <c r="R323" s="154">
        <f>Q323*H323</f>
        <v>0.23423399999999997</v>
      </c>
      <c r="S323" s="154">
        <v>0</v>
      </c>
      <c r="T323" s="155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56" t="s">
        <v>172</v>
      </c>
      <c r="AT323" s="156" t="s">
        <v>167</v>
      </c>
      <c r="AU323" s="156" t="s">
        <v>173</v>
      </c>
      <c r="AY323" s="19" t="s">
        <v>163</v>
      </c>
      <c r="BE323" s="157">
        <f>IF(N323="základní",J323,0)</f>
        <v>0</v>
      </c>
      <c r="BF323" s="157">
        <f>IF(N323="snížená",J323,0)</f>
        <v>0</v>
      </c>
      <c r="BG323" s="157">
        <f>IF(N323="zákl. přenesená",J323,0)</f>
        <v>0</v>
      </c>
      <c r="BH323" s="157">
        <f>IF(N323="sníž. přenesená",J323,0)</f>
        <v>0</v>
      </c>
      <c r="BI323" s="157">
        <f>IF(N323="nulová",J323,0)</f>
        <v>0</v>
      </c>
      <c r="BJ323" s="19" t="s">
        <v>172</v>
      </c>
      <c r="BK323" s="157">
        <f>ROUND(I323*H323,2)</f>
        <v>0</v>
      </c>
      <c r="BL323" s="19" t="s">
        <v>172</v>
      </c>
      <c r="BM323" s="156" t="s">
        <v>413</v>
      </c>
    </row>
    <row r="324" spans="2:51" s="16" customFormat="1" ht="11.25">
      <c r="B324" s="198"/>
      <c r="D324" s="164" t="s">
        <v>177</v>
      </c>
      <c r="E324" s="199" t="s">
        <v>3</v>
      </c>
      <c r="F324" s="200" t="s">
        <v>414</v>
      </c>
      <c r="H324" s="199" t="s">
        <v>3</v>
      </c>
      <c r="I324" s="201"/>
      <c r="L324" s="198"/>
      <c r="M324" s="202"/>
      <c r="N324" s="203"/>
      <c r="O324" s="203"/>
      <c r="P324" s="203"/>
      <c r="Q324" s="203"/>
      <c r="R324" s="203"/>
      <c r="S324" s="203"/>
      <c r="T324" s="204"/>
      <c r="AT324" s="199" t="s">
        <v>177</v>
      </c>
      <c r="AU324" s="199" t="s">
        <v>173</v>
      </c>
      <c r="AV324" s="16" t="s">
        <v>76</v>
      </c>
      <c r="AW324" s="16" t="s">
        <v>31</v>
      </c>
      <c r="AX324" s="16" t="s">
        <v>69</v>
      </c>
      <c r="AY324" s="199" t="s">
        <v>163</v>
      </c>
    </row>
    <row r="325" spans="2:51" s="13" customFormat="1" ht="11.25">
      <c r="B325" s="163"/>
      <c r="D325" s="164" t="s">
        <v>177</v>
      </c>
      <c r="E325" s="165" t="s">
        <v>3</v>
      </c>
      <c r="F325" s="166" t="s">
        <v>415</v>
      </c>
      <c r="H325" s="167">
        <v>78</v>
      </c>
      <c r="I325" s="168"/>
      <c r="L325" s="163"/>
      <c r="M325" s="169"/>
      <c r="N325" s="170"/>
      <c r="O325" s="170"/>
      <c r="P325" s="170"/>
      <c r="Q325" s="170"/>
      <c r="R325" s="170"/>
      <c r="S325" s="170"/>
      <c r="T325" s="171"/>
      <c r="AT325" s="165" t="s">
        <v>177</v>
      </c>
      <c r="AU325" s="165" t="s">
        <v>173</v>
      </c>
      <c r="AV325" s="13" t="s">
        <v>78</v>
      </c>
      <c r="AW325" s="13" t="s">
        <v>31</v>
      </c>
      <c r="AX325" s="13" t="s">
        <v>69</v>
      </c>
      <c r="AY325" s="165" t="s">
        <v>163</v>
      </c>
    </row>
    <row r="326" spans="2:51" s="14" customFormat="1" ht="11.25">
      <c r="B326" s="172"/>
      <c r="D326" s="164" t="s">
        <v>177</v>
      </c>
      <c r="E326" s="173" t="s">
        <v>3</v>
      </c>
      <c r="F326" s="174" t="s">
        <v>179</v>
      </c>
      <c r="H326" s="175">
        <v>78</v>
      </c>
      <c r="I326" s="176"/>
      <c r="L326" s="172"/>
      <c r="M326" s="177"/>
      <c r="N326" s="178"/>
      <c r="O326" s="178"/>
      <c r="P326" s="178"/>
      <c r="Q326" s="178"/>
      <c r="R326" s="178"/>
      <c r="S326" s="178"/>
      <c r="T326" s="179"/>
      <c r="AT326" s="173" t="s">
        <v>177</v>
      </c>
      <c r="AU326" s="173" t="s">
        <v>173</v>
      </c>
      <c r="AV326" s="14" t="s">
        <v>173</v>
      </c>
      <c r="AW326" s="14" t="s">
        <v>31</v>
      </c>
      <c r="AX326" s="14" t="s">
        <v>69</v>
      </c>
      <c r="AY326" s="173" t="s">
        <v>163</v>
      </c>
    </row>
    <row r="327" spans="2:51" s="13" customFormat="1" ht="11.25">
      <c r="B327" s="163"/>
      <c r="D327" s="164" t="s">
        <v>177</v>
      </c>
      <c r="E327" s="165" t="s">
        <v>3</v>
      </c>
      <c r="F327" s="166" t="s">
        <v>416</v>
      </c>
      <c r="H327" s="167">
        <v>7.8</v>
      </c>
      <c r="I327" s="168"/>
      <c r="L327" s="163"/>
      <c r="M327" s="169"/>
      <c r="N327" s="170"/>
      <c r="O327" s="170"/>
      <c r="P327" s="170"/>
      <c r="Q327" s="170"/>
      <c r="R327" s="170"/>
      <c r="S327" s="170"/>
      <c r="T327" s="171"/>
      <c r="AT327" s="165" t="s">
        <v>177</v>
      </c>
      <c r="AU327" s="165" t="s">
        <v>173</v>
      </c>
      <c r="AV327" s="13" t="s">
        <v>78</v>
      </c>
      <c r="AW327" s="13" t="s">
        <v>31</v>
      </c>
      <c r="AX327" s="13" t="s">
        <v>69</v>
      </c>
      <c r="AY327" s="165" t="s">
        <v>163</v>
      </c>
    </row>
    <row r="328" spans="2:51" s="14" customFormat="1" ht="11.25">
      <c r="B328" s="172"/>
      <c r="D328" s="164" t="s">
        <v>177</v>
      </c>
      <c r="E328" s="173" t="s">
        <v>3</v>
      </c>
      <c r="F328" s="174" t="s">
        <v>179</v>
      </c>
      <c r="H328" s="175">
        <v>7.8</v>
      </c>
      <c r="I328" s="176"/>
      <c r="L328" s="172"/>
      <c r="M328" s="177"/>
      <c r="N328" s="178"/>
      <c r="O328" s="178"/>
      <c r="P328" s="178"/>
      <c r="Q328" s="178"/>
      <c r="R328" s="178"/>
      <c r="S328" s="178"/>
      <c r="T328" s="179"/>
      <c r="AT328" s="173" t="s">
        <v>177</v>
      </c>
      <c r="AU328" s="173" t="s">
        <v>173</v>
      </c>
      <c r="AV328" s="14" t="s">
        <v>173</v>
      </c>
      <c r="AW328" s="14" t="s">
        <v>31</v>
      </c>
      <c r="AX328" s="14" t="s">
        <v>69</v>
      </c>
      <c r="AY328" s="173" t="s">
        <v>163</v>
      </c>
    </row>
    <row r="329" spans="2:51" s="15" customFormat="1" ht="11.25">
      <c r="B329" s="180"/>
      <c r="D329" s="164" t="s">
        <v>177</v>
      </c>
      <c r="E329" s="181" t="s">
        <v>3</v>
      </c>
      <c r="F329" s="182" t="s">
        <v>210</v>
      </c>
      <c r="H329" s="183">
        <v>85.8</v>
      </c>
      <c r="I329" s="184"/>
      <c r="L329" s="180"/>
      <c r="M329" s="185"/>
      <c r="N329" s="186"/>
      <c r="O329" s="186"/>
      <c r="P329" s="186"/>
      <c r="Q329" s="186"/>
      <c r="R329" s="186"/>
      <c r="S329" s="186"/>
      <c r="T329" s="187"/>
      <c r="AT329" s="181" t="s">
        <v>177</v>
      </c>
      <c r="AU329" s="181" t="s">
        <v>173</v>
      </c>
      <c r="AV329" s="15" t="s">
        <v>172</v>
      </c>
      <c r="AW329" s="15" t="s">
        <v>31</v>
      </c>
      <c r="AX329" s="15" t="s">
        <v>76</v>
      </c>
      <c r="AY329" s="181" t="s">
        <v>163</v>
      </c>
    </row>
    <row r="330" spans="1:65" s="2" customFormat="1" ht="24.2" customHeight="1">
      <c r="A330" s="34"/>
      <c r="B330" s="144"/>
      <c r="C330" s="145" t="s">
        <v>417</v>
      </c>
      <c r="D330" s="145" t="s">
        <v>167</v>
      </c>
      <c r="E330" s="146" t="s">
        <v>418</v>
      </c>
      <c r="F330" s="147" t="s">
        <v>419</v>
      </c>
      <c r="G330" s="148" t="s">
        <v>236</v>
      </c>
      <c r="H330" s="149">
        <v>46.8</v>
      </c>
      <c r="I330" s="150"/>
      <c r="J330" s="151">
        <f>ROUND(I330*H330,2)</f>
        <v>0</v>
      </c>
      <c r="K330" s="147" t="s">
        <v>360</v>
      </c>
      <c r="L330" s="35"/>
      <c r="M330" s="152" t="s">
        <v>3</v>
      </c>
      <c r="N330" s="153" t="s">
        <v>42</v>
      </c>
      <c r="O330" s="56"/>
      <c r="P330" s="154">
        <f>O330*H330</f>
        <v>0</v>
      </c>
      <c r="Q330" s="154">
        <v>0.0345</v>
      </c>
      <c r="R330" s="154">
        <f>Q330*H330</f>
        <v>1.6146</v>
      </c>
      <c r="S330" s="154">
        <v>0</v>
      </c>
      <c r="T330" s="155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56" t="s">
        <v>172</v>
      </c>
      <c r="AT330" s="156" t="s">
        <v>167</v>
      </c>
      <c r="AU330" s="156" t="s">
        <v>173</v>
      </c>
      <c r="AY330" s="19" t="s">
        <v>163</v>
      </c>
      <c r="BE330" s="157">
        <f>IF(N330="základní",J330,0)</f>
        <v>0</v>
      </c>
      <c r="BF330" s="157">
        <f>IF(N330="snížená",J330,0)</f>
        <v>0</v>
      </c>
      <c r="BG330" s="157">
        <f>IF(N330="zákl. přenesená",J330,0)</f>
        <v>0</v>
      </c>
      <c r="BH330" s="157">
        <f>IF(N330="sníž. přenesená",J330,0)</f>
        <v>0</v>
      </c>
      <c r="BI330" s="157">
        <f>IF(N330="nulová",J330,0)</f>
        <v>0</v>
      </c>
      <c r="BJ330" s="19" t="s">
        <v>172</v>
      </c>
      <c r="BK330" s="157">
        <f>ROUND(I330*H330,2)</f>
        <v>0</v>
      </c>
      <c r="BL330" s="19" t="s">
        <v>172</v>
      </c>
      <c r="BM330" s="156" t="s">
        <v>420</v>
      </c>
    </row>
    <row r="331" spans="1:47" s="2" customFormat="1" ht="11.25">
      <c r="A331" s="34"/>
      <c r="B331" s="35"/>
      <c r="C331" s="34"/>
      <c r="D331" s="158" t="s">
        <v>175</v>
      </c>
      <c r="E331" s="34"/>
      <c r="F331" s="159" t="s">
        <v>421</v>
      </c>
      <c r="G331" s="34"/>
      <c r="H331" s="34"/>
      <c r="I331" s="160"/>
      <c r="J331" s="34"/>
      <c r="K331" s="34"/>
      <c r="L331" s="35"/>
      <c r="M331" s="161"/>
      <c r="N331" s="162"/>
      <c r="O331" s="56"/>
      <c r="P331" s="56"/>
      <c r="Q331" s="56"/>
      <c r="R331" s="56"/>
      <c r="S331" s="56"/>
      <c r="T331" s="57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T331" s="19" t="s">
        <v>175</v>
      </c>
      <c r="AU331" s="19" t="s">
        <v>173</v>
      </c>
    </row>
    <row r="332" spans="2:51" s="16" customFormat="1" ht="11.25">
      <c r="B332" s="198"/>
      <c r="D332" s="164" t="s">
        <v>177</v>
      </c>
      <c r="E332" s="199" t="s">
        <v>3</v>
      </c>
      <c r="F332" s="200" t="s">
        <v>422</v>
      </c>
      <c r="H332" s="199" t="s">
        <v>3</v>
      </c>
      <c r="I332" s="201"/>
      <c r="L332" s="198"/>
      <c r="M332" s="202"/>
      <c r="N332" s="203"/>
      <c r="O332" s="203"/>
      <c r="P332" s="203"/>
      <c r="Q332" s="203"/>
      <c r="R332" s="203"/>
      <c r="S332" s="203"/>
      <c r="T332" s="204"/>
      <c r="AT332" s="199" t="s">
        <v>177</v>
      </c>
      <c r="AU332" s="199" t="s">
        <v>173</v>
      </c>
      <c r="AV332" s="16" t="s">
        <v>76</v>
      </c>
      <c r="AW332" s="16" t="s">
        <v>31</v>
      </c>
      <c r="AX332" s="16" t="s">
        <v>69</v>
      </c>
      <c r="AY332" s="199" t="s">
        <v>163</v>
      </c>
    </row>
    <row r="333" spans="2:51" s="13" customFormat="1" ht="11.25">
      <c r="B333" s="163"/>
      <c r="D333" s="164" t="s">
        <v>177</v>
      </c>
      <c r="E333" s="165" t="s">
        <v>3</v>
      </c>
      <c r="F333" s="166" t="s">
        <v>423</v>
      </c>
      <c r="H333" s="167">
        <v>46.8</v>
      </c>
      <c r="I333" s="168"/>
      <c r="L333" s="163"/>
      <c r="M333" s="169"/>
      <c r="N333" s="170"/>
      <c r="O333" s="170"/>
      <c r="P333" s="170"/>
      <c r="Q333" s="170"/>
      <c r="R333" s="170"/>
      <c r="S333" s="170"/>
      <c r="T333" s="171"/>
      <c r="AT333" s="165" t="s">
        <v>177</v>
      </c>
      <c r="AU333" s="165" t="s">
        <v>173</v>
      </c>
      <c r="AV333" s="13" t="s">
        <v>78</v>
      </c>
      <c r="AW333" s="13" t="s">
        <v>31</v>
      </c>
      <c r="AX333" s="13" t="s">
        <v>69</v>
      </c>
      <c r="AY333" s="165" t="s">
        <v>163</v>
      </c>
    </row>
    <row r="334" spans="2:51" s="14" customFormat="1" ht="11.25">
      <c r="B334" s="172"/>
      <c r="D334" s="164" t="s">
        <v>177</v>
      </c>
      <c r="E334" s="173" t="s">
        <v>3</v>
      </c>
      <c r="F334" s="174" t="s">
        <v>179</v>
      </c>
      <c r="H334" s="175">
        <v>46.8</v>
      </c>
      <c r="I334" s="176"/>
      <c r="L334" s="172"/>
      <c r="M334" s="177"/>
      <c r="N334" s="178"/>
      <c r="O334" s="178"/>
      <c r="P334" s="178"/>
      <c r="Q334" s="178"/>
      <c r="R334" s="178"/>
      <c r="S334" s="178"/>
      <c r="T334" s="179"/>
      <c r="AT334" s="173" t="s">
        <v>177</v>
      </c>
      <c r="AU334" s="173" t="s">
        <v>173</v>
      </c>
      <c r="AV334" s="14" t="s">
        <v>173</v>
      </c>
      <c r="AW334" s="14" t="s">
        <v>31</v>
      </c>
      <c r="AX334" s="14" t="s">
        <v>69</v>
      </c>
      <c r="AY334" s="173" t="s">
        <v>163</v>
      </c>
    </row>
    <row r="335" spans="2:51" s="15" customFormat="1" ht="11.25">
      <c r="B335" s="180"/>
      <c r="D335" s="164" t="s">
        <v>177</v>
      </c>
      <c r="E335" s="181" t="s">
        <v>3</v>
      </c>
      <c r="F335" s="182" t="s">
        <v>210</v>
      </c>
      <c r="H335" s="183">
        <v>46.8</v>
      </c>
      <c r="I335" s="184"/>
      <c r="L335" s="180"/>
      <c r="M335" s="185"/>
      <c r="N335" s="186"/>
      <c r="O335" s="186"/>
      <c r="P335" s="186"/>
      <c r="Q335" s="186"/>
      <c r="R335" s="186"/>
      <c r="S335" s="186"/>
      <c r="T335" s="187"/>
      <c r="AT335" s="181" t="s">
        <v>177</v>
      </c>
      <c r="AU335" s="181" t="s">
        <v>173</v>
      </c>
      <c r="AV335" s="15" t="s">
        <v>172</v>
      </c>
      <c r="AW335" s="15" t="s">
        <v>31</v>
      </c>
      <c r="AX335" s="15" t="s">
        <v>76</v>
      </c>
      <c r="AY335" s="181" t="s">
        <v>163</v>
      </c>
    </row>
    <row r="336" spans="1:65" s="2" customFormat="1" ht="16.5" customHeight="1">
      <c r="A336" s="34"/>
      <c r="B336" s="144"/>
      <c r="C336" s="145" t="s">
        <v>424</v>
      </c>
      <c r="D336" s="145" t="s">
        <v>167</v>
      </c>
      <c r="E336" s="146" t="s">
        <v>425</v>
      </c>
      <c r="F336" s="147" t="s">
        <v>426</v>
      </c>
      <c r="G336" s="148" t="s">
        <v>236</v>
      </c>
      <c r="H336" s="149">
        <v>9.36</v>
      </c>
      <c r="I336" s="150"/>
      <c r="J336" s="151">
        <f>ROUND(I336*H336,2)</f>
        <v>0</v>
      </c>
      <c r="K336" s="147" t="s">
        <v>360</v>
      </c>
      <c r="L336" s="35"/>
      <c r="M336" s="152" t="s">
        <v>3</v>
      </c>
      <c r="N336" s="153" t="s">
        <v>42</v>
      </c>
      <c r="O336" s="56"/>
      <c r="P336" s="154">
        <f>O336*H336</f>
        <v>0</v>
      </c>
      <c r="Q336" s="154">
        <v>0.016</v>
      </c>
      <c r="R336" s="154">
        <f>Q336*H336</f>
        <v>0.14976</v>
      </c>
      <c r="S336" s="154">
        <v>0</v>
      </c>
      <c r="T336" s="155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56" t="s">
        <v>172</v>
      </c>
      <c r="AT336" s="156" t="s">
        <v>167</v>
      </c>
      <c r="AU336" s="156" t="s">
        <v>173</v>
      </c>
      <c r="AY336" s="19" t="s">
        <v>163</v>
      </c>
      <c r="BE336" s="157">
        <f>IF(N336="základní",J336,0)</f>
        <v>0</v>
      </c>
      <c r="BF336" s="157">
        <f>IF(N336="snížená",J336,0)</f>
        <v>0</v>
      </c>
      <c r="BG336" s="157">
        <f>IF(N336="zákl. přenesená",J336,0)</f>
        <v>0</v>
      </c>
      <c r="BH336" s="157">
        <f>IF(N336="sníž. přenesená",J336,0)</f>
        <v>0</v>
      </c>
      <c r="BI336" s="157">
        <f>IF(N336="nulová",J336,0)</f>
        <v>0</v>
      </c>
      <c r="BJ336" s="19" t="s">
        <v>172</v>
      </c>
      <c r="BK336" s="157">
        <f>ROUND(I336*H336,2)</f>
        <v>0</v>
      </c>
      <c r="BL336" s="19" t="s">
        <v>172</v>
      </c>
      <c r="BM336" s="156" t="s">
        <v>427</v>
      </c>
    </row>
    <row r="337" spans="1:47" s="2" customFormat="1" ht="11.25">
      <c r="A337" s="34"/>
      <c r="B337" s="35"/>
      <c r="C337" s="34"/>
      <c r="D337" s="158" t="s">
        <v>175</v>
      </c>
      <c r="E337" s="34"/>
      <c r="F337" s="159" t="s">
        <v>428</v>
      </c>
      <c r="G337" s="34"/>
      <c r="H337" s="34"/>
      <c r="I337" s="160"/>
      <c r="J337" s="34"/>
      <c r="K337" s="34"/>
      <c r="L337" s="35"/>
      <c r="M337" s="161"/>
      <c r="N337" s="162"/>
      <c r="O337" s="56"/>
      <c r="P337" s="56"/>
      <c r="Q337" s="56"/>
      <c r="R337" s="56"/>
      <c r="S337" s="56"/>
      <c r="T337" s="57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T337" s="19" t="s">
        <v>175</v>
      </c>
      <c r="AU337" s="19" t="s">
        <v>173</v>
      </c>
    </row>
    <row r="338" spans="2:51" s="16" customFormat="1" ht="11.25">
      <c r="B338" s="198"/>
      <c r="D338" s="164" t="s">
        <v>177</v>
      </c>
      <c r="E338" s="199" t="s">
        <v>3</v>
      </c>
      <c r="F338" s="200" t="s">
        <v>429</v>
      </c>
      <c r="H338" s="199" t="s">
        <v>3</v>
      </c>
      <c r="I338" s="201"/>
      <c r="L338" s="198"/>
      <c r="M338" s="202"/>
      <c r="N338" s="203"/>
      <c r="O338" s="203"/>
      <c r="P338" s="203"/>
      <c r="Q338" s="203"/>
      <c r="R338" s="203"/>
      <c r="S338" s="203"/>
      <c r="T338" s="204"/>
      <c r="AT338" s="199" t="s">
        <v>177</v>
      </c>
      <c r="AU338" s="199" t="s">
        <v>173</v>
      </c>
      <c r="AV338" s="16" t="s">
        <v>76</v>
      </c>
      <c r="AW338" s="16" t="s">
        <v>31</v>
      </c>
      <c r="AX338" s="16" t="s">
        <v>69</v>
      </c>
      <c r="AY338" s="199" t="s">
        <v>163</v>
      </c>
    </row>
    <row r="339" spans="2:51" s="13" customFormat="1" ht="11.25">
      <c r="B339" s="163"/>
      <c r="D339" s="164" t="s">
        <v>177</v>
      </c>
      <c r="E339" s="165" t="s">
        <v>3</v>
      </c>
      <c r="F339" s="166" t="s">
        <v>430</v>
      </c>
      <c r="H339" s="167">
        <v>9.36</v>
      </c>
      <c r="I339" s="168"/>
      <c r="L339" s="163"/>
      <c r="M339" s="169"/>
      <c r="N339" s="170"/>
      <c r="O339" s="170"/>
      <c r="P339" s="170"/>
      <c r="Q339" s="170"/>
      <c r="R339" s="170"/>
      <c r="S339" s="170"/>
      <c r="T339" s="171"/>
      <c r="AT339" s="165" t="s">
        <v>177</v>
      </c>
      <c r="AU339" s="165" t="s">
        <v>173</v>
      </c>
      <c r="AV339" s="13" t="s">
        <v>78</v>
      </c>
      <c r="AW339" s="13" t="s">
        <v>31</v>
      </c>
      <c r="AX339" s="13" t="s">
        <v>69</v>
      </c>
      <c r="AY339" s="165" t="s">
        <v>163</v>
      </c>
    </row>
    <row r="340" spans="2:51" s="14" customFormat="1" ht="11.25">
      <c r="B340" s="172"/>
      <c r="D340" s="164" t="s">
        <v>177</v>
      </c>
      <c r="E340" s="173" t="s">
        <v>3</v>
      </c>
      <c r="F340" s="174" t="s">
        <v>179</v>
      </c>
      <c r="H340" s="175">
        <v>9.36</v>
      </c>
      <c r="I340" s="176"/>
      <c r="L340" s="172"/>
      <c r="M340" s="177"/>
      <c r="N340" s="178"/>
      <c r="O340" s="178"/>
      <c r="P340" s="178"/>
      <c r="Q340" s="178"/>
      <c r="R340" s="178"/>
      <c r="S340" s="178"/>
      <c r="T340" s="179"/>
      <c r="AT340" s="173" t="s">
        <v>177</v>
      </c>
      <c r="AU340" s="173" t="s">
        <v>173</v>
      </c>
      <c r="AV340" s="14" t="s">
        <v>173</v>
      </c>
      <c r="AW340" s="14" t="s">
        <v>31</v>
      </c>
      <c r="AX340" s="14" t="s">
        <v>69</v>
      </c>
      <c r="AY340" s="173" t="s">
        <v>163</v>
      </c>
    </row>
    <row r="341" spans="2:51" s="15" customFormat="1" ht="11.25">
      <c r="B341" s="180"/>
      <c r="D341" s="164" t="s">
        <v>177</v>
      </c>
      <c r="E341" s="181" t="s">
        <v>3</v>
      </c>
      <c r="F341" s="182" t="s">
        <v>210</v>
      </c>
      <c r="H341" s="183">
        <v>9.36</v>
      </c>
      <c r="I341" s="184"/>
      <c r="L341" s="180"/>
      <c r="M341" s="185"/>
      <c r="N341" s="186"/>
      <c r="O341" s="186"/>
      <c r="P341" s="186"/>
      <c r="Q341" s="186"/>
      <c r="R341" s="186"/>
      <c r="S341" s="186"/>
      <c r="T341" s="187"/>
      <c r="AT341" s="181" t="s">
        <v>177</v>
      </c>
      <c r="AU341" s="181" t="s">
        <v>173</v>
      </c>
      <c r="AV341" s="15" t="s">
        <v>172</v>
      </c>
      <c r="AW341" s="15" t="s">
        <v>31</v>
      </c>
      <c r="AX341" s="15" t="s">
        <v>76</v>
      </c>
      <c r="AY341" s="181" t="s">
        <v>163</v>
      </c>
    </row>
    <row r="342" spans="1:65" s="2" customFormat="1" ht="21.75" customHeight="1">
      <c r="A342" s="34"/>
      <c r="B342" s="144"/>
      <c r="C342" s="145" t="s">
        <v>431</v>
      </c>
      <c r="D342" s="145" t="s">
        <v>167</v>
      </c>
      <c r="E342" s="146" t="s">
        <v>432</v>
      </c>
      <c r="F342" s="147" t="s">
        <v>433</v>
      </c>
      <c r="G342" s="148" t="s">
        <v>236</v>
      </c>
      <c r="H342" s="149">
        <v>15.6</v>
      </c>
      <c r="I342" s="150"/>
      <c r="J342" s="151">
        <f>ROUND(I342*H342,2)</f>
        <v>0</v>
      </c>
      <c r="K342" s="147" t="s">
        <v>171</v>
      </c>
      <c r="L342" s="35"/>
      <c r="M342" s="152" t="s">
        <v>3</v>
      </c>
      <c r="N342" s="153" t="s">
        <v>42</v>
      </c>
      <c r="O342" s="56"/>
      <c r="P342" s="154">
        <f>O342*H342</f>
        <v>0</v>
      </c>
      <c r="Q342" s="154">
        <v>0.02048</v>
      </c>
      <c r="R342" s="154">
        <f>Q342*H342</f>
        <v>0.319488</v>
      </c>
      <c r="S342" s="154">
        <v>0</v>
      </c>
      <c r="T342" s="155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56" t="s">
        <v>172</v>
      </c>
      <c r="AT342" s="156" t="s">
        <v>167</v>
      </c>
      <c r="AU342" s="156" t="s">
        <v>173</v>
      </c>
      <c r="AY342" s="19" t="s">
        <v>163</v>
      </c>
      <c r="BE342" s="157">
        <f>IF(N342="základní",J342,0)</f>
        <v>0</v>
      </c>
      <c r="BF342" s="157">
        <f>IF(N342="snížená",J342,0)</f>
        <v>0</v>
      </c>
      <c r="BG342" s="157">
        <f>IF(N342="zákl. přenesená",J342,0)</f>
        <v>0</v>
      </c>
      <c r="BH342" s="157">
        <f>IF(N342="sníž. přenesená",J342,0)</f>
        <v>0</v>
      </c>
      <c r="BI342" s="157">
        <f>IF(N342="nulová",J342,0)</f>
        <v>0</v>
      </c>
      <c r="BJ342" s="19" t="s">
        <v>172</v>
      </c>
      <c r="BK342" s="157">
        <f>ROUND(I342*H342,2)</f>
        <v>0</v>
      </c>
      <c r="BL342" s="19" t="s">
        <v>172</v>
      </c>
      <c r="BM342" s="156" t="s">
        <v>434</v>
      </c>
    </row>
    <row r="343" spans="1:47" s="2" customFormat="1" ht="11.25">
      <c r="A343" s="34"/>
      <c r="B343" s="35"/>
      <c r="C343" s="34"/>
      <c r="D343" s="158" t="s">
        <v>175</v>
      </c>
      <c r="E343" s="34"/>
      <c r="F343" s="159" t="s">
        <v>435</v>
      </c>
      <c r="G343" s="34"/>
      <c r="H343" s="34"/>
      <c r="I343" s="160"/>
      <c r="J343" s="34"/>
      <c r="K343" s="34"/>
      <c r="L343" s="35"/>
      <c r="M343" s="161"/>
      <c r="N343" s="162"/>
      <c r="O343" s="56"/>
      <c r="P343" s="56"/>
      <c r="Q343" s="56"/>
      <c r="R343" s="56"/>
      <c r="S343" s="56"/>
      <c r="T343" s="57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T343" s="19" t="s">
        <v>175</v>
      </c>
      <c r="AU343" s="19" t="s">
        <v>173</v>
      </c>
    </row>
    <row r="344" spans="2:51" s="16" customFormat="1" ht="11.25">
      <c r="B344" s="198"/>
      <c r="D344" s="164" t="s">
        <v>177</v>
      </c>
      <c r="E344" s="199" t="s">
        <v>3</v>
      </c>
      <c r="F344" s="200" t="s">
        <v>436</v>
      </c>
      <c r="H344" s="199" t="s">
        <v>3</v>
      </c>
      <c r="I344" s="201"/>
      <c r="L344" s="198"/>
      <c r="M344" s="202"/>
      <c r="N344" s="203"/>
      <c r="O344" s="203"/>
      <c r="P344" s="203"/>
      <c r="Q344" s="203"/>
      <c r="R344" s="203"/>
      <c r="S344" s="203"/>
      <c r="T344" s="204"/>
      <c r="AT344" s="199" t="s">
        <v>177</v>
      </c>
      <c r="AU344" s="199" t="s">
        <v>173</v>
      </c>
      <c r="AV344" s="16" t="s">
        <v>76</v>
      </c>
      <c r="AW344" s="16" t="s">
        <v>31</v>
      </c>
      <c r="AX344" s="16" t="s">
        <v>69</v>
      </c>
      <c r="AY344" s="199" t="s">
        <v>163</v>
      </c>
    </row>
    <row r="345" spans="2:51" s="13" customFormat="1" ht="11.25">
      <c r="B345" s="163"/>
      <c r="D345" s="164" t="s">
        <v>177</v>
      </c>
      <c r="E345" s="165" t="s">
        <v>3</v>
      </c>
      <c r="F345" s="166" t="s">
        <v>437</v>
      </c>
      <c r="H345" s="167">
        <v>15.6</v>
      </c>
      <c r="I345" s="168"/>
      <c r="L345" s="163"/>
      <c r="M345" s="169"/>
      <c r="N345" s="170"/>
      <c r="O345" s="170"/>
      <c r="P345" s="170"/>
      <c r="Q345" s="170"/>
      <c r="R345" s="170"/>
      <c r="S345" s="170"/>
      <c r="T345" s="171"/>
      <c r="AT345" s="165" t="s">
        <v>177</v>
      </c>
      <c r="AU345" s="165" t="s">
        <v>173</v>
      </c>
      <c r="AV345" s="13" t="s">
        <v>78</v>
      </c>
      <c r="AW345" s="13" t="s">
        <v>31</v>
      </c>
      <c r="AX345" s="13" t="s">
        <v>69</v>
      </c>
      <c r="AY345" s="165" t="s">
        <v>163</v>
      </c>
    </row>
    <row r="346" spans="2:51" s="14" customFormat="1" ht="11.25">
      <c r="B346" s="172"/>
      <c r="D346" s="164" t="s">
        <v>177</v>
      </c>
      <c r="E346" s="173" t="s">
        <v>3</v>
      </c>
      <c r="F346" s="174" t="s">
        <v>179</v>
      </c>
      <c r="H346" s="175">
        <v>15.6</v>
      </c>
      <c r="I346" s="176"/>
      <c r="L346" s="172"/>
      <c r="M346" s="177"/>
      <c r="N346" s="178"/>
      <c r="O346" s="178"/>
      <c r="P346" s="178"/>
      <c r="Q346" s="178"/>
      <c r="R346" s="178"/>
      <c r="S346" s="178"/>
      <c r="T346" s="179"/>
      <c r="AT346" s="173" t="s">
        <v>177</v>
      </c>
      <c r="AU346" s="173" t="s">
        <v>173</v>
      </c>
      <c r="AV346" s="14" t="s">
        <v>173</v>
      </c>
      <c r="AW346" s="14" t="s">
        <v>31</v>
      </c>
      <c r="AX346" s="14" t="s">
        <v>76</v>
      </c>
      <c r="AY346" s="173" t="s">
        <v>163</v>
      </c>
    </row>
    <row r="347" spans="1:65" s="2" customFormat="1" ht="21.75" customHeight="1">
      <c r="A347" s="34"/>
      <c r="B347" s="144"/>
      <c r="C347" s="145" t="s">
        <v>438</v>
      </c>
      <c r="D347" s="145" t="s">
        <v>167</v>
      </c>
      <c r="E347" s="146" t="s">
        <v>439</v>
      </c>
      <c r="F347" s="147" t="s">
        <v>440</v>
      </c>
      <c r="G347" s="148" t="s">
        <v>236</v>
      </c>
      <c r="H347" s="149">
        <v>85.8</v>
      </c>
      <c r="I347" s="150"/>
      <c r="J347" s="151">
        <f>ROUND(I347*H347,2)</f>
        <v>0</v>
      </c>
      <c r="K347" s="147" t="s">
        <v>171</v>
      </c>
      <c r="L347" s="35"/>
      <c r="M347" s="152" t="s">
        <v>3</v>
      </c>
      <c r="N347" s="153" t="s">
        <v>42</v>
      </c>
      <c r="O347" s="56"/>
      <c r="P347" s="154">
        <f>O347*H347</f>
        <v>0</v>
      </c>
      <c r="Q347" s="154">
        <v>0.00735</v>
      </c>
      <c r="R347" s="154">
        <f>Q347*H347</f>
        <v>0.6306299999999999</v>
      </c>
      <c r="S347" s="154">
        <v>0</v>
      </c>
      <c r="T347" s="155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56" t="s">
        <v>172</v>
      </c>
      <c r="AT347" s="156" t="s">
        <v>167</v>
      </c>
      <c r="AU347" s="156" t="s">
        <v>173</v>
      </c>
      <c r="AY347" s="19" t="s">
        <v>163</v>
      </c>
      <c r="BE347" s="157">
        <f>IF(N347="základní",J347,0)</f>
        <v>0</v>
      </c>
      <c r="BF347" s="157">
        <f>IF(N347="snížená",J347,0)</f>
        <v>0</v>
      </c>
      <c r="BG347" s="157">
        <f>IF(N347="zákl. přenesená",J347,0)</f>
        <v>0</v>
      </c>
      <c r="BH347" s="157">
        <f>IF(N347="sníž. přenesená",J347,0)</f>
        <v>0</v>
      </c>
      <c r="BI347" s="157">
        <f>IF(N347="nulová",J347,0)</f>
        <v>0</v>
      </c>
      <c r="BJ347" s="19" t="s">
        <v>172</v>
      </c>
      <c r="BK347" s="157">
        <f>ROUND(I347*H347,2)</f>
        <v>0</v>
      </c>
      <c r="BL347" s="19" t="s">
        <v>172</v>
      </c>
      <c r="BM347" s="156" t="s">
        <v>441</v>
      </c>
    </row>
    <row r="348" spans="1:47" s="2" customFormat="1" ht="11.25">
      <c r="A348" s="34"/>
      <c r="B348" s="35"/>
      <c r="C348" s="34"/>
      <c r="D348" s="158" t="s">
        <v>175</v>
      </c>
      <c r="E348" s="34"/>
      <c r="F348" s="159" t="s">
        <v>442</v>
      </c>
      <c r="G348" s="34"/>
      <c r="H348" s="34"/>
      <c r="I348" s="160"/>
      <c r="J348" s="34"/>
      <c r="K348" s="34"/>
      <c r="L348" s="35"/>
      <c r="M348" s="161"/>
      <c r="N348" s="162"/>
      <c r="O348" s="56"/>
      <c r="P348" s="56"/>
      <c r="Q348" s="56"/>
      <c r="R348" s="56"/>
      <c r="S348" s="56"/>
      <c r="T348" s="57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T348" s="19" t="s">
        <v>175</v>
      </c>
      <c r="AU348" s="19" t="s">
        <v>173</v>
      </c>
    </row>
    <row r="349" spans="2:51" s="13" customFormat="1" ht="11.25">
      <c r="B349" s="163"/>
      <c r="D349" s="164" t="s">
        <v>177</v>
      </c>
      <c r="E349" s="165" t="s">
        <v>3</v>
      </c>
      <c r="F349" s="166" t="s">
        <v>415</v>
      </c>
      <c r="H349" s="167">
        <v>78</v>
      </c>
      <c r="I349" s="168"/>
      <c r="L349" s="163"/>
      <c r="M349" s="169"/>
      <c r="N349" s="170"/>
      <c r="O349" s="170"/>
      <c r="P349" s="170"/>
      <c r="Q349" s="170"/>
      <c r="R349" s="170"/>
      <c r="S349" s="170"/>
      <c r="T349" s="171"/>
      <c r="AT349" s="165" t="s">
        <v>177</v>
      </c>
      <c r="AU349" s="165" t="s">
        <v>173</v>
      </c>
      <c r="AV349" s="13" t="s">
        <v>78</v>
      </c>
      <c r="AW349" s="13" t="s">
        <v>31</v>
      </c>
      <c r="AX349" s="13" t="s">
        <v>69</v>
      </c>
      <c r="AY349" s="165" t="s">
        <v>163</v>
      </c>
    </row>
    <row r="350" spans="2:51" s="14" customFormat="1" ht="11.25">
      <c r="B350" s="172"/>
      <c r="D350" s="164" t="s">
        <v>177</v>
      </c>
      <c r="E350" s="173" t="s">
        <v>3</v>
      </c>
      <c r="F350" s="174" t="s">
        <v>179</v>
      </c>
      <c r="H350" s="175">
        <v>78</v>
      </c>
      <c r="I350" s="176"/>
      <c r="L350" s="172"/>
      <c r="M350" s="177"/>
      <c r="N350" s="178"/>
      <c r="O350" s="178"/>
      <c r="P350" s="178"/>
      <c r="Q350" s="178"/>
      <c r="R350" s="178"/>
      <c r="S350" s="178"/>
      <c r="T350" s="179"/>
      <c r="AT350" s="173" t="s">
        <v>177</v>
      </c>
      <c r="AU350" s="173" t="s">
        <v>173</v>
      </c>
      <c r="AV350" s="14" t="s">
        <v>173</v>
      </c>
      <c r="AW350" s="14" t="s">
        <v>31</v>
      </c>
      <c r="AX350" s="14" t="s">
        <v>69</v>
      </c>
      <c r="AY350" s="173" t="s">
        <v>163</v>
      </c>
    </row>
    <row r="351" spans="2:51" s="13" customFormat="1" ht="11.25">
      <c r="B351" s="163"/>
      <c r="D351" s="164" t="s">
        <v>177</v>
      </c>
      <c r="E351" s="165" t="s">
        <v>3</v>
      </c>
      <c r="F351" s="166" t="s">
        <v>416</v>
      </c>
      <c r="H351" s="167">
        <v>7.8</v>
      </c>
      <c r="I351" s="168"/>
      <c r="L351" s="163"/>
      <c r="M351" s="169"/>
      <c r="N351" s="170"/>
      <c r="O351" s="170"/>
      <c r="P351" s="170"/>
      <c r="Q351" s="170"/>
      <c r="R351" s="170"/>
      <c r="S351" s="170"/>
      <c r="T351" s="171"/>
      <c r="AT351" s="165" t="s">
        <v>177</v>
      </c>
      <c r="AU351" s="165" t="s">
        <v>173</v>
      </c>
      <c r="AV351" s="13" t="s">
        <v>78</v>
      </c>
      <c r="AW351" s="13" t="s">
        <v>31</v>
      </c>
      <c r="AX351" s="13" t="s">
        <v>69</v>
      </c>
      <c r="AY351" s="165" t="s">
        <v>163</v>
      </c>
    </row>
    <row r="352" spans="2:51" s="14" customFormat="1" ht="11.25">
      <c r="B352" s="172"/>
      <c r="D352" s="164" t="s">
        <v>177</v>
      </c>
      <c r="E352" s="173" t="s">
        <v>3</v>
      </c>
      <c r="F352" s="174" t="s">
        <v>179</v>
      </c>
      <c r="H352" s="175">
        <v>7.8</v>
      </c>
      <c r="I352" s="176"/>
      <c r="L352" s="172"/>
      <c r="M352" s="177"/>
      <c r="N352" s="178"/>
      <c r="O352" s="178"/>
      <c r="P352" s="178"/>
      <c r="Q352" s="178"/>
      <c r="R352" s="178"/>
      <c r="S352" s="178"/>
      <c r="T352" s="179"/>
      <c r="AT352" s="173" t="s">
        <v>177</v>
      </c>
      <c r="AU352" s="173" t="s">
        <v>173</v>
      </c>
      <c r="AV352" s="14" t="s">
        <v>173</v>
      </c>
      <c r="AW352" s="14" t="s">
        <v>31</v>
      </c>
      <c r="AX352" s="14" t="s">
        <v>69</v>
      </c>
      <c r="AY352" s="173" t="s">
        <v>163</v>
      </c>
    </row>
    <row r="353" spans="2:51" s="15" customFormat="1" ht="11.25">
      <c r="B353" s="180"/>
      <c r="D353" s="164" t="s">
        <v>177</v>
      </c>
      <c r="E353" s="181" t="s">
        <v>3</v>
      </c>
      <c r="F353" s="182" t="s">
        <v>210</v>
      </c>
      <c r="H353" s="183">
        <v>85.8</v>
      </c>
      <c r="I353" s="184"/>
      <c r="L353" s="180"/>
      <c r="M353" s="185"/>
      <c r="N353" s="186"/>
      <c r="O353" s="186"/>
      <c r="P353" s="186"/>
      <c r="Q353" s="186"/>
      <c r="R353" s="186"/>
      <c r="S353" s="186"/>
      <c r="T353" s="187"/>
      <c r="AT353" s="181" t="s">
        <v>177</v>
      </c>
      <c r="AU353" s="181" t="s">
        <v>173</v>
      </c>
      <c r="AV353" s="15" t="s">
        <v>172</v>
      </c>
      <c r="AW353" s="15" t="s">
        <v>31</v>
      </c>
      <c r="AX353" s="15" t="s">
        <v>76</v>
      </c>
      <c r="AY353" s="181" t="s">
        <v>163</v>
      </c>
    </row>
    <row r="354" spans="1:65" s="2" customFormat="1" ht="24.2" customHeight="1">
      <c r="A354" s="34"/>
      <c r="B354" s="144"/>
      <c r="C354" s="145" t="s">
        <v>443</v>
      </c>
      <c r="D354" s="145" t="s">
        <v>167</v>
      </c>
      <c r="E354" s="146" t="s">
        <v>444</v>
      </c>
      <c r="F354" s="147" t="s">
        <v>445</v>
      </c>
      <c r="G354" s="148" t="s">
        <v>236</v>
      </c>
      <c r="H354" s="149">
        <v>85.8</v>
      </c>
      <c r="I354" s="150"/>
      <c r="J354" s="151">
        <f>ROUND(I354*H354,2)</f>
        <v>0</v>
      </c>
      <c r="K354" s="147" t="s">
        <v>171</v>
      </c>
      <c r="L354" s="35"/>
      <c r="M354" s="152" t="s">
        <v>3</v>
      </c>
      <c r="N354" s="153" t="s">
        <v>42</v>
      </c>
      <c r="O354" s="56"/>
      <c r="P354" s="154">
        <f>O354*H354</f>
        <v>0</v>
      </c>
      <c r="Q354" s="154">
        <v>0.00656</v>
      </c>
      <c r="R354" s="154">
        <f>Q354*H354</f>
        <v>0.562848</v>
      </c>
      <c r="S354" s="154">
        <v>0</v>
      </c>
      <c r="T354" s="155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56" t="s">
        <v>172</v>
      </c>
      <c r="AT354" s="156" t="s">
        <v>167</v>
      </c>
      <c r="AU354" s="156" t="s">
        <v>173</v>
      </c>
      <c r="AY354" s="19" t="s">
        <v>163</v>
      </c>
      <c r="BE354" s="157">
        <f>IF(N354="základní",J354,0)</f>
        <v>0</v>
      </c>
      <c r="BF354" s="157">
        <f>IF(N354="snížená",J354,0)</f>
        <v>0</v>
      </c>
      <c r="BG354" s="157">
        <f>IF(N354="zákl. přenesená",J354,0)</f>
        <v>0</v>
      </c>
      <c r="BH354" s="157">
        <f>IF(N354="sníž. přenesená",J354,0)</f>
        <v>0</v>
      </c>
      <c r="BI354" s="157">
        <f>IF(N354="nulová",J354,0)</f>
        <v>0</v>
      </c>
      <c r="BJ354" s="19" t="s">
        <v>172</v>
      </c>
      <c r="BK354" s="157">
        <f>ROUND(I354*H354,2)</f>
        <v>0</v>
      </c>
      <c r="BL354" s="19" t="s">
        <v>172</v>
      </c>
      <c r="BM354" s="156" t="s">
        <v>446</v>
      </c>
    </row>
    <row r="355" spans="1:47" s="2" customFormat="1" ht="11.25">
      <c r="A355" s="34"/>
      <c r="B355" s="35"/>
      <c r="C355" s="34"/>
      <c r="D355" s="158" t="s">
        <v>175</v>
      </c>
      <c r="E355" s="34"/>
      <c r="F355" s="159" t="s">
        <v>447</v>
      </c>
      <c r="G355" s="34"/>
      <c r="H355" s="34"/>
      <c r="I355" s="160"/>
      <c r="J355" s="34"/>
      <c r="K355" s="34"/>
      <c r="L355" s="35"/>
      <c r="M355" s="161"/>
      <c r="N355" s="162"/>
      <c r="O355" s="56"/>
      <c r="P355" s="56"/>
      <c r="Q355" s="56"/>
      <c r="R355" s="56"/>
      <c r="S355" s="56"/>
      <c r="T355" s="57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T355" s="19" t="s">
        <v>175</v>
      </c>
      <c r="AU355" s="19" t="s">
        <v>173</v>
      </c>
    </row>
    <row r="356" spans="2:51" s="16" customFormat="1" ht="11.25">
      <c r="B356" s="198"/>
      <c r="D356" s="164" t="s">
        <v>177</v>
      </c>
      <c r="E356" s="199" t="s">
        <v>3</v>
      </c>
      <c r="F356" s="200" t="s">
        <v>414</v>
      </c>
      <c r="H356" s="199" t="s">
        <v>3</v>
      </c>
      <c r="I356" s="201"/>
      <c r="L356" s="198"/>
      <c r="M356" s="202"/>
      <c r="N356" s="203"/>
      <c r="O356" s="203"/>
      <c r="P356" s="203"/>
      <c r="Q356" s="203"/>
      <c r="R356" s="203"/>
      <c r="S356" s="203"/>
      <c r="T356" s="204"/>
      <c r="AT356" s="199" t="s">
        <v>177</v>
      </c>
      <c r="AU356" s="199" t="s">
        <v>173</v>
      </c>
      <c r="AV356" s="16" t="s">
        <v>76</v>
      </c>
      <c r="AW356" s="16" t="s">
        <v>31</v>
      </c>
      <c r="AX356" s="16" t="s">
        <v>69</v>
      </c>
      <c r="AY356" s="199" t="s">
        <v>163</v>
      </c>
    </row>
    <row r="357" spans="2:51" s="13" customFormat="1" ht="11.25">
      <c r="B357" s="163"/>
      <c r="D357" s="164" t="s">
        <v>177</v>
      </c>
      <c r="E357" s="165" t="s">
        <v>3</v>
      </c>
      <c r="F357" s="166" t="s">
        <v>415</v>
      </c>
      <c r="H357" s="167">
        <v>78</v>
      </c>
      <c r="I357" s="168"/>
      <c r="L357" s="163"/>
      <c r="M357" s="169"/>
      <c r="N357" s="170"/>
      <c r="O357" s="170"/>
      <c r="P357" s="170"/>
      <c r="Q357" s="170"/>
      <c r="R357" s="170"/>
      <c r="S357" s="170"/>
      <c r="T357" s="171"/>
      <c r="AT357" s="165" t="s">
        <v>177</v>
      </c>
      <c r="AU357" s="165" t="s">
        <v>173</v>
      </c>
      <c r="AV357" s="13" t="s">
        <v>78</v>
      </c>
      <c r="AW357" s="13" t="s">
        <v>31</v>
      </c>
      <c r="AX357" s="13" t="s">
        <v>69</v>
      </c>
      <c r="AY357" s="165" t="s">
        <v>163</v>
      </c>
    </row>
    <row r="358" spans="2:51" s="14" customFormat="1" ht="11.25">
      <c r="B358" s="172"/>
      <c r="D358" s="164" t="s">
        <v>177</v>
      </c>
      <c r="E358" s="173" t="s">
        <v>3</v>
      </c>
      <c r="F358" s="174" t="s">
        <v>179</v>
      </c>
      <c r="H358" s="175">
        <v>78</v>
      </c>
      <c r="I358" s="176"/>
      <c r="L358" s="172"/>
      <c r="M358" s="177"/>
      <c r="N358" s="178"/>
      <c r="O358" s="178"/>
      <c r="P358" s="178"/>
      <c r="Q358" s="178"/>
      <c r="R358" s="178"/>
      <c r="S358" s="178"/>
      <c r="T358" s="179"/>
      <c r="AT358" s="173" t="s">
        <v>177</v>
      </c>
      <c r="AU358" s="173" t="s">
        <v>173</v>
      </c>
      <c r="AV358" s="14" t="s">
        <v>173</v>
      </c>
      <c r="AW358" s="14" t="s">
        <v>31</v>
      </c>
      <c r="AX358" s="14" t="s">
        <v>69</v>
      </c>
      <c r="AY358" s="173" t="s">
        <v>163</v>
      </c>
    </row>
    <row r="359" spans="2:51" s="13" customFormat="1" ht="11.25">
      <c r="B359" s="163"/>
      <c r="D359" s="164" t="s">
        <v>177</v>
      </c>
      <c r="E359" s="165" t="s">
        <v>3</v>
      </c>
      <c r="F359" s="166" t="s">
        <v>416</v>
      </c>
      <c r="H359" s="167">
        <v>7.8</v>
      </c>
      <c r="I359" s="168"/>
      <c r="L359" s="163"/>
      <c r="M359" s="169"/>
      <c r="N359" s="170"/>
      <c r="O359" s="170"/>
      <c r="P359" s="170"/>
      <c r="Q359" s="170"/>
      <c r="R359" s="170"/>
      <c r="S359" s="170"/>
      <c r="T359" s="171"/>
      <c r="AT359" s="165" t="s">
        <v>177</v>
      </c>
      <c r="AU359" s="165" t="s">
        <v>173</v>
      </c>
      <c r="AV359" s="13" t="s">
        <v>78</v>
      </c>
      <c r="AW359" s="13" t="s">
        <v>31</v>
      </c>
      <c r="AX359" s="13" t="s">
        <v>69</v>
      </c>
      <c r="AY359" s="165" t="s">
        <v>163</v>
      </c>
    </row>
    <row r="360" spans="2:51" s="14" customFormat="1" ht="11.25">
      <c r="B360" s="172"/>
      <c r="D360" s="164" t="s">
        <v>177</v>
      </c>
      <c r="E360" s="173" t="s">
        <v>3</v>
      </c>
      <c r="F360" s="174" t="s">
        <v>179</v>
      </c>
      <c r="H360" s="175">
        <v>7.8</v>
      </c>
      <c r="I360" s="176"/>
      <c r="L360" s="172"/>
      <c r="M360" s="177"/>
      <c r="N360" s="178"/>
      <c r="O360" s="178"/>
      <c r="P360" s="178"/>
      <c r="Q360" s="178"/>
      <c r="R360" s="178"/>
      <c r="S360" s="178"/>
      <c r="T360" s="179"/>
      <c r="AT360" s="173" t="s">
        <v>177</v>
      </c>
      <c r="AU360" s="173" t="s">
        <v>173</v>
      </c>
      <c r="AV360" s="14" t="s">
        <v>173</v>
      </c>
      <c r="AW360" s="14" t="s">
        <v>31</v>
      </c>
      <c r="AX360" s="14" t="s">
        <v>69</v>
      </c>
      <c r="AY360" s="173" t="s">
        <v>163</v>
      </c>
    </row>
    <row r="361" spans="2:51" s="15" customFormat="1" ht="11.25">
      <c r="B361" s="180"/>
      <c r="D361" s="164" t="s">
        <v>177</v>
      </c>
      <c r="E361" s="181" t="s">
        <v>3</v>
      </c>
      <c r="F361" s="182" t="s">
        <v>210</v>
      </c>
      <c r="H361" s="183">
        <v>85.8</v>
      </c>
      <c r="I361" s="184"/>
      <c r="L361" s="180"/>
      <c r="M361" s="185"/>
      <c r="N361" s="186"/>
      <c r="O361" s="186"/>
      <c r="P361" s="186"/>
      <c r="Q361" s="186"/>
      <c r="R361" s="186"/>
      <c r="S361" s="186"/>
      <c r="T361" s="187"/>
      <c r="AT361" s="181" t="s">
        <v>177</v>
      </c>
      <c r="AU361" s="181" t="s">
        <v>173</v>
      </c>
      <c r="AV361" s="15" t="s">
        <v>172</v>
      </c>
      <c r="AW361" s="15" t="s">
        <v>31</v>
      </c>
      <c r="AX361" s="15" t="s">
        <v>76</v>
      </c>
      <c r="AY361" s="181" t="s">
        <v>163</v>
      </c>
    </row>
    <row r="362" spans="1:65" s="2" customFormat="1" ht="24.2" customHeight="1">
      <c r="A362" s="34"/>
      <c r="B362" s="144"/>
      <c r="C362" s="145" t="s">
        <v>448</v>
      </c>
      <c r="D362" s="145" t="s">
        <v>167</v>
      </c>
      <c r="E362" s="146" t="s">
        <v>449</v>
      </c>
      <c r="F362" s="147" t="s">
        <v>450</v>
      </c>
      <c r="G362" s="148" t="s">
        <v>236</v>
      </c>
      <c r="H362" s="149">
        <v>15.6</v>
      </c>
      <c r="I362" s="150"/>
      <c r="J362" s="151">
        <f>ROUND(I362*H362,2)</f>
        <v>0</v>
      </c>
      <c r="K362" s="147" t="s">
        <v>360</v>
      </c>
      <c r="L362" s="35"/>
      <c r="M362" s="152" t="s">
        <v>3</v>
      </c>
      <c r="N362" s="153" t="s">
        <v>42</v>
      </c>
      <c r="O362" s="56"/>
      <c r="P362" s="154">
        <f>O362*H362</f>
        <v>0</v>
      </c>
      <c r="Q362" s="154">
        <v>0.00628</v>
      </c>
      <c r="R362" s="154">
        <f>Q362*H362</f>
        <v>0.097968</v>
      </c>
      <c r="S362" s="154">
        <v>0</v>
      </c>
      <c r="T362" s="155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156" t="s">
        <v>172</v>
      </c>
      <c r="AT362" s="156" t="s">
        <v>167</v>
      </c>
      <c r="AU362" s="156" t="s">
        <v>173</v>
      </c>
      <c r="AY362" s="19" t="s">
        <v>163</v>
      </c>
      <c r="BE362" s="157">
        <f>IF(N362="základní",J362,0)</f>
        <v>0</v>
      </c>
      <c r="BF362" s="157">
        <f>IF(N362="snížená",J362,0)</f>
        <v>0</v>
      </c>
      <c r="BG362" s="157">
        <f>IF(N362="zákl. přenesená",J362,0)</f>
        <v>0</v>
      </c>
      <c r="BH362" s="157">
        <f>IF(N362="sníž. přenesená",J362,0)</f>
        <v>0</v>
      </c>
      <c r="BI362" s="157">
        <f>IF(N362="nulová",J362,0)</f>
        <v>0</v>
      </c>
      <c r="BJ362" s="19" t="s">
        <v>172</v>
      </c>
      <c r="BK362" s="157">
        <f>ROUND(I362*H362,2)</f>
        <v>0</v>
      </c>
      <c r="BL362" s="19" t="s">
        <v>172</v>
      </c>
      <c r="BM362" s="156" t="s">
        <v>451</v>
      </c>
    </row>
    <row r="363" spans="1:47" s="2" customFormat="1" ht="11.25">
      <c r="A363" s="34"/>
      <c r="B363" s="35"/>
      <c r="C363" s="34"/>
      <c r="D363" s="158" t="s">
        <v>175</v>
      </c>
      <c r="E363" s="34"/>
      <c r="F363" s="159" t="s">
        <v>452</v>
      </c>
      <c r="G363" s="34"/>
      <c r="H363" s="34"/>
      <c r="I363" s="160"/>
      <c r="J363" s="34"/>
      <c r="K363" s="34"/>
      <c r="L363" s="35"/>
      <c r="M363" s="161"/>
      <c r="N363" s="162"/>
      <c r="O363" s="56"/>
      <c r="P363" s="56"/>
      <c r="Q363" s="56"/>
      <c r="R363" s="56"/>
      <c r="S363" s="56"/>
      <c r="T363" s="57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T363" s="19" t="s">
        <v>175</v>
      </c>
      <c r="AU363" s="19" t="s">
        <v>173</v>
      </c>
    </row>
    <row r="364" spans="2:51" s="13" customFormat="1" ht="11.25">
      <c r="B364" s="163"/>
      <c r="D364" s="164" t="s">
        <v>177</v>
      </c>
      <c r="E364" s="165" t="s">
        <v>3</v>
      </c>
      <c r="F364" s="166" t="s">
        <v>453</v>
      </c>
      <c r="H364" s="167">
        <v>15.6</v>
      </c>
      <c r="I364" s="168"/>
      <c r="L364" s="163"/>
      <c r="M364" s="169"/>
      <c r="N364" s="170"/>
      <c r="O364" s="170"/>
      <c r="P364" s="170"/>
      <c r="Q364" s="170"/>
      <c r="R364" s="170"/>
      <c r="S364" s="170"/>
      <c r="T364" s="171"/>
      <c r="AT364" s="165" t="s">
        <v>177</v>
      </c>
      <c r="AU364" s="165" t="s">
        <v>173</v>
      </c>
      <c r="AV364" s="13" t="s">
        <v>78</v>
      </c>
      <c r="AW364" s="13" t="s">
        <v>31</v>
      </c>
      <c r="AX364" s="13" t="s">
        <v>69</v>
      </c>
      <c r="AY364" s="165" t="s">
        <v>163</v>
      </c>
    </row>
    <row r="365" spans="2:51" s="14" customFormat="1" ht="11.25">
      <c r="B365" s="172"/>
      <c r="D365" s="164" t="s">
        <v>177</v>
      </c>
      <c r="E365" s="173" t="s">
        <v>3</v>
      </c>
      <c r="F365" s="174" t="s">
        <v>179</v>
      </c>
      <c r="H365" s="175">
        <v>15.6</v>
      </c>
      <c r="I365" s="176"/>
      <c r="L365" s="172"/>
      <c r="M365" s="177"/>
      <c r="N365" s="178"/>
      <c r="O365" s="178"/>
      <c r="P365" s="178"/>
      <c r="Q365" s="178"/>
      <c r="R365" s="178"/>
      <c r="S365" s="178"/>
      <c r="T365" s="179"/>
      <c r="AT365" s="173" t="s">
        <v>177</v>
      </c>
      <c r="AU365" s="173" t="s">
        <v>173</v>
      </c>
      <c r="AV365" s="14" t="s">
        <v>173</v>
      </c>
      <c r="AW365" s="14" t="s">
        <v>31</v>
      </c>
      <c r="AX365" s="14" t="s">
        <v>76</v>
      </c>
      <c r="AY365" s="173" t="s">
        <v>163</v>
      </c>
    </row>
    <row r="366" spans="1:65" s="2" customFormat="1" ht="16.5" customHeight="1">
      <c r="A366" s="34"/>
      <c r="B366" s="144"/>
      <c r="C366" s="145" t="s">
        <v>454</v>
      </c>
      <c r="D366" s="145" t="s">
        <v>167</v>
      </c>
      <c r="E366" s="146" t="s">
        <v>455</v>
      </c>
      <c r="F366" s="147" t="s">
        <v>456</v>
      </c>
      <c r="G366" s="148" t="s">
        <v>320</v>
      </c>
      <c r="H366" s="149">
        <v>4.8</v>
      </c>
      <c r="I366" s="150"/>
      <c r="J366" s="151">
        <f>ROUND(I366*H366,2)</f>
        <v>0</v>
      </c>
      <c r="K366" s="147" t="s">
        <v>171</v>
      </c>
      <c r="L366" s="35"/>
      <c r="M366" s="152" t="s">
        <v>3</v>
      </c>
      <c r="N366" s="153" t="s">
        <v>42</v>
      </c>
      <c r="O366" s="56"/>
      <c r="P366" s="154">
        <f>O366*H366</f>
        <v>0</v>
      </c>
      <c r="Q366" s="154">
        <v>0.020646</v>
      </c>
      <c r="R366" s="154">
        <f>Q366*H366</f>
        <v>0.0991008</v>
      </c>
      <c r="S366" s="154">
        <v>0</v>
      </c>
      <c r="T366" s="155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156" t="s">
        <v>172</v>
      </c>
      <c r="AT366" s="156" t="s">
        <v>167</v>
      </c>
      <c r="AU366" s="156" t="s">
        <v>173</v>
      </c>
      <c r="AY366" s="19" t="s">
        <v>163</v>
      </c>
      <c r="BE366" s="157">
        <f>IF(N366="základní",J366,0)</f>
        <v>0</v>
      </c>
      <c r="BF366" s="157">
        <f>IF(N366="snížená",J366,0)</f>
        <v>0</v>
      </c>
      <c r="BG366" s="157">
        <f>IF(N366="zákl. přenesená",J366,0)</f>
        <v>0</v>
      </c>
      <c r="BH366" s="157">
        <f>IF(N366="sníž. přenesená",J366,0)</f>
        <v>0</v>
      </c>
      <c r="BI366" s="157">
        <f>IF(N366="nulová",J366,0)</f>
        <v>0</v>
      </c>
      <c r="BJ366" s="19" t="s">
        <v>172</v>
      </c>
      <c r="BK366" s="157">
        <f>ROUND(I366*H366,2)</f>
        <v>0</v>
      </c>
      <c r="BL366" s="19" t="s">
        <v>172</v>
      </c>
      <c r="BM366" s="156" t="s">
        <v>457</v>
      </c>
    </row>
    <row r="367" spans="1:47" s="2" customFormat="1" ht="11.25">
      <c r="A367" s="34"/>
      <c r="B367" s="35"/>
      <c r="C367" s="34"/>
      <c r="D367" s="158" t="s">
        <v>175</v>
      </c>
      <c r="E367" s="34"/>
      <c r="F367" s="159" t="s">
        <v>458</v>
      </c>
      <c r="G367" s="34"/>
      <c r="H367" s="34"/>
      <c r="I367" s="160"/>
      <c r="J367" s="34"/>
      <c r="K367" s="34"/>
      <c r="L367" s="35"/>
      <c r="M367" s="161"/>
      <c r="N367" s="162"/>
      <c r="O367" s="56"/>
      <c r="P367" s="56"/>
      <c r="Q367" s="56"/>
      <c r="R367" s="56"/>
      <c r="S367" s="56"/>
      <c r="T367" s="57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T367" s="19" t="s">
        <v>175</v>
      </c>
      <c r="AU367" s="19" t="s">
        <v>173</v>
      </c>
    </row>
    <row r="368" spans="2:51" s="13" customFormat="1" ht="11.25">
      <c r="B368" s="163"/>
      <c r="D368" s="164" t="s">
        <v>177</v>
      </c>
      <c r="E368" s="165" t="s">
        <v>3</v>
      </c>
      <c r="F368" s="166" t="s">
        <v>459</v>
      </c>
      <c r="H368" s="167">
        <v>2.4</v>
      </c>
      <c r="I368" s="168"/>
      <c r="L368" s="163"/>
      <c r="M368" s="169"/>
      <c r="N368" s="170"/>
      <c r="O368" s="170"/>
      <c r="P368" s="170"/>
      <c r="Q368" s="170"/>
      <c r="R368" s="170"/>
      <c r="S368" s="170"/>
      <c r="T368" s="171"/>
      <c r="AT368" s="165" t="s">
        <v>177</v>
      </c>
      <c r="AU368" s="165" t="s">
        <v>173</v>
      </c>
      <c r="AV368" s="13" t="s">
        <v>78</v>
      </c>
      <c r="AW368" s="13" t="s">
        <v>31</v>
      </c>
      <c r="AX368" s="13" t="s">
        <v>69</v>
      </c>
      <c r="AY368" s="165" t="s">
        <v>163</v>
      </c>
    </row>
    <row r="369" spans="2:51" s="14" customFormat="1" ht="11.25">
      <c r="B369" s="172"/>
      <c r="D369" s="164" t="s">
        <v>177</v>
      </c>
      <c r="E369" s="173" t="s">
        <v>3</v>
      </c>
      <c r="F369" s="174" t="s">
        <v>179</v>
      </c>
      <c r="H369" s="175">
        <v>2.4</v>
      </c>
      <c r="I369" s="176"/>
      <c r="L369" s="172"/>
      <c r="M369" s="177"/>
      <c r="N369" s="178"/>
      <c r="O369" s="178"/>
      <c r="P369" s="178"/>
      <c r="Q369" s="178"/>
      <c r="R369" s="178"/>
      <c r="S369" s="178"/>
      <c r="T369" s="179"/>
      <c r="AT369" s="173" t="s">
        <v>177</v>
      </c>
      <c r="AU369" s="173" t="s">
        <v>173</v>
      </c>
      <c r="AV369" s="14" t="s">
        <v>173</v>
      </c>
      <c r="AW369" s="14" t="s">
        <v>31</v>
      </c>
      <c r="AX369" s="14" t="s">
        <v>69</v>
      </c>
      <c r="AY369" s="173" t="s">
        <v>163</v>
      </c>
    </row>
    <row r="370" spans="2:51" s="13" customFormat="1" ht="11.25">
      <c r="B370" s="163"/>
      <c r="D370" s="164" t="s">
        <v>177</v>
      </c>
      <c r="E370" s="165" t="s">
        <v>3</v>
      </c>
      <c r="F370" s="166" t="s">
        <v>460</v>
      </c>
      <c r="H370" s="167">
        <v>2.4</v>
      </c>
      <c r="I370" s="168"/>
      <c r="L370" s="163"/>
      <c r="M370" s="169"/>
      <c r="N370" s="170"/>
      <c r="O370" s="170"/>
      <c r="P370" s="170"/>
      <c r="Q370" s="170"/>
      <c r="R370" s="170"/>
      <c r="S370" s="170"/>
      <c r="T370" s="171"/>
      <c r="AT370" s="165" t="s">
        <v>177</v>
      </c>
      <c r="AU370" s="165" t="s">
        <v>173</v>
      </c>
      <c r="AV370" s="13" t="s">
        <v>78</v>
      </c>
      <c r="AW370" s="13" t="s">
        <v>31</v>
      </c>
      <c r="AX370" s="13" t="s">
        <v>69</v>
      </c>
      <c r="AY370" s="165" t="s">
        <v>163</v>
      </c>
    </row>
    <row r="371" spans="2:51" s="14" customFormat="1" ht="11.25">
      <c r="B371" s="172"/>
      <c r="D371" s="164" t="s">
        <v>177</v>
      </c>
      <c r="E371" s="173" t="s">
        <v>3</v>
      </c>
      <c r="F371" s="174" t="s">
        <v>179</v>
      </c>
      <c r="H371" s="175">
        <v>2.4</v>
      </c>
      <c r="I371" s="176"/>
      <c r="L371" s="172"/>
      <c r="M371" s="177"/>
      <c r="N371" s="178"/>
      <c r="O371" s="178"/>
      <c r="P371" s="178"/>
      <c r="Q371" s="178"/>
      <c r="R371" s="178"/>
      <c r="S371" s="178"/>
      <c r="T371" s="179"/>
      <c r="AT371" s="173" t="s">
        <v>177</v>
      </c>
      <c r="AU371" s="173" t="s">
        <v>173</v>
      </c>
      <c r="AV371" s="14" t="s">
        <v>173</v>
      </c>
      <c r="AW371" s="14" t="s">
        <v>31</v>
      </c>
      <c r="AX371" s="14" t="s">
        <v>69</v>
      </c>
      <c r="AY371" s="173" t="s">
        <v>163</v>
      </c>
    </row>
    <row r="372" spans="2:51" s="15" customFormat="1" ht="11.25">
      <c r="B372" s="180"/>
      <c r="D372" s="164" t="s">
        <v>177</v>
      </c>
      <c r="E372" s="181" t="s">
        <v>3</v>
      </c>
      <c r="F372" s="182" t="s">
        <v>210</v>
      </c>
      <c r="H372" s="183">
        <v>4.8</v>
      </c>
      <c r="I372" s="184"/>
      <c r="L372" s="180"/>
      <c r="M372" s="185"/>
      <c r="N372" s="186"/>
      <c r="O372" s="186"/>
      <c r="P372" s="186"/>
      <c r="Q372" s="186"/>
      <c r="R372" s="186"/>
      <c r="S372" s="186"/>
      <c r="T372" s="187"/>
      <c r="AT372" s="181" t="s">
        <v>177</v>
      </c>
      <c r="AU372" s="181" t="s">
        <v>173</v>
      </c>
      <c r="AV372" s="15" t="s">
        <v>172</v>
      </c>
      <c r="AW372" s="15" t="s">
        <v>31</v>
      </c>
      <c r="AX372" s="15" t="s">
        <v>76</v>
      </c>
      <c r="AY372" s="181" t="s">
        <v>163</v>
      </c>
    </row>
    <row r="373" spans="1:65" s="2" customFormat="1" ht="24.2" customHeight="1">
      <c r="A373" s="34"/>
      <c r="B373" s="144"/>
      <c r="C373" s="145" t="s">
        <v>461</v>
      </c>
      <c r="D373" s="145" t="s">
        <v>167</v>
      </c>
      <c r="E373" s="146" t="s">
        <v>462</v>
      </c>
      <c r="F373" s="147" t="s">
        <v>463</v>
      </c>
      <c r="G373" s="148" t="s">
        <v>236</v>
      </c>
      <c r="H373" s="149">
        <v>32</v>
      </c>
      <c r="I373" s="150"/>
      <c r="J373" s="151">
        <f>ROUND(I373*H373,2)</f>
        <v>0</v>
      </c>
      <c r="K373" s="147" t="s">
        <v>171</v>
      </c>
      <c r="L373" s="35"/>
      <c r="M373" s="152" t="s">
        <v>3</v>
      </c>
      <c r="N373" s="153" t="s">
        <v>42</v>
      </c>
      <c r="O373" s="56"/>
      <c r="P373" s="154">
        <f>O373*H373</f>
        <v>0</v>
      </c>
      <c r="Q373" s="154">
        <v>0</v>
      </c>
      <c r="R373" s="154">
        <f>Q373*H373</f>
        <v>0</v>
      </c>
      <c r="S373" s="154">
        <v>0</v>
      </c>
      <c r="T373" s="155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156" t="s">
        <v>172</v>
      </c>
      <c r="AT373" s="156" t="s">
        <v>167</v>
      </c>
      <c r="AU373" s="156" t="s">
        <v>173</v>
      </c>
      <c r="AY373" s="19" t="s">
        <v>163</v>
      </c>
      <c r="BE373" s="157">
        <f>IF(N373="základní",J373,0)</f>
        <v>0</v>
      </c>
      <c r="BF373" s="157">
        <f>IF(N373="snížená",J373,0)</f>
        <v>0</v>
      </c>
      <c r="BG373" s="157">
        <f>IF(N373="zákl. přenesená",J373,0)</f>
        <v>0</v>
      </c>
      <c r="BH373" s="157">
        <f>IF(N373="sníž. přenesená",J373,0)</f>
        <v>0</v>
      </c>
      <c r="BI373" s="157">
        <f>IF(N373="nulová",J373,0)</f>
        <v>0</v>
      </c>
      <c r="BJ373" s="19" t="s">
        <v>172</v>
      </c>
      <c r="BK373" s="157">
        <f>ROUND(I373*H373,2)</f>
        <v>0</v>
      </c>
      <c r="BL373" s="19" t="s">
        <v>172</v>
      </c>
      <c r="BM373" s="156" t="s">
        <v>464</v>
      </c>
    </row>
    <row r="374" spans="1:47" s="2" customFormat="1" ht="11.25">
      <c r="A374" s="34"/>
      <c r="B374" s="35"/>
      <c r="C374" s="34"/>
      <c r="D374" s="158" t="s">
        <v>175</v>
      </c>
      <c r="E374" s="34"/>
      <c r="F374" s="159" t="s">
        <v>465</v>
      </c>
      <c r="G374" s="34"/>
      <c r="H374" s="34"/>
      <c r="I374" s="160"/>
      <c r="J374" s="34"/>
      <c r="K374" s="34"/>
      <c r="L374" s="35"/>
      <c r="M374" s="161"/>
      <c r="N374" s="162"/>
      <c r="O374" s="56"/>
      <c r="P374" s="56"/>
      <c r="Q374" s="56"/>
      <c r="R374" s="56"/>
      <c r="S374" s="56"/>
      <c r="T374" s="57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T374" s="19" t="s">
        <v>175</v>
      </c>
      <c r="AU374" s="19" t="s">
        <v>173</v>
      </c>
    </row>
    <row r="375" spans="2:51" s="13" customFormat="1" ht="11.25">
      <c r="B375" s="163"/>
      <c r="D375" s="164" t="s">
        <v>177</v>
      </c>
      <c r="E375" s="165" t="s">
        <v>3</v>
      </c>
      <c r="F375" s="166" t="s">
        <v>466</v>
      </c>
      <c r="H375" s="167">
        <v>32</v>
      </c>
      <c r="I375" s="168"/>
      <c r="L375" s="163"/>
      <c r="M375" s="169"/>
      <c r="N375" s="170"/>
      <c r="O375" s="170"/>
      <c r="P375" s="170"/>
      <c r="Q375" s="170"/>
      <c r="R375" s="170"/>
      <c r="S375" s="170"/>
      <c r="T375" s="171"/>
      <c r="AT375" s="165" t="s">
        <v>177</v>
      </c>
      <c r="AU375" s="165" t="s">
        <v>173</v>
      </c>
      <c r="AV375" s="13" t="s">
        <v>78</v>
      </c>
      <c r="AW375" s="13" t="s">
        <v>31</v>
      </c>
      <c r="AX375" s="13" t="s">
        <v>76</v>
      </c>
      <c r="AY375" s="165" t="s">
        <v>163</v>
      </c>
    </row>
    <row r="376" spans="1:65" s="2" customFormat="1" ht="24.2" customHeight="1">
      <c r="A376" s="34"/>
      <c r="B376" s="144"/>
      <c r="C376" s="145" t="s">
        <v>467</v>
      </c>
      <c r="D376" s="145" t="s">
        <v>167</v>
      </c>
      <c r="E376" s="146" t="s">
        <v>468</v>
      </c>
      <c r="F376" s="147" t="s">
        <v>469</v>
      </c>
      <c r="G376" s="148" t="s">
        <v>236</v>
      </c>
      <c r="H376" s="149">
        <v>3.36</v>
      </c>
      <c r="I376" s="150"/>
      <c r="J376" s="151">
        <f>ROUND(I376*H376,2)</f>
        <v>0</v>
      </c>
      <c r="K376" s="147" t="s">
        <v>171</v>
      </c>
      <c r="L376" s="35"/>
      <c r="M376" s="152" t="s">
        <v>3</v>
      </c>
      <c r="N376" s="153" t="s">
        <v>42</v>
      </c>
      <c r="O376" s="56"/>
      <c r="P376" s="154">
        <f>O376*H376</f>
        <v>0</v>
      </c>
      <c r="Q376" s="154">
        <v>0</v>
      </c>
      <c r="R376" s="154">
        <f>Q376*H376</f>
        <v>0</v>
      </c>
      <c r="S376" s="154">
        <v>0</v>
      </c>
      <c r="T376" s="155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156" t="s">
        <v>172</v>
      </c>
      <c r="AT376" s="156" t="s">
        <v>167</v>
      </c>
      <c r="AU376" s="156" t="s">
        <v>173</v>
      </c>
      <c r="AY376" s="19" t="s">
        <v>163</v>
      </c>
      <c r="BE376" s="157">
        <f>IF(N376="základní",J376,0)</f>
        <v>0</v>
      </c>
      <c r="BF376" s="157">
        <f>IF(N376="snížená",J376,0)</f>
        <v>0</v>
      </c>
      <c r="BG376" s="157">
        <f>IF(N376="zákl. přenesená",J376,0)</f>
        <v>0</v>
      </c>
      <c r="BH376" s="157">
        <f>IF(N376="sníž. přenesená",J376,0)</f>
        <v>0</v>
      </c>
      <c r="BI376" s="157">
        <f>IF(N376="nulová",J376,0)</f>
        <v>0</v>
      </c>
      <c r="BJ376" s="19" t="s">
        <v>172</v>
      </c>
      <c r="BK376" s="157">
        <f>ROUND(I376*H376,2)</f>
        <v>0</v>
      </c>
      <c r="BL376" s="19" t="s">
        <v>172</v>
      </c>
      <c r="BM376" s="156" t="s">
        <v>470</v>
      </c>
    </row>
    <row r="377" spans="1:47" s="2" customFormat="1" ht="11.25">
      <c r="A377" s="34"/>
      <c r="B377" s="35"/>
      <c r="C377" s="34"/>
      <c r="D377" s="158" t="s">
        <v>175</v>
      </c>
      <c r="E377" s="34"/>
      <c r="F377" s="159" t="s">
        <v>471</v>
      </c>
      <c r="G377" s="34"/>
      <c r="H377" s="34"/>
      <c r="I377" s="160"/>
      <c r="J377" s="34"/>
      <c r="K377" s="34"/>
      <c r="L377" s="35"/>
      <c r="M377" s="161"/>
      <c r="N377" s="162"/>
      <c r="O377" s="56"/>
      <c r="P377" s="56"/>
      <c r="Q377" s="56"/>
      <c r="R377" s="56"/>
      <c r="S377" s="56"/>
      <c r="T377" s="57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T377" s="19" t="s">
        <v>175</v>
      </c>
      <c r="AU377" s="19" t="s">
        <v>173</v>
      </c>
    </row>
    <row r="378" spans="2:51" s="13" customFormat="1" ht="11.25">
      <c r="B378" s="163"/>
      <c r="D378" s="164" t="s">
        <v>177</v>
      </c>
      <c r="E378" s="165" t="s">
        <v>3</v>
      </c>
      <c r="F378" s="166" t="s">
        <v>472</v>
      </c>
      <c r="H378" s="167">
        <v>3.36</v>
      </c>
      <c r="I378" s="168"/>
      <c r="L378" s="163"/>
      <c r="M378" s="169"/>
      <c r="N378" s="170"/>
      <c r="O378" s="170"/>
      <c r="P378" s="170"/>
      <c r="Q378" s="170"/>
      <c r="R378" s="170"/>
      <c r="S378" s="170"/>
      <c r="T378" s="171"/>
      <c r="AT378" s="165" t="s">
        <v>177</v>
      </c>
      <c r="AU378" s="165" t="s">
        <v>173</v>
      </c>
      <c r="AV378" s="13" t="s">
        <v>78</v>
      </c>
      <c r="AW378" s="13" t="s">
        <v>31</v>
      </c>
      <c r="AX378" s="13" t="s">
        <v>69</v>
      </c>
      <c r="AY378" s="165" t="s">
        <v>163</v>
      </c>
    </row>
    <row r="379" spans="2:51" s="14" customFormat="1" ht="11.25">
      <c r="B379" s="172"/>
      <c r="D379" s="164" t="s">
        <v>177</v>
      </c>
      <c r="E379" s="173" t="s">
        <v>3</v>
      </c>
      <c r="F379" s="174" t="s">
        <v>179</v>
      </c>
      <c r="H379" s="175">
        <v>3.36</v>
      </c>
      <c r="I379" s="176"/>
      <c r="L379" s="172"/>
      <c r="M379" s="177"/>
      <c r="N379" s="178"/>
      <c r="O379" s="178"/>
      <c r="P379" s="178"/>
      <c r="Q379" s="178"/>
      <c r="R379" s="178"/>
      <c r="S379" s="178"/>
      <c r="T379" s="179"/>
      <c r="AT379" s="173" t="s">
        <v>177</v>
      </c>
      <c r="AU379" s="173" t="s">
        <v>173</v>
      </c>
      <c r="AV379" s="14" t="s">
        <v>173</v>
      </c>
      <c r="AW379" s="14" t="s">
        <v>31</v>
      </c>
      <c r="AX379" s="14" t="s">
        <v>76</v>
      </c>
      <c r="AY379" s="173" t="s">
        <v>163</v>
      </c>
    </row>
    <row r="380" spans="2:63" s="12" customFormat="1" ht="20.85" customHeight="1">
      <c r="B380" s="131"/>
      <c r="D380" s="132" t="s">
        <v>68</v>
      </c>
      <c r="E380" s="142" t="s">
        <v>473</v>
      </c>
      <c r="F380" s="142" t="s">
        <v>474</v>
      </c>
      <c r="I380" s="134"/>
      <c r="J380" s="143">
        <f>BK380</f>
        <v>0</v>
      </c>
      <c r="L380" s="131"/>
      <c r="M380" s="136"/>
      <c r="N380" s="137"/>
      <c r="O380" s="137"/>
      <c r="P380" s="138">
        <f>SUM(P381:P388)</f>
        <v>0</v>
      </c>
      <c r="Q380" s="137"/>
      <c r="R380" s="138">
        <f>SUM(R381:R388)</f>
        <v>6.58551924</v>
      </c>
      <c r="S380" s="137"/>
      <c r="T380" s="139">
        <f>SUM(T381:T388)</f>
        <v>0</v>
      </c>
      <c r="AR380" s="132" t="s">
        <v>76</v>
      </c>
      <c r="AT380" s="140" t="s">
        <v>68</v>
      </c>
      <c r="AU380" s="140" t="s">
        <v>78</v>
      </c>
      <c r="AY380" s="132" t="s">
        <v>163</v>
      </c>
      <c r="BK380" s="141">
        <f>SUM(BK381:BK388)</f>
        <v>0</v>
      </c>
    </row>
    <row r="381" spans="1:65" s="2" customFormat="1" ht="21.75" customHeight="1">
      <c r="A381" s="34"/>
      <c r="B381" s="144"/>
      <c r="C381" s="145" t="s">
        <v>475</v>
      </c>
      <c r="D381" s="145" t="s">
        <v>167</v>
      </c>
      <c r="E381" s="146" t="s">
        <v>476</v>
      </c>
      <c r="F381" s="147" t="s">
        <v>477</v>
      </c>
      <c r="G381" s="148" t="s">
        <v>170</v>
      </c>
      <c r="H381" s="149">
        <v>2.862</v>
      </c>
      <c r="I381" s="150"/>
      <c r="J381" s="151">
        <f>ROUND(I381*H381,2)</f>
        <v>0</v>
      </c>
      <c r="K381" s="147" t="s">
        <v>171</v>
      </c>
      <c r="L381" s="35"/>
      <c r="M381" s="152" t="s">
        <v>3</v>
      </c>
      <c r="N381" s="153" t="s">
        <v>42</v>
      </c>
      <c r="O381" s="56"/>
      <c r="P381" s="154">
        <f>O381*H381</f>
        <v>0</v>
      </c>
      <c r="Q381" s="154">
        <v>2.30102</v>
      </c>
      <c r="R381" s="154">
        <f>Q381*H381</f>
        <v>6.58551924</v>
      </c>
      <c r="S381" s="154">
        <v>0</v>
      </c>
      <c r="T381" s="155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156" t="s">
        <v>172</v>
      </c>
      <c r="AT381" s="156" t="s">
        <v>167</v>
      </c>
      <c r="AU381" s="156" t="s">
        <v>173</v>
      </c>
      <c r="AY381" s="19" t="s">
        <v>163</v>
      </c>
      <c r="BE381" s="157">
        <f>IF(N381="základní",J381,0)</f>
        <v>0</v>
      </c>
      <c r="BF381" s="157">
        <f>IF(N381="snížená",J381,0)</f>
        <v>0</v>
      </c>
      <c r="BG381" s="157">
        <f>IF(N381="zákl. přenesená",J381,0)</f>
        <v>0</v>
      </c>
      <c r="BH381" s="157">
        <f>IF(N381="sníž. přenesená",J381,0)</f>
        <v>0</v>
      </c>
      <c r="BI381" s="157">
        <f>IF(N381="nulová",J381,0)</f>
        <v>0</v>
      </c>
      <c r="BJ381" s="19" t="s">
        <v>172</v>
      </c>
      <c r="BK381" s="157">
        <f>ROUND(I381*H381,2)</f>
        <v>0</v>
      </c>
      <c r="BL381" s="19" t="s">
        <v>172</v>
      </c>
      <c r="BM381" s="156" t="s">
        <v>478</v>
      </c>
    </row>
    <row r="382" spans="1:47" s="2" customFormat="1" ht="11.25">
      <c r="A382" s="34"/>
      <c r="B382" s="35"/>
      <c r="C382" s="34"/>
      <c r="D382" s="158" t="s">
        <v>175</v>
      </c>
      <c r="E382" s="34"/>
      <c r="F382" s="159" t="s">
        <v>479</v>
      </c>
      <c r="G382" s="34"/>
      <c r="H382" s="34"/>
      <c r="I382" s="160"/>
      <c r="J382" s="34"/>
      <c r="K382" s="34"/>
      <c r="L382" s="35"/>
      <c r="M382" s="161"/>
      <c r="N382" s="162"/>
      <c r="O382" s="56"/>
      <c r="P382" s="56"/>
      <c r="Q382" s="56"/>
      <c r="R382" s="56"/>
      <c r="S382" s="56"/>
      <c r="T382" s="57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T382" s="19" t="s">
        <v>175</v>
      </c>
      <c r="AU382" s="19" t="s">
        <v>173</v>
      </c>
    </row>
    <row r="383" spans="2:51" s="16" customFormat="1" ht="11.25">
      <c r="B383" s="198"/>
      <c r="D383" s="164" t="s">
        <v>177</v>
      </c>
      <c r="E383" s="199" t="s">
        <v>3</v>
      </c>
      <c r="F383" s="200" t="s">
        <v>480</v>
      </c>
      <c r="H383" s="199" t="s">
        <v>3</v>
      </c>
      <c r="I383" s="201"/>
      <c r="L383" s="198"/>
      <c r="M383" s="202"/>
      <c r="N383" s="203"/>
      <c r="O383" s="203"/>
      <c r="P383" s="203"/>
      <c r="Q383" s="203"/>
      <c r="R383" s="203"/>
      <c r="S383" s="203"/>
      <c r="T383" s="204"/>
      <c r="AT383" s="199" t="s">
        <v>177</v>
      </c>
      <c r="AU383" s="199" t="s">
        <v>173</v>
      </c>
      <c r="AV383" s="16" t="s">
        <v>76</v>
      </c>
      <c r="AW383" s="16" t="s">
        <v>31</v>
      </c>
      <c r="AX383" s="16" t="s">
        <v>69</v>
      </c>
      <c r="AY383" s="199" t="s">
        <v>163</v>
      </c>
    </row>
    <row r="384" spans="2:51" s="13" customFormat="1" ht="11.25">
      <c r="B384" s="163"/>
      <c r="D384" s="164" t="s">
        <v>177</v>
      </c>
      <c r="E384" s="165" t="s">
        <v>3</v>
      </c>
      <c r="F384" s="166" t="s">
        <v>481</v>
      </c>
      <c r="H384" s="167">
        <v>0.582</v>
      </c>
      <c r="I384" s="168"/>
      <c r="L384" s="163"/>
      <c r="M384" s="169"/>
      <c r="N384" s="170"/>
      <c r="O384" s="170"/>
      <c r="P384" s="170"/>
      <c r="Q384" s="170"/>
      <c r="R384" s="170"/>
      <c r="S384" s="170"/>
      <c r="T384" s="171"/>
      <c r="AT384" s="165" t="s">
        <v>177</v>
      </c>
      <c r="AU384" s="165" t="s">
        <v>173</v>
      </c>
      <c r="AV384" s="13" t="s">
        <v>78</v>
      </c>
      <c r="AW384" s="13" t="s">
        <v>31</v>
      </c>
      <c r="AX384" s="13" t="s">
        <v>69</v>
      </c>
      <c r="AY384" s="165" t="s">
        <v>163</v>
      </c>
    </row>
    <row r="385" spans="2:51" s="14" customFormat="1" ht="11.25">
      <c r="B385" s="172"/>
      <c r="D385" s="164" t="s">
        <v>177</v>
      </c>
      <c r="E385" s="173" t="s">
        <v>3</v>
      </c>
      <c r="F385" s="174" t="s">
        <v>179</v>
      </c>
      <c r="H385" s="175">
        <v>0.582</v>
      </c>
      <c r="I385" s="176"/>
      <c r="L385" s="172"/>
      <c r="M385" s="177"/>
      <c r="N385" s="178"/>
      <c r="O385" s="178"/>
      <c r="P385" s="178"/>
      <c r="Q385" s="178"/>
      <c r="R385" s="178"/>
      <c r="S385" s="178"/>
      <c r="T385" s="179"/>
      <c r="AT385" s="173" t="s">
        <v>177</v>
      </c>
      <c r="AU385" s="173" t="s">
        <v>173</v>
      </c>
      <c r="AV385" s="14" t="s">
        <v>173</v>
      </c>
      <c r="AW385" s="14" t="s">
        <v>31</v>
      </c>
      <c r="AX385" s="14" t="s">
        <v>69</v>
      </c>
      <c r="AY385" s="173" t="s">
        <v>163</v>
      </c>
    </row>
    <row r="386" spans="2:51" s="13" customFormat="1" ht="11.25">
      <c r="B386" s="163"/>
      <c r="D386" s="164" t="s">
        <v>177</v>
      </c>
      <c r="E386" s="165" t="s">
        <v>3</v>
      </c>
      <c r="F386" s="166" t="s">
        <v>482</v>
      </c>
      <c r="H386" s="167">
        <v>2.28</v>
      </c>
      <c r="I386" s="168"/>
      <c r="L386" s="163"/>
      <c r="M386" s="169"/>
      <c r="N386" s="170"/>
      <c r="O386" s="170"/>
      <c r="P386" s="170"/>
      <c r="Q386" s="170"/>
      <c r="R386" s="170"/>
      <c r="S386" s="170"/>
      <c r="T386" s="171"/>
      <c r="AT386" s="165" t="s">
        <v>177</v>
      </c>
      <c r="AU386" s="165" t="s">
        <v>173</v>
      </c>
      <c r="AV386" s="13" t="s">
        <v>78</v>
      </c>
      <c r="AW386" s="13" t="s">
        <v>31</v>
      </c>
      <c r="AX386" s="13" t="s">
        <v>69</v>
      </c>
      <c r="AY386" s="165" t="s">
        <v>163</v>
      </c>
    </row>
    <row r="387" spans="2:51" s="14" customFormat="1" ht="11.25">
      <c r="B387" s="172"/>
      <c r="D387" s="164" t="s">
        <v>177</v>
      </c>
      <c r="E387" s="173" t="s">
        <v>3</v>
      </c>
      <c r="F387" s="174" t="s">
        <v>179</v>
      </c>
      <c r="H387" s="175">
        <v>2.28</v>
      </c>
      <c r="I387" s="176"/>
      <c r="L387" s="172"/>
      <c r="M387" s="177"/>
      <c r="N387" s="178"/>
      <c r="O387" s="178"/>
      <c r="P387" s="178"/>
      <c r="Q387" s="178"/>
      <c r="R387" s="178"/>
      <c r="S387" s="178"/>
      <c r="T387" s="179"/>
      <c r="AT387" s="173" t="s">
        <v>177</v>
      </c>
      <c r="AU387" s="173" t="s">
        <v>173</v>
      </c>
      <c r="AV387" s="14" t="s">
        <v>173</v>
      </c>
      <c r="AW387" s="14" t="s">
        <v>31</v>
      </c>
      <c r="AX387" s="14" t="s">
        <v>69</v>
      </c>
      <c r="AY387" s="173" t="s">
        <v>163</v>
      </c>
    </row>
    <row r="388" spans="2:51" s="15" customFormat="1" ht="11.25">
      <c r="B388" s="180"/>
      <c r="D388" s="164" t="s">
        <v>177</v>
      </c>
      <c r="E388" s="181" t="s">
        <v>3</v>
      </c>
      <c r="F388" s="182" t="s">
        <v>210</v>
      </c>
      <c r="H388" s="183">
        <v>2.8619999999999997</v>
      </c>
      <c r="I388" s="184"/>
      <c r="L388" s="180"/>
      <c r="M388" s="185"/>
      <c r="N388" s="186"/>
      <c r="O388" s="186"/>
      <c r="P388" s="186"/>
      <c r="Q388" s="186"/>
      <c r="R388" s="186"/>
      <c r="S388" s="186"/>
      <c r="T388" s="187"/>
      <c r="AT388" s="181" t="s">
        <v>177</v>
      </c>
      <c r="AU388" s="181" t="s">
        <v>173</v>
      </c>
      <c r="AV388" s="15" t="s">
        <v>172</v>
      </c>
      <c r="AW388" s="15" t="s">
        <v>31</v>
      </c>
      <c r="AX388" s="15" t="s">
        <v>76</v>
      </c>
      <c r="AY388" s="181" t="s">
        <v>163</v>
      </c>
    </row>
    <row r="389" spans="2:63" s="12" customFormat="1" ht="22.9" customHeight="1">
      <c r="B389" s="131"/>
      <c r="D389" s="132" t="s">
        <v>68</v>
      </c>
      <c r="E389" s="142" t="s">
        <v>227</v>
      </c>
      <c r="F389" s="142" t="s">
        <v>483</v>
      </c>
      <c r="I389" s="134"/>
      <c r="J389" s="143">
        <f>BK389</f>
        <v>0</v>
      </c>
      <c r="L389" s="131"/>
      <c r="M389" s="136"/>
      <c r="N389" s="137"/>
      <c r="O389" s="137"/>
      <c r="P389" s="138">
        <f>P390+P420+P433</f>
        <v>0</v>
      </c>
      <c r="Q389" s="137"/>
      <c r="R389" s="138">
        <f>R390+R420+R433</f>
        <v>0.037357100000000004</v>
      </c>
      <c r="S389" s="137"/>
      <c r="T389" s="139">
        <f>T390+T420+T433</f>
        <v>0.01</v>
      </c>
      <c r="AR389" s="132" t="s">
        <v>76</v>
      </c>
      <c r="AT389" s="140" t="s">
        <v>68</v>
      </c>
      <c r="AU389" s="140" t="s">
        <v>76</v>
      </c>
      <c r="AY389" s="132" t="s">
        <v>163</v>
      </c>
      <c r="BK389" s="141">
        <f>BK390+BK420+BK433</f>
        <v>0</v>
      </c>
    </row>
    <row r="390" spans="2:63" s="12" customFormat="1" ht="20.85" customHeight="1">
      <c r="B390" s="131"/>
      <c r="D390" s="132" t="s">
        <v>68</v>
      </c>
      <c r="E390" s="142" t="s">
        <v>484</v>
      </c>
      <c r="F390" s="142" t="s">
        <v>485</v>
      </c>
      <c r="I390" s="134"/>
      <c r="J390" s="143">
        <f>BK390</f>
        <v>0</v>
      </c>
      <c r="L390" s="131"/>
      <c r="M390" s="136"/>
      <c r="N390" s="137"/>
      <c r="O390" s="137"/>
      <c r="P390" s="138">
        <f>SUM(P391:P419)</f>
        <v>0</v>
      </c>
      <c r="Q390" s="137"/>
      <c r="R390" s="138">
        <f>SUM(R391:R419)</f>
        <v>0</v>
      </c>
      <c r="S390" s="137"/>
      <c r="T390" s="139">
        <f>SUM(T391:T419)</f>
        <v>0</v>
      </c>
      <c r="AR390" s="132" t="s">
        <v>76</v>
      </c>
      <c r="AT390" s="140" t="s">
        <v>68</v>
      </c>
      <c r="AU390" s="140" t="s">
        <v>78</v>
      </c>
      <c r="AY390" s="132" t="s">
        <v>163</v>
      </c>
      <c r="BK390" s="141">
        <f>SUM(BK391:BK419)</f>
        <v>0</v>
      </c>
    </row>
    <row r="391" spans="1:65" s="2" customFormat="1" ht="24.2" customHeight="1">
      <c r="A391" s="34"/>
      <c r="B391" s="144"/>
      <c r="C391" s="145" t="s">
        <v>486</v>
      </c>
      <c r="D391" s="145" t="s">
        <v>167</v>
      </c>
      <c r="E391" s="146" t="s">
        <v>487</v>
      </c>
      <c r="F391" s="147" t="s">
        <v>488</v>
      </c>
      <c r="G391" s="148" t="s">
        <v>236</v>
      </c>
      <c r="H391" s="149">
        <v>72</v>
      </c>
      <c r="I391" s="150"/>
      <c r="J391" s="151">
        <f>ROUND(I391*H391,2)</f>
        <v>0</v>
      </c>
      <c r="K391" s="147" t="s">
        <v>171</v>
      </c>
      <c r="L391" s="35"/>
      <c r="M391" s="152" t="s">
        <v>3</v>
      </c>
      <c r="N391" s="153" t="s">
        <v>42</v>
      </c>
      <c r="O391" s="56"/>
      <c r="P391" s="154">
        <f>O391*H391</f>
        <v>0</v>
      </c>
      <c r="Q391" s="154">
        <v>0</v>
      </c>
      <c r="R391" s="154">
        <f>Q391*H391</f>
        <v>0</v>
      </c>
      <c r="S391" s="154">
        <v>0</v>
      </c>
      <c r="T391" s="155">
        <f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156" t="s">
        <v>172</v>
      </c>
      <c r="AT391" s="156" t="s">
        <v>167</v>
      </c>
      <c r="AU391" s="156" t="s">
        <v>173</v>
      </c>
      <c r="AY391" s="19" t="s">
        <v>163</v>
      </c>
      <c r="BE391" s="157">
        <f>IF(N391="základní",J391,0)</f>
        <v>0</v>
      </c>
      <c r="BF391" s="157">
        <f>IF(N391="snížená",J391,0)</f>
        <v>0</v>
      </c>
      <c r="BG391" s="157">
        <f>IF(N391="zákl. přenesená",J391,0)</f>
        <v>0</v>
      </c>
      <c r="BH391" s="157">
        <f>IF(N391="sníž. přenesená",J391,0)</f>
        <v>0</v>
      </c>
      <c r="BI391" s="157">
        <f>IF(N391="nulová",J391,0)</f>
        <v>0</v>
      </c>
      <c r="BJ391" s="19" t="s">
        <v>172</v>
      </c>
      <c r="BK391" s="157">
        <f>ROUND(I391*H391,2)</f>
        <v>0</v>
      </c>
      <c r="BL391" s="19" t="s">
        <v>172</v>
      </c>
      <c r="BM391" s="156" t="s">
        <v>489</v>
      </c>
    </row>
    <row r="392" spans="1:47" s="2" customFormat="1" ht="11.25">
      <c r="A392" s="34"/>
      <c r="B392" s="35"/>
      <c r="C392" s="34"/>
      <c r="D392" s="158" t="s">
        <v>175</v>
      </c>
      <c r="E392" s="34"/>
      <c r="F392" s="159" t="s">
        <v>490</v>
      </c>
      <c r="G392" s="34"/>
      <c r="H392" s="34"/>
      <c r="I392" s="160"/>
      <c r="J392" s="34"/>
      <c r="K392" s="34"/>
      <c r="L392" s="35"/>
      <c r="M392" s="161"/>
      <c r="N392" s="162"/>
      <c r="O392" s="56"/>
      <c r="P392" s="56"/>
      <c r="Q392" s="56"/>
      <c r="R392" s="56"/>
      <c r="S392" s="56"/>
      <c r="T392" s="57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T392" s="19" t="s">
        <v>175</v>
      </c>
      <c r="AU392" s="19" t="s">
        <v>173</v>
      </c>
    </row>
    <row r="393" spans="2:51" s="13" customFormat="1" ht="11.25">
      <c r="B393" s="163"/>
      <c r="D393" s="164" t="s">
        <v>177</v>
      </c>
      <c r="E393" s="165" t="s">
        <v>3</v>
      </c>
      <c r="F393" s="166" t="s">
        <v>491</v>
      </c>
      <c r="H393" s="167">
        <v>72</v>
      </c>
      <c r="I393" s="168"/>
      <c r="L393" s="163"/>
      <c r="M393" s="169"/>
      <c r="N393" s="170"/>
      <c r="O393" s="170"/>
      <c r="P393" s="170"/>
      <c r="Q393" s="170"/>
      <c r="R393" s="170"/>
      <c r="S393" s="170"/>
      <c r="T393" s="171"/>
      <c r="AT393" s="165" t="s">
        <v>177</v>
      </c>
      <c r="AU393" s="165" t="s">
        <v>173</v>
      </c>
      <c r="AV393" s="13" t="s">
        <v>78</v>
      </c>
      <c r="AW393" s="13" t="s">
        <v>31</v>
      </c>
      <c r="AX393" s="13" t="s">
        <v>69</v>
      </c>
      <c r="AY393" s="165" t="s">
        <v>163</v>
      </c>
    </row>
    <row r="394" spans="2:51" s="14" customFormat="1" ht="11.25">
      <c r="B394" s="172"/>
      <c r="D394" s="164" t="s">
        <v>177</v>
      </c>
      <c r="E394" s="173" t="s">
        <v>3</v>
      </c>
      <c r="F394" s="174" t="s">
        <v>179</v>
      </c>
      <c r="H394" s="175">
        <v>72</v>
      </c>
      <c r="I394" s="176"/>
      <c r="L394" s="172"/>
      <c r="M394" s="177"/>
      <c r="N394" s="178"/>
      <c r="O394" s="178"/>
      <c r="P394" s="178"/>
      <c r="Q394" s="178"/>
      <c r="R394" s="178"/>
      <c r="S394" s="178"/>
      <c r="T394" s="179"/>
      <c r="AT394" s="173" t="s">
        <v>177</v>
      </c>
      <c r="AU394" s="173" t="s">
        <v>173</v>
      </c>
      <c r="AV394" s="14" t="s">
        <v>173</v>
      </c>
      <c r="AW394" s="14" t="s">
        <v>31</v>
      </c>
      <c r="AX394" s="14" t="s">
        <v>69</v>
      </c>
      <c r="AY394" s="173" t="s">
        <v>163</v>
      </c>
    </row>
    <row r="395" spans="2:51" s="15" customFormat="1" ht="11.25">
      <c r="B395" s="180"/>
      <c r="D395" s="164" t="s">
        <v>177</v>
      </c>
      <c r="E395" s="181" t="s">
        <v>3</v>
      </c>
      <c r="F395" s="182" t="s">
        <v>210</v>
      </c>
      <c r="H395" s="183">
        <v>72</v>
      </c>
      <c r="I395" s="184"/>
      <c r="L395" s="180"/>
      <c r="M395" s="185"/>
      <c r="N395" s="186"/>
      <c r="O395" s="186"/>
      <c r="P395" s="186"/>
      <c r="Q395" s="186"/>
      <c r="R395" s="186"/>
      <c r="S395" s="186"/>
      <c r="T395" s="187"/>
      <c r="AT395" s="181" t="s">
        <v>177</v>
      </c>
      <c r="AU395" s="181" t="s">
        <v>173</v>
      </c>
      <c r="AV395" s="15" t="s">
        <v>172</v>
      </c>
      <c r="AW395" s="15" t="s">
        <v>31</v>
      </c>
      <c r="AX395" s="15" t="s">
        <v>76</v>
      </c>
      <c r="AY395" s="181" t="s">
        <v>163</v>
      </c>
    </row>
    <row r="396" spans="1:65" s="2" customFormat="1" ht="24.2" customHeight="1">
      <c r="A396" s="34"/>
      <c r="B396" s="144"/>
      <c r="C396" s="145" t="s">
        <v>492</v>
      </c>
      <c r="D396" s="145" t="s">
        <v>167</v>
      </c>
      <c r="E396" s="146" t="s">
        <v>493</v>
      </c>
      <c r="F396" s="147" t="s">
        <v>494</v>
      </c>
      <c r="G396" s="148" t="s">
        <v>236</v>
      </c>
      <c r="H396" s="149">
        <v>3240</v>
      </c>
      <c r="I396" s="150"/>
      <c r="J396" s="151">
        <f>ROUND(I396*H396,2)</f>
        <v>0</v>
      </c>
      <c r="K396" s="147" t="s">
        <v>171</v>
      </c>
      <c r="L396" s="35"/>
      <c r="M396" s="152" t="s">
        <v>3</v>
      </c>
      <c r="N396" s="153" t="s">
        <v>42</v>
      </c>
      <c r="O396" s="56"/>
      <c r="P396" s="154">
        <f>O396*H396</f>
        <v>0</v>
      </c>
      <c r="Q396" s="154">
        <v>0</v>
      </c>
      <c r="R396" s="154">
        <f>Q396*H396</f>
        <v>0</v>
      </c>
      <c r="S396" s="154">
        <v>0</v>
      </c>
      <c r="T396" s="155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156" t="s">
        <v>172</v>
      </c>
      <c r="AT396" s="156" t="s">
        <v>167</v>
      </c>
      <c r="AU396" s="156" t="s">
        <v>173</v>
      </c>
      <c r="AY396" s="19" t="s">
        <v>163</v>
      </c>
      <c r="BE396" s="157">
        <f>IF(N396="základní",J396,0)</f>
        <v>0</v>
      </c>
      <c r="BF396" s="157">
        <f>IF(N396="snížená",J396,0)</f>
        <v>0</v>
      </c>
      <c r="BG396" s="157">
        <f>IF(N396="zákl. přenesená",J396,0)</f>
        <v>0</v>
      </c>
      <c r="BH396" s="157">
        <f>IF(N396="sníž. přenesená",J396,0)</f>
        <v>0</v>
      </c>
      <c r="BI396" s="157">
        <f>IF(N396="nulová",J396,0)</f>
        <v>0</v>
      </c>
      <c r="BJ396" s="19" t="s">
        <v>172</v>
      </c>
      <c r="BK396" s="157">
        <f>ROUND(I396*H396,2)</f>
        <v>0</v>
      </c>
      <c r="BL396" s="19" t="s">
        <v>172</v>
      </c>
      <c r="BM396" s="156" t="s">
        <v>495</v>
      </c>
    </row>
    <row r="397" spans="1:47" s="2" customFormat="1" ht="11.25">
      <c r="A397" s="34"/>
      <c r="B397" s="35"/>
      <c r="C397" s="34"/>
      <c r="D397" s="158" t="s">
        <v>175</v>
      </c>
      <c r="E397" s="34"/>
      <c r="F397" s="159" t="s">
        <v>496</v>
      </c>
      <c r="G397" s="34"/>
      <c r="H397" s="34"/>
      <c r="I397" s="160"/>
      <c r="J397" s="34"/>
      <c r="K397" s="34"/>
      <c r="L397" s="35"/>
      <c r="M397" s="161"/>
      <c r="N397" s="162"/>
      <c r="O397" s="56"/>
      <c r="P397" s="56"/>
      <c r="Q397" s="56"/>
      <c r="R397" s="56"/>
      <c r="S397" s="56"/>
      <c r="T397" s="57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T397" s="19" t="s">
        <v>175</v>
      </c>
      <c r="AU397" s="19" t="s">
        <v>173</v>
      </c>
    </row>
    <row r="398" spans="2:51" s="13" customFormat="1" ht="11.25">
      <c r="B398" s="163"/>
      <c r="D398" s="164" t="s">
        <v>177</v>
      </c>
      <c r="E398" s="165" t="s">
        <v>3</v>
      </c>
      <c r="F398" s="166" t="s">
        <v>497</v>
      </c>
      <c r="H398" s="167">
        <v>3240</v>
      </c>
      <c r="I398" s="168"/>
      <c r="L398" s="163"/>
      <c r="M398" s="169"/>
      <c r="N398" s="170"/>
      <c r="O398" s="170"/>
      <c r="P398" s="170"/>
      <c r="Q398" s="170"/>
      <c r="R398" s="170"/>
      <c r="S398" s="170"/>
      <c r="T398" s="171"/>
      <c r="AT398" s="165" t="s">
        <v>177</v>
      </c>
      <c r="AU398" s="165" t="s">
        <v>173</v>
      </c>
      <c r="AV398" s="13" t="s">
        <v>78</v>
      </c>
      <c r="AW398" s="13" t="s">
        <v>31</v>
      </c>
      <c r="AX398" s="13" t="s">
        <v>76</v>
      </c>
      <c r="AY398" s="165" t="s">
        <v>163</v>
      </c>
    </row>
    <row r="399" spans="1:65" s="2" customFormat="1" ht="24.2" customHeight="1">
      <c r="A399" s="34"/>
      <c r="B399" s="144"/>
      <c r="C399" s="145" t="s">
        <v>498</v>
      </c>
      <c r="D399" s="145" t="s">
        <v>167</v>
      </c>
      <c r="E399" s="146" t="s">
        <v>499</v>
      </c>
      <c r="F399" s="147" t="s">
        <v>500</v>
      </c>
      <c r="G399" s="148" t="s">
        <v>236</v>
      </c>
      <c r="H399" s="149">
        <v>72</v>
      </c>
      <c r="I399" s="150"/>
      <c r="J399" s="151">
        <f>ROUND(I399*H399,2)</f>
        <v>0</v>
      </c>
      <c r="K399" s="147" t="s">
        <v>171</v>
      </c>
      <c r="L399" s="35"/>
      <c r="M399" s="152" t="s">
        <v>3</v>
      </c>
      <c r="N399" s="153" t="s">
        <v>42</v>
      </c>
      <c r="O399" s="56"/>
      <c r="P399" s="154">
        <f>O399*H399</f>
        <v>0</v>
      </c>
      <c r="Q399" s="154">
        <v>0</v>
      </c>
      <c r="R399" s="154">
        <f>Q399*H399</f>
        <v>0</v>
      </c>
      <c r="S399" s="154">
        <v>0</v>
      </c>
      <c r="T399" s="155">
        <f>S399*H399</f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156" t="s">
        <v>172</v>
      </c>
      <c r="AT399" s="156" t="s">
        <v>167</v>
      </c>
      <c r="AU399" s="156" t="s">
        <v>173</v>
      </c>
      <c r="AY399" s="19" t="s">
        <v>163</v>
      </c>
      <c r="BE399" s="157">
        <f>IF(N399="základní",J399,0)</f>
        <v>0</v>
      </c>
      <c r="BF399" s="157">
        <f>IF(N399="snížená",J399,0)</f>
        <v>0</v>
      </c>
      <c r="BG399" s="157">
        <f>IF(N399="zákl. přenesená",J399,0)</f>
        <v>0</v>
      </c>
      <c r="BH399" s="157">
        <f>IF(N399="sníž. přenesená",J399,0)</f>
        <v>0</v>
      </c>
      <c r="BI399" s="157">
        <f>IF(N399="nulová",J399,0)</f>
        <v>0</v>
      </c>
      <c r="BJ399" s="19" t="s">
        <v>172</v>
      </c>
      <c r="BK399" s="157">
        <f>ROUND(I399*H399,2)</f>
        <v>0</v>
      </c>
      <c r="BL399" s="19" t="s">
        <v>172</v>
      </c>
      <c r="BM399" s="156" t="s">
        <v>501</v>
      </c>
    </row>
    <row r="400" spans="1:47" s="2" customFormat="1" ht="11.25">
      <c r="A400" s="34"/>
      <c r="B400" s="35"/>
      <c r="C400" s="34"/>
      <c r="D400" s="158" t="s">
        <v>175</v>
      </c>
      <c r="E400" s="34"/>
      <c r="F400" s="159" t="s">
        <v>502</v>
      </c>
      <c r="G400" s="34"/>
      <c r="H400" s="34"/>
      <c r="I400" s="160"/>
      <c r="J400" s="34"/>
      <c r="K400" s="34"/>
      <c r="L400" s="35"/>
      <c r="M400" s="161"/>
      <c r="N400" s="162"/>
      <c r="O400" s="56"/>
      <c r="P400" s="56"/>
      <c r="Q400" s="56"/>
      <c r="R400" s="56"/>
      <c r="S400" s="56"/>
      <c r="T400" s="57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T400" s="19" t="s">
        <v>175</v>
      </c>
      <c r="AU400" s="19" t="s">
        <v>173</v>
      </c>
    </row>
    <row r="401" spans="2:51" s="13" customFormat="1" ht="11.25">
      <c r="B401" s="163"/>
      <c r="D401" s="164" t="s">
        <v>177</v>
      </c>
      <c r="E401" s="165" t="s">
        <v>3</v>
      </c>
      <c r="F401" s="166" t="s">
        <v>503</v>
      </c>
      <c r="H401" s="167">
        <v>72</v>
      </c>
      <c r="I401" s="168"/>
      <c r="L401" s="163"/>
      <c r="M401" s="169"/>
      <c r="N401" s="170"/>
      <c r="O401" s="170"/>
      <c r="P401" s="170"/>
      <c r="Q401" s="170"/>
      <c r="R401" s="170"/>
      <c r="S401" s="170"/>
      <c r="T401" s="171"/>
      <c r="AT401" s="165" t="s">
        <v>177</v>
      </c>
      <c r="AU401" s="165" t="s">
        <v>173</v>
      </c>
      <c r="AV401" s="13" t="s">
        <v>78</v>
      </c>
      <c r="AW401" s="13" t="s">
        <v>31</v>
      </c>
      <c r="AX401" s="13" t="s">
        <v>76</v>
      </c>
      <c r="AY401" s="165" t="s">
        <v>163</v>
      </c>
    </row>
    <row r="402" spans="1:65" s="2" customFormat="1" ht="16.5" customHeight="1">
      <c r="A402" s="34"/>
      <c r="B402" s="144"/>
      <c r="C402" s="145" t="s">
        <v>504</v>
      </c>
      <c r="D402" s="145" t="s">
        <v>167</v>
      </c>
      <c r="E402" s="146" t="s">
        <v>505</v>
      </c>
      <c r="F402" s="147" t="s">
        <v>506</v>
      </c>
      <c r="G402" s="148" t="s">
        <v>236</v>
      </c>
      <c r="H402" s="149">
        <v>72</v>
      </c>
      <c r="I402" s="150"/>
      <c r="J402" s="151">
        <f>ROUND(I402*H402,2)</f>
        <v>0</v>
      </c>
      <c r="K402" s="147" t="s">
        <v>171</v>
      </c>
      <c r="L402" s="35"/>
      <c r="M402" s="152" t="s">
        <v>3</v>
      </c>
      <c r="N402" s="153" t="s">
        <v>42</v>
      </c>
      <c r="O402" s="56"/>
      <c r="P402" s="154">
        <f>O402*H402</f>
        <v>0</v>
      </c>
      <c r="Q402" s="154">
        <v>0</v>
      </c>
      <c r="R402" s="154">
        <f>Q402*H402</f>
        <v>0</v>
      </c>
      <c r="S402" s="154">
        <v>0</v>
      </c>
      <c r="T402" s="155">
        <f>S402*H402</f>
        <v>0</v>
      </c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R402" s="156" t="s">
        <v>172</v>
      </c>
      <c r="AT402" s="156" t="s">
        <v>167</v>
      </c>
      <c r="AU402" s="156" t="s">
        <v>173</v>
      </c>
      <c r="AY402" s="19" t="s">
        <v>163</v>
      </c>
      <c r="BE402" s="157">
        <f>IF(N402="základní",J402,0)</f>
        <v>0</v>
      </c>
      <c r="BF402" s="157">
        <f>IF(N402="snížená",J402,0)</f>
        <v>0</v>
      </c>
      <c r="BG402" s="157">
        <f>IF(N402="zákl. přenesená",J402,0)</f>
        <v>0</v>
      </c>
      <c r="BH402" s="157">
        <f>IF(N402="sníž. přenesená",J402,0)</f>
        <v>0</v>
      </c>
      <c r="BI402" s="157">
        <f>IF(N402="nulová",J402,0)</f>
        <v>0</v>
      </c>
      <c r="BJ402" s="19" t="s">
        <v>172</v>
      </c>
      <c r="BK402" s="157">
        <f>ROUND(I402*H402,2)</f>
        <v>0</v>
      </c>
      <c r="BL402" s="19" t="s">
        <v>172</v>
      </c>
      <c r="BM402" s="156" t="s">
        <v>507</v>
      </c>
    </row>
    <row r="403" spans="1:47" s="2" customFormat="1" ht="11.25">
      <c r="A403" s="34"/>
      <c r="B403" s="35"/>
      <c r="C403" s="34"/>
      <c r="D403" s="158" t="s">
        <v>175</v>
      </c>
      <c r="E403" s="34"/>
      <c r="F403" s="159" t="s">
        <v>508</v>
      </c>
      <c r="G403" s="34"/>
      <c r="H403" s="34"/>
      <c r="I403" s="160"/>
      <c r="J403" s="34"/>
      <c r="K403" s="34"/>
      <c r="L403" s="35"/>
      <c r="M403" s="161"/>
      <c r="N403" s="162"/>
      <c r="O403" s="56"/>
      <c r="P403" s="56"/>
      <c r="Q403" s="56"/>
      <c r="R403" s="56"/>
      <c r="S403" s="56"/>
      <c r="T403" s="57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T403" s="19" t="s">
        <v>175</v>
      </c>
      <c r="AU403" s="19" t="s">
        <v>173</v>
      </c>
    </row>
    <row r="404" spans="2:51" s="13" customFormat="1" ht="11.25">
      <c r="B404" s="163"/>
      <c r="D404" s="164" t="s">
        <v>177</v>
      </c>
      <c r="E404" s="165" t="s">
        <v>3</v>
      </c>
      <c r="F404" s="166" t="s">
        <v>503</v>
      </c>
      <c r="H404" s="167">
        <v>72</v>
      </c>
      <c r="I404" s="168"/>
      <c r="L404" s="163"/>
      <c r="M404" s="169"/>
      <c r="N404" s="170"/>
      <c r="O404" s="170"/>
      <c r="P404" s="170"/>
      <c r="Q404" s="170"/>
      <c r="R404" s="170"/>
      <c r="S404" s="170"/>
      <c r="T404" s="171"/>
      <c r="AT404" s="165" t="s">
        <v>177</v>
      </c>
      <c r="AU404" s="165" t="s">
        <v>173</v>
      </c>
      <c r="AV404" s="13" t="s">
        <v>78</v>
      </c>
      <c r="AW404" s="13" t="s">
        <v>31</v>
      </c>
      <c r="AX404" s="13" t="s">
        <v>76</v>
      </c>
      <c r="AY404" s="165" t="s">
        <v>163</v>
      </c>
    </row>
    <row r="405" spans="1:65" s="2" customFormat="1" ht="16.5" customHeight="1">
      <c r="A405" s="34"/>
      <c r="B405" s="144"/>
      <c r="C405" s="145" t="s">
        <v>509</v>
      </c>
      <c r="D405" s="145" t="s">
        <v>167</v>
      </c>
      <c r="E405" s="146" t="s">
        <v>510</v>
      </c>
      <c r="F405" s="147" t="s">
        <v>511</v>
      </c>
      <c r="G405" s="148" t="s">
        <v>236</v>
      </c>
      <c r="H405" s="149">
        <v>3240</v>
      </c>
      <c r="I405" s="150"/>
      <c r="J405" s="151">
        <f>ROUND(I405*H405,2)</f>
        <v>0</v>
      </c>
      <c r="K405" s="147" t="s">
        <v>171</v>
      </c>
      <c r="L405" s="35"/>
      <c r="M405" s="152" t="s">
        <v>3</v>
      </c>
      <c r="N405" s="153" t="s">
        <v>42</v>
      </c>
      <c r="O405" s="56"/>
      <c r="P405" s="154">
        <f>O405*H405</f>
        <v>0</v>
      </c>
      <c r="Q405" s="154">
        <v>0</v>
      </c>
      <c r="R405" s="154">
        <f>Q405*H405</f>
        <v>0</v>
      </c>
      <c r="S405" s="154">
        <v>0</v>
      </c>
      <c r="T405" s="155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156" t="s">
        <v>172</v>
      </c>
      <c r="AT405" s="156" t="s">
        <v>167</v>
      </c>
      <c r="AU405" s="156" t="s">
        <v>173</v>
      </c>
      <c r="AY405" s="19" t="s">
        <v>163</v>
      </c>
      <c r="BE405" s="157">
        <f>IF(N405="základní",J405,0)</f>
        <v>0</v>
      </c>
      <c r="BF405" s="157">
        <f>IF(N405="snížená",J405,0)</f>
        <v>0</v>
      </c>
      <c r="BG405" s="157">
        <f>IF(N405="zákl. přenesená",J405,0)</f>
        <v>0</v>
      </c>
      <c r="BH405" s="157">
        <f>IF(N405="sníž. přenesená",J405,0)</f>
        <v>0</v>
      </c>
      <c r="BI405" s="157">
        <f>IF(N405="nulová",J405,0)</f>
        <v>0</v>
      </c>
      <c r="BJ405" s="19" t="s">
        <v>172</v>
      </c>
      <c r="BK405" s="157">
        <f>ROUND(I405*H405,2)</f>
        <v>0</v>
      </c>
      <c r="BL405" s="19" t="s">
        <v>172</v>
      </c>
      <c r="BM405" s="156" t="s">
        <v>512</v>
      </c>
    </row>
    <row r="406" spans="1:47" s="2" customFormat="1" ht="11.25">
      <c r="A406" s="34"/>
      <c r="B406" s="35"/>
      <c r="C406" s="34"/>
      <c r="D406" s="158" t="s">
        <v>175</v>
      </c>
      <c r="E406" s="34"/>
      <c r="F406" s="159" t="s">
        <v>513</v>
      </c>
      <c r="G406" s="34"/>
      <c r="H406" s="34"/>
      <c r="I406" s="160"/>
      <c r="J406" s="34"/>
      <c r="K406" s="34"/>
      <c r="L406" s="35"/>
      <c r="M406" s="161"/>
      <c r="N406" s="162"/>
      <c r="O406" s="56"/>
      <c r="P406" s="56"/>
      <c r="Q406" s="56"/>
      <c r="R406" s="56"/>
      <c r="S406" s="56"/>
      <c r="T406" s="57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T406" s="19" t="s">
        <v>175</v>
      </c>
      <c r="AU406" s="19" t="s">
        <v>173</v>
      </c>
    </row>
    <row r="407" spans="2:51" s="13" customFormat="1" ht="11.25">
      <c r="B407" s="163"/>
      <c r="D407" s="164" t="s">
        <v>177</v>
      </c>
      <c r="E407" s="165" t="s">
        <v>3</v>
      </c>
      <c r="F407" s="166" t="s">
        <v>497</v>
      </c>
      <c r="H407" s="167">
        <v>3240</v>
      </c>
      <c r="I407" s="168"/>
      <c r="L407" s="163"/>
      <c r="M407" s="169"/>
      <c r="N407" s="170"/>
      <c r="O407" s="170"/>
      <c r="P407" s="170"/>
      <c r="Q407" s="170"/>
      <c r="R407" s="170"/>
      <c r="S407" s="170"/>
      <c r="T407" s="171"/>
      <c r="AT407" s="165" t="s">
        <v>177</v>
      </c>
      <c r="AU407" s="165" t="s">
        <v>173</v>
      </c>
      <c r="AV407" s="13" t="s">
        <v>78</v>
      </c>
      <c r="AW407" s="13" t="s">
        <v>31</v>
      </c>
      <c r="AX407" s="13" t="s">
        <v>76</v>
      </c>
      <c r="AY407" s="165" t="s">
        <v>163</v>
      </c>
    </row>
    <row r="408" spans="1:65" s="2" customFormat="1" ht="16.5" customHeight="1">
      <c r="A408" s="34"/>
      <c r="B408" s="144"/>
      <c r="C408" s="145" t="s">
        <v>514</v>
      </c>
      <c r="D408" s="145" t="s">
        <v>167</v>
      </c>
      <c r="E408" s="146" t="s">
        <v>515</v>
      </c>
      <c r="F408" s="147" t="s">
        <v>516</v>
      </c>
      <c r="G408" s="148" t="s">
        <v>236</v>
      </c>
      <c r="H408" s="149">
        <v>72</v>
      </c>
      <c r="I408" s="150"/>
      <c r="J408" s="151">
        <f>ROUND(I408*H408,2)</f>
        <v>0</v>
      </c>
      <c r="K408" s="147" t="s">
        <v>171</v>
      </c>
      <c r="L408" s="35"/>
      <c r="M408" s="152" t="s">
        <v>3</v>
      </c>
      <c r="N408" s="153" t="s">
        <v>42</v>
      </c>
      <c r="O408" s="56"/>
      <c r="P408" s="154">
        <f>O408*H408</f>
        <v>0</v>
      </c>
      <c r="Q408" s="154">
        <v>0</v>
      </c>
      <c r="R408" s="154">
        <f>Q408*H408</f>
        <v>0</v>
      </c>
      <c r="S408" s="154">
        <v>0</v>
      </c>
      <c r="T408" s="155">
        <f>S408*H408</f>
        <v>0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156" t="s">
        <v>172</v>
      </c>
      <c r="AT408" s="156" t="s">
        <v>167</v>
      </c>
      <c r="AU408" s="156" t="s">
        <v>173</v>
      </c>
      <c r="AY408" s="19" t="s">
        <v>163</v>
      </c>
      <c r="BE408" s="157">
        <f>IF(N408="základní",J408,0)</f>
        <v>0</v>
      </c>
      <c r="BF408" s="157">
        <f>IF(N408="snížená",J408,0)</f>
        <v>0</v>
      </c>
      <c r="BG408" s="157">
        <f>IF(N408="zákl. přenesená",J408,0)</f>
        <v>0</v>
      </c>
      <c r="BH408" s="157">
        <f>IF(N408="sníž. přenesená",J408,0)</f>
        <v>0</v>
      </c>
      <c r="BI408" s="157">
        <f>IF(N408="nulová",J408,0)</f>
        <v>0</v>
      </c>
      <c r="BJ408" s="19" t="s">
        <v>172</v>
      </c>
      <c r="BK408" s="157">
        <f>ROUND(I408*H408,2)</f>
        <v>0</v>
      </c>
      <c r="BL408" s="19" t="s">
        <v>172</v>
      </c>
      <c r="BM408" s="156" t="s">
        <v>517</v>
      </c>
    </row>
    <row r="409" spans="1:47" s="2" customFormat="1" ht="11.25">
      <c r="A409" s="34"/>
      <c r="B409" s="35"/>
      <c r="C409" s="34"/>
      <c r="D409" s="158" t="s">
        <v>175</v>
      </c>
      <c r="E409" s="34"/>
      <c r="F409" s="159" t="s">
        <v>518</v>
      </c>
      <c r="G409" s="34"/>
      <c r="H409" s="34"/>
      <c r="I409" s="160"/>
      <c r="J409" s="34"/>
      <c r="K409" s="34"/>
      <c r="L409" s="35"/>
      <c r="M409" s="161"/>
      <c r="N409" s="162"/>
      <c r="O409" s="56"/>
      <c r="P409" s="56"/>
      <c r="Q409" s="56"/>
      <c r="R409" s="56"/>
      <c r="S409" s="56"/>
      <c r="T409" s="57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T409" s="19" t="s">
        <v>175</v>
      </c>
      <c r="AU409" s="19" t="s">
        <v>173</v>
      </c>
    </row>
    <row r="410" spans="2:51" s="13" customFormat="1" ht="11.25">
      <c r="B410" s="163"/>
      <c r="D410" s="164" t="s">
        <v>177</v>
      </c>
      <c r="E410" s="165" t="s">
        <v>3</v>
      </c>
      <c r="F410" s="166" t="s">
        <v>503</v>
      </c>
      <c r="H410" s="167">
        <v>72</v>
      </c>
      <c r="I410" s="168"/>
      <c r="L410" s="163"/>
      <c r="M410" s="169"/>
      <c r="N410" s="170"/>
      <c r="O410" s="170"/>
      <c r="P410" s="170"/>
      <c r="Q410" s="170"/>
      <c r="R410" s="170"/>
      <c r="S410" s="170"/>
      <c r="T410" s="171"/>
      <c r="AT410" s="165" t="s">
        <v>177</v>
      </c>
      <c r="AU410" s="165" t="s">
        <v>173</v>
      </c>
      <c r="AV410" s="13" t="s">
        <v>78</v>
      </c>
      <c r="AW410" s="13" t="s">
        <v>31</v>
      </c>
      <c r="AX410" s="13" t="s">
        <v>76</v>
      </c>
      <c r="AY410" s="165" t="s">
        <v>163</v>
      </c>
    </row>
    <row r="411" spans="1:65" s="2" customFormat="1" ht="24.2" customHeight="1">
      <c r="A411" s="34"/>
      <c r="B411" s="144"/>
      <c r="C411" s="145" t="s">
        <v>519</v>
      </c>
      <c r="D411" s="145" t="s">
        <v>167</v>
      </c>
      <c r="E411" s="146" t="s">
        <v>520</v>
      </c>
      <c r="F411" s="147" t="s">
        <v>521</v>
      </c>
      <c r="G411" s="148" t="s">
        <v>522</v>
      </c>
      <c r="H411" s="149">
        <v>1</v>
      </c>
      <c r="I411" s="150"/>
      <c r="J411" s="151">
        <f>ROUND(I411*H411,2)</f>
        <v>0</v>
      </c>
      <c r="K411" s="147" t="s">
        <v>171</v>
      </c>
      <c r="L411" s="35"/>
      <c r="M411" s="152" t="s">
        <v>3</v>
      </c>
      <c r="N411" s="153" t="s">
        <v>42</v>
      </c>
      <c r="O411" s="56"/>
      <c r="P411" s="154">
        <f>O411*H411</f>
        <v>0</v>
      </c>
      <c r="Q411" s="154">
        <v>0</v>
      </c>
      <c r="R411" s="154">
        <f>Q411*H411</f>
        <v>0</v>
      </c>
      <c r="S411" s="154">
        <v>0</v>
      </c>
      <c r="T411" s="155">
        <f>S411*H411</f>
        <v>0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156" t="s">
        <v>172</v>
      </c>
      <c r="AT411" s="156" t="s">
        <v>167</v>
      </c>
      <c r="AU411" s="156" t="s">
        <v>173</v>
      </c>
      <c r="AY411" s="19" t="s">
        <v>163</v>
      </c>
      <c r="BE411" s="157">
        <f>IF(N411="základní",J411,0)</f>
        <v>0</v>
      </c>
      <c r="BF411" s="157">
        <f>IF(N411="snížená",J411,0)</f>
        <v>0</v>
      </c>
      <c r="BG411" s="157">
        <f>IF(N411="zákl. přenesená",J411,0)</f>
        <v>0</v>
      </c>
      <c r="BH411" s="157">
        <f>IF(N411="sníž. přenesená",J411,0)</f>
        <v>0</v>
      </c>
      <c r="BI411" s="157">
        <f>IF(N411="nulová",J411,0)</f>
        <v>0</v>
      </c>
      <c r="BJ411" s="19" t="s">
        <v>172</v>
      </c>
      <c r="BK411" s="157">
        <f>ROUND(I411*H411,2)</f>
        <v>0</v>
      </c>
      <c r="BL411" s="19" t="s">
        <v>172</v>
      </c>
      <c r="BM411" s="156" t="s">
        <v>523</v>
      </c>
    </row>
    <row r="412" spans="1:47" s="2" customFormat="1" ht="11.25">
      <c r="A412" s="34"/>
      <c r="B412" s="35"/>
      <c r="C412" s="34"/>
      <c r="D412" s="158" t="s">
        <v>175</v>
      </c>
      <c r="E412" s="34"/>
      <c r="F412" s="159" t="s">
        <v>524</v>
      </c>
      <c r="G412" s="34"/>
      <c r="H412" s="34"/>
      <c r="I412" s="160"/>
      <c r="J412" s="34"/>
      <c r="K412" s="34"/>
      <c r="L412" s="35"/>
      <c r="M412" s="161"/>
      <c r="N412" s="162"/>
      <c r="O412" s="56"/>
      <c r="P412" s="56"/>
      <c r="Q412" s="56"/>
      <c r="R412" s="56"/>
      <c r="S412" s="56"/>
      <c r="T412" s="57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T412" s="19" t="s">
        <v>175</v>
      </c>
      <c r="AU412" s="19" t="s">
        <v>173</v>
      </c>
    </row>
    <row r="413" spans="2:51" s="13" customFormat="1" ht="11.25">
      <c r="B413" s="163"/>
      <c r="D413" s="164" t="s">
        <v>177</v>
      </c>
      <c r="E413" s="165" t="s">
        <v>3</v>
      </c>
      <c r="F413" s="166" t="s">
        <v>76</v>
      </c>
      <c r="H413" s="167">
        <v>1</v>
      </c>
      <c r="I413" s="168"/>
      <c r="L413" s="163"/>
      <c r="M413" s="169"/>
      <c r="N413" s="170"/>
      <c r="O413" s="170"/>
      <c r="P413" s="170"/>
      <c r="Q413" s="170"/>
      <c r="R413" s="170"/>
      <c r="S413" s="170"/>
      <c r="T413" s="171"/>
      <c r="AT413" s="165" t="s">
        <v>177</v>
      </c>
      <c r="AU413" s="165" t="s">
        <v>173</v>
      </c>
      <c r="AV413" s="13" t="s">
        <v>78</v>
      </c>
      <c r="AW413" s="13" t="s">
        <v>31</v>
      </c>
      <c r="AX413" s="13" t="s">
        <v>76</v>
      </c>
      <c r="AY413" s="165" t="s">
        <v>163</v>
      </c>
    </row>
    <row r="414" spans="1:65" s="2" customFormat="1" ht="24.2" customHeight="1">
      <c r="A414" s="34"/>
      <c r="B414" s="144"/>
      <c r="C414" s="145" t="s">
        <v>525</v>
      </c>
      <c r="D414" s="145" t="s">
        <v>167</v>
      </c>
      <c r="E414" s="146" t="s">
        <v>526</v>
      </c>
      <c r="F414" s="147" t="s">
        <v>527</v>
      </c>
      <c r="G414" s="148" t="s">
        <v>522</v>
      </c>
      <c r="H414" s="149">
        <v>90</v>
      </c>
      <c r="I414" s="150"/>
      <c r="J414" s="151">
        <f>ROUND(I414*H414,2)</f>
        <v>0</v>
      </c>
      <c r="K414" s="147" t="s">
        <v>171</v>
      </c>
      <c r="L414" s="35"/>
      <c r="M414" s="152" t="s">
        <v>3</v>
      </c>
      <c r="N414" s="153" t="s">
        <v>42</v>
      </c>
      <c r="O414" s="56"/>
      <c r="P414" s="154">
        <f>O414*H414</f>
        <v>0</v>
      </c>
      <c r="Q414" s="154">
        <v>0</v>
      </c>
      <c r="R414" s="154">
        <f>Q414*H414</f>
        <v>0</v>
      </c>
      <c r="S414" s="154">
        <v>0</v>
      </c>
      <c r="T414" s="155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156" t="s">
        <v>172</v>
      </c>
      <c r="AT414" s="156" t="s">
        <v>167</v>
      </c>
      <c r="AU414" s="156" t="s">
        <v>173</v>
      </c>
      <c r="AY414" s="19" t="s">
        <v>163</v>
      </c>
      <c r="BE414" s="157">
        <f>IF(N414="základní",J414,0)</f>
        <v>0</v>
      </c>
      <c r="BF414" s="157">
        <f>IF(N414="snížená",J414,0)</f>
        <v>0</v>
      </c>
      <c r="BG414" s="157">
        <f>IF(N414="zákl. přenesená",J414,0)</f>
        <v>0</v>
      </c>
      <c r="BH414" s="157">
        <f>IF(N414="sníž. přenesená",J414,0)</f>
        <v>0</v>
      </c>
      <c r="BI414" s="157">
        <f>IF(N414="nulová",J414,0)</f>
        <v>0</v>
      </c>
      <c r="BJ414" s="19" t="s">
        <v>172</v>
      </c>
      <c r="BK414" s="157">
        <f>ROUND(I414*H414,2)</f>
        <v>0</v>
      </c>
      <c r="BL414" s="19" t="s">
        <v>172</v>
      </c>
      <c r="BM414" s="156" t="s">
        <v>528</v>
      </c>
    </row>
    <row r="415" spans="1:47" s="2" customFormat="1" ht="11.25">
      <c r="A415" s="34"/>
      <c r="B415" s="35"/>
      <c r="C415" s="34"/>
      <c r="D415" s="158" t="s">
        <v>175</v>
      </c>
      <c r="E415" s="34"/>
      <c r="F415" s="159" t="s">
        <v>529</v>
      </c>
      <c r="G415" s="34"/>
      <c r="H415" s="34"/>
      <c r="I415" s="160"/>
      <c r="J415" s="34"/>
      <c r="K415" s="34"/>
      <c r="L415" s="35"/>
      <c r="M415" s="161"/>
      <c r="N415" s="162"/>
      <c r="O415" s="56"/>
      <c r="P415" s="56"/>
      <c r="Q415" s="56"/>
      <c r="R415" s="56"/>
      <c r="S415" s="56"/>
      <c r="T415" s="57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T415" s="19" t="s">
        <v>175</v>
      </c>
      <c r="AU415" s="19" t="s">
        <v>173</v>
      </c>
    </row>
    <row r="416" spans="2:51" s="13" customFormat="1" ht="11.25">
      <c r="B416" s="163"/>
      <c r="D416" s="164" t="s">
        <v>177</v>
      </c>
      <c r="E416" s="165" t="s">
        <v>3</v>
      </c>
      <c r="F416" s="166" t="s">
        <v>530</v>
      </c>
      <c r="H416" s="167">
        <v>90</v>
      </c>
      <c r="I416" s="168"/>
      <c r="L416" s="163"/>
      <c r="M416" s="169"/>
      <c r="N416" s="170"/>
      <c r="O416" s="170"/>
      <c r="P416" s="170"/>
      <c r="Q416" s="170"/>
      <c r="R416" s="170"/>
      <c r="S416" s="170"/>
      <c r="T416" s="171"/>
      <c r="AT416" s="165" t="s">
        <v>177</v>
      </c>
      <c r="AU416" s="165" t="s">
        <v>173</v>
      </c>
      <c r="AV416" s="13" t="s">
        <v>78</v>
      </c>
      <c r="AW416" s="13" t="s">
        <v>31</v>
      </c>
      <c r="AX416" s="13" t="s">
        <v>76</v>
      </c>
      <c r="AY416" s="165" t="s">
        <v>163</v>
      </c>
    </row>
    <row r="417" spans="1:65" s="2" customFormat="1" ht="24.2" customHeight="1">
      <c r="A417" s="34"/>
      <c r="B417" s="144"/>
      <c r="C417" s="145" t="s">
        <v>531</v>
      </c>
      <c r="D417" s="145" t="s">
        <v>167</v>
      </c>
      <c r="E417" s="146" t="s">
        <v>532</v>
      </c>
      <c r="F417" s="147" t="s">
        <v>533</v>
      </c>
      <c r="G417" s="148" t="s">
        <v>522</v>
      </c>
      <c r="H417" s="149">
        <v>1</v>
      </c>
      <c r="I417" s="150"/>
      <c r="J417" s="151">
        <f>ROUND(I417*H417,2)</f>
        <v>0</v>
      </c>
      <c r="K417" s="147" t="s">
        <v>171</v>
      </c>
      <c r="L417" s="35"/>
      <c r="M417" s="152" t="s">
        <v>3</v>
      </c>
      <c r="N417" s="153" t="s">
        <v>42</v>
      </c>
      <c r="O417" s="56"/>
      <c r="P417" s="154">
        <f>O417*H417</f>
        <v>0</v>
      </c>
      <c r="Q417" s="154">
        <v>0</v>
      </c>
      <c r="R417" s="154">
        <f>Q417*H417</f>
        <v>0</v>
      </c>
      <c r="S417" s="154">
        <v>0</v>
      </c>
      <c r="T417" s="155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156" t="s">
        <v>172</v>
      </c>
      <c r="AT417" s="156" t="s">
        <v>167</v>
      </c>
      <c r="AU417" s="156" t="s">
        <v>173</v>
      </c>
      <c r="AY417" s="19" t="s">
        <v>163</v>
      </c>
      <c r="BE417" s="157">
        <f>IF(N417="základní",J417,0)</f>
        <v>0</v>
      </c>
      <c r="BF417" s="157">
        <f>IF(N417="snížená",J417,0)</f>
        <v>0</v>
      </c>
      <c r="BG417" s="157">
        <f>IF(N417="zákl. přenesená",J417,0)</f>
        <v>0</v>
      </c>
      <c r="BH417" s="157">
        <f>IF(N417="sníž. přenesená",J417,0)</f>
        <v>0</v>
      </c>
      <c r="BI417" s="157">
        <f>IF(N417="nulová",J417,0)</f>
        <v>0</v>
      </c>
      <c r="BJ417" s="19" t="s">
        <v>172</v>
      </c>
      <c r="BK417" s="157">
        <f>ROUND(I417*H417,2)</f>
        <v>0</v>
      </c>
      <c r="BL417" s="19" t="s">
        <v>172</v>
      </c>
      <c r="BM417" s="156" t="s">
        <v>534</v>
      </c>
    </row>
    <row r="418" spans="1:47" s="2" customFormat="1" ht="11.25">
      <c r="A418" s="34"/>
      <c r="B418" s="35"/>
      <c r="C418" s="34"/>
      <c r="D418" s="158" t="s">
        <v>175</v>
      </c>
      <c r="E418" s="34"/>
      <c r="F418" s="159" t="s">
        <v>535</v>
      </c>
      <c r="G418" s="34"/>
      <c r="H418" s="34"/>
      <c r="I418" s="160"/>
      <c r="J418" s="34"/>
      <c r="K418" s="34"/>
      <c r="L418" s="35"/>
      <c r="M418" s="161"/>
      <c r="N418" s="162"/>
      <c r="O418" s="56"/>
      <c r="P418" s="56"/>
      <c r="Q418" s="56"/>
      <c r="R418" s="56"/>
      <c r="S418" s="56"/>
      <c r="T418" s="57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T418" s="19" t="s">
        <v>175</v>
      </c>
      <c r="AU418" s="19" t="s">
        <v>173</v>
      </c>
    </row>
    <row r="419" spans="2:51" s="13" customFormat="1" ht="11.25">
      <c r="B419" s="163"/>
      <c r="D419" s="164" t="s">
        <v>177</v>
      </c>
      <c r="E419" s="165" t="s">
        <v>3</v>
      </c>
      <c r="F419" s="166" t="s">
        <v>76</v>
      </c>
      <c r="H419" s="167">
        <v>1</v>
      </c>
      <c r="I419" s="168"/>
      <c r="L419" s="163"/>
      <c r="M419" s="169"/>
      <c r="N419" s="170"/>
      <c r="O419" s="170"/>
      <c r="P419" s="170"/>
      <c r="Q419" s="170"/>
      <c r="R419" s="170"/>
      <c r="S419" s="170"/>
      <c r="T419" s="171"/>
      <c r="AT419" s="165" t="s">
        <v>177</v>
      </c>
      <c r="AU419" s="165" t="s">
        <v>173</v>
      </c>
      <c r="AV419" s="13" t="s">
        <v>78</v>
      </c>
      <c r="AW419" s="13" t="s">
        <v>31</v>
      </c>
      <c r="AX419" s="13" t="s">
        <v>76</v>
      </c>
      <c r="AY419" s="165" t="s">
        <v>163</v>
      </c>
    </row>
    <row r="420" spans="2:63" s="12" customFormat="1" ht="20.85" customHeight="1">
      <c r="B420" s="131"/>
      <c r="D420" s="132" t="s">
        <v>68</v>
      </c>
      <c r="E420" s="142" t="s">
        <v>536</v>
      </c>
      <c r="F420" s="142" t="s">
        <v>537</v>
      </c>
      <c r="I420" s="134"/>
      <c r="J420" s="143">
        <f>BK420</f>
        <v>0</v>
      </c>
      <c r="L420" s="131"/>
      <c r="M420" s="136"/>
      <c r="N420" s="137"/>
      <c r="O420" s="137"/>
      <c r="P420" s="138">
        <f>SUM(P421:P432)</f>
        <v>0</v>
      </c>
      <c r="Q420" s="137"/>
      <c r="R420" s="138">
        <f>SUM(R421:R432)</f>
        <v>0.0260215</v>
      </c>
      <c r="S420" s="137"/>
      <c r="T420" s="139">
        <f>SUM(T421:T432)</f>
        <v>0</v>
      </c>
      <c r="AR420" s="132" t="s">
        <v>76</v>
      </c>
      <c r="AT420" s="140" t="s">
        <v>68</v>
      </c>
      <c r="AU420" s="140" t="s">
        <v>78</v>
      </c>
      <c r="AY420" s="132" t="s">
        <v>163</v>
      </c>
      <c r="BK420" s="141">
        <f>SUM(BK421:BK432)</f>
        <v>0</v>
      </c>
    </row>
    <row r="421" spans="1:65" s="2" customFormat="1" ht="24.2" customHeight="1">
      <c r="A421" s="34"/>
      <c r="B421" s="144"/>
      <c r="C421" s="145" t="s">
        <v>538</v>
      </c>
      <c r="D421" s="145" t="s">
        <v>167</v>
      </c>
      <c r="E421" s="146" t="s">
        <v>539</v>
      </c>
      <c r="F421" s="147" t="s">
        <v>540</v>
      </c>
      <c r="G421" s="148" t="s">
        <v>236</v>
      </c>
      <c r="H421" s="149">
        <v>47.7</v>
      </c>
      <c r="I421" s="150"/>
      <c r="J421" s="151">
        <f>ROUND(I421*H421,2)</f>
        <v>0</v>
      </c>
      <c r="K421" s="147" t="s">
        <v>171</v>
      </c>
      <c r="L421" s="35"/>
      <c r="M421" s="152" t="s">
        <v>3</v>
      </c>
      <c r="N421" s="153" t="s">
        <v>42</v>
      </c>
      <c r="O421" s="56"/>
      <c r="P421" s="154">
        <f>O421*H421</f>
        <v>0</v>
      </c>
      <c r="Q421" s="154">
        <v>3.5E-05</v>
      </c>
      <c r="R421" s="154">
        <f>Q421*H421</f>
        <v>0.0016695</v>
      </c>
      <c r="S421" s="154">
        <v>0</v>
      </c>
      <c r="T421" s="155">
        <f>S421*H421</f>
        <v>0</v>
      </c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R421" s="156" t="s">
        <v>172</v>
      </c>
      <c r="AT421" s="156" t="s">
        <v>167</v>
      </c>
      <c r="AU421" s="156" t="s">
        <v>173</v>
      </c>
      <c r="AY421" s="19" t="s">
        <v>163</v>
      </c>
      <c r="BE421" s="157">
        <f>IF(N421="základní",J421,0)</f>
        <v>0</v>
      </c>
      <c r="BF421" s="157">
        <f>IF(N421="snížená",J421,0)</f>
        <v>0</v>
      </c>
      <c r="BG421" s="157">
        <f>IF(N421="zákl. přenesená",J421,0)</f>
        <v>0</v>
      </c>
      <c r="BH421" s="157">
        <f>IF(N421="sníž. přenesená",J421,0)</f>
        <v>0</v>
      </c>
      <c r="BI421" s="157">
        <f>IF(N421="nulová",J421,0)</f>
        <v>0</v>
      </c>
      <c r="BJ421" s="19" t="s">
        <v>172</v>
      </c>
      <c r="BK421" s="157">
        <f>ROUND(I421*H421,2)</f>
        <v>0</v>
      </c>
      <c r="BL421" s="19" t="s">
        <v>172</v>
      </c>
      <c r="BM421" s="156" t="s">
        <v>541</v>
      </c>
    </row>
    <row r="422" spans="1:47" s="2" customFormat="1" ht="11.25">
      <c r="A422" s="34"/>
      <c r="B422" s="35"/>
      <c r="C422" s="34"/>
      <c r="D422" s="158" t="s">
        <v>175</v>
      </c>
      <c r="E422" s="34"/>
      <c r="F422" s="159" t="s">
        <v>542</v>
      </c>
      <c r="G422" s="34"/>
      <c r="H422" s="34"/>
      <c r="I422" s="160"/>
      <c r="J422" s="34"/>
      <c r="K422" s="34"/>
      <c r="L422" s="35"/>
      <c r="M422" s="161"/>
      <c r="N422" s="162"/>
      <c r="O422" s="56"/>
      <c r="P422" s="56"/>
      <c r="Q422" s="56"/>
      <c r="R422" s="56"/>
      <c r="S422" s="56"/>
      <c r="T422" s="57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T422" s="19" t="s">
        <v>175</v>
      </c>
      <c r="AU422" s="19" t="s">
        <v>173</v>
      </c>
    </row>
    <row r="423" spans="2:51" s="13" customFormat="1" ht="11.25">
      <c r="B423" s="163"/>
      <c r="D423" s="164" t="s">
        <v>177</v>
      </c>
      <c r="E423" s="165" t="s">
        <v>3</v>
      </c>
      <c r="F423" s="166" t="s">
        <v>543</v>
      </c>
      <c r="H423" s="167">
        <v>9.7</v>
      </c>
      <c r="I423" s="168"/>
      <c r="L423" s="163"/>
      <c r="M423" s="169"/>
      <c r="N423" s="170"/>
      <c r="O423" s="170"/>
      <c r="P423" s="170"/>
      <c r="Q423" s="170"/>
      <c r="R423" s="170"/>
      <c r="S423" s="170"/>
      <c r="T423" s="171"/>
      <c r="AT423" s="165" t="s">
        <v>177</v>
      </c>
      <c r="AU423" s="165" t="s">
        <v>173</v>
      </c>
      <c r="AV423" s="13" t="s">
        <v>78</v>
      </c>
      <c r="AW423" s="13" t="s">
        <v>31</v>
      </c>
      <c r="AX423" s="13" t="s">
        <v>69</v>
      </c>
      <c r="AY423" s="165" t="s">
        <v>163</v>
      </c>
    </row>
    <row r="424" spans="2:51" s="14" customFormat="1" ht="11.25">
      <c r="B424" s="172"/>
      <c r="D424" s="164" t="s">
        <v>177</v>
      </c>
      <c r="E424" s="173" t="s">
        <v>3</v>
      </c>
      <c r="F424" s="174" t="s">
        <v>179</v>
      </c>
      <c r="H424" s="175">
        <v>9.7</v>
      </c>
      <c r="I424" s="176"/>
      <c r="L424" s="172"/>
      <c r="M424" s="177"/>
      <c r="N424" s="178"/>
      <c r="O424" s="178"/>
      <c r="P424" s="178"/>
      <c r="Q424" s="178"/>
      <c r="R424" s="178"/>
      <c r="S424" s="178"/>
      <c r="T424" s="179"/>
      <c r="AT424" s="173" t="s">
        <v>177</v>
      </c>
      <c r="AU424" s="173" t="s">
        <v>173</v>
      </c>
      <c r="AV424" s="14" t="s">
        <v>173</v>
      </c>
      <c r="AW424" s="14" t="s">
        <v>31</v>
      </c>
      <c r="AX424" s="14" t="s">
        <v>69</v>
      </c>
      <c r="AY424" s="173" t="s">
        <v>163</v>
      </c>
    </row>
    <row r="425" spans="2:51" s="13" customFormat="1" ht="11.25">
      <c r="B425" s="163"/>
      <c r="D425" s="164" t="s">
        <v>177</v>
      </c>
      <c r="E425" s="165" t="s">
        <v>3</v>
      </c>
      <c r="F425" s="166" t="s">
        <v>544</v>
      </c>
      <c r="H425" s="167">
        <v>38</v>
      </c>
      <c r="I425" s="168"/>
      <c r="L425" s="163"/>
      <c r="M425" s="169"/>
      <c r="N425" s="170"/>
      <c r="O425" s="170"/>
      <c r="P425" s="170"/>
      <c r="Q425" s="170"/>
      <c r="R425" s="170"/>
      <c r="S425" s="170"/>
      <c r="T425" s="171"/>
      <c r="AT425" s="165" t="s">
        <v>177</v>
      </c>
      <c r="AU425" s="165" t="s">
        <v>173</v>
      </c>
      <c r="AV425" s="13" t="s">
        <v>78</v>
      </c>
      <c r="AW425" s="13" t="s">
        <v>31</v>
      </c>
      <c r="AX425" s="13" t="s">
        <v>69</v>
      </c>
      <c r="AY425" s="165" t="s">
        <v>163</v>
      </c>
    </row>
    <row r="426" spans="2:51" s="14" customFormat="1" ht="11.25">
      <c r="B426" s="172"/>
      <c r="D426" s="164" t="s">
        <v>177</v>
      </c>
      <c r="E426" s="173" t="s">
        <v>3</v>
      </c>
      <c r="F426" s="174" t="s">
        <v>179</v>
      </c>
      <c r="H426" s="175">
        <v>38</v>
      </c>
      <c r="I426" s="176"/>
      <c r="L426" s="172"/>
      <c r="M426" s="177"/>
      <c r="N426" s="178"/>
      <c r="O426" s="178"/>
      <c r="P426" s="178"/>
      <c r="Q426" s="178"/>
      <c r="R426" s="178"/>
      <c r="S426" s="178"/>
      <c r="T426" s="179"/>
      <c r="AT426" s="173" t="s">
        <v>177</v>
      </c>
      <c r="AU426" s="173" t="s">
        <v>173</v>
      </c>
      <c r="AV426" s="14" t="s">
        <v>173</v>
      </c>
      <c r="AW426" s="14" t="s">
        <v>31</v>
      </c>
      <c r="AX426" s="14" t="s">
        <v>69</v>
      </c>
      <c r="AY426" s="173" t="s">
        <v>163</v>
      </c>
    </row>
    <row r="427" spans="2:51" s="15" customFormat="1" ht="11.25">
      <c r="B427" s="180"/>
      <c r="D427" s="164" t="s">
        <v>177</v>
      </c>
      <c r="E427" s="181" t="s">
        <v>3</v>
      </c>
      <c r="F427" s="182" t="s">
        <v>210</v>
      </c>
      <c r="H427" s="183">
        <v>47.7</v>
      </c>
      <c r="I427" s="184"/>
      <c r="L427" s="180"/>
      <c r="M427" s="185"/>
      <c r="N427" s="186"/>
      <c r="O427" s="186"/>
      <c r="P427" s="186"/>
      <c r="Q427" s="186"/>
      <c r="R427" s="186"/>
      <c r="S427" s="186"/>
      <c r="T427" s="187"/>
      <c r="AT427" s="181" t="s">
        <v>177</v>
      </c>
      <c r="AU427" s="181" t="s">
        <v>173</v>
      </c>
      <c r="AV427" s="15" t="s">
        <v>172</v>
      </c>
      <c r="AW427" s="15" t="s">
        <v>31</v>
      </c>
      <c r="AX427" s="15" t="s">
        <v>76</v>
      </c>
      <c r="AY427" s="181" t="s">
        <v>163</v>
      </c>
    </row>
    <row r="428" spans="1:65" s="2" customFormat="1" ht="16.5" customHeight="1">
      <c r="A428" s="34"/>
      <c r="B428" s="144"/>
      <c r="C428" s="145" t="s">
        <v>545</v>
      </c>
      <c r="D428" s="145" t="s">
        <v>167</v>
      </c>
      <c r="E428" s="146" t="s">
        <v>546</v>
      </c>
      <c r="F428" s="147" t="s">
        <v>547</v>
      </c>
      <c r="G428" s="148" t="s">
        <v>522</v>
      </c>
      <c r="H428" s="149">
        <v>2</v>
      </c>
      <c r="I428" s="150"/>
      <c r="J428" s="151">
        <f>ROUND(I428*H428,2)</f>
        <v>0</v>
      </c>
      <c r="K428" s="147" t="s">
        <v>171</v>
      </c>
      <c r="L428" s="35"/>
      <c r="M428" s="152" t="s">
        <v>3</v>
      </c>
      <c r="N428" s="153" t="s">
        <v>42</v>
      </c>
      <c r="O428" s="56"/>
      <c r="P428" s="154">
        <f>O428*H428</f>
        <v>0</v>
      </c>
      <c r="Q428" s="154">
        <v>0.000176</v>
      </c>
      <c r="R428" s="154">
        <f>Q428*H428</f>
        <v>0.000352</v>
      </c>
      <c r="S428" s="154">
        <v>0</v>
      </c>
      <c r="T428" s="155">
        <f>S428*H428</f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156" t="s">
        <v>172</v>
      </c>
      <c r="AT428" s="156" t="s">
        <v>167</v>
      </c>
      <c r="AU428" s="156" t="s">
        <v>173</v>
      </c>
      <c r="AY428" s="19" t="s">
        <v>163</v>
      </c>
      <c r="BE428" s="157">
        <f>IF(N428="základní",J428,0)</f>
        <v>0</v>
      </c>
      <c r="BF428" s="157">
        <f>IF(N428="snížená",J428,0)</f>
        <v>0</v>
      </c>
      <c r="BG428" s="157">
        <f>IF(N428="zákl. přenesená",J428,0)</f>
        <v>0</v>
      </c>
      <c r="BH428" s="157">
        <f>IF(N428="sníž. přenesená",J428,0)</f>
        <v>0</v>
      </c>
      <c r="BI428" s="157">
        <f>IF(N428="nulová",J428,0)</f>
        <v>0</v>
      </c>
      <c r="BJ428" s="19" t="s">
        <v>172</v>
      </c>
      <c r="BK428" s="157">
        <f>ROUND(I428*H428,2)</f>
        <v>0</v>
      </c>
      <c r="BL428" s="19" t="s">
        <v>172</v>
      </c>
      <c r="BM428" s="156" t="s">
        <v>548</v>
      </c>
    </row>
    <row r="429" spans="1:47" s="2" customFormat="1" ht="11.25">
      <c r="A429" s="34"/>
      <c r="B429" s="35"/>
      <c r="C429" s="34"/>
      <c r="D429" s="158" t="s">
        <v>175</v>
      </c>
      <c r="E429" s="34"/>
      <c r="F429" s="159" t="s">
        <v>549</v>
      </c>
      <c r="G429" s="34"/>
      <c r="H429" s="34"/>
      <c r="I429" s="160"/>
      <c r="J429" s="34"/>
      <c r="K429" s="34"/>
      <c r="L429" s="35"/>
      <c r="M429" s="161"/>
      <c r="N429" s="162"/>
      <c r="O429" s="56"/>
      <c r="P429" s="56"/>
      <c r="Q429" s="56"/>
      <c r="R429" s="56"/>
      <c r="S429" s="56"/>
      <c r="T429" s="57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T429" s="19" t="s">
        <v>175</v>
      </c>
      <c r="AU429" s="19" t="s">
        <v>173</v>
      </c>
    </row>
    <row r="430" spans="2:51" s="13" customFormat="1" ht="11.25">
      <c r="B430" s="163"/>
      <c r="D430" s="164" t="s">
        <v>177</v>
      </c>
      <c r="E430" s="165" t="s">
        <v>3</v>
      </c>
      <c r="F430" s="166" t="s">
        <v>550</v>
      </c>
      <c r="H430" s="167">
        <v>2</v>
      </c>
      <c r="I430" s="168"/>
      <c r="L430" s="163"/>
      <c r="M430" s="169"/>
      <c r="N430" s="170"/>
      <c r="O430" s="170"/>
      <c r="P430" s="170"/>
      <c r="Q430" s="170"/>
      <c r="R430" s="170"/>
      <c r="S430" s="170"/>
      <c r="T430" s="171"/>
      <c r="AT430" s="165" t="s">
        <v>177</v>
      </c>
      <c r="AU430" s="165" t="s">
        <v>173</v>
      </c>
      <c r="AV430" s="13" t="s">
        <v>78</v>
      </c>
      <c r="AW430" s="13" t="s">
        <v>31</v>
      </c>
      <c r="AX430" s="13" t="s">
        <v>69</v>
      </c>
      <c r="AY430" s="165" t="s">
        <v>163</v>
      </c>
    </row>
    <row r="431" spans="2:51" s="14" customFormat="1" ht="11.25">
      <c r="B431" s="172"/>
      <c r="D431" s="164" t="s">
        <v>177</v>
      </c>
      <c r="E431" s="173" t="s">
        <v>3</v>
      </c>
      <c r="F431" s="174" t="s">
        <v>179</v>
      </c>
      <c r="H431" s="175">
        <v>2</v>
      </c>
      <c r="I431" s="176"/>
      <c r="L431" s="172"/>
      <c r="M431" s="177"/>
      <c r="N431" s="178"/>
      <c r="O431" s="178"/>
      <c r="P431" s="178"/>
      <c r="Q431" s="178"/>
      <c r="R431" s="178"/>
      <c r="S431" s="178"/>
      <c r="T431" s="179"/>
      <c r="AT431" s="173" t="s">
        <v>177</v>
      </c>
      <c r="AU431" s="173" t="s">
        <v>173</v>
      </c>
      <c r="AV431" s="14" t="s">
        <v>173</v>
      </c>
      <c r="AW431" s="14" t="s">
        <v>31</v>
      </c>
      <c r="AX431" s="14" t="s">
        <v>76</v>
      </c>
      <c r="AY431" s="173" t="s">
        <v>163</v>
      </c>
    </row>
    <row r="432" spans="1:65" s="2" customFormat="1" ht="16.5" customHeight="1">
      <c r="A432" s="34"/>
      <c r="B432" s="144"/>
      <c r="C432" s="188" t="s">
        <v>551</v>
      </c>
      <c r="D432" s="188" t="s">
        <v>212</v>
      </c>
      <c r="E432" s="189" t="s">
        <v>552</v>
      </c>
      <c r="F432" s="190" t="s">
        <v>553</v>
      </c>
      <c r="G432" s="191" t="s">
        <v>522</v>
      </c>
      <c r="H432" s="192">
        <v>2</v>
      </c>
      <c r="I432" s="193"/>
      <c r="J432" s="194">
        <f>ROUND(I432*H432,2)</f>
        <v>0</v>
      </c>
      <c r="K432" s="190" t="s">
        <v>171</v>
      </c>
      <c r="L432" s="195"/>
      <c r="M432" s="196" t="s">
        <v>3</v>
      </c>
      <c r="N432" s="197" t="s">
        <v>42</v>
      </c>
      <c r="O432" s="56"/>
      <c r="P432" s="154">
        <f>O432*H432</f>
        <v>0</v>
      </c>
      <c r="Q432" s="154">
        <v>0.012</v>
      </c>
      <c r="R432" s="154">
        <f>Q432*H432</f>
        <v>0.024</v>
      </c>
      <c r="S432" s="154">
        <v>0</v>
      </c>
      <c r="T432" s="155">
        <f>S432*H432</f>
        <v>0</v>
      </c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R432" s="156" t="s">
        <v>215</v>
      </c>
      <c r="AT432" s="156" t="s">
        <v>212</v>
      </c>
      <c r="AU432" s="156" t="s">
        <v>173</v>
      </c>
      <c r="AY432" s="19" t="s">
        <v>163</v>
      </c>
      <c r="BE432" s="157">
        <f>IF(N432="základní",J432,0)</f>
        <v>0</v>
      </c>
      <c r="BF432" s="157">
        <f>IF(N432="snížená",J432,0)</f>
        <v>0</v>
      </c>
      <c r="BG432" s="157">
        <f>IF(N432="zákl. přenesená",J432,0)</f>
        <v>0</v>
      </c>
      <c r="BH432" s="157">
        <f>IF(N432="sníž. přenesená",J432,0)</f>
        <v>0</v>
      </c>
      <c r="BI432" s="157">
        <f>IF(N432="nulová",J432,0)</f>
        <v>0</v>
      </c>
      <c r="BJ432" s="19" t="s">
        <v>172</v>
      </c>
      <c r="BK432" s="157">
        <f>ROUND(I432*H432,2)</f>
        <v>0</v>
      </c>
      <c r="BL432" s="19" t="s">
        <v>172</v>
      </c>
      <c r="BM432" s="156" t="s">
        <v>554</v>
      </c>
    </row>
    <row r="433" spans="2:63" s="12" customFormat="1" ht="20.85" customHeight="1">
      <c r="B433" s="131"/>
      <c r="D433" s="132" t="s">
        <v>68</v>
      </c>
      <c r="E433" s="142" t="s">
        <v>555</v>
      </c>
      <c r="F433" s="142" t="s">
        <v>556</v>
      </c>
      <c r="I433" s="134"/>
      <c r="J433" s="143">
        <f>BK433</f>
        <v>0</v>
      </c>
      <c r="L433" s="131"/>
      <c r="M433" s="136"/>
      <c r="N433" s="137"/>
      <c r="O433" s="137"/>
      <c r="P433" s="138">
        <f>SUM(P434:P437)</f>
        <v>0</v>
      </c>
      <c r="Q433" s="137"/>
      <c r="R433" s="138">
        <f>SUM(R434:R437)</f>
        <v>0.011335600000000001</v>
      </c>
      <c r="S433" s="137"/>
      <c r="T433" s="139">
        <f>SUM(T434:T437)</f>
        <v>0.01</v>
      </c>
      <c r="AR433" s="132" t="s">
        <v>76</v>
      </c>
      <c r="AT433" s="140" t="s">
        <v>68</v>
      </c>
      <c r="AU433" s="140" t="s">
        <v>78</v>
      </c>
      <c r="AY433" s="132" t="s">
        <v>163</v>
      </c>
      <c r="BK433" s="141">
        <f>SUM(BK434:BK437)</f>
        <v>0</v>
      </c>
    </row>
    <row r="434" spans="1:65" s="2" customFormat="1" ht="24.2" customHeight="1">
      <c r="A434" s="34"/>
      <c r="B434" s="144"/>
      <c r="C434" s="145" t="s">
        <v>557</v>
      </c>
      <c r="D434" s="145" t="s">
        <v>167</v>
      </c>
      <c r="E434" s="146" t="s">
        <v>558</v>
      </c>
      <c r="F434" s="147" t="s">
        <v>559</v>
      </c>
      <c r="G434" s="148" t="s">
        <v>320</v>
      </c>
      <c r="H434" s="149">
        <v>10</v>
      </c>
      <c r="I434" s="150"/>
      <c r="J434" s="151">
        <f>ROUND(I434*H434,2)</f>
        <v>0</v>
      </c>
      <c r="K434" s="147" t="s">
        <v>171</v>
      </c>
      <c r="L434" s="35"/>
      <c r="M434" s="152" t="s">
        <v>3</v>
      </c>
      <c r="N434" s="153" t="s">
        <v>42</v>
      </c>
      <c r="O434" s="56"/>
      <c r="P434" s="154">
        <f>O434*H434</f>
        <v>0</v>
      </c>
      <c r="Q434" s="154">
        <v>0.00113356</v>
      </c>
      <c r="R434" s="154">
        <f>Q434*H434</f>
        <v>0.011335600000000001</v>
      </c>
      <c r="S434" s="154">
        <v>0.001</v>
      </c>
      <c r="T434" s="155">
        <f>S434*H434</f>
        <v>0.01</v>
      </c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R434" s="156" t="s">
        <v>172</v>
      </c>
      <c r="AT434" s="156" t="s">
        <v>167</v>
      </c>
      <c r="AU434" s="156" t="s">
        <v>173</v>
      </c>
      <c r="AY434" s="19" t="s">
        <v>163</v>
      </c>
      <c r="BE434" s="157">
        <f>IF(N434="základní",J434,0)</f>
        <v>0</v>
      </c>
      <c r="BF434" s="157">
        <f>IF(N434="snížená",J434,0)</f>
        <v>0</v>
      </c>
      <c r="BG434" s="157">
        <f>IF(N434="zákl. přenesená",J434,0)</f>
        <v>0</v>
      </c>
      <c r="BH434" s="157">
        <f>IF(N434="sníž. přenesená",J434,0)</f>
        <v>0</v>
      </c>
      <c r="BI434" s="157">
        <f>IF(N434="nulová",J434,0)</f>
        <v>0</v>
      </c>
      <c r="BJ434" s="19" t="s">
        <v>172</v>
      </c>
      <c r="BK434" s="157">
        <f>ROUND(I434*H434,2)</f>
        <v>0</v>
      </c>
      <c r="BL434" s="19" t="s">
        <v>172</v>
      </c>
      <c r="BM434" s="156" t="s">
        <v>560</v>
      </c>
    </row>
    <row r="435" spans="1:47" s="2" customFormat="1" ht="11.25">
      <c r="A435" s="34"/>
      <c r="B435" s="35"/>
      <c r="C435" s="34"/>
      <c r="D435" s="158" t="s">
        <v>175</v>
      </c>
      <c r="E435" s="34"/>
      <c r="F435" s="159" t="s">
        <v>561</v>
      </c>
      <c r="G435" s="34"/>
      <c r="H435" s="34"/>
      <c r="I435" s="160"/>
      <c r="J435" s="34"/>
      <c r="K435" s="34"/>
      <c r="L435" s="35"/>
      <c r="M435" s="161"/>
      <c r="N435" s="162"/>
      <c r="O435" s="56"/>
      <c r="P435" s="56"/>
      <c r="Q435" s="56"/>
      <c r="R435" s="56"/>
      <c r="S435" s="56"/>
      <c r="T435" s="57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T435" s="19" t="s">
        <v>175</v>
      </c>
      <c r="AU435" s="19" t="s">
        <v>173</v>
      </c>
    </row>
    <row r="436" spans="2:51" s="13" customFormat="1" ht="11.25">
      <c r="B436" s="163"/>
      <c r="D436" s="164" t="s">
        <v>177</v>
      </c>
      <c r="E436" s="165" t="s">
        <v>3</v>
      </c>
      <c r="F436" s="166" t="s">
        <v>562</v>
      </c>
      <c r="H436" s="167">
        <v>10</v>
      </c>
      <c r="I436" s="168"/>
      <c r="L436" s="163"/>
      <c r="M436" s="169"/>
      <c r="N436" s="170"/>
      <c r="O436" s="170"/>
      <c r="P436" s="170"/>
      <c r="Q436" s="170"/>
      <c r="R436" s="170"/>
      <c r="S436" s="170"/>
      <c r="T436" s="171"/>
      <c r="AT436" s="165" t="s">
        <v>177</v>
      </c>
      <c r="AU436" s="165" t="s">
        <v>173</v>
      </c>
      <c r="AV436" s="13" t="s">
        <v>78</v>
      </c>
      <c r="AW436" s="13" t="s">
        <v>31</v>
      </c>
      <c r="AX436" s="13" t="s">
        <v>69</v>
      </c>
      <c r="AY436" s="165" t="s">
        <v>163</v>
      </c>
    </row>
    <row r="437" spans="2:51" s="14" customFormat="1" ht="11.25">
      <c r="B437" s="172"/>
      <c r="D437" s="164" t="s">
        <v>177</v>
      </c>
      <c r="E437" s="173" t="s">
        <v>3</v>
      </c>
      <c r="F437" s="174" t="s">
        <v>179</v>
      </c>
      <c r="H437" s="175">
        <v>10</v>
      </c>
      <c r="I437" s="176"/>
      <c r="L437" s="172"/>
      <c r="M437" s="177"/>
      <c r="N437" s="178"/>
      <c r="O437" s="178"/>
      <c r="P437" s="178"/>
      <c r="Q437" s="178"/>
      <c r="R437" s="178"/>
      <c r="S437" s="178"/>
      <c r="T437" s="179"/>
      <c r="AT437" s="173" t="s">
        <v>177</v>
      </c>
      <c r="AU437" s="173" t="s">
        <v>173</v>
      </c>
      <c r="AV437" s="14" t="s">
        <v>173</v>
      </c>
      <c r="AW437" s="14" t="s">
        <v>31</v>
      </c>
      <c r="AX437" s="14" t="s">
        <v>76</v>
      </c>
      <c r="AY437" s="173" t="s">
        <v>163</v>
      </c>
    </row>
    <row r="438" spans="2:63" s="12" customFormat="1" ht="22.9" customHeight="1">
      <c r="B438" s="131"/>
      <c r="D438" s="132" t="s">
        <v>68</v>
      </c>
      <c r="E438" s="142" t="s">
        <v>563</v>
      </c>
      <c r="F438" s="142" t="s">
        <v>564</v>
      </c>
      <c r="I438" s="134"/>
      <c r="J438" s="143">
        <f>BK438</f>
        <v>0</v>
      </c>
      <c r="L438" s="131"/>
      <c r="M438" s="136"/>
      <c r="N438" s="137"/>
      <c r="O438" s="137"/>
      <c r="P438" s="138">
        <f>SUM(P439:P440)</f>
        <v>0</v>
      </c>
      <c r="Q438" s="137"/>
      <c r="R438" s="138">
        <f>SUM(R439:R440)</f>
        <v>0</v>
      </c>
      <c r="S438" s="137"/>
      <c r="T438" s="139">
        <f>SUM(T439:T440)</f>
        <v>0</v>
      </c>
      <c r="AR438" s="132" t="s">
        <v>76</v>
      </c>
      <c r="AT438" s="140" t="s">
        <v>68</v>
      </c>
      <c r="AU438" s="140" t="s">
        <v>76</v>
      </c>
      <c r="AY438" s="132" t="s">
        <v>163</v>
      </c>
      <c r="BK438" s="141">
        <f>SUM(BK439:BK440)</f>
        <v>0</v>
      </c>
    </row>
    <row r="439" spans="1:65" s="2" customFormat="1" ht="33" customHeight="1">
      <c r="A439" s="34"/>
      <c r="B439" s="144"/>
      <c r="C439" s="145" t="s">
        <v>565</v>
      </c>
      <c r="D439" s="145" t="s">
        <v>167</v>
      </c>
      <c r="E439" s="146" t="s">
        <v>566</v>
      </c>
      <c r="F439" s="147" t="s">
        <v>567</v>
      </c>
      <c r="G439" s="148" t="s">
        <v>201</v>
      </c>
      <c r="H439" s="149">
        <v>265.4</v>
      </c>
      <c r="I439" s="150"/>
      <c r="J439" s="151">
        <f>ROUND(I439*H439,2)</f>
        <v>0</v>
      </c>
      <c r="K439" s="147" t="s">
        <v>171</v>
      </c>
      <c r="L439" s="35"/>
      <c r="M439" s="152" t="s">
        <v>3</v>
      </c>
      <c r="N439" s="153" t="s">
        <v>42</v>
      </c>
      <c r="O439" s="56"/>
      <c r="P439" s="154">
        <f>O439*H439</f>
        <v>0</v>
      </c>
      <c r="Q439" s="154">
        <v>0</v>
      </c>
      <c r="R439" s="154">
        <f>Q439*H439</f>
        <v>0</v>
      </c>
      <c r="S439" s="154">
        <v>0</v>
      </c>
      <c r="T439" s="155">
        <f>S439*H439</f>
        <v>0</v>
      </c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R439" s="156" t="s">
        <v>172</v>
      </c>
      <c r="AT439" s="156" t="s">
        <v>167</v>
      </c>
      <c r="AU439" s="156" t="s">
        <v>78</v>
      </c>
      <c r="AY439" s="19" t="s">
        <v>163</v>
      </c>
      <c r="BE439" s="157">
        <f>IF(N439="základní",J439,0)</f>
        <v>0</v>
      </c>
      <c r="BF439" s="157">
        <f>IF(N439="snížená",J439,0)</f>
        <v>0</v>
      </c>
      <c r="BG439" s="157">
        <f>IF(N439="zákl. přenesená",J439,0)</f>
        <v>0</v>
      </c>
      <c r="BH439" s="157">
        <f>IF(N439="sníž. přenesená",J439,0)</f>
        <v>0</v>
      </c>
      <c r="BI439" s="157">
        <f>IF(N439="nulová",J439,0)</f>
        <v>0</v>
      </c>
      <c r="BJ439" s="19" t="s">
        <v>172</v>
      </c>
      <c r="BK439" s="157">
        <f>ROUND(I439*H439,2)</f>
        <v>0</v>
      </c>
      <c r="BL439" s="19" t="s">
        <v>172</v>
      </c>
      <c r="BM439" s="156" t="s">
        <v>568</v>
      </c>
    </row>
    <row r="440" spans="1:47" s="2" customFormat="1" ht="11.25">
      <c r="A440" s="34"/>
      <c r="B440" s="35"/>
      <c r="C440" s="34"/>
      <c r="D440" s="158" t="s">
        <v>175</v>
      </c>
      <c r="E440" s="34"/>
      <c r="F440" s="159" t="s">
        <v>569</v>
      </c>
      <c r="G440" s="34"/>
      <c r="H440" s="34"/>
      <c r="I440" s="160"/>
      <c r="J440" s="34"/>
      <c r="K440" s="34"/>
      <c r="L440" s="35"/>
      <c r="M440" s="161"/>
      <c r="N440" s="162"/>
      <c r="O440" s="56"/>
      <c r="P440" s="56"/>
      <c r="Q440" s="56"/>
      <c r="R440" s="56"/>
      <c r="S440" s="56"/>
      <c r="T440" s="57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T440" s="19" t="s">
        <v>175</v>
      </c>
      <c r="AU440" s="19" t="s">
        <v>78</v>
      </c>
    </row>
    <row r="441" spans="2:63" s="12" customFormat="1" ht="25.9" customHeight="1">
      <c r="B441" s="131"/>
      <c r="D441" s="132" t="s">
        <v>68</v>
      </c>
      <c r="E441" s="133" t="s">
        <v>570</v>
      </c>
      <c r="F441" s="133" t="s">
        <v>571</v>
      </c>
      <c r="I441" s="134"/>
      <c r="J441" s="135">
        <f>BK441</f>
        <v>0</v>
      </c>
      <c r="L441" s="131"/>
      <c r="M441" s="136"/>
      <c r="N441" s="137"/>
      <c r="O441" s="137"/>
      <c r="P441" s="138">
        <f>P442+P477+P550+P577+P613+P636+P656+P670+P703+P745</f>
        <v>0</v>
      </c>
      <c r="Q441" s="137"/>
      <c r="R441" s="138">
        <f>R442+R477+R550+R577+R613+R636+R656+R670+R703+R745</f>
        <v>8.20522177989</v>
      </c>
      <c r="S441" s="137"/>
      <c r="T441" s="139">
        <f>T442+T477+T550+T577+T613+T636+T656+T670+T703+T745</f>
        <v>0</v>
      </c>
      <c r="AR441" s="132" t="s">
        <v>78</v>
      </c>
      <c r="AT441" s="140" t="s">
        <v>68</v>
      </c>
      <c r="AU441" s="140" t="s">
        <v>69</v>
      </c>
      <c r="AY441" s="132" t="s">
        <v>163</v>
      </c>
      <c r="BK441" s="141">
        <f>BK442+BK477+BK550+BK577+BK613+BK636+BK656+BK670+BK703+BK745</f>
        <v>0</v>
      </c>
    </row>
    <row r="442" spans="2:63" s="12" customFormat="1" ht="22.9" customHeight="1">
      <c r="B442" s="131"/>
      <c r="D442" s="132" t="s">
        <v>68</v>
      </c>
      <c r="E442" s="142" t="s">
        <v>572</v>
      </c>
      <c r="F442" s="142" t="s">
        <v>573</v>
      </c>
      <c r="I442" s="134"/>
      <c r="J442" s="143">
        <f>BK442</f>
        <v>0</v>
      </c>
      <c r="L442" s="131"/>
      <c r="M442" s="136"/>
      <c r="N442" s="137"/>
      <c r="O442" s="137"/>
      <c r="P442" s="138">
        <f>SUM(P443:P476)</f>
        <v>0</v>
      </c>
      <c r="Q442" s="137"/>
      <c r="R442" s="138">
        <f>SUM(R443:R476)</f>
        <v>0.42208975</v>
      </c>
      <c r="S442" s="137"/>
      <c r="T442" s="139">
        <f>SUM(T443:T476)</f>
        <v>0</v>
      </c>
      <c r="AR442" s="132" t="s">
        <v>78</v>
      </c>
      <c r="AT442" s="140" t="s">
        <v>68</v>
      </c>
      <c r="AU442" s="140" t="s">
        <v>76</v>
      </c>
      <c r="AY442" s="132" t="s">
        <v>163</v>
      </c>
      <c r="BK442" s="141">
        <f>SUM(BK443:BK476)</f>
        <v>0</v>
      </c>
    </row>
    <row r="443" spans="1:65" s="2" customFormat="1" ht="21.75" customHeight="1">
      <c r="A443" s="34"/>
      <c r="B443" s="144"/>
      <c r="C443" s="145" t="s">
        <v>349</v>
      </c>
      <c r="D443" s="145" t="s">
        <v>167</v>
      </c>
      <c r="E443" s="146" t="s">
        <v>574</v>
      </c>
      <c r="F443" s="147" t="s">
        <v>575</v>
      </c>
      <c r="G443" s="148" t="s">
        <v>236</v>
      </c>
      <c r="H443" s="149">
        <v>47.7</v>
      </c>
      <c r="I443" s="150"/>
      <c r="J443" s="151">
        <f>ROUND(I443*H443,2)</f>
        <v>0</v>
      </c>
      <c r="K443" s="147" t="s">
        <v>171</v>
      </c>
      <c r="L443" s="35"/>
      <c r="M443" s="152" t="s">
        <v>3</v>
      </c>
      <c r="N443" s="153" t="s">
        <v>42</v>
      </c>
      <c r="O443" s="56"/>
      <c r="P443" s="154">
        <f>O443*H443</f>
        <v>0</v>
      </c>
      <c r="Q443" s="154">
        <v>0</v>
      </c>
      <c r="R443" s="154">
        <f>Q443*H443</f>
        <v>0</v>
      </c>
      <c r="S443" s="154">
        <v>0</v>
      </c>
      <c r="T443" s="155">
        <f>S443*H443</f>
        <v>0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156" t="s">
        <v>180</v>
      </c>
      <c r="AT443" s="156" t="s">
        <v>167</v>
      </c>
      <c r="AU443" s="156" t="s">
        <v>78</v>
      </c>
      <c r="AY443" s="19" t="s">
        <v>163</v>
      </c>
      <c r="BE443" s="157">
        <f>IF(N443="základní",J443,0)</f>
        <v>0</v>
      </c>
      <c r="BF443" s="157">
        <f>IF(N443="snížená",J443,0)</f>
        <v>0</v>
      </c>
      <c r="BG443" s="157">
        <f>IF(N443="zákl. přenesená",J443,0)</f>
        <v>0</v>
      </c>
      <c r="BH443" s="157">
        <f>IF(N443="sníž. přenesená",J443,0)</f>
        <v>0</v>
      </c>
      <c r="BI443" s="157">
        <f>IF(N443="nulová",J443,0)</f>
        <v>0</v>
      </c>
      <c r="BJ443" s="19" t="s">
        <v>172</v>
      </c>
      <c r="BK443" s="157">
        <f>ROUND(I443*H443,2)</f>
        <v>0</v>
      </c>
      <c r="BL443" s="19" t="s">
        <v>180</v>
      </c>
      <c r="BM443" s="156" t="s">
        <v>576</v>
      </c>
    </row>
    <row r="444" spans="1:47" s="2" customFormat="1" ht="11.25">
      <c r="A444" s="34"/>
      <c r="B444" s="35"/>
      <c r="C444" s="34"/>
      <c r="D444" s="158" t="s">
        <v>175</v>
      </c>
      <c r="E444" s="34"/>
      <c r="F444" s="159" t="s">
        <v>577</v>
      </c>
      <c r="G444" s="34"/>
      <c r="H444" s="34"/>
      <c r="I444" s="160"/>
      <c r="J444" s="34"/>
      <c r="K444" s="34"/>
      <c r="L444" s="35"/>
      <c r="M444" s="161"/>
      <c r="N444" s="162"/>
      <c r="O444" s="56"/>
      <c r="P444" s="56"/>
      <c r="Q444" s="56"/>
      <c r="R444" s="56"/>
      <c r="S444" s="56"/>
      <c r="T444" s="57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T444" s="19" t="s">
        <v>175</v>
      </c>
      <c r="AU444" s="19" t="s">
        <v>78</v>
      </c>
    </row>
    <row r="445" spans="2:51" s="16" customFormat="1" ht="11.25">
      <c r="B445" s="198"/>
      <c r="D445" s="164" t="s">
        <v>177</v>
      </c>
      <c r="E445" s="199" t="s">
        <v>3</v>
      </c>
      <c r="F445" s="200" t="s">
        <v>480</v>
      </c>
      <c r="H445" s="199" t="s">
        <v>3</v>
      </c>
      <c r="I445" s="201"/>
      <c r="L445" s="198"/>
      <c r="M445" s="202"/>
      <c r="N445" s="203"/>
      <c r="O445" s="203"/>
      <c r="P445" s="203"/>
      <c r="Q445" s="203"/>
      <c r="R445" s="203"/>
      <c r="S445" s="203"/>
      <c r="T445" s="204"/>
      <c r="AT445" s="199" t="s">
        <v>177</v>
      </c>
      <c r="AU445" s="199" t="s">
        <v>78</v>
      </c>
      <c r="AV445" s="16" t="s">
        <v>76</v>
      </c>
      <c r="AW445" s="16" t="s">
        <v>31</v>
      </c>
      <c r="AX445" s="16" t="s">
        <v>69</v>
      </c>
      <c r="AY445" s="199" t="s">
        <v>163</v>
      </c>
    </row>
    <row r="446" spans="2:51" s="13" customFormat="1" ht="11.25">
      <c r="B446" s="163"/>
      <c r="D446" s="164" t="s">
        <v>177</v>
      </c>
      <c r="E446" s="165" t="s">
        <v>3</v>
      </c>
      <c r="F446" s="166" t="s">
        <v>543</v>
      </c>
      <c r="H446" s="167">
        <v>9.7</v>
      </c>
      <c r="I446" s="168"/>
      <c r="L446" s="163"/>
      <c r="M446" s="169"/>
      <c r="N446" s="170"/>
      <c r="O446" s="170"/>
      <c r="P446" s="170"/>
      <c r="Q446" s="170"/>
      <c r="R446" s="170"/>
      <c r="S446" s="170"/>
      <c r="T446" s="171"/>
      <c r="AT446" s="165" t="s">
        <v>177</v>
      </c>
      <c r="AU446" s="165" t="s">
        <v>78</v>
      </c>
      <c r="AV446" s="13" t="s">
        <v>78</v>
      </c>
      <c r="AW446" s="13" t="s">
        <v>31</v>
      </c>
      <c r="AX446" s="13" t="s">
        <v>69</v>
      </c>
      <c r="AY446" s="165" t="s">
        <v>163</v>
      </c>
    </row>
    <row r="447" spans="2:51" s="14" customFormat="1" ht="11.25">
      <c r="B447" s="172"/>
      <c r="D447" s="164" t="s">
        <v>177</v>
      </c>
      <c r="E447" s="173" t="s">
        <v>3</v>
      </c>
      <c r="F447" s="174" t="s">
        <v>179</v>
      </c>
      <c r="H447" s="175">
        <v>9.7</v>
      </c>
      <c r="I447" s="176"/>
      <c r="L447" s="172"/>
      <c r="M447" s="177"/>
      <c r="N447" s="178"/>
      <c r="O447" s="178"/>
      <c r="P447" s="178"/>
      <c r="Q447" s="178"/>
      <c r="R447" s="178"/>
      <c r="S447" s="178"/>
      <c r="T447" s="179"/>
      <c r="AT447" s="173" t="s">
        <v>177</v>
      </c>
      <c r="AU447" s="173" t="s">
        <v>78</v>
      </c>
      <c r="AV447" s="14" t="s">
        <v>173</v>
      </c>
      <c r="AW447" s="14" t="s">
        <v>31</v>
      </c>
      <c r="AX447" s="14" t="s">
        <v>69</v>
      </c>
      <c r="AY447" s="173" t="s">
        <v>163</v>
      </c>
    </row>
    <row r="448" spans="2:51" s="13" customFormat="1" ht="11.25">
      <c r="B448" s="163"/>
      <c r="D448" s="164" t="s">
        <v>177</v>
      </c>
      <c r="E448" s="165" t="s">
        <v>3</v>
      </c>
      <c r="F448" s="166" t="s">
        <v>544</v>
      </c>
      <c r="H448" s="167">
        <v>38</v>
      </c>
      <c r="I448" s="168"/>
      <c r="L448" s="163"/>
      <c r="M448" s="169"/>
      <c r="N448" s="170"/>
      <c r="O448" s="170"/>
      <c r="P448" s="170"/>
      <c r="Q448" s="170"/>
      <c r="R448" s="170"/>
      <c r="S448" s="170"/>
      <c r="T448" s="171"/>
      <c r="AT448" s="165" t="s">
        <v>177</v>
      </c>
      <c r="AU448" s="165" t="s">
        <v>78</v>
      </c>
      <c r="AV448" s="13" t="s">
        <v>78</v>
      </c>
      <c r="AW448" s="13" t="s">
        <v>31</v>
      </c>
      <c r="AX448" s="13" t="s">
        <v>69</v>
      </c>
      <c r="AY448" s="165" t="s">
        <v>163</v>
      </c>
    </row>
    <row r="449" spans="2:51" s="14" customFormat="1" ht="11.25">
      <c r="B449" s="172"/>
      <c r="D449" s="164" t="s">
        <v>177</v>
      </c>
      <c r="E449" s="173" t="s">
        <v>3</v>
      </c>
      <c r="F449" s="174" t="s">
        <v>179</v>
      </c>
      <c r="H449" s="175">
        <v>38</v>
      </c>
      <c r="I449" s="176"/>
      <c r="L449" s="172"/>
      <c r="M449" s="177"/>
      <c r="N449" s="178"/>
      <c r="O449" s="178"/>
      <c r="P449" s="178"/>
      <c r="Q449" s="178"/>
      <c r="R449" s="178"/>
      <c r="S449" s="178"/>
      <c r="T449" s="179"/>
      <c r="AT449" s="173" t="s">
        <v>177</v>
      </c>
      <c r="AU449" s="173" t="s">
        <v>78</v>
      </c>
      <c r="AV449" s="14" t="s">
        <v>173</v>
      </c>
      <c r="AW449" s="14" t="s">
        <v>31</v>
      </c>
      <c r="AX449" s="14" t="s">
        <v>69</v>
      </c>
      <c r="AY449" s="173" t="s">
        <v>163</v>
      </c>
    </row>
    <row r="450" spans="2:51" s="15" customFormat="1" ht="11.25">
      <c r="B450" s="180"/>
      <c r="D450" s="164" t="s">
        <v>177</v>
      </c>
      <c r="E450" s="181" t="s">
        <v>3</v>
      </c>
      <c r="F450" s="182" t="s">
        <v>210</v>
      </c>
      <c r="H450" s="183">
        <v>47.7</v>
      </c>
      <c r="I450" s="184"/>
      <c r="L450" s="180"/>
      <c r="M450" s="185"/>
      <c r="N450" s="186"/>
      <c r="O450" s="186"/>
      <c r="P450" s="186"/>
      <c r="Q450" s="186"/>
      <c r="R450" s="186"/>
      <c r="S450" s="186"/>
      <c r="T450" s="187"/>
      <c r="AT450" s="181" t="s">
        <v>177</v>
      </c>
      <c r="AU450" s="181" t="s">
        <v>78</v>
      </c>
      <c r="AV450" s="15" t="s">
        <v>172</v>
      </c>
      <c r="AW450" s="15" t="s">
        <v>31</v>
      </c>
      <c r="AX450" s="15" t="s">
        <v>76</v>
      </c>
      <c r="AY450" s="181" t="s">
        <v>163</v>
      </c>
    </row>
    <row r="451" spans="1:65" s="2" customFormat="1" ht="16.5" customHeight="1">
      <c r="A451" s="34"/>
      <c r="B451" s="144"/>
      <c r="C451" s="188" t="s">
        <v>408</v>
      </c>
      <c r="D451" s="188" t="s">
        <v>212</v>
      </c>
      <c r="E451" s="189" t="s">
        <v>578</v>
      </c>
      <c r="F451" s="190" t="s">
        <v>579</v>
      </c>
      <c r="G451" s="191" t="s">
        <v>201</v>
      </c>
      <c r="H451" s="192">
        <v>0.014</v>
      </c>
      <c r="I451" s="193"/>
      <c r="J451" s="194">
        <f>ROUND(I451*H451,2)</f>
        <v>0</v>
      </c>
      <c r="K451" s="190" t="s">
        <v>171</v>
      </c>
      <c r="L451" s="195"/>
      <c r="M451" s="196" t="s">
        <v>3</v>
      </c>
      <c r="N451" s="197" t="s">
        <v>42</v>
      </c>
      <c r="O451" s="56"/>
      <c r="P451" s="154">
        <f>O451*H451</f>
        <v>0</v>
      </c>
      <c r="Q451" s="154">
        <v>1</v>
      </c>
      <c r="R451" s="154">
        <f>Q451*H451</f>
        <v>0.014</v>
      </c>
      <c r="S451" s="154">
        <v>0</v>
      </c>
      <c r="T451" s="155">
        <f>S451*H451</f>
        <v>0</v>
      </c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R451" s="156" t="s">
        <v>388</v>
      </c>
      <c r="AT451" s="156" t="s">
        <v>212</v>
      </c>
      <c r="AU451" s="156" t="s">
        <v>78</v>
      </c>
      <c r="AY451" s="19" t="s">
        <v>163</v>
      </c>
      <c r="BE451" s="157">
        <f>IF(N451="základní",J451,0)</f>
        <v>0</v>
      </c>
      <c r="BF451" s="157">
        <f>IF(N451="snížená",J451,0)</f>
        <v>0</v>
      </c>
      <c r="BG451" s="157">
        <f>IF(N451="zákl. přenesená",J451,0)</f>
        <v>0</v>
      </c>
      <c r="BH451" s="157">
        <f>IF(N451="sníž. přenesená",J451,0)</f>
        <v>0</v>
      </c>
      <c r="BI451" s="157">
        <f>IF(N451="nulová",J451,0)</f>
        <v>0</v>
      </c>
      <c r="BJ451" s="19" t="s">
        <v>172</v>
      </c>
      <c r="BK451" s="157">
        <f>ROUND(I451*H451,2)</f>
        <v>0</v>
      </c>
      <c r="BL451" s="19" t="s">
        <v>180</v>
      </c>
      <c r="BM451" s="156" t="s">
        <v>580</v>
      </c>
    </row>
    <row r="452" spans="2:51" s="13" customFormat="1" ht="11.25">
      <c r="B452" s="163"/>
      <c r="D452" s="164" t="s">
        <v>177</v>
      </c>
      <c r="E452" s="165" t="s">
        <v>3</v>
      </c>
      <c r="F452" s="166" t="s">
        <v>581</v>
      </c>
      <c r="H452" s="167">
        <v>0.014</v>
      </c>
      <c r="I452" s="168"/>
      <c r="L452" s="163"/>
      <c r="M452" s="169"/>
      <c r="N452" s="170"/>
      <c r="O452" s="170"/>
      <c r="P452" s="170"/>
      <c r="Q452" s="170"/>
      <c r="R452" s="170"/>
      <c r="S452" s="170"/>
      <c r="T452" s="171"/>
      <c r="AT452" s="165" t="s">
        <v>177</v>
      </c>
      <c r="AU452" s="165" t="s">
        <v>78</v>
      </c>
      <c r="AV452" s="13" t="s">
        <v>78</v>
      </c>
      <c r="AW452" s="13" t="s">
        <v>31</v>
      </c>
      <c r="AX452" s="13" t="s">
        <v>76</v>
      </c>
      <c r="AY452" s="165" t="s">
        <v>163</v>
      </c>
    </row>
    <row r="453" spans="1:65" s="2" customFormat="1" ht="21.75" customHeight="1">
      <c r="A453" s="34"/>
      <c r="B453" s="144"/>
      <c r="C453" s="145" t="s">
        <v>473</v>
      </c>
      <c r="D453" s="145" t="s">
        <v>167</v>
      </c>
      <c r="E453" s="146" t="s">
        <v>582</v>
      </c>
      <c r="F453" s="147" t="s">
        <v>583</v>
      </c>
      <c r="G453" s="148" t="s">
        <v>236</v>
      </c>
      <c r="H453" s="149">
        <v>14</v>
      </c>
      <c r="I453" s="150"/>
      <c r="J453" s="151">
        <f>ROUND(I453*H453,2)</f>
        <v>0</v>
      </c>
      <c r="K453" s="147" t="s">
        <v>171</v>
      </c>
      <c r="L453" s="35"/>
      <c r="M453" s="152" t="s">
        <v>3</v>
      </c>
      <c r="N453" s="153" t="s">
        <v>42</v>
      </c>
      <c r="O453" s="56"/>
      <c r="P453" s="154">
        <f>O453*H453</f>
        <v>0</v>
      </c>
      <c r="Q453" s="154">
        <v>0</v>
      </c>
      <c r="R453" s="154">
        <f>Q453*H453</f>
        <v>0</v>
      </c>
      <c r="S453" s="154">
        <v>0</v>
      </c>
      <c r="T453" s="155">
        <f>S453*H453</f>
        <v>0</v>
      </c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R453" s="156" t="s">
        <v>180</v>
      </c>
      <c r="AT453" s="156" t="s">
        <v>167</v>
      </c>
      <c r="AU453" s="156" t="s">
        <v>78</v>
      </c>
      <c r="AY453" s="19" t="s">
        <v>163</v>
      </c>
      <c r="BE453" s="157">
        <f>IF(N453="základní",J453,0)</f>
        <v>0</v>
      </c>
      <c r="BF453" s="157">
        <f>IF(N453="snížená",J453,0)</f>
        <v>0</v>
      </c>
      <c r="BG453" s="157">
        <f>IF(N453="zákl. přenesená",J453,0)</f>
        <v>0</v>
      </c>
      <c r="BH453" s="157">
        <f>IF(N453="sníž. přenesená",J453,0)</f>
        <v>0</v>
      </c>
      <c r="BI453" s="157">
        <f>IF(N453="nulová",J453,0)</f>
        <v>0</v>
      </c>
      <c r="BJ453" s="19" t="s">
        <v>172</v>
      </c>
      <c r="BK453" s="157">
        <f>ROUND(I453*H453,2)</f>
        <v>0</v>
      </c>
      <c r="BL453" s="19" t="s">
        <v>180</v>
      </c>
      <c r="BM453" s="156" t="s">
        <v>584</v>
      </c>
    </row>
    <row r="454" spans="1:47" s="2" customFormat="1" ht="11.25">
      <c r="A454" s="34"/>
      <c r="B454" s="35"/>
      <c r="C454" s="34"/>
      <c r="D454" s="158" t="s">
        <v>175</v>
      </c>
      <c r="E454" s="34"/>
      <c r="F454" s="159" t="s">
        <v>585</v>
      </c>
      <c r="G454" s="34"/>
      <c r="H454" s="34"/>
      <c r="I454" s="160"/>
      <c r="J454" s="34"/>
      <c r="K454" s="34"/>
      <c r="L454" s="35"/>
      <c r="M454" s="161"/>
      <c r="N454" s="162"/>
      <c r="O454" s="56"/>
      <c r="P454" s="56"/>
      <c r="Q454" s="56"/>
      <c r="R454" s="56"/>
      <c r="S454" s="56"/>
      <c r="T454" s="57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T454" s="19" t="s">
        <v>175</v>
      </c>
      <c r="AU454" s="19" t="s">
        <v>78</v>
      </c>
    </row>
    <row r="455" spans="2:51" s="13" customFormat="1" ht="11.25">
      <c r="B455" s="163"/>
      <c r="D455" s="164" t="s">
        <v>177</v>
      </c>
      <c r="E455" s="165" t="s">
        <v>3</v>
      </c>
      <c r="F455" s="166" t="s">
        <v>586</v>
      </c>
      <c r="H455" s="167">
        <v>14</v>
      </c>
      <c r="I455" s="168"/>
      <c r="L455" s="163"/>
      <c r="M455" s="169"/>
      <c r="N455" s="170"/>
      <c r="O455" s="170"/>
      <c r="P455" s="170"/>
      <c r="Q455" s="170"/>
      <c r="R455" s="170"/>
      <c r="S455" s="170"/>
      <c r="T455" s="171"/>
      <c r="AT455" s="165" t="s">
        <v>177</v>
      </c>
      <c r="AU455" s="165" t="s">
        <v>78</v>
      </c>
      <c r="AV455" s="13" t="s">
        <v>78</v>
      </c>
      <c r="AW455" s="13" t="s">
        <v>31</v>
      </c>
      <c r="AX455" s="13" t="s">
        <v>69</v>
      </c>
      <c r="AY455" s="165" t="s">
        <v>163</v>
      </c>
    </row>
    <row r="456" spans="2:51" s="14" customFormat="1" ht="11.25">
      <c r="B456" s="172"/>
      <c r="D456" s="164" t="s">
        <v>177</v>
      </c>
      <c r="E456" s="173" t="s">
        <v>3</v>
      </c>
      <c r="F456" s="174" t="s">
        <v>179</v>
      </c>
      <c r="H456" s="175">
        <v>14</v>
      </c>
      <c r="I456" s="176"/>
      <c r="L456" s="172"/>
      <c r="M456" s="177"/>
      <c r="N456" s="178"/>
      <c r="O456" s="178"/>
      <c r="P456" s="178"/>
      <c r="Q456" s="178"/>
      <c r="R456" s="178"/>
      <c r="S456" s="178"/>
      <c r="T456" s="179"/>
      <c r="AT456" s="173" t="s">
        <v>177</v>
      </c>
      <c r="AU456" s="173" t="s">
        <v>78</v>
      </c>
      <c r="AV456" s="14" t="s">
        <v>173</v>
      </c>
      <c r="AW456" s="14" t="s">
        <v>31</v>
      </c>
      <c r="AX456" s="14" t="s">
        <v>76</v>
      </c>
      <c r="AY456" s="173" t="s">
        <v>163</v>
      </c>
    </row>
    <row r="457" spans="1:65" s="2" customFormat="1" ht="16.5" customHeight="1">
      <c r="A457" s="34"/>
      <c r="B457" s="144"/>
      <c r="C457" s="188" t="s">
        <v>587</v>
      </c>
      <c r="D457" s="188" t="s">
        <v>212</v>
      </c>
      <c r="E457" s="189" t="s">
        <v>578</v>
      </c>
      <c r="F457" s="190" t="s">
        <v>579</v>
      </c>
      <c r="G457" s="191" t="s">
        <v>201</v>
      </c>
      <c r="H457" s="192">
        <v>0.005</v>
      </c>
      <c r="I457" s="193"/>
      <c r="J457" s="194">
        <f>ROUND(I457*H457,2)</f>
        <v>0</v>
      </c>
      <c r="K457" s="190" t="s">
        <v>171</v>
      </c>
      <c r="L457" s="195"/>
      <c r="M457" s="196" t="s">
        <v>3</v>
      </c>
      <c r="N457" s="197" t="s">
        <v>42</v>
      </c>
      <c r="O457" s="56"/>
      <c r="P457" s="154">
        <f>O457*H457</f>
        <v>0</v>
      </c>
      <c r="Q457" s="154">
        <v>1</v>
      </c>
      <c r="R457" s="154">
        <f>Q457*H457</f>
        <v>0.005</v>
      </c>
      <c r="S457" s="154">
        <v>0</v>
      </c>
      <c r="T457" s="155">
        <f>S457*H457</f>
        <v>0</v>
      </c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R457" s="156" t="s">
        <v>388</v>
      </c>
      <c r="AT457" s="156" t="s">
        <v>212</v>
      </c>
      <c r="AU457" s="156" t="s">
        <v>78</v>
      </c>
      <c r="AY457" s="19" t="s">
        <v>163</v>
      </c>
      <c r="BE457" s="157">
        <f>IF(N457="základní",J457,0)</f>
        <v>0</v>
      </c>
      <c r="BF457" s="157">
        <f>IF(N457="snížená",J457,0)</f>
        <v>0</v>
      </c>
      <c r="BG457" s="157">
        <f>IF(N457="zákl. přenesená",J457,0)</f>
        <v>0</v>
      </c>
      <c r="BH457" s="157">
        <f>IF(N457="sníž. přenesená",J457,0)</f>
        <v>0</v>
      </c>
      <c r="BI457" s="157">
        <f>IF(N457="nulová",J457,0)</f>
        <v>0</v>
      </c>
      <c r="BJ457" s="19" t="s">
        <v>172</v>
      </c>
      <c r="BK457" s="157">
        <f>ROUND(I457*H457,2)</f>
        <v>0</v>
      </c>
      <c r="BL457" s="19" t="s">
        <v>180</v>
      </c>
      <c r="BM457" s="156" t="s">
        <v>588</v>
      </c>
    </row>
    <row r="458" spans="2:51" s="13" customFormat="1" ht="11.25">
      <c r="B458" s="163"/>
      <c r="D458" s="164" t="s">
        <v>177</v>
      </c>
      <c r="E458" s="165" t="s">
        <v>3</v>
      </c>
      <c r="F458" s="166" t="s">
        <v>589</v>
      </c>
      <c r="H458" s="167">
        <v>0.005</v>
      </c>
      <c r="I458" s="168"/>
      <c r="L458" s="163"/>
      <c r="M458" s="169"/>
      <c r="N458" s="170"/>
      <c r="O458" s="170"/>
      <c r="P458" s="170"/>
      <c r="Q458" s="170"/>
      <c r="R458" s="170"/>
      <c r="S458" s="170"/>
      <c r="T458" s="171"/>
      <c r="AT458" s="165" t="s">
        <v>177</v>
      </c>
      <c r="AU458" s="165" t="s">
        <v>78</v>
      </c>
      <c r="AV458" s="13" t="s">
        <v>78</v>
      </c>
      <c r="AW458" s="13" t="s">
        <v>31</v>
      </c>
      <c r="AX458" s="13" t="s">
        <v>76</v>
      </c>
      <c r="AY458" s="165" t="s">
        <v>163</v>
      </c>
    </row>
    <row r="459" spans="1:65" s="2" customFormat="1" ht="16.5" customHeight="1">
      <c r="A459" s="34"/>
      <c r="B459" s="144"/>
      <c r="C459" s="145" t="s">
        <v>590</v>
      </c>
      <c r="D459" s="145" t="s">
        <v>167</v>
      </c>
      <c r="E459" s="146" t="s">
        <v>591</v>
      </c>
      <c r="F459" s="147" t="s">
        <v>592</v>
      </c>
      <c r="G459" s="148" t="s">
        <v>236</v>
      </c>
      <c r="H459" s="149">
        <v>14</v>
      </c>
      <c r="I459" s="150"/>
      <c r="J459" s="151">
        <f>ROUND(I459*H459,2)</f>
        <v>0</v>
      </c>
      <c r="K459" s="147" t="s">
        <v>171</v>
      </c>
      <c r="L459" s="35"/>
      <c r="M459" s="152" t="s">
        <v>3</v>
      </c>
      <c r="N459" s="153" t="s">
        <v>42</v>
      </c>
      <c r="O459" s="56"/>
      <c r="P459" s="154">
        <f>O459*H459</f>
        <v>0</v>
      </c>
      <c r="Q459" s="154">
        <v>0.00039825</v>
      </c>
      <c r="R459" s="154">
        <f>Q459*H459</f>
        <v>0.0055755</v>
      </c>
      <c r="S459" s="154">
        <v>0</v>
      </c>
      <c r="T459" s="155">
        <f>S459*H459</f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156" t="s">
        <v>180</v>
      </c>
      <c r="AT459" s="156" t="s">
        <v>167</v>
      </c>
      <c r="AU459" s="156" t="s">
        <v>78</v>
      </c>
      <c r="AY459" s="19" t="s">
        <v>163</v>
      </c>
      <c r="BE459" s="157">
        <f>IF(N459="základní",J459,0)</f>
        <v>0</v>
      </c>
      <c r="BF459" s="157">
        <f>IF(N459="snížená",J459,0)</f>
        <v>0</v>
      </c>
      <c r="BG459" s="157">
        <f>IF(N459="zákl. přenesená",J459,0)</f>
        <v>0</v>
      </c>
      <c r="BH459" s="157">
        <f>IF(N459="sníž. přenesená",J459,0)</f>
        <v>0</v>
      </c>
      <c r="BI459" s="157">
        <f>IF(N459="nulová",J459,0)</f>
        <v>0</v>
      </c>
      <c r="BJ459" s="19" t="s">
        <v>172</v>
      </c>
      <c r="BK459" s="157">
        <f>ROUND(I459*H459,2)</f>
        <v>0</v>
      </c>
      <c r="BL459" s="19" t="s">
        <v>180</v>
      </c>
      <c r="BM459" s="156" t="s">
        <v>593</v>
      </c>
    </row>
    <row r="460" spans="1:47" s="2" customFormat="1" ht="11.25">
      <c r="A460" s="34"/>
      <c r="B460" s="35"/>
      <c r="C460" s="34"/>
      <c r="D460" s="158" t="s">
        <v>175</v>
      </c>
      <c r="E460" s="34"/>
      <c r="F460" s="159" t="s">
        <v>594</v>
      </c>
      <c r="G460" s="34"/>
      <c r="H460" s="34"/>
      <c r="I460" s="160"/>
      <c r="J460" s="34"/>
      <c r="K460" s="34"/>
      <c r="L460" s="35"/>
      <c r="M460" s="161"/>
      <c r="N460" s="162"/>
      <c r="O460" s="56"/>
      <c r="P460" s="56"/>
      <c r="Q460" s="56"/>
      <c r="R460" s="56"/>
      <c r="S460" s="56"/>
      <c r="T460" s="57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T460" s="19" t="s">
        <v>175</v>
      </c>
      <c r="AU460" s="19" t="s">
        <v>78</v>
      </c>
    </row>
    <row r="461" spans="2:51" s="13" customFormat="1" ht="11.25">
      <c r="B461" s="163"/>
      <c r="D461" s="164" t="s">
        <v>177</v>
      </c>
      <c r="E461" s="165" t="s">
        <v>3</v>
      </c>
      <c r="F461" s="166" t="s">
        <v>586</v>
      </c>
      <c r="H461" s="167">
        <v>14</v>
      </c>
      <c r="I461" s="168"/>
      <c r="L461" s="163"/>
      <c r="M461" s="169"/>
      <c r="N461" s="170"/>
      <c r="O461" s="170"/>
      <c r="P461" s="170"/>
      <c r="Q461" s="170"/>
      <c r="R461" s="170"/>
      <c r="S461" s="170"/>
      <c r="T461" s="171"/>
      <c r="AT461" s="165" t="s">
        <v>177</v>
      </c>
      <c r="AU461" s="165" t="s">
        <v>78</v>
      </c>
      <c r="AV461" s="13" t="s">
        <v>78</v>
      </c>
      <c r="AW461" s="13" t="s">
        <v>31</v>
      </c>
      <c r="AX461" s="13" t="s">
        <v>69</v>
      </c>
      <c r="AY461" s="165" t="s">
        <v>163</v>
      </c>
    </row>
    <row r="462" spans="2:51" s="14" customFormat="1" ht="11.25">
      <c r="B462" s="172"/>
      <c r="D462" s="164" t="s">
        <v>177</v>
      </c>
      <c r="E462" s="173" t="s">
        <v>3</v>
      </c>
      <c r="F462" s="174" t="s">
        <v>179</v>
      </c>
      <c r="H462" s="175">
        <v>14</v>
      </c>
      <c r="I462" s="176"/>
      <c r="L462" s="172"/>
      <c r="M462" s="177"/>
      <c r="N462" s="178"/>
      <c r="O462" s="178"/>
      <c r="P462" s="178"/>
      <c r="Q462" s="178"/>
      <c r="R462" s="178"/>
      <c r="S462" s="178"/>
      <c r="T462" s="179"/>
      <c r="AT462" s="173" t="s">
        <v>177</v>
      </c>
      <c r="AU462" s="173" t="s">
        <v>78</v>
      </c>
      <c r="AV462" s="14" t="s">
        <v>173</v>
      </c>
      <c r="AW462" s="14" t="s">
        <v>31</v>
      </c>
      <c r="AX462" s="14" t="s">
        <v>76</v>
      </c>
      <c r="AY462" s="173" t="s">
        <v>163</v>
      </c>
    </row>
    <row r="463" spans="1:65" s="2" customFormat="1" ht="24.2" customHeight="1">
      <c r="A463" s="34"/>
      <c r="B463" s="144"/>
      <c r="C463" s="188" t="s">
        <v>595</v>
      </c>
      <c r="D463" s="188" t="s">
        <v>212</v>
      </c>
      <c r="E463" s="189" t="s">
        <v>596</v>
      </c>
      <c r="F463" s="190" t="s">
        <v>597</v>
      </c>
      <c r="G463" s="191" t="s">
        <v>236</v>
      </c>
      <c r="H463" s="192">
        <v>16.8</v>
      </c>
      <c r="I463" s="193"/>
      <c r="J463" s="194">
        <f>ROUND(I463*H463,2)</f>
        <v>0</v>
      </c>
      <c r="K463" s="190" t="s">
        <v>171</v>
      </c>
      <c r="L463" s="195"/>
      <c r="M463" s="196" t="s">
        <v>3</v>
      </c>
      <c r="N463" s="197" t="s">
        <v>42</v>
      </c>
      <c r="O463" s="56"/>
      <c r="P463" s="154">
        <f>O463*H463</f>
        <v>0</v>
      </c>
      <c r="Q463" s="154">
        <v>0.005</v>
      </c>
      <c r="R463" s="154">
        <f>Q463*H463</f>
        <v>0.084</v>
      </c>
      <c r="S463" s="154">
        <v>0</v>
      </c>
      <c r="T463" s="155">
        <f>S463*H463</f>
        <v>0</v>
      </c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R463" s="156" t="s">
        <v>388</v>
      </c>
      <c r="AT463" s="156" t="s">
        <v>212</v>
      </c>
      <c r="AU463" s="156" t="s">
        <v>78</v>
      </c>
      <c r="AY463" s="19" t="s">
        <v>163</v>
      </c>
      <c r="BE463" s="157">
        <f>IF(N463="základní",J463,0)</f>
        <v>0</v>
      </c>
      <c r="BF463" s="157">
        <f>IF(N463="snížená",J463,0)</f>
        <v>0</v>
      </c>
      <c r="BG463" s="157">
        <f>IF(N463="zákl. přenesená",J463,0)</f>
        <v>0</v>
      </c>
      <c r="BH463" s="157">
        <f>IF(N463="sníž. přenesená",J463,0)</f>
        <v>0</v>
      </c>
      <c r="BI463" s="157">
        <f>IF(N463="nulová",J463,0)</f>
        <v>0</v>
      </c>
      <c r="BJ463" s="19" t="s">
        <v>172</v>
      </c>
      <c r="BK463" s="157">
        <f>ROUND(I463*H463,2)</f>
        <v>0</v>
      </c>
      <c r="BL463" s="19" t="s">
        <v>180</v>
      </c>
      <c r="BM463" s="156" t="s">
        <v>598</v>
      </c>
    </row>
    <row r="464" spans="2:51" s="13" customFormat="1" ht="11.25">
      <c r="B464" s="163"/>
      <c r="D464" s="164" t="s">
        <v>177</v>
      </c>
      <c r="E464" s="165" t="s">
        <v>3</v>
      </c>
      <c r="F464" s="166" t="s">
        <v>262</v>
      </c>
      <c r="H464" s="167">
        <v>14</v>
      </c>
      <c r="I464" s="168"/>
      <c r="L464" s="163"/>
      <c r="M464" s="169"/>
      <c r="N464" s="170"/>
      <c r="O464" s="170"/>
      <c r="P464" s="170"/>
      <c r="Q464" s="170"/>
      <c r="R464" s="170"/>
      <c r="S464" s="170"/>
      <c r="T464" s="171"/>
      <c r="AT464" s="165" t="s">
        <v>177</v>
      </c>
      <c r="AU464" s="165" t="s">
        <v>78</v>
      </c>
      <c r="AV464" s="13" t="s">
        <v>78</v>
      </c>
      <c r="AW464" s="13" t="s">
        <v>31</v>
      </c>
      <c r="AX464" s="13" t="s">
        <v>69</v>
      </c>
      <c r="AY464" s="165" t="s">
        <v>163</v>
      </c>
    </row>
    <row r="465" spans="2:51" s="13" customFormat="1" ht="11.25">
      <c r="B465" s="163"/>
      <c r="D465" s="164" t="s">
        <v>177</v>
      </c>
      <c r="E465" s="165" t="s">
        <v>3</v>
      </c>
      <c r="F465" s="166" t="s">
        <v>599</v>
      </c>
      <c r="H465" s="167">
        <v>16.8</v>
      </c>
      <c r="I465" s="168"/>
      <c r="L465" s="163"/>
      <c r="M465" s="169"/>
      <c r="N465" s="170"/>
      <c r="O465" s="170"/>
      <c r="P465" s="170"/>
      <c r="Q465" s="170"/>
      <c r="R465" s="170"/>
      <c r="S465" s="170"/>
      <c r="T465" s="171"/>
      <c r="AT465" s="165" t="s">
        <v>177</v>
      </c>
      <c r="AU465" s="165" t="s">
        <v>78</v>
      </c>
      <c r="AV465" s="13" t="s">
        <v>78</v>
      </c>
      <c r="AW465" s="13" t="s">
        <v>31</v>
      </c>
      <c r="AX465" s="13" t="s">
        <v>76</v>
      </c>
      <c r="AY465" s="165" t="s">
        <v>163</v>
      </c>
    </row>
    <row r="466" spans="1:65" s="2" customFormat="1" ht="21.75" customHeight="1">
      <c r="A466" s="34"/>
      <c r="B466" s="144"/>
      <c r="C466" s="145" t="s">
        <v>600</v>
      </c>
      <c r="D466" s="145" t="s">
        <v>167</v>
      </c>
      <c r="E466" s="146" t="s">
        <v>601</v>
      </c>
      <c r="F466" s="147" t="s">
        <v>602</v>
      </c>
      <c r="G466" s="148" t="s">
        <v>236</v>
      </c>
      <c r="H466" s="149">
        <v>49</v>
      </c>
      <c r="I466" s="150"/>
      <c r="J466" s="151">
        <f>ROUND(I466*H466,2)</f>
        <v>0</v>
      </c>
      <c r="K466" s="147" t="s">
        <v>171</v>
      </c>
      <c r="L466" s="35"/>
      <c r="M466" s="152" t="s">
        <v>3</v>
      </c>
      <c r="N466" s="153" t="s">
        <v>42</v>
      </c>
      <c r="O466" s="56"/>
      <c r="P466" s="154">
        <f>O466*H466</f>
        <v>0</v>
      </c>
      <c r="Q466" s="154">
        <v>0.00039825</v>
      </c>
      <c r="R466" s="154">
        <f>Q466*H466</f>
        <v>0.01951425</v>
      </c>
      <c r="S466" s="154">
        <v>0</v>
      </c>
      <c r="T466" s="155">
        <f>S466*H466</f>
        <v>0</v>
      </c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R466" s="156" t="s">
        <v>180</v>
      </c>
      <c r="AT466" s="156" t="s">
        <v>167</v>
      </c>
      <c r="AU466" s="156" t="s">
        <v>78</v>
      </c>
      <c r="AY466" s="19" t="s">
        <v>163</v>
      </c>
      <c r="BE466" s="157">
        <f>IF(N466="základní",J466,0)</f>
        <v>0</v>
      </c>
      <c r="BF466" s="157">
        <f>IF(N466="snížená",J466,0)</f>
        <v>0</v>
      </c>
      <c r="BG466" s="157">
        <f>IF(N466="zákl. přenesená",J466,0)</f>
        <v>0</v>
      </c>
      <c r="BH466" s="157">
        <f>IF(N466="sníž. přenesená",J466,0)</f>
        <v>0</v>
      </c>
      <c r="BI466" s="157">
        <f>IF(N466="nulová",J466,0)</f>
        <v>0</v>
      </c>
      <c r="BJ466" s="19" t="s">
        <v>172</v>
      </c>
      <c r="BK466" s="157">
        <f>ROUND(I466*H466,2)</f>
        <v>0</v>
      </c>
      <c r="BL466" s="19" t="s">
        <v>180</v>
      </c>
      <c r="BM466" s="156" t="s">
        <v>603</v>
      </c>
    </row>
    <row r="467" spans="1:47" s="2" customFormat="1" ht="11.25">
      <c r="A467" s="34"/>
      <c r="B467" s="35"/>
      <c r="C467" s="34"/>
      <c r="D467" s="158" t="s">
        <v>175</v>
      </c>
      <c r="E467" s="34"/>
      <c r="F467" s="159" t="s">
        <v>604</v>
      </c>
      <c r="G467" s="34"/>
      <c r="H467" s="34"/>
      <c r="I467" s="160"/>
      <c r="J467" s="34"/>
      <c r="K467" s="34"/>
      <c r="L467" s="35"/>
      <c r="M467" s="161"/>
      <c r="N467" s="162"/>
      <c r="O467" s="56"/>
      <c r="P467" s="56"/>
      <c r="Q467" s="56"/>
      <c r="R467" s="56"/>
      <c r="S467" s="56"/>
      <c r="T467" s="57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T467" s="19" t="s">
        <v>175</v>
      </c>
      <c r="AU467" s="19" t="s">
        <v>78</v>
      </c>
    </row>
    <row r="468" spans="2:51" s="13" customFormat="1" ht="11.25">
      <c r="B468" s="163"/>
      <c r="D468" s="164" t="s">
        <v>177</v>
      </c>
      <c r="E468" s="165" t="s">
        <v>3</v>
      </c>
      <c r="F468" s="166" t="s">
        <v>605</v>
      </c>
      <c r="H468" s="167">
        <v>49</v>
      </c>
      <c r="I468" s="168"/>
      <c r="L468" s="163"/>
      <c r="M468" s="169"/>
      <c r="N468" s="170"/>
      <c r="O468" s="170"/>
      <c r="P468" s="170"/>
      <c r="Q468" s="170"/>
      <c r="R468" s="170"/>
      <c r="S468" s="170"/>
      <c r="T468" s="171"/>
      <c r="AT468" s="165" t="s">
        <v>177</v>
      </c>
      <c r="AU468" s="165" t="s">
        <v>78</v>
      </c>
      <c r="AV468" s="13" t="s">
        <v>78</v>
      </c>
      <c r="AW468" s="13" t="s">
        <v>31</v>
      </c>
      <c r="AX468" s="13" t="s">
        <v>69</v>
      </c>
      <c r="AY468" s="165" t="s">
        <v>163</v>
      </c>
    </row>
    <row r="469" spans="2:51" s="14" customFormat="1" ht="11.25">
      <c r="B469" s="172"/>
      <c r="D469" s="164" t="s">
        <v>177</v>
      </c>
      <c r="E469" s="173" t="s">
        <v>3</v>
      </c>
      <c r="F469" s="174" t="s">
        <v>179</v>
      </c>
      <c r="H469" s="175">
        <v>49</v>
      </c>
      <c r="I469" s="176"/>
      <c r="L469" s="172"/>
      <c r="M469" s="177"/>
      <c r="N469" s="178"/>
      <c r="O469" s="178"/>
      <c r="P469" s="178"/>
      <c r="Q469" s="178"/>
      <c r="R469" s="178"/>
      <c r="S469" s="178"/>
      <c r="T469" s="179"/>
      <c r="AT469" s="173" t="s">
        <v>177</v>
      </c>
      <c r="AU469" s="173" t="s">
        <v>78</v>
      </c>
      <c r="AV469" s="14" t="s">
        <v>173</v>
      </c>
      <c r="AW469" s="14" t="s">
        <v>31</v>
      </c>
      <c r="AX469" s="14" t="s">
        <v>76</v>
      </c>
      <c r="AY469" s="173" t="s">
        <v>163</v>
      </c>
    </row>
    <row r="470" spans="1:65" s="2" customFormat="1" ht="24.2" customHeight="1">
      <c r="A470" s="34"/>
      <c r="B470" s="144"/>
      <c r="C470" s="188" t="s">
        <v>606</v>
      </c>
      <c r="D470" s="188" t="s">
        <v>212</v>
      </c>
      <c r="E470" s="189" t="s">
        <v>596</v>
      </c>
      <c r="F470" s="190" t="s">
        <v>597</v>
      </c>
      <c r="G470" s="191" t="s">
        <v>236</v>
      </c>
      <c r="H470" s="192">
        <v>58.8</v>
      </c>
      <c r="I470" s="193"/>
      <c r="J470" s="194">
        <f>ROUND(I470*H470,2)</f>
        <v>0</v>
      </c>
      <c r="K470" s="190" t="s">
        <v>171</v>
      </c>
      <c r="L470" s="195"/>
      <c r="M470" s="196" t="s">
        <v>3</v>
      </c>
      <c r="N470" s="197" t="s">
        <v>42</v>
      </c>
      <c r="O470" s="56"/>
      <c r="P470" s="154">
        <f>O470*H470</f>
        <v>0</v>
      </c>
      <c r="Q470" s="154">
        <v>0.005</v>
      </c>
      <c r="R470" s="154">
        <f>Q470*H470</f>
        <v>0.294</v>
      </c>
      <c r="S470" s="154">
        <v>0</v>
      </c>
      <c r="T470" s="155">
        <f>S470*H470</f>
        <v>0</v>
      </c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R470" s="156" t="s">
        <v>388</v>
      </c>
      <c r="AT470" s="156" t="s">
        <v>212</v>
      </c>
      <c r="AU470" s="156" t="s">
        <v>78</v>
      </c>
      <c r="AY470" s="19" t="s">
        <v>163</v>
      </c>
      <c r="BE470" s="157">
        <f>IF(N470="základní",J470,0)</f>
        <v>0</v>
      </c>
      <c r="BF470" s="157">
        <f>IF(N470="snížená",J470,0)</f>
        <v>0</v>
      </c>
      <c r="BG470" s="157">
        <f>IF(N470="zákl. přenesená",J470,0)</f>
        <v>0</v>
      </c>
      <c r="BH470" s="157">
        <f>IF(N470="sníž. přenesená",J470,0)</f>
        <v>0</v>
      </c>
      <c r="BI470" s="157">
        <f>IF(N470="nulová",J470,0)</f>
        <v>0</v>
      </c>
      <c r="BJ470" s="19" t="s">
        <v>172</v>
      </c>
      <c r="BK470" s="157">
        <f>ROUND(I470*H470,2)</f>
        <v>0</v>
      </c>
      <c r="BL470" s="19" t="s">
        <v>180</v>
      </c>
      <c r="BM470" s="156" t="s">
        <v>607</v>
      </c>
    </row>
    <row r="471" spans="2:51" s="13" customFormat="1" ht="11.25">
      <c r="B471" s="163"/>
      <c r="D471" s="164" t="s">
        <v>177</v>
      </c>
      <c r="E471" s="165" t="s">
        <v>3</v>
      </c>
      <c r="F471" s="166" t="s">
        <v>498</v>
      </c>
      <c r="H471" s="167">
        <v>49</v>
      </c>
      <c r="I471" s="168"/>
      <c r="L471" s="163"/>
      <c r="M471" s="169"/>
      <c r="N471" s="170"/>
      <c r="O471" s="170"/>
      <c r="P471" s="170"/>
      <c r="Q471" s="170"/>
      <c r="R471" s="170"/>
      <c r="S471" s="170"/>
      <c r="T471" s="171"/>
      <c r="AT471" s="165" t="s">
        <v>177</v>
      </c>
      <c r="AU471" s="165" t="s">
        <v>78</v>
      </c>
      <c r="AV471" s="13" t="s">
        <v>78</v>
      </c>
      <c r="AW471" s="13" t="s">
        <v>31</v>
      </c>
      <c r="AX471" s="13" t="s">
        <v>69</v>
      </c>
      <c r="AY471" s="165" t="s">
        <v>163</v>
      </c>
    </row>
    <row r="472" spans="2:51" s="13" customFormat="1" ht="11.25">
      <c r="B472" s="163"/>
      <c r="D472" s="164" t="s">
        <v>177</v>
      </c>
      <c r="E472" s="165" t="s">
        <v>3</v>
      </c>
      <c r="F472" s="166" t="s">
        <v>608</v>
      </c>
      <c r="H472" s="167">
        <v>58.8</v>
      </c>
      <c r="I472" s="168"/>
      <c r="L472" s="163"/>
      <c r="M472" s="169"/>
      <c r="N472" s="170"/>
      <c r="O472" s="170"/>
      <c r="P472" s="170"/>
      <c r="Q472" s="170"/>
      <c r="R472" s="170"/>
      <c r="S472" s="170"/>
      <c r="T472" s="171"/>
      <c r="AT472" s="165" t="s">
        <v>177</v>
      </c>
      <c r="AU472" s="165" t="s">
        <v>78</v>
      </c>
      <c r="AV472" s="13" t="s">
        <v>78</v>
      </c>
      <c r="AW472" s="13" t="s">
        <v>31</v>
      </c>
      <c r="AX472" s="13" t="s">
        <v>76</v>
      </c>
      <c r="AY472" s="165" t="s">
        <v>163</v>
      </c>
    </row>
    <row r="473" spans="1:65" s="2" customFormat="1" ht="24.2" customHeight="1">
      <c r="A473" s="34"/>
      <c r="B473" s="144"/>
      <c r="C473" s="145" t="s">
        <v>609</v>
      </c>
      <c r="D473" s="145" t="s">
        <v>167</v>
      </c>
      <c r="E473" s="146" t="s">
        <v>610</v>
      </c>
      <c r="F473" s="147" t="s">
        <v>611</v>
      </c>
      <c r="G473" s="148" t="s">
        <v>201</v>
      </c>
      <c r="H473" s="149">
        <v>0.422</v>
      </c>
      <c r="I473" s="150"/>
      <c r="J473" s="151">
        <f>ROUND(I473*H473,2)</f>
        <v>0</v>
      </c>
      <c r="K473" s="147" t="s">
        <v>171</v>
      </c>
      <c r="L473" s="35"/>
      <c r="M473" s="152" t="s">
        <v>3</v>
      </c>
      <c r="N473" s="153" t="s">
        <v>42</v>
      </c>
      <c r="O473" s="56"/>
      <c r="P473" s="154">
        <f>O473*H473</f>
        <v>0</v>
      </c>
      <c r="Q473" s="154">
        <v>0</v>
      </c>
      <c r="R473" s="154">
        <f>Q473*H473</f>
        <v>0</v>
      </c>
      <c r="S473" s="154">
        <v>0</v>
      </c>
      <c r="T473" s="155">
        <f>S473*H473</f>
        <v>0</v>
      </c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R473" s="156" t="s">
        <v>180</v>
      </c>
      <c r="AT473" s="156" t="s">
        <v>167</v>
      </c>
      <c r="AU473" s="156" t="s">
        <v>78</v>
      </c>
      <c r="AY473" s="19" t="s">
        <v>163</v>
      </c>
      <c r="BE473" s="157">
        <f>IF(N473="základní",J473,0)</f>
        <v>0</v>
      </c>
      <c r="BF473" s="157">
        <f>IF(N473="snížená",J473,0)</f>
        <v>0</v>
      </c>
      <c r="BG473" s="157">
        <f>IF(N473="zákl. přenesená",J473,0)</f>
        <v>0</v>
      </c>
      <c r="BH473" s="157">
        <f>IF(N473="sníž. přenesená",J473,0)</f>
        <v>0</v>
      </c>
      <c r="BI473" s="157">
        <f>IF(N473="nulová",J473,0)</f>
        <v>0</v>
      </c>
      <c r="BJ473" s="19" t="s">
        <v>172</v>
      </c>
      <c r="BK473" s="157">
        <f>ROUND(I473*H473,2)</f>
        <v>0</v>
      </c>
      <c r="BL473" s="19" t="s">
        <v>180</v>
      </c>
      <c r="BM473" s="156" t="s">
        <v>612</v>
      </c>
    </row>
    <row r="474" spans="1:47" s="2" customFormat="1" ht="11.25">
      <c r="A474" s="34"/>
      <c r="B474" s="35"/>
      <c r="C474" s="34"/>
      <c r="D474" s="158" t="s">
        <v>175</v>
      </c>
      <c r="E474" s="34"/>
      <c r="F474" s="159" t="s">
        <v>613</v>
      </c>
      <c r="G474" s="34"/>
      <c r="H474" s="34"/>
      <c r="I474" s="160"/>
      <c r="J474" s="34"/>
      <c r="K474" s="34"/>
      <c r="L474" s="35"/>
      <c r="M474" s="161"/>
      <c r="N474" s="162"/>
      <c r="O474" s="56"/>
      <c r="P474" s="56"/>
      <c r="Q474" s="56"/>
      <c r="R474" s="56"/>
      <c r="S474" s="56"/>
      <c r="T474" s="57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T474" s="19" t="s">
        <v>175</v>
      </c>
      <c r="AU474" s="19" t="s">
        <v>78</v>
      </c>
    </row>
    <row r="475" spans="1:65" s="2" customFormat="1" ht="33" customHeight="1">
      <c r="A475" s="34"/>
      <c r="B475" s="144"/>
      <c r="C475" s="145" t="s">
        <v>614</v>
      </c>
      <c r="D475" s="145" t="s">
        <v>167</v>
      </c>
      <c r="E475" s="146" t="s">
        <v>615</v>
      </c>
      <c r="F475" s="147" t="s">
        <v>616</v>
      </c>
      <c r="G475" s="148" t="s">
        <v>201</v>
      </c>
      <c r="H475" s="149">
        <v>0.422</v>
      </c>
      <c r="I475" s="150"/>
      <c r="J475" s="151">
        <f>ROUND(I475*H475,2)</f>
        <v>0</v>
      </c>
      <c r="K475" s="147" t="s">
        <v>171</v>
      </c>
      <c r="L475" s="35"/>
      <c r="M475" s="152" t="s">
        <v>3</v>
      </c>
      <c r="N475" s="153" t="s">
        <v>42</v>
      </c>
      <c r="O475" s="56"/>
      <c r="P475" s="154">
        <f>O475*H475</f>
        <v>0</v>
      </c>
      <c r="Q475" s="154">
        <v>0</v>
      </c>
      <c r="R475" s="154">
        <f>Q475*H475</f>
        <v>0</v>
      </c>
      <c r="S475" s="154">
        <v>0</v>
      </c>
      <c r="T475" s="155">
        <f>S475*H475</f>
        <v>0</v>
      </c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R475" s="156" t="s">
        <v>180</v>
      </c>
      <c r="AT475" s="156" t="s">
        <v>167</v>
      </c>
      <c r="AU475" s="156" t="s">
        <v>78</v>
      </c>
      <c r="AY475" s="19" t="s">
        <v>163</v>
      </c>
      <c r="BE475" s="157">
        <f>IF(N475="základní",J475,0)</f>
        <v>0</v>
      </c>
      <c r="BF475" s="157">
        <f>IF(N475="snížená",J475,0)</f>
        <v>0</v>
      </c>
      <c r="BG475" s="157">
        <f>IF(N475="zákl. přenesená",J475,0)</f>
        <v>0</v>
      </c>
      <c r="BH475" s="157">
        <f>IF(N475="sníž. přenesená",J475,0)</f>
        <v>0</v>
      </c>
      <c r="BI475" s="157">
        <f>IF(N475="nulová",J475,0)</f>
        <v>0</v>
      </c>
      <c r="BJ475" s="19" t="s">
        <v>172</v>
      </c>
      <c r="BK475" s="157">
        <f>ROUND(I475*H475,2)</f>
        <v>0</v>
      </c>
      <c r="BL475" s="19" t="s">
        <v>180</v>
      </c>
      <c r="BM475" s="156" t="s">
        <v>617</v>
      </c>
    </row>
    <row r="476" spans="1:47" s="2" customFormat="1" ht="11.25">
      <c r="A476" s="34"/>
      <c r="B476" s="35"/>
      <c r="C476" s="34"/>
      <c r="D476" s="158" t="s">
        <v>175</v>
      </c>
      <c r="E476" s="34"/>
      <c r="F476" s="159" t="s">
        <v>618</v>
      </c>
      <c r="G476" s="34"/>
      <c r="H476" s="34"/>
      <c r="I476" s="160"/>
      <c r="J476" s="34"/>
      <c r="K476" s="34"/>
      <c r="L476" s="35"/>
      <c r="M476" s="161"/>
      <c r="N476" s="162"/>
      <c r="O476" s="56"/>
      <c r="P476" s="56"/>
      <c r="Q476" s="56"/>
      <c r="R476" s="56"/>
      <c r="S476" s="56"/>
      <c r="T476" s="57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T476" s="19" t="s">
        <v>175</v>
      </c>
      <c r="AU476" s="19" t="s">
        <v>78</v>
      </c>
    </row>
    <row r="477" spans="2:63" s="12" customFormat="1" ht="22.9" customHeight="1">
      <c r="B477" s="131"/>
      <c r="D477" s="132" t="s">
        <v>68</v>
      </c>
      <c r="E477" s="142" t="s">
        <v>619</v>
      </c>
      <c r="F477" s="142" t="s">
        <v>620</v>
      </c>
      <c r="I477" s="134"/>
      <c r="J477" s="143">
        <f>BK477</f>
        <v>0</v>
      </c>
      <c r="L477" s="131"/>
      <c r="M477" s="136"/>
      <c r="N477" s="137"/>
      <c r="O477" s="137"/>
      <c r="P477" s="138">
        <f>SUM(P478:P549)</f>
        <v>0</v>
      </c>
      <c r="Q477" s="137"/>
      <c r="R477" s="138">
        <f>SUM(R478:R549)</f>
        <v>3.4967938211900003</v>
      </c>
      <c r="S477" s="137"/>
      <c r="T477" s="139">
        <f>SUM(T478:T549)</f>
        <v>0</v>
      </c>
      <c r="AR477" s="132" t="s">
        <v>78</v>
      </c>
      <c r="AT477" s="140" t="s">
        <v>68</v>
      </c>
      <c r="AU477" s="140" t="s">
        <v>76</v>
      </c>
      <c r="AY477" s="132" t="s">
        <v>163</v>
      </c>
      <c r="BK477" s="141">
        <f>SUM(BK478:BK549)</f>
        <v>0</v>
      </c>
    </row>
    <row r="478" spans="1:65" s="2" customFormat="1" ht="16.5" customHeight="1">
      <c r="A478" s="34"/>
      <c r="B478" s="144"/>
      <c r="C478" s="145" t="s">
        <v>621</v>
      </c>
      <c r="D478" s="145" t="s">
        <v>167</v>
      </c>
      <c r="E478" s="146" t="s">
        <v>622</v>
      </c>
      <c r="F478" s="147" t="s">
        <v>623</v>
      </c>
      <c r="G478" s="148" t="s">
        <v>170</v>
      </c>
      <c r="H478" s="149">
        <v>0.32</v>
      </c>
      <c r="I478" s="150"/>
      <c r="J478" s="151">
        <f>ROUND(I478*H478,2)</f>
        <v>0</v>
      </c>
      <c r="K478" s="147" t="s">
        <v>171</v>
      </c>
      <c r="L478" s="35"/>
      <c r="M478" s="152" t="s">
        <v>3</v>
      </c>
      <c r="N478" s="153" t="s">
        <v>42</v>
      </c>
      <c r="O478" s="56"/>
      <c r="P478" s="154">
        <f>O478*H478</f>
        <v>0</v>
      </c>
      <c r="Q478" s="154">
        <v>0</v>
      </c>
      <c r="R478" s="154">
        <f>Q478*H478</f>
        <v>0</v>
      </c>
      <c r="S478" s="154">
        <v>0</v>
      </c>
      <c r="T478" s="155">
        <f>S478*H478</f>
        <v>0</v>
      </c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R478" s="156" t="s">
        <v>180</v>
      </c>
      <c r="AT478" s="156" t="s">
        <v>167</v>
      </c>
      <c r="AU478" s="156" t="s">
        <v>78</v>
      </c>
      <c r="AY478" s="19" t="s">
        <v>163</v>
      </c>
      <c r="BE478" s="157">
        <f>IF(N478="základní",J478,0)</f>
        <v>0</v>
      </c>
      <c r="BF478" s="157">
        <f>IF(N478="snížená",J478,0)</f>
        <v>0</v>
      </c>
      <c r="BG478" s="157">
        <f>IF(N478="zákl. přenesená",J478,0)</f>
        <v>0</v>
      </c>
      <c r="BH478" s="157">
        <f>IF(N478="sníž. přenesená",J478,0)</f>
        <v>0</v>
      </c>
      <c r="BI478" s="157">
        <f>IF(N478="nulová",J478,0)</f>
        <v>0</v>
      </c>
      <c r="BJ478" s="19" t="s">
        <v>172</v>
      </c>
      <c r="BK478" s="157">
        <f>ROUND(I478*H478,2)</f>
        <v>0</v>
      </c>
      <c r="BL478" s="19" t="s">
        <v>180</v>
      </c>
      <c r="BM478" s="156" t="s">
        <v>624</v>
      </c>
    </row>
    <row r="479" spans="1:47" s="2" customFormat="1" ht="11.25">
      <c r="A479" s="34"/>
      <c r="B479" s="35"/>
      <c r="C479" s="34"/>
      <c r="D479" s="158" t="s">
        <v>175</v>
      </c>
      <c r="E479" s="34"/>
      <c r="F479" s="159" t="s">
        <v>625</v>
      </c>
      <c r="G479" s="34"/>
      <c r="H479" s="34"/>
      <c r="I479" s="160"/>
      <c r="J479" s="34"/>
      <c r="K479" s="34"/>
      <c r="L479" s="35"/>
      <c r="M479" s="161"/>
      <c r="N479" s="162"/>
      <c r="O479" s="56"/>
      <c r="P479" s="56"/>
      <c r="Q479" s="56"/>
      <c r="R479" s="56"/>
      <c r="S479" s="56"/>
      <c r="T479" s="57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T479" s="19" t="s">
        <v>175</v>
      </c>
      <c r="AU479" s="19" t="s">
        <v>78</v>
      </c>
    </row>
    <row r="480" spans="2:51" s="13" customFormat="1" ht="11.25">
      <c r="B480" s="163"/>
      <c r="D480" s="164" t="s">
        <v>177</v>
      </c>
      <c r="E480" s="165" t="s">
        <v>3</v>
      </c>
      <c r="F480" s="166" t="s">
        <v>626</v>
      </c>
      <c r="H480" s="167">
        <v>0.32</v>
      </c>
      <c r="I480" s="168"/>
      <c r="L480" s="163"/>
      <c r="M480" s="169"/>
      <c r="N480" s="170"/>
      <c r="O480" s="170"/>
      <c r="P480" s="170"/>
      <c r="Q480" s="170"/>
      <c r="R480" s="170"/>
      <c r="S480" s="170"/>
      <c r="T480" s="171"/>
      <c r="AT480" s="165" t="s">
        <v>177</v>
      </c>
      <c r="AU480" s="165" t="s">
        <v>78</v>
      </c>
      <c r="AV480" s="13" t="s">
        <v>78</v>
      </c>
      <c r="AW480" s="13" t="s">
        <v>31</v>
      </c>
      <c r="AX480" s="13" t="s">
        <v>69</v>
      </c>
      <c r="AY480" s="165" t="s">
        <v>163</v>
      </c>
    </row>
    <row r="481" spans="2:51" s="14" customFormat="1" ht="11.25">
      <c r="B481" s="172"/>
      <c r="D481" s="164" t="s">
        <v>177</v>
      </c>
      <c r="E481" s="173" t="s">
        <v>3</v>
      </c>
      <c r="F481" s="174" t="s">
        <v>179</v>
      </c>
      <c r="H481" s="175">
        <v>0.32</v>
      </c>
      <c r="I481" s="176"/>
      <c r="L481" s="172"/>
      <c r="M481" s="177"/>
      <c r="N481" s="178"/>
      <c r="O481" s="178"/>
      <c r="P481" s="178"/>
      <c r="Q481" s="178"/>
      <c r="R481" s="178"/>
      <c r="S481" s="178"/>
      <c r="T481" s="179"/>
      <c r="AT481" s="173" t="s">
        <v>177</v>
      </c>
      <c r="AU481" s="173" t="s">
        <v>78</v>
      </c>
      <c r="AV481" s="14" t="s">
        <v>173</v>
      </c>
      <c r="AW481" s="14" t="s">
        <v>31</v>
      </c>
      <c r="AX481" s="14" t="s">
        <v>76</v>
      </c>
      <c r="AY481" s="173" t="s">
        <v>163</v>
      </c>
    </row>
    <row r="482" spans="1:65" s="2" customFormat="1" ht="24.2" customHeight="1">
      <c r="A482" s="34"/>
      <c r="B482" s="144"/>
      <c r="C482" s="145" t="s">
        <v>503</v>
      </c>
      <c r="D482" s="145" t="s">
        <v>167</v>
      </c>
      <c r="E482" s="146" t="s">
        <v>627</v>
      </c>
      <c r="F482" s="147" t="s">
        <v>628</v>
      </c>
      <c r="G482" s="148" t="s">
        <v>522</v>
      </c>
      <c r="H482" s="149">
        <v>20</v>
      </c>
      <c r="I482" s="150"/>
      <c r="J482" s="151">
        <f>ROUND(I482*H482,2)</f>
        <v>0</v>
      </c>
      <c r="K482" s="147" t="s">
        <v>171</v>
      </c>
      <c r="L482" s="35"/>
      <c r="M482" s="152" t="s">
        <v>3</v>
      </c>
      <c r="N482" s="153" t="s">
        <v>42</v>
      </c>
      <c r="O482" s="56"/>
      <c r="P482" s="154">
        <f>O482*H482</f>
        <v>0</v>
      </c>
      <c r="Q482" s="154">
        <v>0</v>
      </c>
      <c r="R482" s="154">
        <f>Q482*H482</f>
        <v>0</v>
      </c>
      <c r="S482" s="154">
        <v>0</v>
      </c>
      <c r="T482" s="155">
        <f>S482*H482</f>
        <v>0</v>
      </c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R482" s="156" t="s">
        <v>180</v>
      </c>
      <c r="AT482" s="156" t="s">
        <v>167</v>
      </c>
      <c r="AU482" s="156" t="s">
        <v>78</v>
      </c>
      <c r="AY482" s="19" t="s">
        <v>163</v>
      </c>
      <c r="BE482" s="157">
        <f>IF(N482="základní",J482,0)</f>
        <v>0</v>
      </c>
      <c r="BF482" s="157">
        <f>IF(N482="snížená",J482,0)</f>
        <v>0</v>
      </c>
      <c r="BG482" s="157">
        <f>IF(N482="zákl. přenesená",J482,0)</f>
        <v>0</v>
      </c>
      <c r="BH482" s="157">
        <f>IF(N482="sníž. přenesená",J482,0)</f>
        <v>0</v>
      </c>
      <c r="BI482" s="157">
        <f>IF(N482="nulová",J482,0)</f>
        <v>0</v>
      </c>
      <c r="BJ482" s="19" t="s">
        <v>172</v>
      </c>
      <c r="BK482" s="157">
        <f>ROUND(I482*H482,2)</f>
        <v>0</v>
      </c>
      <c r="BL482" s="19" t="s">
        <v>180</v>
      </c>
      <c r="BM482" s="156" t="s">
        <v>629</v>
      </c>
    </row>
    <row r="483" spans="1:47" s="2" customFormat="1" ht="11.25">
      <c r="A483" s="34"/>
      <c r="B483" s="35"/>
      <c r="C483" s="34"/>
      <c r="D483" s="158" t="s">
        <v>175</v>
      </c>
      <c r="E483" s="34"/>
      <c r="F483" s="159" t="s">
        <v>630</v>
      </c>
      <c r="G483" s="34"/>
      <c r="H483" s="34"/>
      <c r="I483" s="160"/>
      <c r="J483" s="34"/>
      <c r="K483" s="34"/>
      <c r="L483" s="35"/>
      <c r="M483" s="161"/>
      <c r="N483" s="162"/>
      <c r="O483" s="56"/>
      <c r="P483" s="56"/>
      <c r="Q483" s="56"/>
      <c r="R483" s="56"/>
      <c r="S483" s="56"/>
      <c r="T483" s="57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T483" s="19" t="s">
        <v>175</v>
      </c>
      <c r="AU483" s="19" t="s">
        <v>78</v>
      </c>
    </row>
    <row r="484" spans="2:51" s="13" customFormat="1" ht="11.25">
      <c r="B484" s="163"/>
      <c r="D484" s="164" t="s">
        <v>177</v>
      </c>
      <c r="E484" s="165" t="s">
        <v>3</v>
      </c>
      <c r="F484" s="166" t="s">
        <v>631</v>
      </c>
      <c r="H484" s="167">
        <v>20</v>
      </c>
      <c r="I484" s="168"/>
      <c r="L484" s="163"/>
      <c r="M484" s="169"/>
      <c r="N484" s="170"/>
      <c r="O484" s="170"/>
      <c r="P484" s="170"/>
      <c r="Q484" s="170"/>
      <c r="R484" s="170"/>
      <c r="S484" s="170"/>
      <c r="T484" s="171"/>
      <c r="AT484" s="165" t="s">
        <v>177</v>
      </c>
      <c r="AU484" s="165" t="s">
        <v>78</v>
      </c>
      <c r="AV484" s="13" t="s">
        <v>78</v>
      </c>
      <c r="AW484" s="13" t="s">
        <v>31</v>
      </c>
      <c r="AX484" s="13" t="s">
        <v>69</v>
      </c>
      <c r="AY484" s="165" t="s">
        <v>163</v>
      </c>
    </row>
    <row r="485" spans="2:51" s="14" customFormat="1" ht="11.25">
      <c r="B485" s="172"/>
      <c r="D485" s="164" t="s">
        <v>177</v>
      </c>
      <c r="E485" s="173" t="s">
        <v>3</v>
      </c>
      <c r="F485" s="174" t="s">
        <v>179</v>
      </c>
      <c r="H485" s="175">
        <v>20</v>
      </c>
      <c r="I485" s="176"/>
      <c r="L485" s="172"/>
      <c r="M485" s="177"/>
      <c r="N485" s="178"/>
      <c r="O485" s="178"/>
      <c r="P485" s="178"/>
      <c r="Q485" s="178"/>
      <c r="R485" s="178"/>
      <c r="S485" s="178"/>
      <c r="T485" s="179"/>
      <c r="AT485" s="173" t="s">
        <v>177</v>
      </c>
      <c r="AU485" s="173" t="s">
        <v>78</v>
      </c>
      <c r="AV485" s="14" t="s">
        <v>173</v>
      </c>
      <c r="AW485" s="14" t="s">
        <v>31</v>
      </c>
      <c r="AX485" s="14" t="s">
        <v>76</v>
      </c>
      <c r="AY485" s="173" t="s">
        <v>163</v>
      </c>
    </row>
    <row r="486" spans="1:65" s="2" customFormat="1" ht="16.5" customHeight="1">
      <c r="A486" s="34"/>
      <c r="B486" s="144"/>
      <c r="C486" s="188" t="s">
        <v>632</v>
      </c>
      <c r="D486" s="188" t="s">
        <v>212</v>
      </c>
      <c r="E486" s="189" t="s">
        <v>633</v>
      </c>
      <c r="F486" s="190" t="s">
        <v>634</v>
      </c>
      <c r="G486" s="191" t="s">
        <v>320</v>
      </c>
      <c r="H486" s="192">
        <v>6</v>
      </c>
      <c r="I486" s="193"/>
      <c r="J486" s="194">
        <f>ROUND(I486*H486,2)</f>
        <v>0</v>
      </c>
      <c r="K486" s="190" t="s">
        <v>171</v>
      </c>
      <c r="L486" s="195"/>
      <c r="M486" s="196" t="s">
        <v>3</v>
      </c>
      <c r="N486" s="197" t="s">
        <v>42</v>
      </c>
      <c r="O486" s="56"/>
      <c r="P486" s="154">
        <f>O486*H486</f>
        <v>0</v>
      </c>
      <c r="Q486" s="154">
        <v>0.00046</v>
      </c>
      <c r="R486" s="154">
        <f>Q486*H486</f>
        <v>0.0027600000000000003</v>
      </c>
      <c r="S486" s="154">
        <v>0</v>
      </c>
      <c r="T486" s="155">
        <f>S486*H486</f>
        <v>0</v>
      </c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R486" s="156" t="s">
        <v>388</v>
      </c>
      <c r="AT486" s="156" t="s">
        <v>212</v>
      </c>
      <c r="AU486" s="156" t="s">
        <v>78</v>
      </c>
      <c r="AY486" s="19" t="s">
        <v>163</v>
      </c>
      <c r="BE486" s="157">
        <f>IF(N486="základní",J486,0)</f>
        <v>0</v>
      </c>
      <c r="BF486" s="157">
        <f>IF(N486="snížená",J486,0)</f>
        <v>0</v>
      </c>
      <c r="BG486" s="157">
        <f>IF(N486="zákl. přenesená",J486,0)</f>
        <v>0</v>
      </c>
      <c r="BH486" s="157">
        <f>IF(N486="sníž. přenesená",J486,0)</f>
        <v>0</v>
      </c>
      <c r="BI486" s="157">
        <f>IF(N486="nulová",J486,0)</f>
        <v>0</v>
      </c>
      <c r="BJ486" s="19" t="s">
        <v>172</v>
      </c>
      <c r="BK486" s="157">
        <f>ROUND(I486*H486,2)</f>
        <v>0</v>
      </c>
      <c r="BL486" s="19" t="s">
        <v>180</v>
      </c>
      <c r="BM486" s="156" t="s">
        <v>635</v>
      </c>
    </row>
    <row r="487" spans="2:51" s="13" customFormat="1" ht="11.25">
      <c r="B487" s="163"/>
      <c r="D487" s="164" t="s">
        <v>177</v>
      </c>
      <c r="E487" s="165" t="s">
        <v>3</v>
      </c>
      <c r="F487" s="166" t="s">
        <v>636</v>
      </c>
      <c r="H487" s="167">
        <v>6</v>
      </c>
      <c r="I487" s="168"/>
      <c r="L487" s="163"/>
      <c r="M487" s="169"/>
      <c r="N487" s="170"/>
      <c r="O487" s="170"/>
      <c r="P487" s="170"/>
      <c r="Q487" s="170"/>
      <c r="R487" s="170"/>
      <c r="S487" s="170"/>
      <c r="T487" s="171"/>
      <c r="AT487" s="165" t="s">
        <v>177</v>
      </c>
      <c r="AU487" s="165" t="s">
        <v>78</v>
      </c>
      <c r="AV487" s="13" t="s">
        <v>78</v>
      </c>
      <c r="AW487" s="13" t="s">
        <v>31</v>
      </c>
      <c r="AX487" s="13" t="s">
        <v>69</v>
      </c>
      <c r="AY487" s="165" t="s">
        <v>163</v>
      </c>
    </row>
    <row r="488" spans="2:51" s="14" customFormat="1" ht="11.25">
      <c r="B488" s="172"/>
      <c r="D488" s="164" t="s">
        <v>177</v>
      </c>
      <c r="E488" s="173" t="s">
        <v>3</v>
      </c>
      <c r="F488" s="174" t="s">
        <v>179</v>
      </c>
      <c r="H488" s="175">
        <v>6</v>
      </c>
      <c r="I488" s="176"/>
      <c r="L488" s="172"/>
      <c r="M488" s="177"/>
      <c r="N488" s="178"/>
      <c r="O488" s="178"/>
      <c r="P488" s="178"/>
      <c r="Q488" s="178"/>
      <c r="R488" s="178"/>
      <c r="S488" s="178"/>
      <c r="T488" s="179"/>
      <c r="AT488" s="173" t="s">
        <v>177</v>
      </c>
      <c r="AU488" s="173" t="s">
        <v>78</v>
      </c>
      <c r="AV488" s="14" t="s">
        <v>173</v>
      </c>
      <c r="AW488" s="14" t="s">
        <v>31</v>
      </c>
      <c r="AX488" s="14" t="s">
        <v>76</v>
      </c>
      <c r="AY488" s="173" t="s">
        <v>163</v>
      </c>
    </row>
    <row r="489" spans="1:65" s="2" customFormat="1" ht="24.2" customHeight="1">
      <c r="A489" s="34"/>
      <c r="B489" s="144"/>
      <c r="C489" s="188" t="s">
        <v>637</v>
      </c>
      <c r="D489" s="188" t="s">
        <v>212</v>
      </c>
      <c r="E489" s="189" t="s">
        <v>638</v>
      </c>
      <c r="F489" s="190" t="s">
        <v>639</v>
      </c>
      <c r="G489" s="191" t="s">
        <v>640</v>
      </c>
      <c r="H489" s="192">
        <v>0.2</v>
      </c>
      <c r="I489" s="193"/>
      <c r="J489" s="194">
        <f>ROUND(I489*H489,2)</f>
        <v>0</v>
      </c>
      <c r="K489" s="190" t="s">
        <v>171</v>
      </c>
      <c r="L489" s="195"/>
      <c r="M489" s="196" t="s">
        <v>3</v>
      </c>
      <c r="N489" s="197" t="s">
        <v>42</v>
      </c>
      <c r="O489" s="56"/>
      <c r="P489" s="154">
        <f>O489*H489</f>
        <v>0</v>
      </c>
      <c r="Q489" s="154">
        <v>0.00041</v>
      </c>
      <c r="R489" s="154">
        <f>Q489*H489</f>
        <v>8.2E-05</v>
      </c>
      <c r="S489" s="154">
        <v>0</v>
      </c>
      <c r="T489" s="155">
        <f>S489*H489</f>
        <v>0</v>
      </c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R489" s="156" t="s">
        <v>388</v>
      </c>
      <c r="AT489" s="156" t="s">
        <v>212</v>
      </c>
      <c r="AU489" s="156" t="s">
        <v>78</v>
      </c>
      <c r="AY489" s="19" t="s">
        <v>163</v>
      </c>
      <c r="BE489" s="157">
        <f>IF(N489="základní",J489,0)</f>
        <v>0</v>
      </c>
      <c r="BF489" s="157">
        <f>IF(N489="snížená",J489,0)</f>
        <v>0</v>
      </c>
      <c r="BG489" s="157">
        <f>IF(N489="zákl. přenesená",J489,0)</f>
        <v>0</v>
      </c>
      <c r="BH489" s="157">
        <f>IF(N489="sníž. přenesená",J489,0)</f>
        <v>0</v>
      </c>
      <c r="BI489" s="157">
        <f>IF(N489="nulová",J489,0)</f>
        <v>0</v>
      </c>
      <c r="BJ489" s="19" t="s">
        <v>172</v>
      </c>
      <c r="BK489" s="157">
        <f>ROUND(I489*H489,2)</f>
        <v>0</v>
      </c>
      <c r="BL489" s="19" t="s">
        <v>180</v>
      </c>
      <c r="BM489" s="156" t="s">
        <v>641</v>
      </c>
    </row>
    <row r="490" spans="2:51" s="13" customFormat="1" ht="11.25">
      <c r="B490" s="163"/>
      <c r="D490" s="164" t="s">
        <v>177</v>
      </c>
      <c r="E490" s="165" t="s">
        <v>3</v>
      </c>
      <c r="F490" s="166" t="s">
        <v>642</v>
      </c>
      <c r="H490" s="167">
        <v>0.2</v>
      </c>
      <c r="I490" s="168"/>
      <c r="L490" s="163"/>
      <c r="M490" s="169"/>
      <c r="N490" s="170"/>
      <c r="O490" s="170"/>
      <c r="P490" s="170"/>
      <c r="Q490" s="170"/>
      <c r="R490" s="170"/>
      <c r="S490" s="170"/>
      <c r="T490" s="171"/>
      <c r="AT490" s="165" t="s">
        <v>177</v>
      </c>
      <c r="AU490" s="165" t="s">
        <v>78</v>
      </c>
      <c r="AV490" s="13" t="s">
        <v>78</v>
      </c>
      <c r="AW490" s="13" t="s">
        <v>31</v>
      </c>
      <c r="AX490" s="13" t="s">
        <v>76</v>
      </c>
      <c r="AY490" s="165" t="s">
        <v>163</v>
      </c>
    </row>
    <row r="491" spans="1:65" s="2" customFormat="1" ht="24.2" customHeight="1">
      <c r="A491" s="34"/>
      <c r="B491" s="144"/>
      <c r="C491" s="145" t="s">
        <v>643</v>
      </c>
      <c r="D491" s="145" t="s">
        <v>167</v>
      </c>
      <c r="E491" s="146" t="s">
        <v>644</v>
      </c>
      <c r="F491" s="147" t="s">
        <v>645</v>
      </c>
      <c r="G491" s="148" t="s">
        <v>320</v>
      </c>
      <c r="H491" s="149">
        <v>106.2</v>
      </c>
      <c r="I491" s="150"/>
      <c r="J491" s="151">
        <f>ROUND(I491*H491,2)</f>
        <v>0</v>
      </c>
      <c r="K491" s="147" t="s">
        <v>171</v>
      </c>
      <c r="L491" s="35"/>
      <c r="M491" s="152" t="s">
        <v>3</v>
      </c>
      <c r="N491" s="153" t="s">
        <v>42</v>
      </c>
      <c r="O491" s="56"/>
      <c r="P491" s="154">
        <f>O491*H491</f>
        <v>0</v>
      </c>
      <c r="Q491" s="154">
        <v>0</v>
      </c>
      <c r="R491" s="154">
        <f>Q491*H491</f>
        <v>0</v>
      </c>
      <c r="S491" s="154">
        <v>0</v>
      </c>
      <c r="T491" s="155">
        <f>S491*H491</f>
        <v>0</v>
      </c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R491" s="156" t="s">
        <v>180</v>
      </c>
      <c r="AT491" s="156" t="s">
        <v>167</v>
      </c>
      <c r="AU491" s="156" t="s">
        <v>78</v>
      </c>
      <c r="AY491" s="19" t="s">
        <v>163</v>
      </c>
      <c r="BE491" s="157">
        <f>IF(N491="základní",J491,0)</f>
        <v>0</v>
      </c>
      <c r="BF491" s="157">
        <f>IF(N491="snížená",J491,0)</f>
        <v>0</v>
      </c>
      <c r="BG491" s="157">
        <f>IF(N491="zákl. přenesená",J491,0)</f>
        <v>0</v>
      </c>
      <c r="BH491" s="157">
        <f>IF(N491="sníž. přenesená",J491,0)</f>
        <v>0</v>
      </c>
      <c r="BI491" s="157">
        <f>IF(N491="nulová",J491,0)</f>
        <v>0</v>
      </c>
      <c r="BJ491" s="19" t="s">
        <v>172</v>
      </c>
      <c r="BK491" s="157">
        <f>ROUND(I491*H491,2)</f>
        <v>0</v>
      </c>
      <c r="BL491" s="19" t="s">
        <v>180</v>
      </c>
      <c r="BM491" s="156" t="s">
        <v>646</v>
      </c>
    </row>
    <row r="492" spans="1:47" s="2" customFormat="1" ht="11.25">
      <c r="A492" s="34"/>
      <c r="B492" s="35"/>
      <c r="C492" s="34"/>
      <c r="D492" s="158" t="s">
        <v>175</v>
      </c>
      <c r="E492" s="34"/>
      <c r="F492" s="159" t="s">
        <v>647</v>
      </c>
      <c r="G492" s="34"/>
      <c r="H492" s="34"/>
      <c r="I492" s="160"/>
      <c r="J492" s="34"/>
      <c r="K492" s="34"/>
      <c r="L492" s="35"/>
      <c r="M492" s="161"/>
      <c r="N492" s="162"/>
      <c r="O492" s="56"/>
      <c r="P492" s="56"/>
      <c r="Q492" s="56"/>
      <c r="R492" s="56"/>
      <c r="S492" s="56"/>
      <c r="T492" s="57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T492" s="19" t="s">
        <v>175</v>
      </c>
      <c r="AU492" s="19" t="s">
        <v>78</v>
      </c>
    </row>
    <row r="493" spans="2:51" s="16" customFormat="1" ht="11.25">
      <c r="B493" s="198"/>
      <c r="D493" s="164" t="s">
        <v>177</v>
      </c>
      <c r="E493" s="199" t="s">
        <v>3</v>
      </c>
      <c r="F493" s="200" t="s">
        <v>648</v>
      </c>
      <c r="H493" s="199" t="s">
        <v>3</v>
      </c>
      <c r="I493" s="201"/>
      <c r="L493" s="198"/>
      <c r="M493" s="202"/>
      <c r="N493" s="203"/>
      <c r="O493" s="203"/>
      <c r="P493" s="203"/>
      <c r="Q493" s="203"/>
      <c r="R493" s="203"/>
      <c r="S493" s="203"/>
      <c r="T493" s="204"/>
      <c r="AT493" s="199" t="s">
        <v>177</v>
      </c>
      <c r="AU493" s="199" t="s">
        <v>78</v>
      </c>
      <c r="AV493" s="16" t="s">
        <v>76</v>
      </c>
      <c r="AW493" s="16" t="s">
        <v>31</v>
      </c>
      <c r="AX493" s="16" t="s">
        <v>69</v>
      </c>
      <c r="AY493" s="199" t="s">
        <v>163</v>
      </c>
    </row>
    <row r="494" spans="2:51" s="13" customFormat="1" ht="11.25">
      <c r="B494" s="163"/>
      <c r="D494" s="164" t="s">
        <v>177</v>
      </c>
      <c r="E494" s="165" t="s">
        <v>3</v>
      </c>
      <c r="F494" s="166" t="s">
        <v>649</v>
      </c>
      <c r="H494" s="167">
        <v>106.2</v>
      </c>
      <c r="I494" s="168"/>
      <c r="L494" s="163"/>
      <c r="M494" s="169"/>
      <c r="N494" s="170"/>
      <c r="O494" s="170"/>
      <c r="P494" s="170"/>
      <c r="Q494" s="170"/>
      <c r="R494" s="170"/>
      <c r="S494" s="170"/>
      <c r="T494" s="171"/>
      <c r="AT494" s="165" t="s">
        <v>177</v>
      </c>
      <c r="AU494" s="165" t="s">
        <v>78</v>
      </c>
      <c r="AV494" s="13" t="s">
        <v>78</v>
      </c>
      <c r="AW494" s="13" t="s">
        <v>31</v>
      </c>
      <c r="AX494" s="13" t="s">
        <v>69</v>
      </c>
      <c r="AY494" s="165" t="s">
        <v>163</v>
      </c>
    </row>
    <row r="495" spans="2:51" s="14" customFormat="1" ht="11.25">
      <c r="B495" s="172"/>
      <c r="D495" s="164" t="s">
        <v>177</v>
      </c>
      <c r="E495" s="173" t="s">
        <v>3</v>
      </c>
      <c r="F495" s="174" t="s">
        <v>179</v>
      </c>
      <c r="H495" s="175">
        <v>106.2</v>
      </c>
      <c r="I495" s="176"/>
      <c r="L495" s="172"/>
      <c r="M495" s="177"/>
      <c r="N495" s="178"/>
      <c r="O495" s="178"/>
      <c r="P495" s="178"/>
      <c r="Q495" s="178"/>
      <c r="R495" s="178"/>
      <c r="S495" s="178"/>
      <c r="T495" s="179"/>
      <c r="AT495" s="173" t="s">
        <v>177</v>
      </c>
      <c r="AU495" s="173" t="s">
        <v>78</v>
      </c>
      <c r="AV495" s="14" t="s">
        <v>173</v>
      </c>
      <c r="AW495" s="14" t="s">
        <v>31</v>
      </c>
      <c r="AX495" s="14" t="s">
        <v>76</v>
      </c>
      <c r="AY495" s="173" t="s">
        <v>163</v>
      </c>
    </row>
    <row r="496" spans="1:65" s="2" customFormat="1" ht="16.5" customHeight="1">
      <c r="A496" s="34"/>
      <c r="B496" s="144"/>
      <c r="C496" s="188" t="s">
        <v>650</v>
      </c>
      <c r="D496" s="188" t="s">
        <v>212</v>
      </c>
      <c r="E496" s="189" t="s">
        <v>651</v>
      </c>
      <c r="F496" s="190" t="s">
        <v>652</v>
      </c>
      <c r="G496" s="191" t="s">
        <v>170</v>
      </c>
      <c r="H496" s="192">
        <v>1.401</v>
      </c>
      <c r="I496" s="193"/>
      <c r="J496" s="194">
        <f>ROUND(I496*H496,2)</f>
        <v>0</v>
      </c>
      <c r="K496" s="190" t="s">
        <v>171</v>
      </c>
      <c r="L496" s="195"/>
      <c r="M496" s="196" t="s">
        <v>3</v>
      </c>
      <c r="N496" s="197" t="s">
        <v>42</v>
      </c>
      <c r="O496" s="56"/>
      <c r="P496" s="154">
        <f>O496*H496</f>
        <v>0</v>
      </c>
      <c r="Q496" s="154">
        <v>0.55</v>
      </c>
      <c r="R496" s="154">
        <f>Q496*H496</f>
        <v>0.7705500000000001</v>
      </c>
      <c r="S496" s="154">
        <v>0</v>
      </c>
      <c r="T496" s="155">
        <f>S496*H496</f>
        <v>0</v>
      </c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R496" s="156" t="s">
        <v>388</v>
      </c>
      <c r="AT496" s="156" t="s">
        <v>212</v>
      </c>
      <c r="AU496" s="156" t="s">
        <v>78</v>
      </c>
      <c r="AY496" s="19" t="s">
        <v>163</v>
      </c>
      <c r="BE496" s="157">
        <f>IF(N496="základní",J496,0)</f>
        <v>0</v>
      </c>
      <c r="BF496" s="157">
        <f>IF(N496="snížená",J496,0)</f>
        <v>0</v>
      </c>
      <c r="BG496" s="157">
        <f>IF(N496="zákl. přenesená",J496,0)</f>
        <v>0</v>
      </c>
      <c r="BH496" s="157">
        <f>IF(N496="sníž. přenesená",J496,0)</f>
        <v>0</v>
      </c>
      <c r="BI496" s="157">
        <f>IF(N496="nulová",J496,0)</f>
        <v>0</v>
      </c>
      <c r="BJ496" s="19" t="s">
        <v>172</v>
      </c>
      <c r="BK496" s="157">
        <f>ROUND(I496*H496,2)</f>
        <v>0</v>
      </c>
      <c r="BL496" s="19" t="s">
        <v>180</v>
      </c>
      <c r="BM496" s="156" t="s">
        <v>653</v>
      </c>
    </row>
    <row r="497" spans="2:51" s="16" customFormat="1" ht="11.25">
      <c r="B497" s="198"/>
      <c r="D497" s="164" t="s">
        <v>177</v>
      </c>
      <c r="E497" s="199" t="s">
        <v>3</v>
      </c>
      <c r="F497" s="200" t="s">
        <v>648</v>
      </c>
      <c r="H497" s="199" t="s">
        <v>3</v>
      </c>
      <c r="I497" s="201"/>
      <c r="L497" s="198"/>
      <c r="M497" s="202"/>
      <c r="N497" s="203"/>
      <c r="O497" s="203"/>
      <c r="P497" s="203"/>
      <c r="Q497" s="203"/>
      <c r="R497" s="203"/>
      <c r="S497" s="203"/>
      <c r="T497" s="204"/>
      <c r="AT497" s="199" t="s">
        <v>177</v>
      </c>
      <c r="AU497" s="199" t="s">
        <v>78</v>
      </c>
      <c r="AV497" s="16" t="s">
        <v>76</v>
      </c>
      <c r="AW497" s="16" t="s">
        <v>31</v>
      </c>
      <c r="AX497" s="16" t="s">
        <v>69</v>
      </c>
      <c r="AY497" s="199" t="s">
        <v>163</v>
      </c>
    </row>
    <row r="498" spans="2:51" s="13" customFormat="1" ht="11.25">
      <c r="B498" s="163"/>
      <c r="D498" s="164" t="s">
        <v>177</v>
      </c>
      <c r="E498" s="165" t="s">
        <v>3</v>
      </c>
      <c r="F498" s="166" t="s">
        <v>654</v>
      </c>
      <c r="H498" s="167">
        <v>1.274</v>
      </c>
      <c r="I498" s="168"/>
      <c r="L498" s="163"/>
      <c r="M498" s="169"/>
      <c r="N498" s="170"/>
      <c r="O498" s="170"/>
      <c r="P498" s="170"/>
      <c r="Q498" s="170"/>
      <c r="R498" s="170"/>
      <c r="S498" s="170"/>
      <c r="T498" s="171"/>
      <c r="AT498" s="165" t="s">
        <v>177</v>
      </c>
      <c r="AU498" s="165" t="s">
        <v>78</v>
      </c>
      <c r="AV498" s="13" t="s">
        <v>78</v>
      </c>
      <c r="AW498" s="13" t="s">
        <v>31</v>
      </c>
      <c r="AX498" s="13" t="s">
        <v>69</v>
      </c>
      <c r="AY498" s="165" t="s">
        <v>163</v>
      </c>
    </row>
    <row r="499" spans="2:51" s="14" customFormat="1" ht="11.25">
      <c r="B499" s="172"/>
      <c r="D499" s="164" t="s">
        <v>177</v>
      </c>
      <c r="E499" s="173" t="s">
        <v>3</v>
      </c>
      <c r="F499" s="174" t="s">
        <v>179</v>
      </c>
      <c r="H499" s="175">
        <v>1.274</v>
      </c>
      <c r="I499" s="176"/>
      <c r="L499" s="172"/>
      <c r="M499" s="177"/>
      <c r="N499" s="178"/>
      <c r="O499" s="178"/>
      <c r="P499" s="178"/>
      <c r="Q499" s="178"/>
      <c r="R499" s="178"/>
      <c r="S499" s="178"/>
      <c r="T499" s="179"/>
      <c r="AT499" s="173" t="s">
        <v>177</v>
      </c>
      <c r="AU499" s="173" t="s">
        <v>78</v>
      </c>
      <c r="AV499" s="14" t="s">
        <v>173</v>
      </c>
      <c r="AW499" s="14" t="s">
        <v>31</v>
      </c>
      <c r="AX499" s="14" t="s">
        <v>69</v>
      </c>
      <c r="AY499" s="173" t="s">
        <v>163</v>
      </c>
    </row>
    <row r="500" spans="2:51" s="13" customFormat="1" ht="11.25">
      <c r="B500" s="163"/>
      <c r="D500" s="164" t="s">
        <v>177</v>
      </c>
      <c r="E500" s="165" t="s">
        <v>3</v>
      </c>
      <c r="F500" s="166" t="s">
        <v>655</v>
      </c>
      <c r="H500" s="167">
        <v>1.401</v>
      </c>
      <c r="I500" s="168"/>
      <c r="L500" s="163"/>
      <c r="M500" s="169"/>
      <c r="N500" s="170"/>
      <c r="O500" s="170"/>
      <c r="P500" s="170"/>
      <c r="Q500" s="170"/>
      <c r="R500" s="170"/>
      <c r="S500" s="170"/>
      <c r="T500" s="171"/>
      <c r="AT500" s="165" t="s">
        <v>177</v>
      </c>
      <c r="AU500" s="165" t="s">
        <v>78</v>
      </c>
      <c r="AV500" s="13" t="s">
        <v>78</v>
      </c>
      <c r="AW500" s="13" t="s">
        <v>31</v>
      </c>
      <c r="AX500" s="13" t="s">
        <v>76</v>
      </c>
      <c r="AY500" s="165" t="s">
        <v>163</v>
      </c>
    </row>
    <row r="501" spans="1:65" s="2" customFormat="1" ht="24.2" customHeight="1">
      <c r="A501" s="34"/>
      <c r="B501" s="144"/>
      <c r="C501" s="145" t="s">
        <v>656</v>
      </c>
      <c r="D501" s="145" t="s">
        <v>167</v>
      </c>
      <c r="E501" s="146" t="s">
        <v>657</v>
      </c>
      <c r="F501" s="147" t="s">
        <v>658</v>
      </c>
      <c r="G501" s="148" t="s">
        <v>320</v>
      </c>
      <c r="H501" s="149">
        <v>121.4</v>
      </c>
      <c r="I501" s="150"/>
      <c r="J501" s="151">
        <f>ROUND(I501*H501,2)</f>
        <v>0</v>
      </c>
      <c r="K501" s="147" t="s">
        <v>171</v>
      </c>
      <c r="L501" s="35"/>
      <c r="M501" s="152" t="s">
        <v>3</v>
      </c>
      <c r="N501" s="153" t="s">
        <v>42</v>
      </c>
      <c r="O501" s="56"/>
      <c r="P501" s="154">
        <f>O501*H501</f>
        <v>0</v>
      </c>
      <c r="Q501" s="154">
        <v>0</v>
      </c>
      <c r="R501" s="154">
        <f>Q501*H501</f>
        <v>0</v>
      </c>
      <c r="S501" s="154">
        <v>0</v>
      </c>
      <c r="T501" s="155">
        <f>S501*H501</f>
        <v>0</v>
      </c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R501" s="156" t="s">
        <v>180</v>
      </c>
      <c r="AT501" s="156" t="s">
        <v>167</v>
      </c>
      <c r="AU501" s="156" t="s">
        <v>78</v>
      </c>
      <c r="AY501" s="19" t="s">
        <v>163</v>
      </c>
      <c r="BE501" s="157">
        <f>IF(N501="základní",J501,0)</f>
        <v>0</v>
      </c>
      <c r="BF501" s="157">
        <f>IF(N501="snížená",J501,0)</f>
        <v>0</v>
      </c>
      <c r="BG501" s="157">
        <f>IF(N501="zákl. přenesená",J501,0)</f>
        <v>0</v>
      </c>
      <c r="BH501" s="157">
        <f>IF(N501="sníž. přenesená",J501,0)</f>
        <v>0</v>
      </c>
      <c r="BI501" s="157">
        <f>IF(N501="nulová",J501,0)</f>
        <v>0</v>
      </c>
      <c r="BJ501" s="19" t="s">
        <v>172</v>
      </c>
      <c r="BK501" s="157">
        <f>ROUND(I501*H501,2)</f>
        <v>0</v>
      </c>
      <c r="BL501" s="19" t="s">
        <v>180</v>
      </c>
      <c r="BM501" s="156" t="s">
        <v>659</v>
      </c>
    </row>
    <row r="502" spans="1:47" s="2" customFormat="1" ht="11.25">
      <c r="A502" s="34"/>
      <c r="B502" s="35"/>
      <c r="C502" s="34"/>
      <c r="D502" s="158" t="s">
        <v>175</v>
      </c>
      <c r="E502" s="34"/>
      <c r="F502" s="159" t="s">
        <v>660</v>
      </c>
      <c r="G502" s="34"/>
      <c r="H502" s="34"/>
      <c r="I502" s="160"/>
      <c r="J502" s="34"/>
      <c r="K502" s="34"/>
      <c r="L502" s="35"/>
      <c r="M502" s="161"/>
      <c r="N502" s="162"/>
      <c r="O502" s="56"/>
      <c r="P502" s="56"/>
      <c r="Q502" s="56"/>
      <c r="R502" s="56"/>
      <c r="S502" s="56"/>
      <c r="T502" s="57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T502" s="19" t="s">
        <v>175</v>
      </c>
      <c r="AU502" s="19" t="s">
        <v>78</v>
      </c>
    </row>
    <row r="503" spans="2:51" s="16" customFormat="1" ht="11.25">
      <c r="B503" s="198"/>
      <c r="D503" s="164" t="s">
        <v>177</v>
      </c>
      <c r="E503" s="199" t="s">
        <v>3</v>
      </c>
      <c r="F503" s="200" t="s">
        <v>648</v>
      </c>
      <c r="H503" s="199" t="s">
        <v>3</v>
      </c>
      <c r="I503" s="201"/>
      <c r="L503" s="198"/>
      <c r="M503" s="202"/>
      <c r="N503" s="203"/>
      <c r="O503" s="203"/>
      <c r="P503" s="203"/>
      <c r="Q503" s="203"/>
      <c r="R503" s="203"/>
      <c r="S503" s="203"/>
      <c r="T503" s="204"/>
      <c r="AT503" s="199" t="s">
        <v>177</v>
      </c>
      <c r="AU503" s="199" t="s">
        <v>78</v>
      </c>
      <c r="AV503" s="16" t="s">
        <v>76</v>
      </c>
      <c r="AW503" s="16" t="s">
        <v>31</v>
      </c>
      <c r="AX503" s="16" t="s">
        <v>69</v>
      </c>
      <c r="AY503" s="199" t="s">
        <v>163</v>
      </c>
    </row>
    <row r="504" spans="2:51" s="13" customFormat="1" ht="11.25">
      <c r="B504" s="163"/>
      <c r="D504" s="164" t="s">
        <v>177</v>
      </c>
      <c r="E504" s="165" t="s">
        <v>3</v>
      </c>
      <c r="F504" s="166" t="s">
        <v>661</v>
      </c>
      <c r="H504" s="167">
        <v>1.5</v>
      </c>
      <c r="I504" s="168"/>
      <c r="L504" s="163"/>
      <c r="M504" s="169"/>
      <c r="N504" s="170"/>
      <c r="O504" s="170"/>
      <c r="P504" s="170"/>
      <c r="Q504" s="170"/>
      <c r="R504" s="170"/>
      <c r="S504" s="170"/>
      <c r="T504" s="171"/>
      <c r="AT504" s="165" t="s">
        <v>177</v>
      </c>
      <c r="AU504" s="165" t="s">
        <v>78</v>
      </c>
      <c r="AV504" s="13" t="s">
        <v>78</v>
      </c>
      <c r="AW504" s="13" t="s">
        <v>31</v>
      </c>
      <c r="AX504" s="13" t="s">
        <v>69</v>
      </c>
      <c r="AY504" s="165" t="s">
        <v>163</v>
      </c>
    </row>
    <row r="505" spans="2:51" s="14" customFormat="1" ht="11.25">
      <c r="B505" s="172"/>
      <c r="D505" s="164" t="s">
        <v>177</v>
      </c>
      <c r="E505" s="173" t="s">
        <v>3</v>
      </c>
      <c r="F505" s="174" t="s">
        <v>179</v>
      </c>
      <c r="H505" s="175">
        <v>1.5</v>
      </c>
      <c r="I505" s="176"/>
      <c r="L505" s="172"/>
      <c r="M505" s="177"/>
      <c r="N505" s="178"/>
      <c r="O505" s="178"/>
      <c r="P505" s="178"/>
      <c r="Q505" s="178"/>
      <c r="R505" s="178"/>
      <c r="S505" s="178"/>
      <c r="T505" s="179"/>
      <c r="AT505" s="173" t="s">
        <v>177</v>
      </c>
      <c r="AU505" s="173" t="s">
        <v>78</v>
      </c>
      <c r="AV505" s="14" t="s">
        <v>173</v>
      </c>
      <c r="AW505" s="14" t="s">
        <v>31</v>
      </c>
      <c r="AX505" s="14" t="s">
        <v>69</v>
      </c>
      <c r="AY505" s="173" t="s">
        <v>163</v>
      </c>
    </row>
    <row r="506" spans="2:51" s="13" customFormat="1" ht="11.25">
      <c r="B506" s="163"/>
      <c r="D506" s="164" t="s">
        <v>177</v>
      </c>
      <c r="E506" s="165" t="s">
        <v>3</v>
      </c>
      <c r="F506" s="166" t="s">
        <v>662</v>
      </c>
      <c r="H506" s="167">
        <v>102</v>
      </c>
      <c r="I506" s="168"/>
      <c r="L506" s="163"/>
      <c r="M506" s="169"/>
      <c r="N506" s="170"/>
      <c r="O506" s="170"/>
      <c r="P506" s="170"/>
      <c r="Q506" s="170"/>
      <c r="R506" s="170"/>
      <c r="S506" s="170"/>
      <c r="T506" s="171"/>
      <c r="AT506" s="165" t="s">
        <v>177</v>
      </c>
      <c r="AU506" s="165" t="s">
        <v>78</v>
      </c>
      <c r="AV506" s="13" t="s">
        <v>78</v>
      </c>
      <c r="AW506" s="13" t="s">
        <v>31</v>
      </c>
      <c r="AX506" s="13" t="s">
        <v>69</v>
      </c>
      <c r="AY506" s="165" t="s">
        <v>163</v>
      </c>
    </row>
    <row r="507" spans="2:51" s="14" customFormat="1" ht="11.25">
      <c r="B507" s="172"/>
      <c r="D507" s="164" t="s">
        <v>177</v>
      </c>
      <c r="E507" s="173" t="s">
        <v>3</v>
      </c>
      <c r="F507" s="174" t="s">
        <v>179</v>
      </c>
      <c r="H507" s="175">
        <v>102</v>
      </c>
      <c r="I507" s="176"/>
      <c r="L507" s="172"/>
      <c r="M507" s="177"/>
      <c r="N507" s="178"/>
      <c r="O507" s="178"/>
      <c r="P507" s="178"/>
      <c r="Q507" s="178"/>
      <c r="R507" s="178"/>
      <c r="S507" s="178"/>
      <c r="T507" s="179"/>
      <c r="AT507" s="173" t="s">
        <v>177</v>
      </c>
      <c r="AU507" s="173" t="s">
        <v>78</v>
      </c>
      <c r="AV507" s="14" t="s">
        <v>173</v>
      </c>
      <c r="AW507" s="14" t="s">
        <v>31</v>
      </c>
      <c r="AX507" s="14" t="s">
        <v>69</v>
      </c>
      <c r="AY507" s="173" t="s">
        <v>163</v>
      </c>
    </row>
    <row r="508" spans="2:51" s="13" customFormat="1" ht="11.25">
      <c r="B508" s="163"/>
      <c r="D508" s="164" t="s">
        <v>177</v>
      </c>
      <c r="E508" s="165" t="s">
        <v>3</v>
      </c>
      <c r="F508" s="166" t="s">
        <v>663</v>
      </c>
      <c r="H508" s="167">
        <v>17.9</v>
      </c>
      <c r="I508" s="168"/>
      <c r="L508" s="163"/>
      <c r="M508" s="169"/>
      <c r="N508" s="170"/>
      <c r="O508" s="170"/>
      <c r="P508" s="170"/>
      <c r="Q508" s="170"/>
      <c r="R508" s="170"/>
      <c r="S508" s="170"/>
      <c r="T508" s="171"/>
      <c r="AT508" s="165" t="s">
        <v>177</v>
      </c>
      <c r="AU508" s="165" t="s">
        <v>78</v>
      </c>
      <c r="AV508" s="13" t="s">
        <v>78</v>
      </c>
      <c r="AW508" s="13" t="s">
        <v>31</v>
      </c>
      <c r="AX508" s="13" t="s">
        <v>69</v>
      </c>
      <c r="AY508" s="165" t="s">
        <v>163</v>
      </c>
    </row>
    <row r="509" spans="2:51" s="14" customFormat="1" ht="11.25">
      <c r="B509" s="172"/>
      <c r="D509" s="164" t="s">
        <v>177</v>
      </c>
      <c r="E509" s="173" t="s">
        <v>3</v>
      </c>
      <c r="F509" s="174" t="s">
        <v>179</v>
      </c>
      <c r="H509" s="175">
        <v>17.9</v>
      </c>
      <c r="I509" s="176"/>
      <c r="L509" s="172"/>
      <c r="M509" s="177"/>
      <c r="N509" s="178"/>
      <c r="O509" s="178"/>
      <c r="P509" s="178"/>
      <c r="Q509" s="178"/>
      <c r="R509" s="178"/>
      <c r="S509" s="178"/>
      <c r="T509" s="179"/>
      <c r="AT509" s="173" t="s">
        <v>177</v>
      </c>
      <c r="AU509" s="173" t="s">
        <v>78</v>
      </c>
      <c r="AV509" s="14" t="s">
        <v>173</v>
      </c>
      <c r="AW509" s="14" t="s">
        <v>31</v>
      </c>
      <c r="AX509" s="14" t="s">
        <v>69</v>
      </c>
      <c r="AY509" s="173" t="s">
        <v>163</v>
      </c>
    </row>
    <row r="510" spans="2:51" s="15" customFormat="1" ht="11.25">
      <c r="B510" s="180"/>
      <c r="D510" s="164" t="s">
        <v>177</v>
      </c>
      <c r="E510" s="181" t="s">
        <v>3</v>
      </c>
      <c r="F510" s="182" t="s">
        <v>210</v>
      </c>
      <c r="H510" s="183">
        <v>121.4</v>
      </c>
      <c r="I510" s="184"/>
      <c r="L510" s="180"/>
      <c r="M510" s="185"/>
      <c r="N510" s="186"/>
      <c r="O510" s="186"/>
      <c r="P510" s="186"/>
      <c r="Q510" s="186"/>
      <c r="R510" s="186"/>
      <c r="S510" s="186"/>
      <c r="T510" s="187"/>
      <c r="AT510" s="181" t="s">
        <v>177</v>
      </c>
      <c r="AU510" s="181" t="s">
        <v>78</v>
      </c>
      <c r="AV510" s="15" t="s">
        <v>172</v>
      </c>
      <c r="AW510" s="15" t="s">
        <v>31</v>
      </c>
      <c r="AX510" s="15" t="s">
        <v>76</v>
      </c>
      <c r="AY510" s="181" t="s">
        <v>163</v>
      </c>
    </row>
    <row r="511" spans="1:65" s="2" customFormat="1" ht="16.5" customHeight="1">
      <c r="A511" s="34"/>
      <c r="B511" s="144"/>
      <c r="C511" s="188" t="s">
        <v>664</v>
      </c>
      <c r="D511" s="188" t="s">
        <v>212</v>
      </c>
      <c r="E511" s="189" t="s">
        <v>665</v>
      </c>
      <c r="F511" s="190" t="s">
        <v>666</v>
      </c>
      <c r="G511" s="191" t="s">
        <v>170</v>
      </c>
      <c r="H511" s="192">
        <v>1.819</v>
      </c>
      <c r="I511" s="193"/>
      <c r="J511" s="194">
        <f>ROUND(I511*H511,2)</f>
        <v>0</v>
      </c>
      <c r="K511" s="190" t="s">
        <v>171</v>
      </c>
      <c r="L511" s="195"/>
      <c r="M511" s="196" t="s">
        <v>3</v>
      </c>
      <c r="N511" s="197" t="s">
        <v>42</v>
      </c>
      <c r="O511" s="56"/>
      <c r="P511" s="154">
        <f>O511*H511</f>
        <v>0</v>
      </c>
      <c r="Q511" s="154">
        <v>0.55</v>
      </c>
      <c r="R511" s="154">
        <f>Q511*H511</f>
        <v>1.00045</v>
      </c>
      <c r="S511" s="154">
        <v>0</v>
      </c>
      <c r="T511" s="155">
        <f>S511*H511</f>
        <v>0</v>
      </c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R511" s="156" t="s">
        <v>388</v>
      </c>
      <c r="AT511" s="156" t="s">
        <v>212</v>
      </c>
      <c r="AU511" s="156" t="s">
        <v>78</v>
      </c>
      <c r="AY511" s="19" t="s">
        <v>163</v>
      </c>
      <c r="BE511" s="157">
        <f>IF(N511="základní",J511,0)</f>
        <v>0</v>
      </c>
      <c r="BF511" s="157">
        <f>IF(N511="snížená",J511,0)</f>
        <v>0</v>
      </c>
      <c r="BG511" s="157">
        <f>IF(N511="zákl. přenesená",J511,0)</f>
        <v>0</v>
      </c>
      <c r="BH511" s="157">
        <f>IF(N511="sníž. přenesená",J511,0)</f>
        <v>0</v>
      </c>
      <c r="BI511" s="157">
        <f>IF(N511="nulová",J511,0)</f>
        <v>0</v>
      </c>
      <c r="BJ511" s="19" t="s">
        <v>172</v>
      </c>
      <c r="BK511" s="157">
        <f>ROUND(I511*H511,2)</f>
        <v>0</v>
      </c>
      <c r="BL511" s="19" t="s">
        <v>180</v>
      </c>
      <c r="BM511" s="156" t="s">
        <v>667</v>
      </c>
    </row>
    <row r="512" spans="2:51" s="13" customFormat="1" ht="11.25">
      <c r="B512" s="163"/>
      <c r="D512" s="164" t="s">
        <v>177</v>
      </c>
      <c r="E512" s="165" t="s">
        <v>3</v>
      </c>
      <c r="F512" s="166" t="s">
        <v>668</v>
      </c>
      <c r="H512" s="167">
        <v>0.022</v>
      </c>
      <c r="I512" s="168"/>
      <c r="L512" s="163"/>
      <c r="M512" s="169"/>
      <c r="N512" s="170"/>
      <c r="O512" s="170"/>
      <c r="P512" s="170"/>
      <c r="Q512" s="170"/>
      <c r="R512" s="170"/>
      <c r="S512" s="170"/>
      <c r="T512" s="171"/>
      <c r="AT512" s="165" t="s">
        <v>177</v>
      </c>
      <c r="AU512" s="165" t="s">
        <v>78</v>
      </c>
      <c r="AV512" s="13" t="s">
        <v>78</v>
      </c>
      <c r="AW512" s="13" t="s">
        <v>31</v>
      </c>
      <c r="AX512" s="13" t="s">
        <v>69</v>
      </c>
      <c r="AY512" s="165" t="s">
        <v>163</v>
      </c>
    </row>
    <row r="513" spans="2:51" s="14" customFormat="1" ht="11.25">
      <c r="B513" s="172"/>
      <c r="D513" s="164" t="s">
        <v>177</v>
      </c>
      <c r="E513" s="173" t="s">
        <v>3</v>
      </c>
      <c r="F513" s="174" t="s">
        <v>179</v>
      </c>
      <c r="H513" s="175">
        <v>0.022</v>
      </c>
      <c r="I513" s="176"/>
      <c r="L513" s="172"/>
      <c r="M513" s="177"/>
      <c r="N513" s="178"/>
      <c r="O513" s="178"/>
      <c r="P513" s="178"/>
      <c r="Q513" s="178"/>
      <c r="R513" s="178"/>
      <c r="S513" s="178"/>
      <c r="T513" s="179"/>
      <c r="AT513" s="173" t="s">
        <v>177</v>
      </c>
      <c r="AU513" s="173" t="s">
        <v>78</v>
      </c>
      <c r="AV513" s="14" t="s">
        <v>173</v>
      </c>
      <c r="AW513" s="14" t="s">
        <v>31</v>
      </c>
      <c r="AX513" s="14" t="s">
        <v>69</v>
      </c>
      <c r="AY513" s="173" t="s">
        <v>163</v>
      </c>
    </row>
    <row r="514" spans="2:51" s="13" customFormat="1" ht="11.25">
      <c r="B514" s="163"/>
      <c r="D514" s="164" t="s">
        <v>177</v>
      </c>
      <c r="E514" s="165" t="s">
        <v>3</v>
      </c>
      <c r="F514" s="166" t="s">
        <v>669</v>
      </c>
      <c r="H514" s="167">
        <v>1.632</v>
      </c>
      <c r="I514" s="168"/>
      <c r="L514" s="163"/>
      <c r="M514" s="169"/>
      <c r="N514" s="170"/>
      <c r="O514" s="170"/>
      <c r="P514" s="170"/>
      <c r="Q514" s="170"/>
      <c r="R514" s="170"/>
      <c r="S514" s="170"/>
      <c r="T514" s="171"/>
      <c r="AT514" s="165" t="s">
        <v>177</v>
      </c>
      <c r="AU514" s="165" t="s">
        <v>78</v>
      </c>
      <c r="AV514" s="13" t="s">
        <v>78</v>
      </c>
      <c r="AW514" s="13" t="s">
        <v>31</v>
      </c>
      <c r="AX514" s="13" t="s">
        <v>69</v>
      </c>
      <c r="AY514" s="165" t="s">
        <v>163</v>
      </c>
    </row>
    <row r="515" spans="2:51" s="14" customFormat="1" ht="11.25">
      <c r="B515" s="172"/>
      <c r="D515" s="164" t="s">
        <v>177</v>
      </c>
      <c r="E515" s="173" t="s">
        <v>3</v>
      </c>
      <c r="F515" s="174" t="s">
        <v>179</v>
      </c>
      <c r="H515" s="175">
        <v>1.632</v>
      </c>
      <c r="I515" s="176"/>
      <c r="L515" s="172"/>
      <c r="M515" s="177"/>
      <c r="N515" s="178"/>
      <c r="O515" s="178"/>
      <c r="P515" s="178"/>
      <c r="Q515" s="178"/>
      <c r="R515" s="178"/>
      <c r="S515" s="178"/>
      <c r="T515" s="179"/>
      <c r="AT515" s="173" t="s">
        <v>177</v>
      </c>
      <c r="AU515" s="173" t="s">
        <v>78</v>
      </c>
      <c r="AV515" s="14" t="s">
        <v>173</v>
      </c>
      <c r="AW515" s="14" t="s">
        <v>31</v>
      </c>
      <c r="AX515" s="14" t="s">
        <v>69</v>
      </c>
      <c r="AY515" s="173" t="s">
        <v>163</v>
      </c>
    </row>
    <row r="516" spans="2:51" s="15" customFormat="1" ht="11.25">
      <c r="B516" s="180"/>
      <c r="D516" s="164" t="s">
        <v>177</v>
      </c>
      <c r="E516" s="181" t="s">
        <v>3</v>
      </c>
      <c r="F516" s="182" t="s">
        <v>210</v>
      </c>
      <c r="H516" s="183">
        <v>1.654</v>
      </c>
      <c r="I516" s="184"/>
      <c r="L516" s="180"/>
      <c r="M516" s="185"/>
      <c r="N516" s="186"/>
      <c r="O516" s="186"/>
      <c r="P516" s="186"/>
      <c r="Q516" s="186"/>
      <c r="R516" s="186"/>
      <c r="S516" s="186"/>
      <c r="T516" s="187"/>
      <c r="AT516" s="181" t="s">
        <v>177</v>
      </c>
      <c r="AU516" s="181" t="s">
        <v>78</v>
      </c>
      <c r="AV516" s="15" t="s">
        <v>172</v>
      </c>
      <c r="AW516" s="15" t="s">
        <v>31</v>
      </c>
      <c r="AX516" s="15" t="s">
        <v>69</v>
      </c>
      <c r="AY516" s="181" t="s">
        <v>163</v>
      </c>
    </row>
    <row r="517" spans="2:51" s="13" customFormat="1" ht="11.25">
      <c r="B517" s="163"/>
      <c r="D517" s="164" t="s">
        <v>177</v>
      </c>
      <c r="E517" s="165" t="s">
        <v>3</v>
      </c>
      <c r="F517" s="166" t="s">
        <v>670</v>
      </c>
      <c r="H517" s="167">
        <v>1.819</v>
      </c>
      <c r="I517" s="168"/>
      <c r="L517" s="163"/>
      <c r="M517" s="169"/>
      <c r="N517" s="170"/>
      <c r="O517" s="170"/>
      <c r="P517" s="170"/>
      <c r="Q517" s="170"/>
      <c r="R517" s="170"/>
      <c r="S517" s="170"/>
      <c r="T517" s="171"/>
      <c r="AT517" s="165" t="s">
        <v>177</v>
      </c>
      <c r="AU517" s="165" t="s">
        <v>78</v>
      </c>
      <c r="AV517" s="13" t="s">
        <v>78</v>
      </c>
      <c r="AW517" s="13" t="s">
        <v>31</v>
      </c>
      <c r="AX517" s="13" t="s">
        <v>76</v>
      </c>
      <c r="AY517" s="165" t="s">
        <v>163</v>
      </c>
    </row>
    <row r="518" spans="1:65" s="2" customFormat="1" ht="16.5" customHeight="1">
      <c r="A518" s="34"/>
      <c r="B518" s="144"/>
      <c r="C518" s="188" t="s">
        <v>671</v>
      </c>
      <c r="D518" s="188" t="s">
        <v>212</v>
      </c>
      <c r="E518" s="189" t="s">
        <v>672</v>
      </c>
      <c r="F518" s="190" t="s">
        <v>673</v>
      </c>
      <c r="G518" s="191" t="s">
        <v>170</v>
      </c>
      <c r="H518" s="192">
        <v>0.284</v>
      </c>
      <c r="I518" s="193"/>
      <c r="J518" s="194">
        <f>ROUND(I518*H518,2)</f>
        <v>0</v>
      </c>
      <c r="K518" s="190" t="s">
        <v>171</v>
      </c>
      <c r="L518" s="195"/>
      <c r="M518" s="196" t="s">
        <v>3</v>
      </c>
      <c r="N518" s="197" t="s">
        <v>42</v>
      </c>
      <c r="O518" s="56"/>
      <c r="P518" s="154">
        <f>O518*H518</f>
        <v>0</v>
      </c>
      <c r="Q518" s="154">
        <v>0.55</v>
      </c>
      <c r="R518" s="154">
        <f>Q518*H518</f>
        <v>0.1562</v>
      </c>
      <c r="S518" s="154">
        <v>0</v>
      </c>
      <c r="T518" s="155">
        <f>S518*H518</f>
        <v>0</v>
      </c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R518" s="156" t="s">
        <v>388</v>
      </c>
      <c r="AT518" s="156" t="s">
        <v>212</v>
      </c>
      <c r="AU518" s="156" t="s">
        <v>78</v>
      </c>
      <c r="AY518" s="19" t="s">
        <v>163</v>
      </c>
      <c r="BE518" s="157">
        <f>IF(N518="základní",J518,0)</f>
        <v>0</v>
      </c>
      <c r="BF518" s="157">
        <f>IF(N518="snížená",J518,0)</f>
        <v>0</v>
      </c>
      <c r="BG518" s="157">
        <f>IF(N518="zákl. přenesená",J518,0)</f>
        <v>0</v>
      </c>
      <c r="BH518" s="157">
        <f>IF(N518="sníž. přenesená",J518,0)</f>
        <v>0</v>
      </c>
      <c r="BI518" s="157">
        <f>IF(N518="nulová",J518,0)</f>
        <v>0</v>
      </c>
      <c r="BJ518" s="19" t="s">
        <v>172</v>
      </c>
      <c r="BK518" s="157">
        <f>ROUND(I518*H518,2)</f>
        <v>0</v>
      </c>
      <c r="BL518" s="19" t="s">
        <v>180</v>
      </c>
      <c r="BM518" s="156" t="s">
        <v>674</v>
      </c>
    </row>
    <row r="519" spans="2:51" s="13" customFormat="1" ht="11.25">
      <c r="B519" s="163"/>
      <c r="D519" s="164" t="s">
        <v>177</v>
      </c>
      <c r="E519" s="165" t="s">
        <v>3</v>
      </c>
      <c r="F519" s="166" t="s">
        <v>675</v>
      </c>
      <c r="H519" s="167">
        <v>0.258</v>
      </c>
      <c r="I519" s="168"/>
      <c r="L519" s="163"/>
      <c r="M519" s="169"/>
      <c r="N519" s="170"/>
      <c r="O519" s="170"/>
      <c r="P519" s="170"/>
      <c r="Q519" s="170"/>
      <c r="R519" s="170"/>
      <c r="S519" s="170"/>
      <c r="T519" s="171"/>
      <c r="AT519" s="165" t="s">
        <v>177</v>
      </c>
      <c r="AU519" s="165" t="s">
        <v>78</v>
      </c>
      <c r="AV519" s="13" t="s">
        <v>78</v>
      </c>
      <c r="AW519" s="13" t="s">
        <v>31</v>
      </c>
      <c r="AX519" s="13" t="s">
        <v>69</v>
      </c>
      <c r="AY519" s="165" t="s">
        <v>163</v>
      </c>
    </row>
    <row r="520" spans="2:51" s="14" customFormat="1" ht="11.25">
      <c r="B520" s="172"/>
      <c r="D520" s="164" t="s">
        <v>177</v>
      </c>
      <c r="E520" s="173" t="s">
        <v>3</v>
      </c>
      <c r="F520" s="174" t="s">
        <v>179</v>
      </c>
      <c r="H520" s="175">
        <v>0.258</v>
      </c>
      <c r="I520" s="176"/>
      <c r="L520" s="172"/>
      <c r="M520" s="177"/>
      <c r="N520" s="178"/>
      <c r="O520" s="178"/>
      <c r="P520" s="178"/>
      <c r="Q520" s="178"/>
      <c r="R520" s="178"/>
      <c r="S520" s="178"/>
      <c r="T520" s="179"/>
      <c r="AT520" s="173" t="s">
        <v>177</v>
      </c>
      <c r="AU520" s="173" t="s">
        <v>78</v>
      </c>
      <c r="AV520" s="14" t="s">
        <v>173</v>
      </c>
      <c r="AW520" s="14" t="s">
        <v>31</v>
      </c>
      <c r="AX520" s="14" t="s">
        <v>69</v>
      </c>
      <c r="AY520" s="173" t="s">
        <v>163</v>
      </c>
    </row>
    <row r="521" spans="2:51" s="13" customFormat="1" ht="11.25">
      <c r="B521" s="163"/>
      <c r="D521" s="164" t="s">
        <v>177</v>
      </c>
      <c r="E521" s="165" t="s">
        <v>3</v>
      </c>
      <c r="F521" s="166" t="s">
        <v>676</v>
      </c>
      <c r="H521" s="167">
        <v>0.284</v>
      </c>
      <c r="I521" s="168"/>
      <c r="L521" s="163"/>
      <c r="M521" s="169"/>
      <c r="N521" s="170"/>
      <c r="O521" s="170"/>
      <c r="P521" s="170"/>
      <c r="Q521" s="170"/>
      <c r="R521" s="170"/>
      <c r="S521" s="170"/>
      <c r="T521" s="171"/>
      <c r="AT521" s="165" t="s">
        <v>177</v>
      </c>
      <c r="AU521" s="165" t="s">
        <v>78</v>
      </c>
      <c r="AV521" s="13" t="s">
        <v>78</v>
      </c>
      <c r="AW521" s="13" t="s">
        <v>31</v>
      </c>
      <c r="AX521" s="13" t="s">
        <v>76</v>
      </c>
      <c r="AY521" s="165" t="s">
        <v>163</v>
      </c>
    </row>
    <row r="522" spans="1:65" s="2" customFormat="1" ht="24.2" customHeight="1">
      <c r="A522" s="34"/>
      <c r="B522" s="144"/>
      <c r="C522" s="145" t="s">
        <v>677</v>
      </c>
      <c r="D522" s="145" t="s">
        <v>167</v>
      </c>
      <c r="E522" s="146" t="s">
        <v>678</v>
      </c>
      <c r="F522" s="147" t="s">
        <v>679</v>
      </c>
      <c r="G522" s="148" t="s">
        <v>320</v>
      </c>
      <c r="H522" s="149">
        <v>8.95</v>
      </c>
      <c r="I522" s="150"/>
      <c r="J522" s="151">
        <f>ROUND(I522*H522,2)</f>
        <v>0</v>
      </c>
      <c r="K522" s="147" t="s">
        <v>171</v>
      </c>
      <c r="L522" s="35"/>
      <c r="M522" s="152" t="s">
        <v>3</v>
      </c>
      <c r="N522" s="153" t="s">
        <v>42</v>
      </c>
      <c r="O522" s="56"/>
      <c r="P522" s="154">
        <f>O522*H522</f>
        <v>0</v>
      </c>
      <c r="Q522" s="154">
        <v>0</v>
      </c>
      <c r="R522" s="154">
        <f>Q522*H522</f>
        <v>0</v>
      </c>
      <c r="S522" s="154">
        <v>0</v>
      </c>
      <c r="T522" s="155">
        <f>S522*H522</f>
        <v>0</v>
      </c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R522" s="156" t="s">
        <v>180</v>
      </c>
      <c r="AT522" s="156" t="s">
        <v>167</v>
      </c>
      <c r="AU522" s="156" t="s">
        <v>78</v>
      </c>
      <c r="AY522" s="19" t="s">
        <v>163</v>
      </c>
      <c r="BE522" s="157">
        <f>IF(N522="základní",J522,0)</f>
        <v>0</v>
      </c>
      <c r="BF522" s="157">
        <f>IF(N522="snížená",J522,0)</f>
        <v>0</v>
      </c>
      <c r="BG522" s="157">
        <f>IF(N522="zákl. přenesená",J522,0)</f>
        <v>0</v>
      </c>
      <c r="BH522" s="157">
        <f>IF(N522="sníž. přenesená",J522,0)</f>
        <v>0</v>
      </c>
      <c r="BI522" s="157">
        <f>IF(N522="nulová",J522,0)</f>
        <v>0</v>
      </c>
      <c r="BJ522" s="19" t="s">
        <v>172</v>
      </c>
      <c r="BK522" s="157">
        <f>ROUND(I522*H522,2)</f>
        <v>0</v>
      </c>
      <c r="BL522" s="19" t="s">
        <v>180</v>
      </c>
      <c r="BM522" s="156" t="s">
        <v>680</v>
      </c>
    </row>
    <row r="523" spans="1:47" s="2" customFormat="1" ht="11.25">
      <c r="A523" s="34"/>
      <c r="B523" s="35"/>
      <c r="C523" s="34"/>
      <c r="D523" s="158" t="s">
        <v>175</v>
      </c>
      <c r="E523" s="34"/>
      <c r="F523" s="159" t="s">
        <v>681</v>
      </c>
      <c r="G523" s="34"/>
      <c r="H523" s="34"/>
      <c r="I523" s="160"/>
      <c r="J523" s="34"/>
      <c r="K523" s="34"/>
      <c r="L523" s="35"/>
      <c r="M523" s="161"/>
      <c r="N523" s="162"/>
      <c r="O523" s="56"/>
      <c r="P523" s="56"/>
      <c r="Q523" s="56"/>
      <c r="R523" s="56"/>
      <c r="S523" s="56"/>
      <c r="T523" s="57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T523" s="19" t="s">
        <v>175</v>
      </c>
      <c r="AU523" s="19" t="s">
        <v>78</v>
      </c>
    </row>
    <row r="524" spans="2:51" s="16" customFormat="1" ht="11.25">
      <c r="B524" s="198"/>
      <c r="D524" s="164" t="s">
        <v>177</v>
      </c>
      <c r="E524" s="199" t="s">
        <v>3</v>
      </c>
      <c r="F524" s="200" t="s">
        <v>648</v>
      </c>
      <c r="H524" s="199" t="s">
        <v>3</v>
      </c>
      <c r="I524" s="201"/>
      <c r="L524" s="198"/>
      <c r="M524" s="202"/>
      <c r="N524" s="203"/>
      <c r="O524" s="203"/>
      <c r="P524" s="203"/>
      <c r="Q524" s="203"/>
      <c r="R524" s="203"/>
      <c r="S524" s="203"/>
      <c r="T524" s="204"/>
      <c r="AT524" s="199" t="s">
        <v>177</v>
      </c>
      <c r="AU524" s="199" t="s">
        <v>78</v>
      </c>
      <c r="AV524" s="16" t="s">
        <v>76</v>
      </c>
      <c r="AW524" s="16" t="s">
        <v>31</v>
      </c>
      <c r="AX524" s="16" t="s">
        <v>69</v>
      </c>
      <c r="AY524" s="199" t="s">
        <v>163</v>
      </c>
    </row>
    <row r="525" spans="2:51" s="13" customFormat="1" ht="11.25">
      <c r="B525" s="163"/>
      <c r="D525" s="164" t="s">
        <v>177</v>
      </c>
      <c r="E525" s="165" t="s">
        <v>3</v>
      </c>
      <c r="F525" s="166" t="s">
        <v>682</v>
      </c>
      <c r="H525" s="167">
        <v>8.95</v>
      </c>
      <c r="I525" s="168"/>
      <c r="L525" s="163"/>
      <c r="M525" s="169"/>
      <c r="N525" s="170"/>
      <c r="O525" s="170"/>
      <c r="P525" s="170"/>
      <c r="Q525" s="170"/>
      <c r="R525" s="170"/>
      <c r="S525" s="170"/>
      <c r="T525" s="171"/>
      <c r="AT525" s="165" t="s">
        <v>177</v>
      </c>
      <c r="AU525" s="165" t="s">
        <v>78</v>
      </c>
      <c r="AV525" s="13" t="s">
        <v>78</v>
      </c>
      <c r="AW525" s="13" t="s">
        <v>31</v>
      </c>
      <c r="AX525" s="13" t="s">
        <v>69</v>
      </c>
      <c r="AY525" s="165" t="s">
        <v>163</v>
      </c>
    </row>
    <row r="526" spans="2:51" s="14" customFormat="1" ht="11.25">
      <c r="B526" s="172"/>
      <c r="D526" s="164" t="s">
        <v>177</v>
      </c>
      <c r="E526" s="173" t="s">
        <v>3</v>
      </c>
      <c r="F526" s="174" t="s">
        <v>179</v>
      </c>
      <c r="H526" s="175">
        <v>8.95</v>
      </c>
      <c r="I526" s="176"/>
      <c r="L526" s="172"/>
      <c r="M526" s="177"/>
      <c r="N526" s="178"/>
      <c r="O526" s="178"/>
      <c r="P526" s="178"/>
      <c r="Q526" s="178"/>
      <c r="R526" s="178"/>
      <c r="S526" s="178"/>
      <c r="T526" s="179"/>
      <c r="AT526" s="173" t="s">
        <v>177</v>
      </c>
      <c r="AU526" s="173" t="s">
        <v>78</v>
      </c>
      <c r="AV526" s="14" t="s">
        <v>173</v>
      </c>
      <c r="AW526" s="14" t="s">
        <v>31</v>
      </c>
      <c r="AX526" s="14" t="s">
        <v>76</v>
      </c>
      <c r="AY526" s="173" t="s">
        <v>163</v>
      </c>
    </row>
    <row r="527" spans="1:65" s="2" customFormat="1" ht="16.5" customHeight="1">
      <c r="A527" s="34"/>
      <c r="B527" s="144"/>
      <c r="C527" s="188" t="s">
        <v>683</v>
      </c>
      <c r="D527" s="188" t="s">
        <v>212</v>
      </c>
      <c r="E527" s="189" t="s">
        <v>684</v>
      </c>
      <c r="F527" s="190" t="s">
        <v>685</v>
      </c>
      <c r="G527" s="191" t="s">
        <v>170</v>
      </c>
      <c r="H527" s="192">
        <v>0.354</v>
      </c>
      <c r="I527" s="193"/>
      <c r="J527" s="194">
        <f>ROUND(I527*H527,2)</f>
        <v>0</v>
      </c>
      <c r="K527" s="190" t="s">
        <v>171</v>
      </c>
      <c r="L527" s="195"/>
      <c r="M527" s="196" t="s">
        <v>3</v>
      </c>
      <c r="N527" s="197" t="s">
        <v>42</v>
      </c>
      <c r="O527" s="56"/>
      <c r="P527" s="154">
        <f>O527*H527</f>
        <v>0</v>
      </c>
      <c r="Q527" s="154">
        <v>0.55</v>
      </c>
      <c r="R527" s="154">
        <f>Q527*H527</f>
        <v>0.1947</v>
      </c>
      <c r="S527" s="154">
        <v>0</v>
      </c>
      <c r="T527" s="155">
        <f>S527*H527</f>
        <v>0</v>
      </c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R527" s="156" t="s">
        <v>388</v>
      </c>
      <c r="AT527" s="156" t="s">
        <v>212</v>
      </c>
      <c r="AU527" s="156" t="s">
        <v>78</v>
      </c>
      <c r="AY527" s="19" t="s">
        <v>163</v>
      </c>
      <c r="BE527" s="157">
        <f>IF(N527="základní",J527,0)</f>
        <v>0</v>
      </c>
      <c r="BF527" s="157">
        <f>IF(N527="snížená",J527,0)</f>
        <v>0</v>
      </c>
      <c r="BG527" s="157">
        <f>IF(N527="zákl. přenesená",J527,0)</f>
        <v>0</v>
      </c>
      <c r="BH527" s="157">
        <f>IF(N527="sníž. přenesená",J527,0)</f>
        <v>0</v>
      </c>
      <c r="BI527" s="157">
        <f>IF(N527="nulová",J527,0)</f>
        <v>0</v>
      </c>
      <c r="BJ527" s="19" t="s">
        <v>172</v>
      </c>
      <c r="BK527" s="157">
        <f>ROUND(I527*H527,2)</f>
        <v>0</v>
      </c>
      <c r="BL527" s="19" t="s">
        <v>180</v>
      </c>
      <c r="BM527" s="156" t="s">
        <v>686</v>
      </c>
    </row>
    <row r="528" spans="2:51" s="16" customFormat="1" ht="11.25">
      <c r="B528" s="198"/>
      <c r="D528" s="164" t="s">
        <v>177</v>
      </c>
      <c r="E528" s="199" t="s">
        <v>3</v>
      </c>
      <c r="F528" s="200" t="s">
        <v>648</v>
      </c>
      <c r="H528" s="199" t="s">
        <v>3</v>
      </c>
      <c r="I528" s="201"/>
      <c r="L528" s="198"/>
      <c r="M528" s="202"/>
      <c r="N528" s="203"/>
      <c r="O528" s="203"/>
      <c r="P528" s="203"/>
      <c r="Q528" s="203"/>
      <c r="R528" s="203"/>
      <c r="S528" s="203"/>
      <c r="T528" s="204"/>
      <c r="AT528" s="199" t="s">
        <v>177</v>
      </c>
      <c r="AU528" s="199" t="s">
        <v>78</v>
      </c>
      <c r="AV528" s="16" t="s">
        <v>76</v>
      </c>
      <c r="AW528" s="16" t="s">
        <v>31</v>
      </c>
      <c r="AX528" s="16" t="s">
        <v>69</v>
      </c>
      <c r="AY528" s="199" t="s">
        <v>163</v>
      </c>
    </row>
    <row r="529" spans="2:51" s="13" customFormat="1" ht="11.25">
      <c r="B529" s="163"/>
      <c r="D529" s="164" t="s">
        <v>177</v>
      </c>
      <c r="E529" s="165" t="s">
        <v>3</v>
      </c>
      <c r="F529" s="166" t="s">
        <v>687</v>
      </c>
      <c r="H529" s="167">
        <v>0.322</v>
      </c>
      <c r="I529" s="168"/>
      <c r="L529" s="163"/>
      <c r="M529" s="169"/>
      <c r="N529" s="170"/>
      <c r="O529" s="170"/>
      <c r="P529" s="170"/>
      <c r="Q529" s="170"/>
      <c r="R529" s="170"/>
      <c r="S529" s="170"/>
      <c r="T529" s="171"/>
      <c r="AT529" s="165" t="s">
        <v>177</v>
      </c>
      <c r="AU529" s="165" t="s">
        <v>78</v>
      </c>
      <c r="AV529" s="13" t="s">
        <v>78</v>
      </c>
      <c r="AW529" s="13" t="s">
        <v>31</v>
      </c>
      <c r="AX529" s="13" t="s">
        <v>69</v>
      </c>
      <c r="AY529" s="165" t="s">
        <v>163</v>
      </c>
    </row>
    <row r="530" spans="2:51" s="14" customFormat="1" ht="11.25">
      <c r="B530" s="172"/>
      <c r="D530" s="164" t="s">
        <v>177</v>
      </c>
      <c r="E530" s="173" t="s">
        <v>3</v>
      </c>
      <c r="F530" s="174" t="s">
        <v>179</v>
      </c>
      <c r="H530" s="175">
        <v>0.322</v>
      </c>
      <c r="I530" s="176"/>
      <c r="L530" s="172"/>
      <c r="M530" s="177"/>
      <c r="N530" s="178"/>
      <c r="O530" s="178"/>
      <c r="P530" s="178"/>
      <c r="Q530" s="178"/>
      <c r="R530" s="178"/>
      <c r="S530" s="178"/>
      <c r="T530" s="179"/>
      <c r="AT530" s="173" t="s">
        <v>177</v>
      </c>
      <c r="AU530" s="173" t="s">
        <v>78</v>
      </c>
      <c r="AV530" s="14" t="s">
        <v>173</v>
      </c>
      <c r="AW530" s="14" t="s">
        <v>31</v>
      </c>
      <c r="AX530" s="14" t="s">
        <v>69</v>
      </c>
      <c r="AY530" s="173" t="s">
        <v>163</v>
      </c>
    </row>
    <row r="531" spans="2:51" s="13" customFormat="1" ht="11.25">
      <c r="B531" s="163"/>
      <c r="D531" s="164" t="s">
        <v>177</v>
      </c>
      <c r="E531" s="165" t="s">
        <v>3</v>
      </c>
      <c r="F531" s="166" t="s">
        <v>688</v>
      </c>
      <c r="H531" s="167">
        <v>0.354</v>
      </c>
      <c r="I531" s="168"/>
      <c r="L531" s="163"/>
      <c r="M531" s="169"/>
      <c r="N531" s="170"/>
      <c r="O531" s="170"/>
      <c r="P531" s="170"/>
      <c r="Q531" s="170"/>
      <c r="R531" s="170"/>
      <c r="S531" s="170"/>
      <c r="T531" s="171"/>
      <c r="AT531" s="165" t="s">
        <v>177</v>
      </c>
      <c r="AU531" s="165" t="s">
        <v>78</v>
      </c>
      <c r="AV531" s="13" t="s">
        <v>78</v>
      </c>
      <c r="AW531" s="13" t="s">
        <v>31</v>
      </c>
      <c r="AX531" s="13" t="s">
        <v>76</v>
      </c>
      <c r="AY531" s="165" t="s">
        <v>163</v>
      </c>
    </row>
    <row r="532" spans="1:65" s="2" customFormat="1" ht="24.2" customHeight="1">
      <c r="A532" s="34"/>
      <c r="B532" s="144"/>
      <c r="C532" s="145" t="s">
        <v>689</v>
      </c>
      <c r="D532" s="145" t="s">
        <v>167</v>
      </c>
      <c r="E532" s="146" t="s">
        <v>690</v>
      </c>
      <c r="F532" s="147" t="s">
        <v>691</v>
      </c>
      <c r="G532" s="148" t="s">
        <v>236</v>
      </c>
      <c r="H532" s="149">
        <v>90</v>
      </c>
      <c r="I532" s="150"/>
      <c r="J532" s="151">
        <f>ROUND(I532*H532,2)</f>
        <v>0</v>
      </c>
      <c r="K532" s="147" t="s">
        <v>171</v>
      </c>
      <c r="L532" s="35"/>
      <c r="M532" s="152" t="s">
        <v>3</v>
      </c>
      <c r="N532" s="153" t="s">
        <v>42</v>
      </c>
      <c r="O532" s="56"/>
      <c r="P532" s="154">
        <f>O532*H532</f>
        <v>0</v>
      </c>
      <c r="Q532" s="154">
        <v>0</v>
      </c>
      <c r="R532" s="154">
        <f>Q532*H532</f>
        <v>0</v>
      </c>
      <c r="S532" s="154">
        <v>0</v>
      </c>
      <c r="T532" s="155">
        <f>S532*H532</f>
        <v>0</v>
      </c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R532" s="156" t="s">
        <v>180</v>
      </c>
      <c r="AT532" s="156" t="s">
        <v>167</v>
      </c>
      <c r="AU532" s="156" t="s">
        <v>78</v>
      </c>
      <c r="AY532" s="19" t="s">
        <v>163</v>
      </c>
      <c r="BE532" s="157">
        <f>IF(N532="základní",J532,0)</f>
        <v>0</v>
      </c>
      <c r="BF532" s="157">
        <f>IF(N532="snížená",J532,0)</f>
        <v>0</v>
      </c>
      <c r="BG532" s="157">
        <f>IF(N532="zákl. přenesená",J532,0)</f>
        <v>0</v>
      </c>
      <c r="BH532" s="157">
        <f>IF(N532="sníž. přenesená",J532,0)</f>
        <v>0</v>
      </c>
      <c r="BI532" s="157">
        <f>IF(N532="nulová",J532,0)</f>
        <v>0</v>
      </c>
      <c r="BJ532" s="19" t="s">
        <v>172</v>
      </c>
      <c r="BK532" s="157">
        <f>ROUND(I532*H532,2)</f>
        <v>0</v>
      </c>
      <c r="BL532" s="19" t="s">
        <v>180</v>
      </c>
      <c r="BM532" s="156" t="s">
        <v>692</v>
      </c>
    </row>
    <row r="533" spans="1:47" s="2" customFormat="1" ht="11.25">
      <c r="A533" s="34"/>
      <c r="B533" s="35"/>
      <c r="C533" s="34"/>
      <c r="D533" s="158" t="s">
        <v>175</v>
      </c>
      <c r="E533" s="34"/>
      <c r="F533" s="159" t="s">
        <v>693</v>
      </c>
      <c r="G533" s="34"/>
      <c r="H533" s="34"/>
      <c r="I533" s="160"/>
      <c r="J533" s="34"/>
      <c r="K533" s="34"/>
      <c r="L533" s="35"/>
      <c r="M533" s="161"/>
      <c r="N533" s="162"/>
      <c r="O533" s="56"/>
      <c r="P533" s="56"/>
      <c r="Q533" s="56"/>
      <c r="R533" s="56"/>
      <c r="S533" s="56"/>
      <c r="T533" s="57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T533" s="19" t="s">
        <v>175</v>
      </c>
      <c r="AU533" s="19" t="s">
        <v>78</v>
      </c>
    </row>
    <row r="534" spans="2:51" s="13" customFormat="1" ht="11.25">
      <c r="B534" s="163"/>
      <c r="D534" s="164" t="s">
        <v>177</v>
      </c>
      <c r="E534" s="165" t="s">
        <v>3</v>
      </c>
      <c r="F534" s="166" t="s">
        <v>694</v>
      </c>
      <c r="H534" s="167">
        <v>90</v>
      </c>
      <c r="I534" s="168"/>
      <c r="L534" s="163"/>
      <c r="M534" s="169"/>
      <c r="N534" s="170"/>
      <c r="O534" s="170"/>
      <c r="P534" s="170"/>
      <c r="Q534" s="170"/>
      <c r="R534" s="170"/>
      <c r="S534" s="170"/>
      <c r="T534" s="171"/>
      <c r="AT534" s="165" t="s">
        <v>177</v>
      </c>
      <c r="AU534" s="165" t="s">
        <v>78</v>
      </c>
      <c r="AV534" s="13" t="s">
        <v>78</v>
      </c>
      <c r="AW534" s="13" t="s">
        <v>31</v>
      </c>
      <c r="AX534" s="13" t="s">
        <v>69</v>
      </c>
      <c r="AY534" s="165" t="s">
        <v>163</v>
      </c>
    </row>
    <row r="535" spans="2:51" s="14" customFormat="1" ht="11.25">
      <c r="B535" s="172"/>
      <c r="D535" s="164" t="s">
        <v>177</v>
      </c>
      <c r="E535" s="173" t="s">
        <v>3</v>
      </c>
      <c r="F535" s="174" t="s">
        <v>179</v>
      </c>
      <c r="H535" s="175">
        <v>90</v>
      </c>
      <c r="I535" s="176"/>
      <c r="L535" s="172"/>
      <c r="M535" s="177"/>
      <c r="N535" s="178"/>
      <c r="O535" s="178"/>
      <c r="P535" s="178"/>
      <c r="Q535" s="178"/>
      <c r="R535" s="178"/>
      <c r="S535" s="178"/>
      <c r="T535" s="179"/>
      <c r="AT535" s="173" t="s">
        <v>177</v>
      </c>
      <c r="AU535" s="173" t="s">
        <v>78</v>
      </c>
      <c r="AV535" s="14" t="s">
        <v>173</v>
      </c>
      <c r="AW535" s="14" t="s">
        <v>31</v>
      </c>
      <c r="AX535" s="14" t="s">
        <v>76</v>
      </c>
      <c r="AY535" s="173" t="s">
        <v>163</v>
      </c>
    </row>
    <row r="536" spans="1:65" s="2" customFormat="1" ht="16.5" customHeight="1">
      <c r="A536" s="34"/>
      <c r="B536" s="144"/>
      <c r="C536" s="188" t="s">
        <v>695</v>
      </c>
      <c r="D536" s="188" t="s">
        <v>212</v>
      </c>
      <c r="E536" s="189" t="s">
        <v>696</v>
      </c>
      <c r="F536" s="190" t="s">
        <v>697</v>
      </c>
      <c r="G536" s="191" t="s">
        <v>170</v>
      </c>
      <c r="H536" s="192">
        <v>2.25</v>
      </c>
      <c r="I536" s="193"/>
      <c r="J536" s="194">
        <f>ROUND(I536*H536,2)</f>
        <v>0</v>
      </c>
      <c r="K536" s="190" t="s">
        <v>171</v>
      </c>
      <c r="L536" s="195"/>
      <c r="M536" s="196" t="s">
        <v>3</v>
      </c>
      <c r="N536" s="197" t="s">
        <v>42</v>
      </c>
      <c r="O536" s="56"/>
      <c r="P536" s="154">
        <f>O536*H536</f>
        <v>0</v>
      </c>
      <c r="Q536" s="154">
        <v>0.55</v>
      </c>
      <c r="R536" s="154">
        <f>Q536*H536</f>
        <v>1.2375</v>
      </c>
      <c r="S536" s="154">
        <v>0</v>
      </c>
      <c r="T536" s="155">
        <f>S536*H536</f>
        <v>0</v>
      </c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R536" s="156" t="s">
        <v>388</v>
      </c>
      <c r="AT536" s="156" t="s">
        <v>212</v>
      </c>
      <c r="AU536" s="156" t="s">
        <v>78</v>
      </c>
      <c r="AY536" s="19" t="s">
        <v>163</v>
      </c>
      <c r="BE536" s="157">
        <f>IF(N536="základní",J536,0)</f>
        <v>0</v>
      </c>
      <c r="BF536" s="157">
        <f>IF(N536="snížená",J536,0)</f>
        <v>0</v>
      </c>
      <c r="BG536" s="157">
        <f>IF(N536="zákl. přenesená",J536,0)</f>
        <v>0</v>
      </c>
      <c r="BH536" s="157">
        <f>IF(N536="sníž. přenesená",J536,0)</f>
        <v>0</v>
      </c>
      <c r="BI536" s="157">
        <f>IF(N536="nulová",J536,0)</f>
        <v>0</v>
      </c>
      <c r="BJ536" s="19" t="s">
        <v>172</v>
      </c>
      <c r="BK536" s="157">
        <f>ROUND(I536*H536,2)</f>
        <v>0</v>
      </c>
      <c r="BL536" s="19" t="s">
        <v>180</v>
      </c>
      <c r="BM536" s="156" t="s">
        <v>698</v>
      </c>
    </row>
    <row r="537" spans="2:51" s="13" customFormat="1" ht="11.25">
      <c r="B537" s="163"/>
      <c r="D537" s="164" t="s">
        <v>177</v>
      </c>
      <c r="E537" s="165" t="s">
        <v>3</v>
      </c>
      <c r="F537" s="166" t="s">
        <v>699</v>
      </c>
      <c r="H537" s="167">
        <v>2.25</v>
      </c>
      <c r="I537" s="168"/>
      <c r="L537" s="163"/>
      <c r="M537" s="169"/>
      <c r="N537" s="170"/>
      <c r="O537" s="170"/>
      <c r="P537" s="170"/>
      <c r="Q537" s="170"/>
      <c r="R537" s="170"/>
      <c r="S537" s="170"/>
      <c r="T537" s="171"/>
      <c r="AT537" s="165" t="s">
        <v>177</v>
      </c>
      <c r="AU537" s="165" t="s">
        <v>78</v>
      </c>
      <c r="AV537" s="13" t="s">
        <v>78</v>
      </c>
      <c r="AW537" s="13" t="s">
        <v>31</v>
      </c>
      <c r="AX537" s="13" t="s">
        <v>69</v>
      </c>
      <c r="AY537" s="165" t="s">
        <v>163</v>
      </c>
    </row>
    <row r="538" spans="2:51" s="14" customFormat="1" ht="11.25">
      <c r="B538" s="172"/>
      <c r="D538" s="164" t="s">
        <v>177</v>
      </c>
      <c r="E538" s="173" t="s">
        <v>3</v>
      </c>
      <c r="F538" s="174" t="s">
        <v>179</v>
      </c>
      <c r="H538" s="175">
        <v>2.25</v>
      </c>
      <c r="I538" s="176"/>
      <c r="L538" s="172"/>
      <c r="M538" s="177"/>
      <c r="N538" s="178"/>
      <c r="O538" s="178"/>
      <c r="P538" s="178"/>
      <c r="Q538" s="178"/>
      <c r="R538" s="178"/>
      <c r="S538" s="178"/>
      <c r="T538" s="179"/>
      <c r="AT538" s="173" t="s">
        <v>177</v>
      </c>
      <c r="AU538" s="173" t="s">
        <v>78</v>
      </c>
      <c r="AV538" s="14" t="s">
        <v>173</v>
      </c>
      <c r="AW538" s="14" t="s">
        <v>31</v>
      </c>
      <c r="AX538" s="14" t="s">
        <v>76</v>
      </c>
      <c r="AY538" s="173" t="s">
        <v>163</v>
      </c>
    </row>
    <row r="539" spans="1:65" s="2" customFormat="1" ht="21.75" customHeight="1">
      <c r="A539" s="34"/>
      <c r="B539" s="144"/>
      <c r="C539" s="145" t="s">
        <v>700</v>
      </c>
      <c r="D539" s="145" t="s">
        <v>167</v>
      </c>
      <c r="E539" s="146" t="s">
        <v>701</v>
      </c>
      <c r="F539" s="147" t="s">
        <v>702</v>
      </c>
      <c r="G539" s="148" t="s">
        <v>170</v>
      </c>
      <c r="H539" s="149">
        <v>5.758</v>
      </c>
      <c r="I539" s="150"/>
      <c r="J539" s="151">
        <f>ROUND(I539*H539,2)</f>
        <v>0</v>
      </c>
      <c r="K539" s="147" t="s">
        <v>171</v>
      </c>
      <c r="L539" s="35"/>
      <c r="M539" s="152" t="s">
        <v>3</v>
      </c>
      <c r="N539" s="153" t="s">
        <v>42</v>
      </c>
      <c r="O539" s="56"/>
      <c r="P539" s="154">
        <f>O539*H539</f>
        <v>0</v>
      </c>
      <c r="Q539" s="154">
        <v>0.023367805</v>
      </c>
      <c r="R539" s="154">
        <f>Q539*H539</f>
        <v>0.13455182119</v>
      </c>
      <c r="S539" s="154">
        <v>0</v>
      </c>
      <c r="T539" s="155">
        <f>S539*H539</f>
        <v>0</v>
      </c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R539" s="156" t="s">
        <v>180</v>
      </c>
      <c r="AT539" s="156" t="s">
        <v>167</v>
      </c>
      <c r="AU539" s="156" t="s">
        <v>78</v>
      </c>
      <c r="AY539" s="19" t="s">
        <v>163</v>
      </c>
      <c r="BE539" s="157">
        <f>IF(N539="základní",J539,0)</f>
        <v>0</v>
      </c>
      <c r="BF539" s="157">
        <f>IF(N539="snížená",J539,0)</f>
        <v>0</v>
      </c>
      <c r="BG539" s="157">
        <f>IF(N539="zákl. přenesená",J539,0)</f>
        <v>0</v>
      </c>
      <c r="BH539" s="157">
        <f>IF(N539="sníž. přenesená",J539,0)</f>
        <v>0</v>
      </c>
      <c r="BI539" s="157">
        <f>IF(N539="nulová",J539,0)</f>
        <v>0</v>
      </c>
      <c r="BJ539" s="19" t="s">
        <v>172</v>
      </c>
      <c r="BK539" s="157">
        <f>ROUND(I539*H539,2)</f>
        <v>0</v>
      </c>
      <c r="BL539" s="19" t="s">
        <v>180</v>
      </c>
      <c r="BM539" s="156" t="s">
        <v>703</v>
      </c>
    </row>
    <row r="540" spans="1:47" s="2" customFormat="1" ht="11.25">
      <c r="A540" s="34"/>
      <c r="B540" s="35"/>
      <c r="C540" s="34"/>
      <c r="D540" s="158" t="s">
        <v>175</v>
      </c>
      <c r="E540" s="34"/>
      <c r="F540" s="159" t="s">
        <v>704</v>
      </c>
      <c r="G540" s="34"/>
      <c r="H540" s="34"/>
      <c r="I540" s="160"/>
      <c r="J540" s="34"/>
      <c r="K540" s="34"/>
      <c r="L540" s="35"/>
      <c r="M540" s="161"/>
      <c r="N540" s="162"/>
      <c r="O540" s="56"/>
      <c r="P540" s="56"/>
      <c r="Q540" s="56"/>
      <c r="R540" s="56"/>
      <c r="S540" s="56"/>
      <c r="T540" s="57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T540" s="19" t="s">
        <v>175</v>
      </c>
      <c r="AU540" s="19" t="s">
        <v>78</v>
      </c>
    </row>
    <row r="541" spans="2:51" s="13" customFormat="1" ht="11.25">
      <c r="B541" s="163"/>
      <c r="D541" s="164" t="s">
        <v>177</v>
      </c>
      <c r="E541" s="165" t="s">
        <v>3</v>
      </c>
      <c r="F541" s="166" t="s">
        <v>705</v>
      </c>
      <c r="H541" s="167">
        <v>3.508</v>
      </c>
      <c r="I541" s="168"/>
      <c r="L541" s="163"/>
      <c r="M541" s="169"/>
      <c r="N541" s="170"/>
      <c r="O541" s="170"/>
      <c r="P541" s="170"/>
      <c r="Q541" s="170"/>
      <c r="R541" s="170"/>
      <c r="S541" s="170"/>
      <c r="T541" s="171"/>
      <c r="AT541" s="165" t="s">
        <v>177</v>
      </c>
      <c r="AU541" s="165" t="s">
        <v>78</v>
      </c>
      <c r="AV541" s="13" t="s">
        <v>78</v>
      </c>
      <c r="AW541" s="13" t="s">
        <v>31</v>
      </c>
      <c r="AX541" s="13" t="s">
        <v>69</v>
      </c>
      <c r="AY541" s="165" t="s">
        <v>163</v>
      </c>
    </row>
    <row r="542" spans="2:51" s="14" customFormat="1" ht="11.25">
      <c r="B542" s="172"/>
      <c r="D542" s="164" t="s">
        <v>177</v>
      </c>
      <c r="E542" s="173" t="s">
        <v>3</v>
      </c>
      <c r="F542" s="174" t="s">
        <v>179</v>
      </c>
      <c r="H542" s="175">
        <v>3.508</v>
      </c>
      <c r="I542" s="176"/>
      <c r="L542" s="172"/>
      <c r="M542" s="177"/>
      <c r="N542" s="178"/>
      <c r="O542" s="178"/>
      <c r="P542" s="178"/>
      <c r="Q542" s="178"/>
      <c r="R542" s="178"/>
      <c r="S542" s="178"/>
      <c r="T542" s="179"/>
      <c r="AT542" s="173" t="s">
        <v>177</v>
      </c>
      <c r="AU542" s="173" t="s">
        <v>78</v>
      </c>
      <c r="AV542" s="14" t="s">
        <v>173</v>
      </c>
      <c r="AW542" s="14" t="s">
        <v>31</v>
      </c>
      <c r="AX542" s="14" t="s">
        <v>69</v>
      </c>
      <c r="AY542" s="173" t="s">
        <v>163</v>
      </c>
    </row>
    <row r="543" spans="2:51" s="13" customFormat="1" ht="11.25">
      <c r="B543" s="163"/>
      <c r="D543" s="164" t="s">
        <v>177</v>
      </c>
      <c r="E543" s="165" t="s">
        <v>3</v>
      </c>
      <c r="F543" s="166" t="s">
        <v>706</v>
      </c>
      <c r="H543" s="167">
        <v>2.25</v>
      </c>
      <c r="I543" s="168"/>
      <c r="L543" s="163"/>
      <c r="M543" s="169"/>
      <c r="N543" s="170"/>
      <c r="O543" s="170"/>
      <c r="P543" s="170"/>
      <c r="Q543" s="170"/>
      <c r="R543" s="170"/>
      <c r="S543" s="170"/>
      <c r="T543" s="171"/>
      <c r="AT543" s="165" t="s">
        <v>177</v>
      </c>
      <c r="AU543" s="165" t="s">
        <v>78</v>
      </c>
      <c r="AV543" s="13" t="s">
        <v>78</v>
      </c>
      <c r="AW543" s="13" t="s">
        <v>31</v>
      </c>
      <c r="AX543" s="13" t="s">
        <v>69</v>
      </c>
      <c r="AY543" s="165" t="s">
        <v>163</v>
      </c>
    </row>
    <row r="544" spans="2:51" s="14" customFormat="1" ht="11.25">
      <c r="B544" s="172"/>
      <c r="D544" s="164" t="s">
        <v>177</v>
      </c>
      <c r="E544" s="173" t="s">
        <v>3</v>
      </c>
      <c r="F544" s="174" t="s">
        <v>179</v>
      </c>
      <c r="H544" s="175">
        <v>2.25</v>
      </c>
      <c r="I544" s="176"/>
      <c r="L544" s="172"/>
      <c r="M544" s="177"/>
      <c r="N544" s="178"/>
      <c r="O544" s="178"/>
      <c r="P544" s="178"/>
      <c r="Q544" s="178"/>
      <c r="R544" s="178"/>
      <c r="S544" s="178"/>
      <c r="T544" s="179"/>
      <c r="AT544" s="173" t="s">
        <v>177</v>
      </c>
      <c r="AU544" s="173" t="s">
        <v>78</v>
      </c>
      <c r="AV544" s="14" t="s">
        <v>173</v>
      </c>
      <c r="AW544" s="14" t="s">
        <v>31</v>
      </c>
      <c r="AX544" s="14" t="s">
        <v>69</v>
      </c>
      <c r="AY544" s="173" t="s">
        <v>163</v>
      </c>
    </row>
    <row r="545" spans="2:51" s="15" customFormat="1" ht="11.25">
      <c r="B545" s="180"/>
      <c r="D545" s="164" t="s">
        <v>177</v>
      </c>
      <c r="E545" s="181" t="s">
        <v>3</v>
      </c>
      <c r="F545" s="182" t="s">
        <v>210</v>
      </c>
      <c r="H545" s="183">
        <v>5.758</v>
      </c>
      <c r="I545" s="184"/>
      <c r="L545" s="180"/>
      <c r="M545" s="185"/>
      <c r="N545" s="186"/>
      <c r="O545" s="186"/>
      <c r="P545" s="186"/>
      <c r="Q545" s="186"/>
      <c r="R545" s="186"/>
      <c r="S545" s="186"/>
      <c r="T545" s="187"/>
      <c r="AT545" s="181" t="s">
        <v>177</v>
      </c>
      <c r="AU545" s="181" t="s">
        <v>78</v>
      </c>
      <c r="AV545" s="15" t="s">
        <v>172</v>
      </c>
      <c r="AW545" s="15" t="s">
        <v>31</v>
      </c>
      <c r="AX545" s="15" t="s">
        <v>76</v>
      </c>
      <c r="AY545" s="181" t="s">
        <v>163</v>
      </c>
    </row>
    <row r="546" spans="1:65" s="2" customFormat="1" ht="24.2" customHeight="1">
      <c r="A546" s="34"/>
      <c r="B546" s="144"/>
      <c r="C546" s="145" t="s">
        <v>707</v>
      </c>
      <c r="D546" s="145" t="s">
        <v>167</v>
      </c>
      <c r="E546" s="146" t="s">
        <v>708</v>
      </c>
      <c r="F546" s="147" t="s">
        <v>709</v>
      </c>
      <c r="G546" s="148" t="s">
        <v>201</v>
      </c>
      <c r="H546" s="149">
        <v>3.497</v>
      </c>
      <c r="I546" s="150"/>
      <c r="J546" s="151">
        <f>ROUND(I546*H546,2)</f>
        <v>0</v>
      </c>
      <c r="K546" s="147" t="s">
        <v>171</v>
      </c>
      <c r="L546" s="35"/>
      <c r="M546" s="152" t="s">
        <v>3</v>
      </c>
      <c r="N546" s="153" t="s">
        <v>42</v>
      </c>
      <c r="O546" s="56"/>
      <c r="P546" s="154">
        <f>O546*H546</f>
        <v>0</v>
      </c>
      <c r="Q546" s="154">
        <v>0</v>
      </c>
      <c r="R546" s="154">
        <f>Q546*H546</f>
        <v>0</v>
      </c>
      <c r="S546" s="154">
        <v>0</v>
      </c>
      <c r="T546" s="155">
        <f>S546*H546</f>
        <v>0</v>
      </c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R546" s="156" t="s">
        <v>180</v>
      </c>
      <c r="AT546" s="156" t="s">
        <v>167</v>
      </c>
      <c r="AU546" s="156" t="s">
        <v>78</v>
      </c>
      <c r="AY546" s="19" t="s">
        <v>163</v>
      </c>
      <c r="BE546" s="157">
        <f>IF(N546="základní",J546,0)</f>
        <v>0</v>
      </c>
      <c r="BF546" s="157">
        <f>IF(N546="snížená",J546,0)</f>
        <v>0</v>
      </c>
      <c r="BG546" s="157">
        <f>IF(N546="zákl. přenesená",J546,0)</f>
        <v>0</v>
      </c>
      <c r="BH546" s="157">
        <f>IF(N546="sníž. přenesená",J546,0)</f>
        <v>0</v>
      </c>
      <c r="BI546" s="157">
        <f>IF(N546="nulová",J546,0)</f>
        <v>0</v>
      </c>
      <c r="BJ546" s="19" t="s">
        <v>172</v>
      </c>
      <c r="BK546" s="157">
        <f>ROUND(I546*H546,2)</f>
        <v>0</v>
      </c>
      <c r="BL546" s="19" t="s">
        <v>180</v>
      </c>
      <c r="BM546" s="156" t="s">
        <v>710</v>
      </c>
    </row>
    <row r="547" spans="1:47" s="2" customFormat="1" ht="11.25">
      <c r="A547" s="34"/>
      <c r="B547" s="35"/>
      <c r="C547" s="34"/>
      <c r="D547" s="158" t="s">
        <v>175</v>
      </c>
      <c r="E547" s="34"/>
      <c r="F547" s="159" t="s">
        <v>711</v>
      </c>
      <c r="G547" s="34"/>
      <c r="H547" s="34"/>
      <c r="I547" s="160"/>
      <c r="J547" s="34"/>
      <c r="K547" s="34"/>
      <c r="L547" s="35"/>
      <c r="M547" s="161"/>
      <c r="N547" s="162"/>
      <c r="O547" s="56"/>
      <c r="P547" s="56"/>
      <c r="Q547" s="56"/>
      <c r="R547" s="56"/>
      <c r="S547" s="56"/>
      <c r="T547" s="57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T547" s="19" t="s">
        <v>175</v>
      </c>
      <c r="AU547" s="19" t="s">
        <v>78</v>
      </c>
    </row>
    <row r="548" spans="1:65" s="2" customFormat="1" ht="24.2" customHeight="1">
      <c r="A548" s="34"/>
      <c r="B548" s="144"/>
      <c r="C548" s="145" t="s">
        <v>712</v>
      </c>
      <c r="D548" s="145" t="s">
        <v>167</v>
      </c>
      <c r="E548" s="146" t="s">
        <v>713</v>
      </c>
      <c r="F548" s="147" t="s">
        <v>714</v>
      </c>
      <c r="G548" s="148" t="s">
        <v>201</v>
      </c>
      <c r="H548" s="149">
        <v>3.497</v>
      </c>
      <c r="I548" s="150"/>
      <c r="J548" s="151">
        <f>ROUND(I548*H548,2)</f>
        <v>0</v>
      </c>
      <c r="K548" s="147" t="s">
        <v>171</v>
      </c>
      <c r="L548" s="35"/>
      <c r="M548" s="152" t="s">
        <v>3</v>
      </c>
      <c r="N548" s="153" t="s">
        <v>42</v>
      </c>
      <c r="O548" s="56"/>
      <c r="P548" s="154">
        <f>O548*H548</f>
        <v>0</v>
      </c>
      <c r="Q548" s="154">
        <v>0</v>
      </c>
      <c r="R548" s="154">
        <f>Q548*H548</f>
        <v>0</v>
      </c>
      <c r="S548" s="154">
        <v>0</v>
      </c>
      <c r="T548" s="155">
        <f>S548*H548</f>
        <v>0</v>
      </c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R548" s="156" t="s">
        <v>180</v>
      </c>
      <c r="AT548" s="156" t="s">
        <v>167</v>
      </c>
      <c r="AU548" s="156" t="s">
        <v>78</v>
      </c>
      <c r="AY548" s="19" t="s">
        <v>163</v>
      </c>
      <c r="BE548" s="157">
        <f>IF(N548="základní",J548,0)</f>
        <v>0</v>
      </c>
      <c r="BF548" s="157">
        <f>IF(N548="snížená",J548,0)</f>
        <v>0</v>
      </c>
      <c r="BG548" s="157">
        <f>IF(N548="zákl. přenesená",J548,0)</f>
        <v>0</v>
      </c>
      <c r="BH548" s="157">
        <f>IF(N548="sníž. přenesená",J548,0)</f>
        <v>0</v>
      </c>
      <c r="BI548" s="157">
        <f>IF(N548="nulová",J548,0)</f>
        <v>0</v>
      </c>
      <c r="BJ548" s="19" t="s">
        <v>172</v>
      </c>
      <c r="BK548" s="157">
        <f>ROUND(I548*H548,2)</f>
        <v>0</v>
      </c>
      <c r="BL548" s="19" t="s">
        <v>180</v>
      </c>
      <c r="BM548" s="156" t="s">
        <v>715</v>
      </c>
    </row>
    <row r="549" spans="1:47" s="2" customFormat="1" ht="11.25">
      <c r="A549" s="34"/>
      <c r="B549" s="35"/>
      <c r="C549" s="34"/>
      <c r="D549" s="158" t="s">
        <v>175</v>
      </c>
      <c r="E549" s="34"/>
      <c r="F549" s="159" t="s">
        <v>716</v>
      </c>
      <c r="G549" s="34"/>
      <c r="H549" s="34"/>
      <c r="I549" s="160"/>
      <c r="J549" s="34"/>
      <c r="K549" s="34"/>
      <c r="L549" s="35"/>
      <c r="M549" s="161"/>
      <c r="N549" s="162"/>
      <c r="O549" s="56"/>
      <c r="P549" s="56"/>
      <c r="Q549" s="56"/>
      <c r="R549" s="56"/>
      <c r="S549" s="56"/>
      <c r="T549" s="57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T549" s="19" t="s">
        <v>175</v>
      </c>
      <c r="AU549" s="19" t="s">
        <v>78</v>
      </c>
    </row>
    <row r="550" spans="2:63" s="12" customFormat="1" ht="22.9" customHeight="1">
      <c r="B550" s="131"/>
      <c r="D550" s="132" t="s">
        <v>68</v>
      </c>
      <c r="E550" s="142" t="s">
        <v>717</v>
      </c>
      <c r="F550" s="142" t="s">
        <v>718</v>
      </c>
      <c r="I550" s="134"/>
      <c r="J550" s="143">
        <f>BK550</f>
        <v>0</v>
      </c>
      <c r="L550" s="131"/>
      <c r="M550" s="136"/>
      <c r="N550" s="137"/>
      <c r="O550" s="137"/>
      <c r="P550" s="138">
        <f>SUM(P551:P576)</f>
        <v>0</v>
      </c>
      <c r="Q550" s="137"/>
      <c r="R550" s="138">
        <f>SUM(R551:R576)</f>
        <v>0.9180299440000002</v>
      </c>
      <c r="S550" s="137"/>
      <c r="T550" s="139">
        <f>SUM(T551:T576)</f>
        <v>0</v>
      </c>
      <c r="AR550" s="132" t="s">
        <v>78</v>
      </c>
      <c r="AT550" s="140" t="s">
        <v>68</v>
      </c>
      <c r="AU550" s="140" t="s">
        <v>76</v>
      </c>
      <c r="AY550" s="132" t="s">
        <v>163</v>
      </c>
      <c r="BK550" s="141">
        <f>SUM(BK551:BK576)</f>
        <v>0</v>
      </c>
    </row>
    <row r="551" spans="1:65" s="2" customFormat="1" ht="33" customHeight="1">
      <c r="A551" s="34"/>
      <c r="B551" s="144"/>
      <c r="C551" s="145" t="s">
        <v>719</v>
      </c>
      <c r="D551" s="145" t="s">
        <v>167</v>
      </c>
      <c r="E551" s="146" t="s">
        <v>720</v>
      </c>
      <c r="F551" s="147" t="s">
        <v>721</v>
      </c>
      <c r="G551" s="148" t="s">
        <v>236</v>
      </c>
      <c r="H551" s="149">
        <v>47.7</v>
      </c>
      <c r="I551" s="150"/>
      <c r="J551" s="151">
        <f>ROUND(I551*H551,2)</f>
        <v>0</v>
      </c>
      <c r="K551" s="147" t="s">
        <v>171</v>
      </c>
      <c r="L551" s="35"/>
      <c r="M551" s="152" t="s">
        <v>3</v>
      </c>
      <c r="N551" s="153" t="s">
        <v>42</v>
      </c>
      <c r="O551" s="56"/>
      <c r="P551" s="154">
        <f>O551*H551</f>
        <v>0</v>
      </c>
      <c r="Q551" s="154">
        <v>0.01384872</v>
      </c>
      <c r="R551" s="154">
        <f>Q551*H551</f>
        <v>0.6605839440000001</v>
      </c>
      <c r="S551" s="154">
        <v>0</v>
      </c>
      <c r="T551" s="155">
        <f>S551*H551</f>
        <v>0</v>
      </c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R551" s="156" t="s">
        <v>180</v>
      </c>
      <c r="AT551" s="156" t="s">
        <v>167</v>
      </c>
      <c r="AU551" s="156" t="s">
        <v>78</v>
      </c>
      <c r="AY551" s="19" t="s">
        <v>163</v>
      </c>
      <c r="BE551" s="157">
        <f>IF(N551="základní",J551,0)</f>
        <v>0</v>
      </c>
      <c r="BF551" s="157">
        <f>IF(N551="snížená",J551,0)</f>
        <v>0</v>
      </c>
      <c r="BG551" s="157">
        <f>IF(N551="zákl. přenesená",J551,0)</f>
        <v>0</v>
      </c>
      <c r="BH551" s="157">
        <f>IF(N551="sníž. přenesená",J551,0)</f>
        <v>0</v>
      </c>
      <c r="BI551" s="157">
        <f>IF(N551="nulová",J551,0)</f>
        <v>0</v>
      </c>
      <c r="BJ551" s="19" t="s">
        <v>172</v>
      </c>
      <c r="BK551" s="157">
        <f>ROUND(I551*H551,2)</f>
        <v>0</v>
      </c>
      <c r="BL551" s="19" t="s">
        <v>180</v>
      </c>
      <c r="BM551" s="156" t="s">
        <v>722</v>
      </c>
    </row>
    <row r="552" spans="1:47" s="2" customFormat="1" ht="11.25">
      <c r="A552" s="34"/>
      <c r="B552" s="35"/>
      <c r="C552" s="34"/>
      <c r="D552" s="158" t="s">
        <v>175</v>
      </c>
      <c r="E552" s="34"/>
      <c r="F552" s="159" t="s">
        <v>723</v>
      </c>
      <c r="G552" s="34"/>
      <c r="H552" s="34"/>
      <c r="I552" s="160"/>
      <c r="J552" s="34"/>
      <c r="K552" s="34"/>
      <c r="L552" s="35"/>
      <c r="M552" s="161"/>
      <c r="N552" s="162"/>
      <c r="O552" s="56"/>
      <c r="P552" s="56"/>
      <c r="Q552" s="56"/>
      <c r="R552" s="56"/>
      <c r="S552" s="56"/>
      <c r="T552" s="57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T552" s="19" t="s">
        <v>175</v>
      </c>
      <c r="AU552" s="19" t="s">
        <v>78</v>
      </c>
    </row>
    <row r="553" spans="2:51" s="16" customFormat="1" ht="11.25">
      <c r="B553" s="198"/>
      <c r="D553" s="164" t="s">
        <v>177</v>
      </c>
      <c r="E553" s="199" t="s">
        <v>3</v>
      </c>
      <c r="F553" s="200" t="s">
        <v>724</v>
      </c>
      <c r="H553" s="199" t="s">
        <v>3</v>
      </c>
      <c r="I553" s="201"/>
      <c r="L553" s="198"/>
      <c r="M553" s="202"/>
      <c r="N553" s="203"/>
      <c r="O553" s="203"/>
      <c r="P553" s="203"/>
      <c r="Q553" s="203"/>
      <c r="R553" s="203"/>
      <c r="S553" s="203"/>
      <c r="T553" s="204"/>
      <c r="AT553" s="199" t="s">
        <v>177</v>
      </c>
      <c r="AU553" s="199" t="s">
        <v>78</v>
      </c>
      <c r="AV553" s="16" t="s">
        <v>76</v>
      </c>
      <c r="AW553" s="16" t="s">
        <v>31</v>
      </c>
      <c r="AX553" s="16" t="s">
        <v>69</v>
      </c>
      <c r="AY553" s="199" t="s">
        <v>163</v>
      </c>
    </row>
    <row r="554" spans="2:51" s="13" customFormat="1" ht="11.25">
      <c r="B554" s="163"/>
      <c r="D554" s="164" t="s">
        <v>177</v>
      </c>
      <c r="E554" s="165" t="s">
        <v>3</v>
      </c>
      <c r="F554" s="166" t="s">
        <v>543</v>
      </c>
      <c r="H554" s="167">
        <v>9.7</v>
      </c>
      <c r="I554" s="168"/>
      <c r="L554" s="163"/>
      <c r="M554" s="169"/>
      <c r="N554" s="170"/>
      <c r="O554" s="170"/>
      <c r="P554" s="170"/>
      <c r="Q554" s="170"/>
      <c r="R554" s="170"/>
      <c r="S554" s="170"/>
      <c r="T554" s="171"/>
      <c r="AT554" s="165" t="s">
        <v>177</v>
      </c>
      <c r="AU554" s="165" t="s">
        <v>78</v>
      </c>
      <c r="AV554" s="13" t="s">
        <v>78</v>
      </c>
      <c r="AW554" s="13" t="s">
        <v>31</v>
      </c>
      <c r="AX554" s="13" t="s">
        <v>69</v>
      </c>
      <c r="AY554" s="165" t="s">
        <v>163</v>
      </c>
    </row>
    <row r="555" spans="2:51" s="14" customFormat="1" ht="11.25">
      <c r="B555" s="172"/>
      <c r="D555" s="164" t="s">
        <v>177</v>
      </c>
      <c r="E555" s="173" t="s">
        <v>3</v>
      </c>
      <c r="F555" s="174" t="s">
        <v>179</v>
      </c>
      <c r="H555" s="175">
        <v>9.7</v>
      </c>
      <c r="I555" s="176"/>
      <c r="L555" s="172"/>
      <c r="M555" s="177"/>
      <c r="N555" s="178"/>
      <c r="O555" s="178"/>
      <c r="P555" s="178"/>
      <c r="Q555" s="178"/>
      <c r="R555" s="178"/>
      <c r="S555" s="178"/>
      <c r="T555" s="179"/>
      <c r="AT555" s="173" t="s">
        <v>177</v>
      </c>
      <c r="AU555" s="173" t="s">
        <v>78</v>
      </c>
      <c r="AV555" s="14" t="s">
        <v>173</v>
      </c>
      <c r="AW555" s="14" t="s">
        <v>31</v>
      </c>
      <c r="AX555" s="14" t="s">
        <v>69</v>
      </c>
      <c r="AY555" s="173" t="s">
        <v>163</v>
      </c>
    </row>
    <row r="556" spans="2:51" s="13" customFormat="1" ht="11.25">
      <c r="B556" s="163"/>
      <c r="D556" s="164" t="s">
        <v>177</v>
      </c>
      <c r="E556" s="165" t="s">
        <v>3</v>
      </c>
      <c r="F556" s="166" t="s">
        <v>544</v>
      </c>
      <c r="H556" s="167">
        <v>38</v>
      </c>
      <c r="I556" s="168"/>
      <c r="L556" s="163"/>
      <c r="M556" s="169"/>
      <c r="N556" s="170"/>
      <c r="O556" s="170"/>
      <c r="P556" s="170"/>
      <c r="Q556" s="170"/>
      <c r="R556" s="170"/>
      <c r="S556" s="170"/>
      <c r="T556" s="171"/>
      <c r="AT556" s="165" t="s">
        <v>177</v>
      </c>
      <c r="AU556" s="165" t="s">
        <v>78</v>
      </c>
      <c r="AV556" s="13" t="s">
        <v>78</v>
      </c>
      <c r="AW556" s="13" t="s">
        <v>31</v>
      </c>
      <c r="AX556" s="13" t="s">
        <v>69</v>
      </c>
      <c r="AY556" s="165" t="s">
        <v>163</v>
      </c>
    </row>
    <row r="557" spans="2:51" s="14" customFormat="1" ht="11.25">
      <c r="B557" s="172"/>
      <c r="D557" s="164" t="s">
        <v>177</v>
      </c>
      <c r="E557" s="173" t="s">
        <v>3</v>
      </c>
      <c r="F557" s="174" t="s">
        <v>179</v>
      </c>
      <c r="H557" s="175">
        <v>38</v>
      </c>
      <c r="I557" s="176"/>
      <c r="L557" s="172"/>
      <c r="M557" s="177"/>
      <c r="N557" s="178"/>
      <c r="O557" s="178"/>
      <c r="P557" s="178"/>
      <c r="Q557" s="178"/>
      <c r="R557" s="178"/>
      <c r="S557" s="178"/>
      <c r="T557" s="179"/>
      <c r="AT557" s="173" t="s">
        <v>177</v>
      </c>
      <c r="AU557" s="173" t="s">
        <v>78</v>
      </c>
      <c r="AV557" s="14" t="s">
        <v>173</v>
      </c>
      <c r="AW557" s="14" t="s">
        <v>31</v>
      </c>
      <c r="AX557" s="14" t="s">
        <v>69</v>
      </c>
      <c r="AY557" s="173" t="s">
        <v>163</v>
      </c>
    </row>
    <row r="558" spans="2:51" s="15" customFormat="1" ht="11.25">
      <c r="B558" s="180"/>
      <c r="D558" s="164" t="s">
        <v>177</v>
      </c>
      <c r="E558" s="181" t="s">
        <v>3</v>
      </c>
      <c r="F558" s="182" t="s">
        <v>210</v>
      </c>
      <c r="H558" s="183">
        <v>47.7</v>
      </c>
      <c r="I558" s="184"/>
      <c r="L558" s="180"/>
      <c r="M558" s="185"/>
      <c r="N558" s="186"/>
      <c r="O558" s="186"/>
      <c r="P558" s="186"/>
      <c r="Q558" s="186"/>
      <c r="R558" s="186"/>
      <c r="S558" s="186"/>
      <c r="T558" s="187"/>
      <c r="AT558" s="181" t="s">
        <v>177</v>
      </c>
      <c r="AU558" s="181" t="s">
        <v>78</v>
      </c>
      <c r="AV558" s="15" t="s">
        <v>172</v>
      </c>
      <c r="AW558" s="15" t="s">
        <v>31</v>
      </c>
      <c r="AX558" s="15" t="s">
        <v>76</v>
      </c>
      <c r="AY558" s="181" t="s">
        <v>163</v>
      </c>
    </row>
    <row r="559" spans="1:65" s="2" customFormat="1" ht="24.2" customHeight="1">
      <c r="A559" s="34"/>
      <c r="B559" s="144"/>
      <c r="C559" s="145" t="s">
        <v>725</v>
      </c>
      <c r="D559" s="145" t="s">
        <v>167</v>
      </c>
      <c r="E559" s="146" t="s">
        <v>726</v>
      </c>
      <c r="F559" s="147" t="s">
        <v>727</v>
      </c>
      <c r="G559" s="148" t="s">
        <v>236</v>
      </c>
      <c r="H559" s="149">
        <v>49</v>
      </c>
      <c r="I559" s="150"/>
      <c r="J559" s="151">
        <f>ROUND(I559*H559,2)</f>
        <v>0</v>
      </c>
      <c r="K559" s="147" t="s">
        <v>171</v>
      </c>
      <c r="L559" s="35"/>
      <c r="M559" s="152" t="s">
        <v>3</v>
      </c>
      <c r="N559" s="153" t="s">
        <v>42</v>
      </c>
      <c r="O559" s="56"/>
      <c r="P559" s="154">
        <f>O559*H559</f>
        <v>0</v>
      </c>
      <c r="Q559" s="154">
        <v>0</v>
      </c>
      <c r="R559" s="154">
        <f>Q559*H559</f>
        <v>0</v>
      </c>
      <c r="S559" s="154">
        <v>0</v>
      </c>
      <c r="T559" s="155">
        <f>S559*H559</f>
        <v>0</v>
      </c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R559" s="156" t="s">
        <v>180</v>
      </c>
      <c r="AT559" s="156" t="s">
        <v>167</v>
      </c>
      <c r="AU559" s="156" t="s">
        <v>78</v>
      </c>
      <c r="AY559" s="19" t="s">
        <v>163</v>
      </c>
      <c r="BE559" s="157">
        <f>IF(N559="základní",J559,0)</f>
        <v>0</v>
      </c>
      <c r="BF559" s="157">
        <f>IF(N559="snížená",J559,0)</f>
        <v>0</v>
      </c>
      <c r="BG559" s="157">
        <f>IF(N559="zákl. přenesená",J559,0)</f>
        <v>0</v>
      </c>
      <c r="BH559" s="157">
        <f>IF(N559="sníž. přenesená",J559,0)</f>
        <v>0</v>
      </c>
      <c r="BI559" s="157">
        <f>IF(N559="nulová",J559,0)</f>
        <v>0</v>
      </c>
      <c r="BJ559" s="19" t="s">
        <v>172</v>
      </c>
      <c r="BK559" s="157">
        <f>ROUND(I559*H559,2)</f>
        <v>0</v>
      </c>
      <c r="BL559" s="19" t="s">
        <v>180</v>
      </c>
      <c r="BM559" s="156" t="s">
        <v>728</v>
      </c>
    </row>
    <row r="560" spans="1:47" s="2" customFormat="1" ht="11.25">
      <c r="A560" s="34"/>
      <c r="B560" s="35"/>
      <c r="C560" s="34"/>
      <c r="D560" s="158" t="s">
        <v>175</v>
      </c>
      <c r="E560" s="34"/>
      <c r="F560" s="159" t="s">
        <v>729</v>
      </c>
      <c r="G560" s="34"/>
      <c r="H560" s="34"/>
      <c r="I560" s="160"/>
      <c r="J560" s="34"/>
      <c r="K560" s="34"/>
      <c r="L560" s="35"/>
      <c r="M560" s="161"/>
      <c r="N560" s="162"/>
      <c r="O560" s="56"/>
      <c r="P560" s="56"/>
      <c r="Q560" s="56"/>
      <c r="R560" s="56"/>
      <c r="S560" s="56"/>
      <c r="T560" s="57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T560" s="19" t="s">
        <v>175</v>
      </c>
      <c r="AU560" s="19" t="s">
        <v>78</v>
      </c>
    </row>
    <row r="561" spans="2:51" s="13" customFormat="1" ht="11.25">
      <c r="B561" s="163"/>
      <c r="D561" s="164" t="s">
        <v>177</v>
      </c>
      <c r="E561" s="165" t="s">
        <v>3</v>
      </c>
      <c r="F561" s="166" t="s">
        <v>730</v>
      </c>
      <c r="H561" s="167">
        <v>49</v>
      </c>
      <c r="I561" s="168"/>
      <c r="L561" s="163"/>
      <c r="M561" s="169"/>
      <c r="N561" s="170"/>
      <c r="O561" s="170"/>
      <c r="P561" s="170"/>
      <c r="Q561" s="170"/>
      <c r="R561" s="170"/>
      <c r="S561" s="170"/>
      <c r="T561" s="171"/>
      <c r="AT561" s="165" t="s">
        <v>177</v>
      </c>
      <c r="AU561" s="165" t="s">
        <v>78</v>
      </c>
      <c r="AV561" s="13" t="s">
        <v>78</v>
      </c>
      <c r="AW561" s="13" t="s">
        <v>31</v>
      </c>
      <c r="AX561" s="13" t="s">
        <v>69</v>
      </c>
      <c r="AY561" s="165" t="s">
        <v>163</v>
      </c>
    </row>
    <row r="562" spans="2:51" s="14" customFormat="1" ht="11.25">
      <c r="B562" s="172"/>
      <c r="D562" s="164" t="s">
        <v>177</v>
      </c>
      <c r="E562" s="173" t="s">
        <v>3</v>
      </c>
      <c r="F562" s="174" t="s">
        <v>179</v>
      </c>
      <c r="H562" s="175">
        <v>49</v>
      </c>
      <c r="I562" s="176"/>
      <c r="L562" s="172"/>
      <c r="M562" s="177"/>
      <c r="N562" s="178"/>
      <c r="O562" s="178"/>
      <c r="P562" s="178"/>
      <c r="Q562" s="178"/>
      <c r="R562" s="178"/>
      <c r="S562" s="178"/>
      <c r="T562" s="179"/>
      <c r="AT562" s="173" t="s">
        <v>177</v>
      </c>
      <c r="AU562" s="173" t="s">
        <v>78</v>
      </c>
      <c r="AV562" s="14" t="s">
        <v>173</v>
      </c>
      <c r="AW562" s="14" t="s">
        <v>31</v>
      </c>
      <c r="AX562" s="14" t="s">
        <v>76</v>
      </c>
      <c r="AY562" s="173" t="s">
        <v>163</v>
      </c>
    </row>
    <row r="563" spans="1:65" s="2" customFormat="1" ht="16.5" customHeight="1">
      <c r="A563" s="34"/>
      <c r="B563" s="144"/>
      <c r="C563" s="188" t="s">
        <v>731</v>
      </c>
      <c r="D563" s="188" t="s">
        <v>212</v>
      </c>
      <c r="E563" s="189" t="s">
        <v>732</v>
      </c>
      <c r="F563" s="190" t="s">
        <v>733</v>
      </c>
      <c r="G563" s="191" t="s">
        <v>236</v>
      </c>
      <c r="H563" s="192">
        <v>53.9</v>
      </c>
      <c r="I563" s="193"/>
      <c r="J563" s="194">
        <f>ROUND(I563*H563,2)</f>
        <v>0</v>
      </c>
      <c r="K563" s="190" t="s">
        <v>171</v>
      </c>
      <c r="L563" s="195"/>
      <c r="M563" s="196" t="s">
        <v>3</v>
      </c>
      <c r="N563" s="197" t="s">
        <v>42</v>
      </c>
      <c r="O563" s="56"/>
      <c r="P563" s="154">
        <f>O563*H563</f>
        <v>0</v>
      </c>
      <c r="Q563" s="154">
        <v>0.00014</v>
      </c>
      <c r="R563" s="154">
        <f>Q563*H563</f>
        <v>0.007545999999999999</v>
      </c>
      <c r="S563" s="154">
        <v>0</v>
      </c>
      <c r="T563" s="155">
        <f>S563*H563</f>
        <v>0</v>
      </c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R563" s="156" t="s">
        <v>388</v>
      </c>
      <c r="AT563" s="156" t="s">
        <v>212</v>
      </c>
      <c r="AU563" s="156" t="s">
        <v>78</v>
      </c>
      <c r="AY563" s="19" t="s">
        <v>163</v>
      </c>
      <c r="BE563" s="157">
        <f>IF(N563="základní",J563,0)</f>
        <v>0</v>
      </c>
      <c r="BF563" s="157">
        <f>IF(N563="snížená",J563,0)</f>
        <v>0</v>
      </c>
      <c r="BG563" s="157">
        <f>IF(N563="zákl. přenesená",J563,0)</f>
        <v>0</v>
      </c>
      <c r="BH563" s="157">
        <f>IF(N563="sníž. přenesená",J563,0)</f>
        <v>0</v>
      </c>
      <c r="BI563" s="157">
        <f>IF(N563="nulová",J563,0)</f>
        <v>0</v>
      </c>
      <c r="BJ563" s="19" t="s">
        <v>172</v>
      </c>
      <c r="BK563" s="157">
        <f>ROUND(I563*H563,2)</f>
        <v>0</v>
      </c>
      <c r="BL563" s="19" t="s">
        <v>180</v>
      </c>
      <c r="BM563" s="156" t="s">
        <v>734</v>
      </c>
    </row>
    <row r="564" spans="2:51" s="13" customFormat="1" ht="11.25">
      <c r="B564" s="163"/>
      <c r="D564" s="164" t="s">
        <v>177</v>
      </c>
      <c r="E564" s="165" t="s">
        <v>3</v>
      </c>
      <c r="F564" s="166" t="s">
        <v>498</v>
      </c>
      <c r="H564" s="167">
        <v>49</v>
      </c>
      <c r="I564" s="168"/>
      <c r="L564" s="163"/>
      <c r="M564" s="169"/>
      <c r="N564" s="170"/>
      <c r="O564" s="170"/>
      <c r="P564" s="170"/>
      <c r="Q564" s="170"/>
      <c r="R564" s="170"/>
      <c r="S564" s="170"/>
      <c r="T564" s="171"/>
      <c r="AT564" s="165" t="s">
        <v>177</v>
      </c>
      <c r="AU564" s="165" t="s">
        <v>78</v>
      </c>
      <c r="AV564" s="13" t="s">
        <v>78</v>
      </c>
      <c r="AW564" s="13" t="s">
        <v>31</v>
      </c>
      <c r="AX564" s="13" t="s">
        <v>69</v>
      </c>
      <c r="AY564" s="165" t="s">
        <v>163</v>
      </c>
    </row>
    <row r="565" spans="2:51" s="13" customFormat="1" ht="11.25">
      <c r="B565" s="163"/>
      <c r="D565" s="164" t="s">
        <v>177</v>
      </c>
      <c r="E565" s="165" t="s">
        <v>3</v>
      </c>
      <c r="F565" s="166" t="s">
        <v>735</v>
      </c>
      <c r="H565" s="167">
        <v>53.9</v>
      </c>
      <c r="I565" s="168"/>
      <c r="L565" s="163"/>
      <c r="M565" s="169"/>
      <c r="N565" s="170"/>
      <c r="O565" s="170"/>
      <c r="P565" s="170"/>
      <c r="Q565" s="170"/>
      <c r="R565" s="170"/>
      <c r="S565" s="170"/>
      <c r="T565" s="171"/>
      <c r="AT565" s="165" t="s">
        <v>177</v>
      </c>
      <c r="AU565" s="165" t="s">
        <v>78</v>
      </c>
      <c r="AV565" s="13" t="s">
        <v>78</v>
      </c>
      <c r="AW565" s="13" t="s">
        <v>31</v>
      </c>
      <c r="AX565" s="13" t="s">
        <v>76</v>
      </c>
      <c r="AY565" s="165" t="s">
        <v>163</v>
      </c>
    </row>
    <row r="566" spans="1:65" s="2" customFormat="1" ht="24.2" customHeight="1">
      <c r="A566" s="34"/>
      <c r="B566" s="144"/>
      <c r="C566" s="145" t="s">
        <v>530</v>
      </c>
      <c r="D566" s="145" t="s">
        <v>167</v>
      </c>
      <c r="E566" s="146" t="s">
        <v>736</v>
      </c>
      <c r="F566" s="147" t="s">
        <v>737</v>
      </c>
      <c r="G566" s="148" t="s">
        <v>236</v>
      </c>
      <c r="H566" s="149">
        <v>49</v>
      </c>
      <c r="I566" s="150"/>
      <c r="J566" s="151">
        <f>ROUND(I566*H566,2)</f>
        <v>0</v>
      </c>
      <c r="K566" s="147" t="s">
        <v>171</v>
      </c>
      <c r="L566" s="35"/>
      <c r="M566" s="152" t="s">
        <v>3</v>
      </c>
      <c r="N566" s="153" t="s">
        <v>42</v>
      </c>
      <c r="O566" s="56"/>
      <c r="P566" s="154">
        <f>O566*H566</f>
        <v>0</v>
      </c>
      <c r="Q566" s="154">
        <v>0</v>
      </c>
      <c r="R566" s="154">
        <f>Q566*H566</f>
        <v>0</v>
      </c>
      <c r="S566" s="154">
        <v>0</v>
      </c>
      <c r="T566" s="155">
        <f>S566*H566</f>
        <v>0</v>
      </c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R566" s="156" t="s">
        <v>180</v>
      </c>
      <c r="AT566" s="156" t="s">
        <v>167</v>
      </c>
      <c r="AU566" s="156" t="s">
        <v>78</v>
      </c>
      <c r="AY566" s="19" t="s">
        <v>163</v>
      </c>
      <c r="BE566" s="157">
        <f>IF(N566="základní",J566,0)</f>
        <v>0</v>
      </c>
      <c r="BF566" s="157">
        <f>IF(N566="snížená",J566,0)</f>
        <v>0</v>
      </c>
      <c r="BG566" s="157">
        <f>IF(N566="zákl. přenesená",J566,0)</f>
        <v>0</v>
      </c>
      <c r="BH566" s="157">
        <f>IF(N566="sníž. přenesená",J566,0)</f>
        <v>0</v>
      </c>
      <c r="BI566" s="157">
        <f>IF(N566="nulová",J566,0)</f>
        <v>0</v>
      </c>
      <c r="BJ566" s="19" t="s">
        <v>172</v>
      </c>
      <c r="BK566" s="157">
        <f>ROUND(I566*H566,2)</f>
        <v>0</v>
      </c>
      <c r="BL566" s="19" t="s">
        <v>180</v>
      </c>
      <c r="BM566" s="156" t="s">
        <v>738</v>
      </c>
    </row>
    <row r="567" spans="1:47" s="2" customFormat="1" ht="11.25">
      <c r="A567" s="34"/>
      <c r="B567" s="35"/>
      <c r="C567" s="34"/>
      <c r="D567" s="158" t="s">
        <v>175</v>
      </c>
      <c r="E567" s="34"/>
      <c r="F567" s="159" t="s">
        <v>739</v>
      </c>
      <c r="G567" s="34"/>
      <c r="H567" s="34"/>
      <c r="I567" s="160"/>
      <c r="J567" s="34"/>
      <c r="K567" s="34"/>
      <c r="L567" s="35"/>
      <c r="M567" s="161"/>
      <c r="N567" s="162"/>
      <c r="O567" s="56"/>
      <c r="P567" s="56"/>
      <c r="Q567" s="56"/>
      <c r="R567" s="56"/>
      <c r="S567" s="56"/>
      <c r="T567" s="57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T567" s="19" t="s">
        <v>175</v>
      </c>
      <c r="AU567" s="19" t="s">
        <v>78</v>
      </c>
    </row>
    <row r="568" spans="2:51" s="13" customFormat="1" ht="11.25">
      <c r="B568" s="163"/>
      <c r="D568" s="164" t="s">
        <v>177</v>
      </c>
      <c r="E568" s="165" t="s">
        <v>3</v>
      </c>
      <c r="F568" s="166" t="s">
        <v>730</v>
      </c>
      <c r="H568" s="167">
        <v>49</v>
      </c>
      <c r="I568" s="168"/>
      <c r="L568" s="163"/>
      <c r="M568" s="169"/>
      <c r="N568" s="170"/>
      <c r="O568" s="170"/>
      <c r="P568" s="170"/>
      <c r="Q568" s="170"/>
      <c r="R568" s="170"/>
      <c r="S568" s="170"/>
      <c r="T568" s="171"/>
      <c r="AT568" s="165" t="s">
        <v>177</v>
      </c>
      <c r="AU568" s="165" t="s">
        <v>78</v>
      </c>
      <c r="AV568" s="13" t="s">
        <v>78</v>
      </c>
      <c r="AW568" s="13" t="s">
        <v>31</v>
      </c>
      <c r="AX568" s="13" t="s">
        <v>69</v>
      </c>
      <c r="AY568" s="165" t="s">
        <v>163</v>
      </c>
    </row>
    <row r="569" spans="2:51" s="14" customFormat="1" ht="11.25">
      <c r="B569" s="172"/>
      <c r="D569" s="164" t="s">
        <v>177</v>
      </c>
      <c r="E569" s="173" t="s">
        <v>3</v>
      </c>
      <c r="F569" s="174" t="s">
        <v>179</v>
      </c>
      <c r="H569" s="175">
        <v>49</v>
      </c>
      <c r="I569" s="176"/>
      <c r="L569" s="172"/>
      <c r="M569" s="177"/>
      <c r="N569" s="178"/>
      <c r="O569" s="178"/>
      <c r="P569" s="178"/>
      <c r="Q569" s="178"/>
      <c r="R569" s="178"/>
      <c r="S569" s="178"/>
      <c r="T569" s="179"/>
      <c r="AT569" s="173" t="s">
        <v>177</v>
      </c>
      <c r="AU569" s="173" t="s">
        <v>78</v>
      </c>
      <c r="AV569" s="14" t="s">
        <v>173</v>
      </c>
      <c r="AW569" s="14" t="s">
        <v>31</v>
      </c>
      <c r="AX569" s="14" t="s">
        <v>76</v>
      </c>
      <c r="AY569" s="173" t="s">
        <v>163</v>
      </c>
    </row>
    <row r="570" spans="1:65" s="2" customFormat="1" ht="16.5" customHeight="1">
      <c r="A570" s="34"/>
      <c r="B570" s="144"/>
      <c r="C570" s="188" t="s">
        <v>740</v>
      </c>
      <c r="D570" s="188" t="s">
        <v>212</v>
      </c>
      <c r="E570" s="189" t="s">
        <v>741</v>
      </c>
      <c r="F570" s="190" t="s">
        <v>742</v>
      </c>
      <c r="G570" s="191" t="s">
        <v>236</v>
      </c>
      <c r="H570" s="192">
        <v>49.98</v>
      </c>
      <c r="I570" s="193"/>
      <c r="J570" s="194">
        <f>ROUND(I570*H570,2)</f>
        <v>0</v>
      </c>
      <c r="K570" s="190" t="s">
        <v>171</v>
      </c>
      <c r="L570" s="195"/>
      <c r="M570" s="196" t="s">
        <v>3</v>
      </c>
      <c r="N570" s="197" t="s">
        <v>42</v>
      </c>
      <c r="O570" s="56"/>
      <c r="P570" s="154">
        <f>O570*H570</f>
        <v>0</v>
      </c>
      <c r="Q570" s="154">
        <v>0.005</v>
      </c>
      <c r="R570" s="154">
        <f>Q570*H570</f>
        <v>0.24989999999999998</v>
      </c>
      <c r="S570" s="154">
        <v>0</v>
      </c>
      <c r="T570" s="155">
        <f>S570*H570</f>
        <v>0</v>
      </c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R570" s="156" t="s">
        <v>388</v>
      </c>
      <c r="AT570" s="156" t="s">
        <v>212</v>
      </c>
      <c r="AU570" s="156" t="s">
        <v>78</v>
      </c>
      <c r="AY570" s="19" t="s">
        <v>163</v>
      </c>
      <c r="BE570" s="157">
        <f>IF(N570="základní",J570,0)</f>
        <v>0</v>
      </c>
      <c r="BF570" s="157">
        <f>IF(N570="snížená",J570,0)</f>
        <v>0</v>
      </c>
      <c r="BG570" s="157">
        <f>IF(N570="zákl. přenesená",J570,0)</f>
        <v>0</v>
      </c>
      <c r="BH570" s="157">
        <f>IF(N570="sníž. přenesená",J570,0)</f>
        <v>0</v>
      </c>
      <c r="BI570" s="157">
        <f>IF(N570="nulová",J570,0)</f>
        <v>0</v>
      </c>
      <c r="BJ570" s="19" t="s">
        <v>172</v>
      </c>
      <c r="BK570" s="157">
        <f>ROUND(I570*H570,2)</f>
        <v>0</v>
      </c>
      <c r="BL570" s="19" t="s">
        <v>180</v>
      </c>
      <c r="BM570" s="156" t="s">
        <v>743</v>
      </c>
    </row>
    <row r="571" spans="2:51" s="13" customFormat="1" ht="11.25">
      <c r="B571" s="163"/>
      <c r="D571" s="164" t="s">
        <v>177</v>
      </c>
      <c r="E571" s="165" t="s">
        <v>3</v>
      </c>
      <c r="F571" s="166" t="s">
        <v>498</v>
      </c>
      <c r="H571" s="167">
        <v>49</v>
      </c>
      <c r="I571" s="168"/>
      <c r="L571" s="163"/>
      <c r="M571" s="169"/>
      <c r="N571" s="170"/>
      <c r="O571" s="170"/>
      <c r="P571" s="170"/>
      <c r="Q571" s="170"/>
      <c r="R571" s="170"/>
      <c r="S571" s="170"/>
      <c r="T571" s="171"/>
      <c r="AT571" s="165" t="s">
        <v>177</v>
      </c>
      <c r="AU571" s="165" t="s">
        <v>78</v>
      </c>
      <c r="AV571" s="13" t="s">
        <v>78</v>
      </c>
      <c r="AW571" s="13" t="s">
        <v>31</v>
      </c>
      <c r="AX571" s="13" t="s">
        <v>69</v>
      </c>
      <c r="AY571" s="165" t="s">
        <v>163</v>
      </c>
    </row>
    <row r="572" spans="2:51" s="13" customFormat="1" ht="11.25">
      <c r="B572" s="163"/>
      <c r="D572" s="164" t="s">
        <v>177</v>
      </c>
      <c r="E572" s="165" t="s">
        <v>3</v>
      </c>
      <c r="F572" s="166" t="s">
        <v>744</v>
      </c>
      <c r="H572" s="167">
        <v>49.98</v>
      </c>
      <c r="I572" s="168"/>
      <c r="L572" s="163"/>
      <c r="M572" s="169"/>
      <c r="N572" s="170"/>
      <c r="O572" s="170"/>
      <c r="P572" s="170"/>
      <c r="Q572" s="170"/>
      <c r="R572" s="170"/>
      <c r="S572" s="170"/>
      <c r="T572" s="171"/>
      <c r="AT572" s="165" t="s">
        <v>177</v>
      </c>
      <c r="AU572" s="165" t="s">
        <v>78</v>
      </c>
      <c r="AV572" s="13" t="s">
        <v>78</v>
      </c>
      <c r="AW572" s="13" t="s">
        <v>31</v>
      </c>
      <c r="AX572" s="13" t="s">
        <v>76</v>
      </c>
      <c r="AY572" s="165" t="s">
        <v>163</v>
      </c>
    </row>
    <row r="573" spans="1:65" s="2" customFormat="1" ht="37.9" customHeight="1">
      <c r="A573" s="34"/>
      <c r="B573" s="144"/>
      <c r="C573" s="145" t="s">
        <v>745</v>
      </c>
      <c r="D573" s="145" t="s">
        <v>167</v>
      </c>
      <c r="E573" s="146" t="s">
        <v>746</v>
      </c>
      <c r="F573" s="147" t="s">
        <v>747</v>
      </c>
      <c r="G573" s="148" t="s">
        <v>201</v>
      </c>
      <c r="H573" s="149">
        <v>0.918</v>
      </c>
      <c r="I573" s="150"/>
      <c r="J573" s="151">
        <f>ROUND(I573*H573,2)</f>
        <v>0</v>
      </c>
      <c r="K573" s="147" t="s">
        <v>171</v>
      </c>
      <c r="L573" s="35"/>
      <c r="M573" s="152" t="s">
        <v>3</v>
      </c>
      <c r="N573" s="153" t="s">
        <v>42</v>
      </c>
      <c r="O573" s="56"/>
      <c r="P573" s="154">
        <f>O573*H573</f>
        <v>0</v>
      </c>
      <c r="Q573" s="154">
        <v>0</v>
      </c>
      <c r="R573" s="154">
        <f>Q573*H573</f>
        <v>0</v>
      </c>
      <c r="S573" s="154">
        <v>0</v>
      </c>
      <c r="T573" s="155">
        <f>S573*H573</f>
        <v>0</v>
      </c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R573" s="156" t="s">
        <v>180</v>
      </c>
      <c r="AT573" s="156" t="s">
        <v>167</v>
      </c>
      <c r="AU573" s="156" t="s">
        <v>78</v>
      </c>
      <c r="AY573" s="19" t="s">
        <v>163</v>
      </c>
      <c r="BE573" s="157">
        <f>IF(N573="základní",J573,0)</f>
        <v>0</v>
      </c>
      <c r="BF573" s="157">
        <f>IF(N573="snížená",J573,0)</f>
        <v>0</v>
      </c>
      <c r="BG573" s="157">
        <f>IF(N573="zákl. přenesená",J573,0)</f>
        <v>0</v>
      </c>
      <c r="BH573" s="157">
        <f>IF(N573="sníž. přenesená",J573,0)</f>
        <v>0</v>
      </c>
      <c r="BI573" s="157">
        <f>IF(N573="nulová",J573,0)</f>
        <v>0</v>
      </c>
      <c r="BJ573" s="19" t="s">
        <v>172</v>
      </c>
      <c r="BK573" s="157">
        <f>ROUND(I573*H573,2)</f>
        <v>0</v>
      </c>
      <c r="BL573" s="19" t="s">
        <v>180</v>
      </c>
      <c r="BM573" s="156" t="s">
        <v>748</v>
      </c>
    </row>
    <row r="574" spans="1:47" s="2" customFormat="1" ht="11.25">
      <c r="A574" s="34"/>
      <c r="B574" s="35"/>
      <c r="C574" s="34"/>
      <c r="D574" s="158" t="s">
        <v>175</v>
      </c>
      <c r="E574" s="34"/>
      <c r="F574" s="159" t="s">
        <v>749</v>
      </c>
      <c r="G574" s="34"/>
      <c r="H574" s="34"/>
      <c r="I574" s="160"/>
      <c r="J574" s="34"/>
      <c r="K574" s="34"/>
      <c r="L574" s="35"/>
      <c r="M574" s="161"/>
      <c r="N574" s="162"/>
      <c r="O574" s="56"/>
      <c r="P574" s="56"/>
      <c r="Q574" s="56"/>
      <c r="R574" s="56"/>
      <c r="S574" s="56"/>
      <c r="T574" s="57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T574" s="19" t="s">
        <v>175</v>
      </c>
      <c r="AU574" s="19" t="s">
        <v>78</v>
      </c>
    </row>
    <row r="575" spans="1:65" s="2" customFormat="1" ht="33" customHeight="1">
      <c r="A575" s="34"/>
      <c r="B575" s="144"/>
      <c r="C575" s="145" t="s">
        <v>750</v>
      </c>
      <c r="D575" s="145" t="s">
        <v>167</v>
      </c>
      <c r="E575" s="146" t="s">
        <v>751</v>
      </c>
      <c r="F575" s="147" t="s">
        <v>752</v>
      </c>
      <c r="G575" s="148" t="s">
        <v>201</v>
      </c>
      <c r="H575" s="149">
        <v>0.918</v>
      </c>
      <c r="I575" s="150"/>
      <c r="J575" s="151">
        <f>ROUND(I575*H575,2)</f>
        <v>0</v>
      </c>
      <c r="K575" s="147" t="s">
        <v>171</v>
      </c>
      <c r="L575" s="35"/>
      <c r="M575" s="152" t="s">
        <v>3</v>
      </c>
      <c r="N575" s="153" t="s">
        <v>42</v>
      </c>
      <c r="O575" s="56"/>
      <c r="P575" s="154">
        <f>O575*H575</f>
        <v>0</v>
      </c>
      <c r="Q575" s="154">
        <v>0</v>
      </c>
      <c r="R575" s="154">
        <f>Q575*H575</f>
        <v>0</v>
      </c>
      <c r="S575" s="154">
        <v>0</v>
      </c>
      <c r="T575" s="155">
        <f>S575*H575</f>
        <v>0</v>
      </c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R575" s="156" t="s">
        <v>180</v>
      </c>
      <c r="AT575" s="156" t="s">
        <v>167</v>
      </c>
      <c r="AU575" s="156" t="s">
        <v>78</v>
      </c>
      <c r="AY575" s="19" t="s">
        <v>163</v>
      </c>
      <c r="BE575" s="157">
        <f>IF(N575="základní",J575,0)</f>
        <v>0</v>
      </c>
      <c r="BF575" s="157">
        <f>IF(N575="snížená",J575,0)</f>
        <v>0</v>
      </c>
      <c r="BG575" s="157">
        <f>IF(N575="zákl. přenesená",J575,0)</f>
        <v>0</v>
      </c>
      <c r="BH575" s="157">
        <f>IF(N575="sníž. přenesená",J575,0)</f>
        <v>0</v>
      </c>
      <c r="BI575" s="157">
        <f>IF(N575="nulová",J575,0)</f>
        <v>0</v>
      </c>
      <c r="BJ575" s="19" t="s">
        <v>172</v>
      </c>
      <c r="BK575" s="157">
        <f>ROUND(I575*H575,2)</f>
        <v>0</v>
      </c>
      <c r="BL575" s="19" t="s">
        <v>180</v>
      </c>
      <c r="BM575" s="156" t="s">
        <v>753</v>
      </c>
    </row>
    <row r="576" spans="1:47" s="2" customFormat="1" ht="11.25">
      <c r="A576" s="34"/>
      <c r="B576" s="35"/>
      <c r="C576" s="34"/>
      <c r="D576" s="158" t="s">
        <v>175</v>
      </c>
      <c r="E576" s="34"/>
      <c r="F576" s="159" t="s">
        <v>754</v>
      </c>
      <c r="G576" s="34"/>
      <c r="H576" s="34"/>
      <c r="I576" s="160"/>
      <c r="J576" s="34"/>
      <c r="K576" s="34"/>
      <c r="L576" s="35"/>
      <c r="M576" s="161"/>
      <c r="N576" s="162"/>
      <c r="O576" s="56"/>
      <c r="P576" s="56"/>
      <c r="Q576" s="56"/>
      <c r="R576" s="56"/>
      <c r="S576" s="56"/>
      <c r="T576" s="57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T576" s="19" t="s">
        <v>175</v>
      </c>
      <c r="AU576" s="19" t="s">
        <v>78</v>
      </c>
    </row>
    <row r="577" spans="2:63" s="12" customFormat="1" ht="22.9" customHeight="1">
      <c r="B577" s="131"/>
      <c r="D577" s="132" t="s">
        <v>68</v>
      </c>
      <c r="E577" s="142" t="s">
        <v>755</v>
      </c>
      <c r="F577" s="142" t="s">
        <v>756</v>
      </c>
      <c r="I577" s="134"/>
      <c r="J577" s="143">
        <f>BK577</f>
        <v>0</v>
      </c>
      <c r="L577" s="131"/>
      <c r="M577" s="136"/>
      <c r="N577" s="137"/>
      <c r="O577" s="137"/>
      <c r="P577" s="138">
        <f>SUM(P578:P612)</f>
        <v>0</v>
      </c>
      <c r="Q577" s="137"/>
      <c r="R577" s="138">
        <f>SUM(R578:R612)</f>
        <v>0.2726906684</v>
      </c>
      <c r="S577" s="137"/>
      <c r="T577" s="139">
        <f>SUM(T578:T612)</f>
        <v>0</v>
      </c>
      <c r="AR577" s="132" t="s">
        <v>78</v>
      </c>
      <c r="AT577" s="140" t="s">
        <v>68</v>
      </c>
      <c r="AU577" s="140" t="s">
        <v>76</v>
      </c>
      <c r="AY577" s="132" t="s">
        <v>163</v>
      </c>
      <c r="BK577" s="141">
        <f>SUM(BK578:BK612)</f>
        <v>0</v>
      </c>
    </row>
    <row r="578" spans="1:65" s="2" customFormat="1" ht="24.2" customHeight="1">
      <c r="A578" s="34"/>
      <c r="B578" s="144"/>
      <c r="C578" s="145" t="s">
        <v>484</v>
      </c>
      <c r="D578" s="145" t="s">
        <v>167</v>
      </c>
      <c r="E578" s="146" t="s">
        <v>757</v>
      </c>
      <c r="F578" s="147" t="s">
        <v>758</v>
      </c>
      <c r="G578" s="148" t="s">
        <v>320</v>
      </c>
      <c r="H578" s="149">
        <v>9</v>
      </c>
      <c r="I578" s="150"/>
      <c r="J578" s="151">
        <f>ROUND(I578*H578,2)</f>
        <v>0</v>
      </c>
      <c r="K578" s="147" t="s">
        <v>171</v>
      </c>
      <c r="L578" s="35"/>
      <c r="M578" s="152" t="s">
        <v>3</v>
      </c>
      <c r="N578" s="153" t="s">
        <v>42</v>
      </c>
      <c r="O578" s="56"/>
      <c r="P578" s="154">
        <f>O578*H578</f>
        <v>0</v>
      </c>
      <c r="Q578" s="154">
        <v>0.00345625</v>
      </c>
      <c r="R578" s="154">
        <f>Q578*H578</f>
        <v>0.031106250000000002</v>
      </c>
      <c r="S578" s="154">
        <v>0</v>
      </c>
      <c r="T578" s="155">
        <f>S578*H578</f>
        <v>0</v>
      </c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R578" s="156" t="s">
        <v>180</v>
      </c>
      <c r="AT578" s="156" t="s">
        <v>167</v>
      </c>
      <c r="AU578" s="156" t="s">
        <v>78</v>
      </c>
      <c r="AY578" s="19" t="s">
        <v>163</v>
      </c>
      <c r="BE578" s="157">
        <f>IF(N578="základní",J578,0)</f>
        <v>0</v>
      </c>
      <c r="BF578" s="157">
        <f>IF(N578="snížená",J578,0)</f>
        <v>0</v>
      </c>
      <c r="BG578" s="157">
        <f>IF(N578="zákl. přenesená",J578,0)</f>
        <v>0</v>
      </c>
      <c r="BH578" s="157">
        <f>IF(N578="sníž. přenesená",J578,0)</f>
        <v>0</v>
      </c>
      <c r="BI578" s="157">
        <f>IF(N578="nulová",J578,0)</f>
        <v>0</v>
      </c>
      <c r="BJ578" s="19" t="s">
        <v>172</v>
      </c>
      <c r="BK578" s="157">
        <f>ROUND(I578*H578,2)</f>
        <v>0</v>
      </c>
      <c r="BL578" s="19" t="s">
        <v>180</v>
      </c>
      <c r="BM578" s="156" t="s">
        <v>759</v>
      </c>
    </row>
    <row r="579" spans="1:47" s="2" customFormat="1" ht="11.25">
      <c r="A579" s="34"/>
      <c r="B579" s="35"/>
      <c r="C579" s="34"/>
      <c r="D579" s="158" t="s">
        <v>175</v>
      </c>
      <c r="E579" s="34"/>
      <c r="F579" s="159" t="s">
        <v>760</v>
      </c>
      <c r="G579" s="34"/>
      <c r="H579" s="34"/>
      <c r="I579" s="160"/>
      <c r="J579" s="34"/>
      <c r="K579" s="34"/>
      <c r="L579" s="35"/>
      <c r="M579" s="161"/>
      <c r="N579" s="162"/>
      <c r="O579" s="56"/>
      <c r="P579" s="56"/>
      <c r="Q579" s="56"/>
      <c r="R579" s="56"/>
      <c r="S579" s="56"/>
      <c r="T579" s="57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T579" s="19" t="s">
        <v>175</v>
      </c>
      <c r="AU579" s="19" t="s">
        <v>78</v>
      </c>
    </row>
    <row r="580" spans="2:51" s="13" customFormat="1" ht="11.25">
      <c r="B580" s="163"/>
      <c r="D580" s="164" t="s">
        <v>177</v>
      </c>
      <c r="E580" s="165" t="s">
        <v>3</v>
      </c>
      <c r="F580" s="166" t="s">
        <v>761</v>
      </c>
      <c r="H580" s="167">
        <v>9</v>
      </c>
      <c r="I580" s="168"/>
      <c r="L580" s="163"/>
      <c r="M580" s="169"/>
      <c r="N580" s="170"/>
      <c r="O580" s="170"/>
      <c r="P580" s="170"/>
      <c r="Q580" s="170"/>
      <c r="R580" s="170"/>
      <c r="S580" s="170"/>
      <c r="T580" s="171"/>
      <c r="AT580" s="165" t="s">
        <v>177</v>
      </c>
      <c r="AU580" s="165" t="s">
        <v>78</v>
      </c>
      <c r="AV580" s="13" t="s">
        <v>78</v>
      </c>
      <c r="AW580" s="13" t="s">
        <v>31</v>
      </c>
      <c r="AX580" s="13" t="s">
        <v>69</v>
      </c>
      <c r="AY580" s="165" t="s">
        <v>163</v>
      </c>
    </row>
    <row r="581" spans="2:51" s="14" customFormat="1" ht="11.25">
      <c r="B581" s="172"/>
      <c r="D581" s="164" t="s">
        <v>177</v>
      </c>
      <c r="E581" s="173" t="s">
        <v>3</v>
      </c>
      <c r="F581" s="174" t="s">
        <v>179</v>
      </c>
      <c r="H581" s="175">
        <v>9</v>
      </c>
      <c r="I581" s="176"/>
      <c r="L581" s="172"/>
      <c r="M581" s="177"/>
      <c r="N581" s="178"/>
      <c r="O581" s="178"/>
      <c r="P581" s="178"/>
      <c r="Q581" s="178"/>
      <c r="R581" s="178"/>
      <c r="S581" s="178"/>
      <c r="T581" s="179"/>
      <c r="AT581" s="173" t="s">
        <v>177</v>
      </c>
      <c r="AU581" s="173" t="s">
        <v>78</v>
      </c>
      <c r="AV581" s="14" t="s">
        <v>173</v>
      </c>
      <c r="AW581" s="14" t="s">
        <v>31</v>
      </c>
      <c r="AX581" s="14" t="s">
        <v>76</v>
      </c>
      <c r="AY581" s="173" t="s">
        <v>163</v>
      </c>
    </row>
    <row r="582" spans="1:65" s="2" customFormat="1" ht="21.75" customHeight="1">
      <c r="A582" s="34"/>
      <c r="B582" s="144"/>
      <c r="C582" s="145" t="s">
        <v>536</v>
      </c>
      <c r="D582" s="145" t="s">
        <v>167</v>
      </c>
      <c r="E582" s="146" t="s">
        <v>762</v>
      </c>
      <c r="F582" s="147" t="s">
        <v>763</v>
      </c>
      <c r="G582" s="148" t="s">
        <v>320</v>
      </c>
      <c r="H582" s="149">
        <v>20</v>
      </c>
      <c r="I582" s="150"/>
      <c r="J582" s="151">
        <f>ROUND(I582*H582,2)</f>
        <v>0</v>
      </c>
      <c r="K582" s="147" t="s">
        <v>171</v>
      </c>
      <c r="L582" s="35"/>
      <c r="M582" s="152" t="s">
        <v>3</v>
      </c>
      <c r="N582" s="153" t="s">
        <v>42</v>
      </c>
      <c r="O582" s="56"/>
      <c r="P582" s="154">
        <f>O582*H582</f>
        <v>0</v>
      </c>
      <c r="Q582" s="154">
        <v>0.00286685</v>
      </c>
      <c r="R582" s="154">
        <f>Q582*H582</f>
        <v>0.057337000000000006</v>
      </c>
      <c r="S582" s="154">
        <v>0</v>
      </c>
      <c r="T582" s="155">
        <f>S582*H582</f>
        <v>0</v>
      </c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R582" s="156" t="s">
        <v>180</v>
      </c>
      <c r="AT582" s="156" t="s">
        <v>167</v>
      </c>
      <c r="AU582" s="156" t="s">
        <v>78</v>
      </c>
      <c r="AY582" s="19" t="s">
        <v>163</v>
      </c>
      <c r="BE582" s="157">
        <f>IF(N582="základní",J582,0)</f>
        <v>0</v>
      </c>
      <c r="BF582" s="157">
        <f>IF(N582="snížená",J582,0)</f>
        <v>0</v>
      </c>
      <c r="BG582" s="157">
        <f>IF(N582="zákl. přenesená",J582,0)</f>
        <v>0</v>
      </c>
      <c r="BH582" s="157">
        <f>IF(N582="sníž. přenesená",J582,0)</f>
        <v>0</v>
      </c>
      <c r="BI582" s="157">
        <f>IF(N582="nulová",J582,0)</f>
        <v>0</v>
      </c>
      <c r="BJ582" s="19" t="s">
        <v>172</v>
      </c>
      <c r="BK582" s="157">
        <f>ROUND(I582*H582,2)</f>
        <v>0</v>
      </c>
      <c r="BL582" s="19" t="s">
        <v>180</v>
      </c>
      <c r="BM582" s="156" t="s">
        <v>764</v>
      </c>
    </row>
    <row r="583" spans="1:47" s="2" customFormat="1" ht="11.25">
      <c r="A583" s="34"/>
      <c r="B583" s="35"/>
      <c r="C583" s="34"/>
      <c r="D583" s="158" t="s">
        <v>175</v>
      </c>
      <c r="E583" s="34"/>
      <c r="F583" s="159" t="s">
        <v>765</v>
      </c>
      <c r="G583" s="34"/>
      <c r="H583" s="34"/>
      <c r="I583" s="160"/>
      <c r="J583" s="34"/>
      <c r="K583" s="34"/>
      <c r="L583" s="35"/>
      <c r="M583" s="161"/>
      <c r="N583" s="162"/>
      <c r="O583" s="56"/>
      <c r="P583" s="56"/>
      <c r="Q583" s="56"/>
      <c r="R583" s="56"/>
      <c r="S583" s="56"/>
      <c r="T583" s="57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T583" s="19" t="s">
        <v>175</v>
      </c>
      <c r="AU583" s="19" t="s">
        <v>78</v>
      </c>
    </row>
    <row r="584" spans="2:51" s="13" customFormat="1" ht="11.25">
      <c r="B584" s="163"/>
      <c r="D584" s="164" t="s">
        <v>177</v>
      </c>
      <c r="E584" s="165" t="s">
        <v>3</v>
      </c>
      <c r="F584" s="166" t="s">
        <v>766</v>
      </c>
      <c r="H584" s="167">
        <v>20</v>
      </c>
      <c r="I584" s="168"/>
      <c r="L584" s="163"/>
      <c r="M584" s="169"/>
      <c r="N584" s="170"/>
      <c r="O584" s="170"/>
      <c r="P584" s="170"/>
      <c r="Q584" s="170"/>
      <c r="R584" s="170"/>
      <c r="S584" s="170"/>
      <c r="T584" s="171"/>
      <c r="AT584" s="165" t="s">
        <v>177</v>
      </c>
      <c r="AU584" s="165" t="s">
        <v>78</v>
      </c>
      <c r="AV584" s="13" t="s">
        <v>78</v>
      </c>
      <c r="AW584" s="13" t="s">
        <v>31</v>
      </c>
      <c r="AX584" s="13" t="s">
        <v>69</v>
      </c>
      <c r="AY584" s="165" t="s">
        <v>163</v>
      </c>
    </row>
    <row r="585" spans="2:51" s="14" customFormat="1" ht="11.25">
      <c r="B585" s="172"/>
      <c r="D585" s="164" t="s">
        <v>177</v>
      </c>
      <c r="E585" s="173" t="s">
        <v>3</v>
      </c>
      <c r="F585" s="174" t="s">
        <v>179</v>
      </c>
      <c r="H585" s="175">
        <v>20</v>
      </c>
      <c r="I585" s="176"/>
      <c r="L585" s="172"/>
      <c r="M585" s="177"/>
      <c r="N585" s="178"/>
      <c r="O585" s="178"/>
      <c r="P585" s="178"/>
      <c r="Q585" s="178"/>
      <c r="R585" s="178"/>
      <c r="S585" s="178"/>
      <c r="T585" s="179"/>
      <c r="AT585" s="173" t="s">
        <v>177</v>
      </c>
      <c r="AU585" s="173" t="s">
        <v>78</v>
      </c>
      <c r="AV585" s="14" t="s">
        <v>173</v>
      </c>
      <c r="AW585" s="14" t="s">
        <v>31</v>
      </c>
      <c r="AX585" s="14" t="s">
        <v>76</v>
      </c>
      <c r="AY585" s="173" t="s">
        <v>163</v>
      </c>
    </row>
    <row r="586" spans="1:65" s="2" customFormat="1" ht="24.2" customHeight="1">
      <c r="A586" s="34"/>
      <c r="B586" s="144"/>
      <c r="C586" s="145" t="s">
        <v>767</v>
      </c>
      <c r="D586" s="145" t="s">
        <v>167</v>
      </c>
      <c r="E586" s="146" t="s">
        <v>768</v>
      </c>
      <c r="F586" s="147" t="s">
        <v>769</v>
      </c>
      <c r="G586" s="148" t="s">
        <v>320</v>
      </c>
      <c r="H586" s="149">
        <v>18</v>
      </c>
      <c r="I586" s="150"/>
      <c r="J586" s="151">
        <f>ROUND(I586*H586,2)</f>
        <v>0</v>
      </c>
      <c r="K586" s="147" t="s">
        <v>171</v>
      </c>
      <c r="L586" s="35"/>
      <c r="M586" s="152" t="s">
        <v>3</v>
      </c>
      <c r="N586" s="153" t="s">
        <v>42</v>
      </c>
      <c r="O586" s="56"/>
      <c r="P586" s="154">
        <f>O586*H586</f>
        <v>0</v>
      </c>
      <c r="Q586" s="154">
        <v>0.00297395</v>
      </c>
      <c r="R586" s="154">
        <f>Q586*H586</f>
        <v>0.0535311</v>
      </c>
      <c r="S586" s="154">
        <v>0</v>
      </c>
      <c r="T586" s="155">
        <f>S586*H586</f>
        <v>0</v>
      </c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R586" s="156" t="s">
        <v>180</v>
      </c>
      <c r="AT586" s="156" t="s">
        <v>167</v>
      </c>
      <c r="AU586" s="156" t="s">
        <v>78</v>
      </c>
      <c r="AY586" s="19" t="s">
        <v>163</v>
      </c>
      <c r="BE586" s="157">
        <f>IF(N586="základní",J586,0)</f>
        <v>0</v>
      </c>
      <c r="BF586" s="157">
        <f>IF(N586="snížená",J586,0)</f>
        <v>0</v>
      </c>
      <c r="BG586" s="157">
        <f>IF(N586="zákl. přenesená",J586,0)</f>
        <v>0</v>
      </c>
      <c r="BH586" s="157">
        <f>IF(N586="sníž. přenesená",J586,0)</f>
        <v>0</v>
      </c>
      <c r="BI586" s="157">
        <f>IF(N586="nulová",J586,0)</f>
        <v>0</v>
      </c>
      <c r="BJ586" s="19" t="s">
        <v>172</v>
      </c>
      <c r="BK586" s="157">
        <f>ROUND(I586*H586,2)</f>
        <v>0</v>
      </c>
      <c r="BL586" s="19" t="s">
        <v>180</v>
      </c>
      <c r="BM586" s="156" t="s">
        <v>770</v>
      </c>
    </row>
    <row r="587" spans="1:47" s="2" customFormat="1" ht="11.25">
      <c r="A587" s="34"/>
      <c r="B587" s="35"/>
      <c r="C587" s="34"/>
      <c r="D587" s="158" t="s">
        <v>175</v>
      </c>
      <c r="E587" s="34"/>
      <c r="F587" s="159" t="s">
        <v>771</v>
      </c>
      <c r="G587" s="34"/>
      <c r="H587" s="34"/>
      <c r="I587" s="160"/>
      <c r="J587" s="34"/>
      <c r="K587" s="34"/>
      <c r="L587" s="35"/>
      <c r="M587" s="161"/>
      <c r="N587" s="162"/>
      <c r="O587" s="56"/>
      <c r="P587" s="56"/>
      <c r="Q587" s="56"/>
      <c r="R587" s="56"/>
      <c r="S587" s="56"/>
      <c r="T587" s="57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T587" s="19" t="s">
        <v>175</v>
      </c>
      <c r="AU587" s="19" t="s">
        <v>78</v>
      </c>
    </row>
    <row r="588" spans="2:51" s="13" customFormat="1" ht="11.25">
      <c r="B588" s="163"/>
      <c r="D588" s="164" t="s">
        <v>177</v>
      </c>
      <c r="E588" s="165" t="s">
        <v>3</v>
      </c>
      <c r="F588" s="166" t="s">
        <v>772</v>
      </c>
      <c r="H588" s="167">
        <v>18</v>
      </c>
      <c r="I588" s="168"/>
      <c r="L588" s="163"/>
      <c r="M588" s="169"/>
      <c r="N588" s="170"/>
      <c r="O588" s="170"/>
      <c r="P588" s="170"/>
      <c r="Q588" s="170"/>
      <c r="R588" s="170"/>
      <c r="S588" s="170"/>
      <c r="T588" s="171"/>
      <c r="AT588" s="165" t="s">
        <v>177</v>
      </c>
      <c r="AU588" s="165" t="s">
        <v>78</v>
      </c>
      <c r="AV588" s="13" t="s">
        <v>78</v>
      </c>
      <c r="AW588" s="13" t="s">
        <v>31</v>
      </c>
      <c r="AX588" s="13" t="s">
        <v>69</v>
      </c>
      <c r="AY588" s="165" t="s">
        <v>163</v>
      </c>
    </row>
    <row r="589" spans="2:51" s="14" customFormat="1" ht="11.25">
      <c r="B589" s="172"/>
      <c r="D589" s="164" t="s">
        <v>177</v>
      </c>
      <c r="E589" s="173" t="s">
        <v>3</v>
      </c>
      <c r="F589" s="174" t="s">
        <v>179</v>
      </c>
      <c r="H589" s="175">
        <v>18</v>
      </c>
      <c r="I589" s="176"/>
      <c r="L589" s="172"/>
      <c r="M589" s="177"/>
      <c r="N589" s="178"/>
      <c r="O589" s="178"/>
      <c r="P589" s="178"/>
      <c r="Q589" s="178"/>
      <c r="R589" s="178"/>
      <c r="S589" s="178"/>
      <c r="T589" s="179"/>
      <c r="AT589" s="173" t="s">
        <v>177</v>
      </c>
      <c r="AU589" s="173" t="s">
        <v>78</v>
      </c>
      <c r="AV589" s="14" t="s">
        <v>173</v>
      </c>
      <c r="AW589" s="14" t="s">
        <v>31</v>
      </c>
      <c r="AX589" s="14" t="s">
        <v>76</v>
      </c>
      <c r="AY589" s="173" t="s">
        <v>163</v>
      </c>
    </row>
    <row r="590" spans="1:65" s="2" customFormat="1" ht="16.5" customHeight="1">
      <c r="A590" s="34"/>
      <c r="B590" s="144"/>
      <c r="C590" s="145" t="s">
        <v>773</v>
      </c>
      <c r="D590" s="145" t="s">
        <v>167</v>
      </c>
      <c r="E590" s="146" t="s">
        <v>774</v>
      </c>
      <c r="F590" s="147" t="s">
        <v>775</v>
      </c>
      <c r="G590" s="148" t="s">
        <v>522</v>
      </c>
      <c r="H590" s="149">
        <v>190</v>
      </c>
      <c r="I590" s="150"/>
      <c r="J590" s="151">
        <f>ROUND(I590*H590,2)</f>
        <v>0</v>
      </c>
      <c r="K590" s="147" t="s">
        <v>171</v>
      </c>
      <c r="L590" s="35"/>
      <c r="M590" s="152" t="s">
        <v>3</v>
      </c>
      <c r="N590" s="153" t="s">
        <v>42</v>
      </c>
      <c r="O590" s="56"/>
      <c r="P590" s="154">
        <f>O590*H590</f>
        <v>0</v>
      </c>
      <c r="Q590" s="154">
        <v>0.0004</v>
      </c>
      <c r="R590" s="154">
        <f>Q590*H590</f>
        <v>0.076</v>
      </c>
      <c r="S590" s="154">
        <v>0</v>
      </c>
      <c r="T590" s="155">
        <f>S590*H590</f>
        <v>0</v>
      </c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R590" s="156" t="s">
        <v>180</v>
      </c>
      <c r="AT590" s="156" t="s">
        <v>167</v>
      </c>
      <c r="AU590" s="156" t="s">
        <v>78</v>
      </c>
      <c r="AY590" s="19" t="s">
        <v>163</v>
      </c>
      <c r="BE590" s="157">
        <f>IF(N590="základní",J590,0)</f>
        <v>0</v>
      </c>
      <c r="BF590" s="157">
        <f>IF(N590="snížená",J590,0)</f>
        <v>0</v>
      </c>
      <c r="BG590" s="157">
        <f>IF(N590="zákl. přenesená",J590,0)</f>
        <v>0</v>
      </c>
      <c r="BH590" s="157">
        <f>IF(N590="sníž. přenesená",J590,0)</f>
        <v>0</v>
      </c>
      <c r="BI590" s="157">
        <f>IF(N590="nulová",J590,0)</f>
        <v>0</v>
      </c>
      <c r="BJ590" s="19" t="s">
        <v>172</v>
      </c>
      <c r="BK590" s="157">
        <f>ROUND(I590*H590,2)</f>
        <v>0</v>
      </c>
      <c r="BL590" s="19" t="s">
        <v>180</v>
      </c>
      <c r="BM590" s="156" t="s">
        <v>776</v>
      </c>
    </row>
    <row r="591" spans="1:47" s="2" customFormat="1" ht="11.25">
      <c r="A591" s="34"/>
      <c r="B591" s="35"/>
      <c r="C591" s="34"/>
      <c r="D591" s="158" t="s">
        <v>175</v>
      </c>
      <c r="E591" s="34"/>
      <c r="F591" s="159" t="s">
        <v>777</v>
      </c>
      <c r="G591" s="34"/>
      <c r="H591" s="34"/>
      <c r="I591" s="160"/>
      <c r="J591" s="34"/>
      <c r="K591" s="34"/>
      <c r="L591" s="35"/>
      <c r="M591" s="161"/>
      <c r="N591" s="162"/>
      <c r="O591" s="56"/>
      <c r="P591" s="56"/>
      <c r="Q591" s="56"/>
      <c r="R591" s="56"/>
      <c r="S591" s="56"/>
      <c r="T591" s="57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T591" s="19" t="s">
        <v>175</v>
      </c>
      <c r="AU591" s="19" t="s">
        <v>78</v>
      </c>
    </row>
    <row r="592" spans="2:51" s="13" customFormat="1" ht="11.25">
      <c r="B592" s="163"/>
      <c r="D592" s="164" t="s">
        <v>177</v>
      </c>
      <c r="E592" s="165" t="s">
        <v>3</v>
      </c>
      <c r="F592" s="166" t="s">
        <v>778</v>
      </c>
      <c r="H592" s="167">
        <v>190</v>
      </c>
      <c r="I592" s="168"/>
      <c r="L592" s="163"/>
      <c r="M592" s="169"/>
      <c r="N592" s="170"/>
      <c r="O592" s="170"/>
      <c r="P592" s="170"/>
      <c r="Q592" s="170"/>
      <c r="R592" s="170"/>
      <c r="S592" s="170"/>
      <c r="T592" s="171"/>
      <c r="AT592" s="165" t="s">
        <v>177</v>
      </c>
      <c r="AU592" s="165" t="s">
        <v>78</v>
      </c>
      <c r="AV592" s="13" t="s">
        <v>78</v>
      </c>
      <c r="AW592" s="13" t="s">
        <v>31</v>
      </c>
      <c r="AX592" s="13" t="s">
        <v>69</v>
      </c>
      <c r="AY592" s="165" t="s">
        <v>163</v>
      </c>
    </row>
    <row r="593" spans="2:51" s="14" customFormat="1" ht="11.25">
      <c r="B593" s="172"/>
      <c r="D593" s="164" t="s">
        <v>177</v>
      </c>
      <c r="E593" s="173" t="s">
        <v>3</v>
      </c>
      <c r="F593" s="174" t="s">
        <v>179</v>
      </c>
      <c r="H593" s="175">
        <v>190</v>
      </c>
      <c r="I593" s="176"/>
      <c r="L593" s="172"/>
      <c r="M593" s="177"/>
      <c r="N593" s="178"/>
      <c r="O593" s="178"/>
      <c r="P593" s="178"/>
      <c r="Q593" s="178"/>
      <c r="R593" s="178"/>
      <c r="S593" s="178"/>
      <c r="T593" s="179"/>
      <c r="AT593" s="173" t="s">
        <v>177</v>
      </c>
      <c r="AU593" s="173" t="s">
        <v>78</v>
      </c>
      <c r="AV593" s="14" t="s">
        <v>173</v>
      </c>
      <c r="AW593" s="14" t="s">
        <v>31</v>
      </c>
      <c r="AX593" s="14" t="s">
        <v>76</v>
      </c>
      <c r="AY593" s="173" t="s">
        <v>163</v>
      </c>
    </row>
    <row r="594" spans="1:65" s="2" customFormat="1" ht="24.2" customHeight="1">
      <c r="A594" s="34"/>
      <c r="B594" s="144"/>
      <c r="C594" s="145" t="s">
        <v>555</v>
      </c>
      <c r="D594" s="145" t="s">
        <v>167</v>
      </c>
      <c r="E594" s="146" t="s">
        <v>779</v>
      </c>
      <c r="F594" s="147" t="s">
        <v>780</v>
      </c>
      <c r="G594" s="148" t="s">
        <v>320</v>
      </c>
      <c r="H594" s="149">
        <v>2.4</v>
      </c>
      <c r="I594" s="150"/>
      <c r="J594" s="151">
        <f>ROUND(I594*H594,2)</f>
        <v>0</v>
      </c>
      <c r="K594" s="147" t="s">
        <v>171</v>
      </c>
      <c r="L594" s="35"/>
      <c r="M594" s="152" t="s">
        <v>3</v>
      </c>
      <c r="N594" s="153" t="s">
        <v>42</v>
      </c>
      <c r="O594" s="56"/>
      <c r="P594" s="154">
        <f>O594*H594</f>
        <v>0</v>
      </c>
      <c r="Q594" s="154">
        <v>0.003515216</v>
      </c>
      <c r="R594" s="154">
        <f>Q594*H594</f>
        <v>0.008436518399999999</v>
      </c>
      <c r="S594" s="154">
        <v>0</v>
      </c>
      <c r="T594" s="155">
        <f>S594*H594</f>
        <v>0</v>
      </c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R594" s="156" t="s">
        <v>180</v>
      </c>
      <c r="AT594" s="156" t="s">
        <v>167</v>
      </c>
      <c r="AU594" s="156" t="s">
        <v>78</v>
      </c>
      <c r="AY594" s="19" t="s">
        <v>163</v>
      </c>
      <c r="BE594" s="157">
        <f>IF(N594="základní",J594,0)</f>
        <v>0</v>
      </c>
      <c r="BF594" s="157">
        <f>IF(N594="snížená",J594,0)</f>
        <v>0</v>
      </c>
      <c r="BG594" s="157">
        <f>IF(N594="zákl. přenesená",J594,0)</f>
        <v>0</v>
      </c>
      <c r="BH594" s="157">
        <f>IF(N594="sníž. přenesená",J594,0)</f>
        <v>0</v>
      </c>
      <c r="BI594" s="157">
        <f>IF(N594="nulová",J594,0)</f>
        <v>0</v>
      </c>
      <c r="BJ594" s="19" t="s">
        <v>172</v>
      </c>
      <c r="BK594" s="157">
        <f>ROUND(I594*H594,2)</f>
        <v>0</v>
      </c>
      <c r="BL594" s="19" t="s">
        <v>180</v>
      </c>
      <c r="BM594" s="156" t="s">
        <v>781</v>
      </c>
    </row>
    <row r="595" spans="1:47" s="2" customFormat="1" ht="11.25">
      <c r="A595" s="34"/>
      <c r="B595" s="35"/>
      <c r="C595" s="34"/>
      <c r="D595" s="158" t="s">
        <v>175</v>
      </c>
      <c r="E595" s="34"/>
      <c r="F595" s="159" t="s">
        <v>782</v>
      </c>
      <c r="G595" s="34"/>
      <c r="H595" s="34"/>
      <c r="I595" s="160"/>
      <c r="J595" s="34"/>
      <c r="K595" s="34"/>
      <c r="L595" s="35"/>
      <c r="M595" s="161"/>
      <c r="N595" s="162"/>
      <c r="O595" s="56"/>
      <c r="P595" s="56"/>
      <c r="Q595" s="56"/>
      <c r="R595" s="56"/>
      <c r="S595" s="56"/>
      <c r="T595" s="57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T595" s="19" t="s">
        <v>175</v>
      </c>
      <c r="AU595" s="19" t="s">
        <v>78</v>
      </c>
    </row>
    <row r="596" spans="2:51" s="13" customFormat="1" ht="11.25">
      <c r="B596" s="163"/>
      <c r="D596" s="164" t="s">
        <v>177</v>
      </c>
      <c r="E596" s="165" t="s">
        <v>3</v>
      </c>
      <c r="F596" s="166" t="s">
        <v>783</v>
      </c>
      <c r="H596" s="167">
        <v>2.4</v>
      </c>
      <c r="I596" s="168"/>
      <c r="L596" s="163"/>
      <c r="M596" s="169"/>
      <c r="N596" s="170"/>
      <c r="O596" s="170"/>
      <c r="P596" s="170"/>
      <c r="Q596" s="170"/>
      <c r="R596" s="170"/>
      <c r="S596" s="170"/>
      <c r="T596" s="171"/>
      <c r="AT596" s="165" t="s">
        <v>177</v>
      </c>
      <c r="AU596" s="165" t="s">
        <v>78</v>
      </c>
      <c r="AV596" s="13" t="s">
        <v>78</v>
      </c>
      <c r="AW596" s="13" t="s">
        <v>31</v>
      </c>
      <c r="AX596" s="13" t="s">
        <v>69</v>
      </c>
      <c r="AY596" s="165" t="s">
        <v>163</v>
      </c>
    </row>
    <row r="597" spans="2:51" s="14" customFormat="1" ht="11.25">
      <c r="B597" s="172"/>
      <c r="D597" s="164" t="s">
        <v>177</v>
      </c>
      <c r="E597" s="173" t="s">
        <v>3</v>
      </c>
      <c r="F597" s="174" t="s">
        <v>179</v>
      </c>
      <c r="H597" s="175">
        <v>2.4</v>
      </c>
      <c r="I597" s="176"/>
      <c r="L597" s="172"/>
      <c r="M597" s="177"/>
      <c r="N597" s="178"/>
      <c r="O597" s="178"/>
      <c r="P597" s="178"/>
      <c r="Q597" s="178"/>
      <c r="R597" s="178"/>
      <c r="S597" s="178"/>
      <c r="T597" s="179"/>
      <c r="AT597" s="173" t="s">
        <v>177</v>
      </c>
      <c r="AU597" s="173" t="s">
        <v>78</v>
      </c>
      <c r="AV597" s="14" t="s">
        <v>173</v>
      </c>
      <c r="AW597" s="14" t="s">
        <v>31</v>
      </c>
      <c r="AX597" s="14" t="s">
        <v>76</v>
      </c>
      <c r="AY597" s="173" t="s">
        <v>163</v>
      </c>
    </row>
    <row r="598" spans="1:65" s="2" customFormat="1" ht="21.75" customHeight="1">
      <c r="A598" s="34"/>
      <c r="B598" s="144"/>
      <c r="C598" s="145" t="s">
        <v>784</v>
      </c>
      <c r="D598" s="145" t="s">
        <v>167</v>
      </c>
      <c r="E598" s="146" t="s">
        <v>785</v>
      </c>
      <c r="F598" s="147" t="s">
        <v>786</v>
      </c>
      <c r="G598" s="148" t="s">
        <v>320</v>
      </c>
      <c r="H598" s="149">
        <v>18</v>
      </c>
      <c r="I598" s="150"/>
      <c r="J598" s="151">
        <f>ROUND(I598*H598,2)</f>
        <v>0</v>
      </c>
      <c r="K598" s="147" t="s">
        <v>171</v>
      </c>
      <c r="L598" s="35"/>
      <c r="M598" s="152" t="s">
        <v>3</v>
      </c>
      <c r="N598" s="153" t="s">
        <v>42</v>
      </c>
      <c r="O598" s="56"/>
      <c r="P598" s="154">
        <f>O598*H598</f>
        <v>0</v>
      </c>
      <c r="Q598" s="154">
        <v>0.0016887</v>
      </c>
      <c r="R598" s="154">
        <f>Q598*H598</f>
        <v>0.0303966</v>
      </c>
      <c r="S598" s="154">
        <v>0</v>
      </c>
      <c r="T598" s="155">
        <f>S598*H598</f>
        <v>0</v>
      </c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R598" s="156" t="s">
        <v>180</v>
      </c>
      <c r="AT598" s="156" t="s">
        <v>167</v>
      </c>
      <c r="AU598" s="156" t="s">
        <v>78</v>
      </c>
      <c r="AY598" s="19" t="s">
        <v>163</v>
      </c>
      <c r="BE598" s="157">
        <f>IF(N598="základní",J598,0)</f>
        <v>0</v>
      </c>
      <c r="BF598" s="157">
        <f>IF(N598="snížená",J598,0)</f>
        <v>0</v>
      </c>
      <c r="BG598" s="157">
        <f>IF(N598="zákl. přenesená",J598,0)</f>
        <v>0</v>
      </c>
      <c r="BH598" s="157">
        <f>IF(N598="sníž. přenesená",J598,0)</f>
        <v>0</v>
      </c>
      <c r="BI598" s="157">
        <f>IF(N598="nulová",J598,0)</f>
        <v>0</v>
      </c>
      <c r="BJ598" s="19" t="s">
        <v>172</v>
      </c>
      <c r="BK598" s="157">
        <f>ROUND(I598*H598,2)</f>
        <v>0</v>
      </c>
      <c r="BL598" s="19" t="s">
        <v>180</v>
      </c>
      <c r="BM598" s="156" t="s">
        <v>787</v>
      </c>
    </row>
    <row r="599" spans="1:47" s="2" customFormat="1" ht="11.25">
      <c r="A599" s="34"/>
      <c r="B599" s="35"/>
      <c r="C599" s="34"/>
      <c r="D599" s="158" t="s">
        <v>175</v>
      </c>
      <c r="E599" s="34"/>
      <c r="F599" s="159" t="s">
        <v>788</v>
      </c>
      <c r="G599" s="34"/>
      <c r="H599" s="34"/>
      <c r="I599" s="160"/>
      <c r="J599" s="34"/>
      <c r="K599" s="34"/>
      <c r="L599" s="35"/>
      <c r="M599" s="161"/>
      <c r="N599" s="162"/>
      <c r="O599" s="56"/>
      <c r="P599" s="56"/>
      <c r="Q599" s="56"/>
      <c r="R599" s="56"/>
      <c r="S599" s="56"/>
      <c r="T599" s="57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T599" s="19" t="s">
        <v>175</v>
      </c>
      <c r="AU599" s="19" t="s">
        <v>78</v>
      </c>
    </row>
    <row r="600" spans="2:51" s="13" customFormat="1" ht="11.25">
      <c r="B600" s="163"/>
      <c r="D600" s="164" t="s">
        <v>177</v>
      </c>
      <c r="E600" s="165" t="s">
        <v>3</v>
      </c>
      <c r="F600" s="166" t="s">
        <v>789</v>
      </c>
      <c r="H600" s="167">
        <v>18</v>
      </c>
      <c r="I600" s="168"/>
      <c r="L600" s="163"/>
      <c r="M600" s="169"/>
      <c r="N600" s="170"/>
      <c r="O600" s="170"/>
      <c r="P600" s="170"/>
      <c r="Q600" s="170"/>
      <c r="R600" s="170"/>
      <c r="S600" s="170"/>
      <c r="T600" s="171"/>
      <c r="AT600" s="165" t="s">
        <v>177</v>
      </c>
      <c r="AU600" s="165" t="s">
        <v>78</v>
      </c>
      <c r="AV600" s="13" t="s">
        <v>78</v>
      </c>
      <c r="AW600" s="13" t="s">
        <v>31</v>
      </c>
      <c r="AX600" s="13" t="s">
        <v>69</v>
      </c>
      <c r="AY600" s="165" t="s">
        <v>163</v>
      </c>
    </row>
    <row r="601" spans="2:51" s="14" customFormat="1" ht="11.25">
      <c r="B601" s="172"/>
      <c r="D601" s="164" t="s">
        <v>177</v>
      </c>
      <c r="E601" s="173" t="s">
        <v>3</v>
      </c>
      <c r="F601" s="174" t="s">
        <v>179</v>
      </c>
      <c r="H601" s="175">
        <v>18</v>
      </c>
      <c r="I601" s="176"/>
      <c r="L601" s="172"/>
      <c r="M601" s="177"/>
      <c r="N601" s="178"/>
      <c r="O601" s="178"/>
      <c r="P601" s="178"/>
      <c r="Q601" s="178"/>
      <c r="R601" s="178"/>
      <c r="S601" s="178"/>
      <c r="T601" s="179"/>
      <c r="AT601" s="173" t="s">
        <v>177</v>
      </c>
      <c r="AU601" s="173" t="s">
        <v>78</v>
      </c>
      <c r="AV601" s="14" t="s">
        <v>173</v>
      </c>
      <c r="AW601" s="14" t="s">
        <v>31</v>
      </c>
      <c r="AX601" s="14" t="s">
        <v>76</v>
      </c>
      <c r="AY601" s="173" t="s">
        <v>163</v>
      </c>
    </row>
    <row r="602" spans="1:65" s="2" customFormat="1" ht="24.2" customHeight="1">
      <c r="A602" s="34"/>
      <c r="B602" s="144"/>
      <c r="C602" s="145" t="s">
        <v>790</v>
      </c>
      <c r="D602" s="145" t="s">
        <v>167</v>
      </c>
      <c r="E602" s="146" t="s">
        <v>791</v>
      </c>
      <c r="F602" s="147" t="s">
        <v>792</v>
      </c>
      <c r="G602" s="148" t="s">
        <v>522</v>
      </c>
      <c r="H602" s="149">
        <v>2</v>
      </c>
      <c r="I602" s="150"/>
      <c r="J602" s="151">
        <f>ROUND(I602*H602,2)</f>
        <v>0</v>
      </c>
      <c r="K602" s="147" t="s">
        <v>171</v>
      </c>
      <c r="L602" s="35"/>
      <c r="M602" s="152" t="s">
        <v>3</v>
      </c>
      <c r="N602" s="153" t="s">
        <v>42</v>
      </c>
      <c r="O602" s="56"/>
      <c r="P602" s="154">
        <f>O602*H602</f>
        <v>0</v>
      </c>
      <c r="Q602" s="154">
        <v>0.000362</v>
      </c>
      <c r="R602" s="154">
        <f>Q602*H602</f>
        <v>0.000724</v>
      </c>
      <c r="S602" s="154">
        <v>0</v>
      </c>
      <c r="T602" s="155">
        <f>S602*H602</f>
        <v>0</v>
      </c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R602" s="156" t="s">
        <v>180</v>
      </c>
      <c r="AT602" s="156" t="s">
        <v>167</v>
      </c>
      <c r="AU602" s="156" t="s">
        <v>78</v>
      </c>
      <c r="AY602" s="19" t="s">
        <v>163</v>
      </c>
      <c r="BE602" s="157">
        <f>IF(N602="základní",J602,0)</f>
        <v>0</v>
      </c>
      <c r="BF602" s="157">
        <f>IF(N602="snížená",J602,0)</f>
        <v>0</v>
      </c>
      <c r="BG602" s="157">
        <f>IF(N602="zákl. přenesená",J602,0)</f>
        <v>0</v>
      </c>
      <c r="BH602" s="157">
        <f>IF(N602="sníž. přenesená",J602,0)</f>
        <v>0</v>
      </c>
      <c r="BI602" s="157">
        <f>IF(N602="nulová",J602,0)</f>
        <v>0</v>
      </c>
      <c r="BJ602" s="19" t="s">
        <v>172</v>
      </c>
      <c r="BK602" s="157">
        <f>ROUND(I602*H602,2)</f>
        <v>0</v>
      </c>
      <c r="BL602" s="19" t="s">
        <v>180</v>
      </c>
      <c r="BM602" s="156" t="s">
        <v>793</v>
      </c>
    </row>
    <row r="603" spans="1:47" s="2" customFormat="1" ht="11.25">
      <c r="A603" s="34"/>
      <c r="B603" s="35"/>
      <c r="C603" s="34"/>
      <c r="D603" s="158" t="s">
        <v>175</v>
      </c>
      <c r="E603" s="34"/>
      <c r="F603" s="159" t="s">
        <v>794</v>
      </c>
      <c r="G603" s="34"/>
      <c r="H603" s="34"/>
      <c r="I603" s="160"/>
      <c r="J603" s="34"/>
      <c r="K603" s="34"/>
      <c r="L603" s="35"/>
      <c r="M603" s="161"/>
      <c r="N603" s="162"/>
      <c r="O603" s="56"/>
      <c r="P603" s="56"/>
      <c r="Q603" s="56"/>
      <c r="R603" s="56"/>
      <c r="S603" s="56"/>
      <c r="T603" s="57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T603" s="19" t="s">
        <v>175</v>
      </c>
      <c r="AU603" s="19" t="s">
        <v>78</v>
      </c>
    </row>
    <row r="604" spans="2:51" s="13" customFormat="1" ht="11.25">
      <c r="B604" s="163"/>
      <c r="D604" s="164" t="s">
        <v>177</v>
      </c>
      <c r="E604" s="165" t="s">
        <v>3</v>
      </c>
      <c r="F604" s="166" t="s">
        <v>78</v>
      </c>
      <c r="H604" s="167">
        <v>2</v>
      </c>
      <c r="I604" s="168"/>
      <c r="L604" s="163"/>
      <c r="M604" s="169"/>
      <c r="N604" s="170"/>
      <c r="O604" s="170"/>
      <c r="P604" s="170"/>
      <c r="Q604" s="170"/>
      <c r="R604" s="170"/>
      <c r="S604" s="170"/>
      <c r="T604" s="171"/>
      <c r="AT604" s="165" t="s">
        <v>177</v>
      </c>
      <c r="AU604" s="165" t="s">
        <v>78</v>
      </c>
      <c r="AV604" s="13" t="s">
        <v>78</v>
      </c>
      <c r="AW604" s="13" t="s">
        <v>31</v>
      </c>
      <c r="AX604" s="13" t="s">
        <v>76</v>
      </c>
      <c r="AY604" s="165" t="s">
        <v>163</v>
      </c>
    </row>
    <row r="605" spans="1:65" s="2" customFormat="1" ht="24.2" customHeight="1">
      <c r="A605" s="34"/>
      <c r="B605" s="144"/>
      <c r="C605" s="145" t="s">
        <v>795</v>
      </c>
      <c r="D605" s="145" t="s">
        <v>167</v>
      </c>
      <c r="E605" s="146" t="s">
        <v>796</v>
      </c>
      <c r="F605" s="147" t="s">
        <v>797</v>
      </c>
      <c r="G605" s="148" t="s">
        <v>320</v>
      </c>
      <c r="H605" s="149">
        <v>7</v>
      </c>
      <c r="I605" s="150"/>
      <c r="J605" s="151">
        <f>ROUND(I605*H605,2)</f>
        <v>0</v>
      </c>
      <c r="K605" s="147" t="s">
        <v>171</v>
      </c>
      <c r="L605" s="35"/>
      <c r="M605" s="152" t="s">
        <v>3</v>
      </c>
      <c r="N605" s="153" t="s">
        <v>42</v>
      </c>
      <c r="O605" s="56"/>
      <c r="P605" s="154">
        <f>O605*H605</f>
        <v>0</v>
      </c>
      <c r="Q605" s="154">
        <v>0.0021656</v>
      </c>
      <c r="R605" s="154">
        <f>Q605*H605</f>
        <v>0.015159200000000001</v>
      </c>
      <c r="S605" s="154">
        <v>0</v>
      </c>
      <c r="T605" s="155">
        <f>S605*H605</f>
        <v>0</v>
      </c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R605" s="156" t="s">
        <v>180</v>
      </c>
      <c r="AT605" s="156" t="s">
        <v>167</v>
      </c>
      <c r="AU605" s="156" t="s">
        <v>78</v>
      </c>
      <c r="AY605" s="19" t="s">
        <v>163</v>
      </c>
      <c r="BE605" s="157">
        <f>IF(N605="základní",J605,0)</f>
        <v>0</v>
      </c>
      <c r="BF605" s="157">
        <f>IF(N605="snížená",J605,0)</f>
        <v>0</v>
      </c>
      <c r="BG605" s="157">
        <f>IF(N605="zákl. přenesená",J605,0)</f>
        <v>0</v>
      </c>
      <c r="BH605" s="157">
        <f>IF(N605="sníž. přenesená",J605,0)</f>
        <v>0</v>
      </c>
      <c r="BI605" s="157">
        <f>IF(N605="nulová",J605,0)</f>
        <v>0</v>
      </c>
      <c r="BJ605" s="19" t="s">
        <v>172</v>
      </c>
      <c r="BK605" s="157">
        <f>ROUND(I605*H605,2)</f>
        <v>0</v>
      </c>
      <c r="BL605" s="19" t="s">
        <v>180</v>
      </c>
      <c r="BM605" s="156" t="s">
        <v>798</v>
      </c>
    </row>
    <row r="606" spans="1:47" s="2" customFormat="1" ht="11.25">
      <c r="A606" s="34"/>
      <c r="B606" s="35"/>
      <c r="C606" s="34"/>
      <c r="D606" s="158" t="s">
        <v>175</v>
      </c>
      <c r="E606" s="34"/>
      <c r="F606" s="159" t="s">
        <v>799</v>
      </c>
      <c r="G606" s="34"/>
      <c r="H606" s="34"/>
      <c r="I606" s="160"/>
      <c r="J606" s="34"/>
      <c r="K606" s="34"/>
      <c r="L606" s="35"/>
      <c r="M606" s="161"/>
      <c r="N606" s="162"/>
      <c r="O606" s="56"/>
      <c r="P606" s="56"/>
      <c r="Q606" s="56"/>
      <c r="R606" s="56"/>
      <c r="S606" s="56"/>
      <c r="T606" s="57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T606" s="19" t="s">
        <v>175</v>
      </c>
      <c r="AU606" s="19" t="s">
        <v>78</v>
      </c>
    </row>
    <row r="607" spans="2:51" s="13" customFormat="1" ht="11.25">
      <c r="B607" s="163"/>
      <c r="D607" s="164" t="s">
        <v>177</v>
      </c>
      <c r="E607" s="165" t="s">
        <v>3</v>
      </c>
      <c r="F607" s="166" t="s">
        <v>800</v>
      </c>
      <c r="H607" s="167">
        <v>7</v>
      </c>
      <c r="I607" s="168"/>
      <c r="L607" s="163"/>
      <c r="M607" s="169"/>
      <c r="N607" s="170"/>
      <c r="O607" s="170"/>
      <c r="P607" s="170"/>
      <c r="Q607" s="170"/>
      <c r="R607" s="170"/>
      <c r="S607" s="170"/>
      <c r="T607" s="171"/>
      <c r="AT607" s="165" t="s">
        <v>177</v>
      </c>
      <c r="AU607" s="165" t="s">
        <v>78</v>
      </c>
      <c r="AV607" s="13" t="s">
        <v>78</v>
      </c>
      <c r="AW607" s="13" t="s">
        <v>31</v>
      </c>
      <c r="AX607" s="13" t="s">
        <v>69</v>
      </c>
      <c r="AY607" s="165" t="s">
        <v>163</v>
      </c>
    </row>
    <row r="608" spans="2:51" s="14" customFormat="1" ht="11.25">
      <c r="B608" s="172"/>
      <c r="D608" s="164" t="s">
        <v>177</v>
      </c>
      <c r="E608" s="173" t="s">
        <v>3</v>
      </c>
      <c r="F608" s="174" t="s">
        <v>179</v>
      </c>
      <c r="H608" s="175">
        <v>7</v>
      </c>
      <c r="I608" s="176"/>
      <c r="L608" s="172"/>
      <c r="M608" s="177"/>
      <c r="N608" s="178"/>
      <c r="O608" s="178"/>
      <c r="P608" s="178"/>
      <c r="Q608" s="178"/>
      <c r="R608" s="178"/>
      <c r="S608" s="178"/>
      <c r="T608" s="179"/>
      <c r="AT608" s="173" t="s">
        <v>177</v>
      </c>
      <c r="AU608" s="173" t="s">
        <v>78</v>
      </c>
      <c r="AV608" s="14" t="s">
        <v>173</v>
      </c>
      <c r="AW608" s="14" t="s">
        <v>31</v>
      </c>
      <c r="AX608" s="14" t="s">
        <v>76</v>
      </c>
      <c r="AY608" s="173" t="s">
        <v>163</v>
      </c>
    </row>
    <row r="609" spans="1:65" s="2" customFormat="1" ht="24.2" customHeight="1">
      <c r="A609" s="34"/>
      <c r="B609" s="144"/>
      <c r="C609" s="145" t="s">
        <v>801</v>
      </c>
      <c r="D609" s="145" t="s">
        <v>167</v>
      </c>
      <c r="E609" s="146" t="s">
        <v>802</v>
      </c>
      <c r="F609" s="147" t="s">
        <v>803</v>
      </c>
      <c r="G609" s="148" t="s">
        <v>201</v>
      </c>
      <c r="H609" s="149">
        <v>0.273</v>
      </c>
      <c r="I609" s="150"/>
      <c r="J609" s="151">
        <f>ROUND(I609*H609,2)</f>
        <v>0</v>
      </c>
      <c r="K609" s="147" t="s">
        <v>171</v>
      </c>
      <c r="L609" s="35"/>
      <c r="M609" s="152" t="s">
        <v>3</v>
      </c>
      <c r="N609" s="153" t="s">
        <v>42</v>
      </c>
      <c r="O609" s="56"/>
      <c r="P609" s="154">
        <f>O609*H609</f>
        <v>0</v>
      </c>
      <c r="Q609" s="154">
        <v>0</v>
      </c>
      <c r="R609" s="154">
        <f>Q609*H609</f>
        <v>0</v>
      </c>
      <c r="S609" s="154">
        <v>0</v>
      </c>
      <c r="T609" s="155">
        <f>S609*H609</f>
        <v>0</v>
      </c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R609" s="156" t="s">
        <v>180</v>
      </c>
      <c r="AT609" s="156" t="s">
        <v>167</v>
      </c>
      <c r="AU609" s="156" t="s">
        <v>78</v>
      </c>
      <c r="AY609" s="19" t="s">
        <v>163</v>
      </c>
      <c r="BE609" s="157">
        <f>IF(N609="základní",J609,0)</f>
        <v>0</v>
      </c>
      <c r="BF609" s="157">
        <f>IF(N609="snížená",J609,0)</f>
        <v>0</v>
      </c>
      <c r="BG609" s="157">
        <f>IF(N609="zákl. přenesená",J609,0)</f>
        <v>0</v>
      </c>
      <c r="BH609" s="157">
        <f>IF(N609="sníž. přenesená",J609,0)</f>
        <v>0</v>
      </c>
      <c r="BI609" s="157">
        <f>IF(N609="nulová",J609,0)</f>
        <v>0</v>
      </c>
      <c r="BJ609" s="19" t="s">
        <v>172</v>
      </c>
      <c r="BK609" s="157">
        <f>ROUND(I609*H609,2)</f>
        <v>0</v>
      </c>
      <c r="BL609" s="19" t="s">
        <v>180</v>
      </c>
      <c r="BM609" s="156" t="s">
        <v>804</v>
      </c>
    </row>
    <row r="610" spans="1:47" s="2" customFormat="1" ht="11.25">
      <c r="A610" s="34"/>
      <c r="B610" s="35"/>
      <c r="C610" s="34"/>
      <c r="D610" s="158" t="s">
        <v>175</v>
      </c>
      <c r="E610" s="34"/>
      <c r="F610" s="159" t="s">
        <v>805</v>
      </c>
      <c r="G610" s="34"/>
      <c r="H610" s="34"/>
      <c r="I610" s="160"/>
      <c r="J610" s="34"/>
      <c r="K610" s="34"/>
      <c r="L610" s="35"/>
      <c r="M610" s="161"/>
      <c r="N610" s="162"/>
      <c r="O610" s="56"/>
      <c r="P610" s="56"/>
      <c r="Q610" s="56"/>
      <c r="R610" s="56"/>
      <c r="S610" s="56"/>
      <c r="T610" s="57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T610" s="19" t="s">
        <v>175</v>
      </c>
      <c r="AU610" s="19" t="s">
        <v>78</v>
      </c>
    </row>
    <row r="611" spans="1:65" s="2" customFormat="1" ht="24.2" customHeight="1">
      <c r="A611" s="34"/>
      <c r="B611" s="144"/>
      <c r="C611" s="145" t="s">
        <v>806</v>
      </c>
      <c r="D611" s="145" t="s">
        <v>167</v>
      </c>
      <c r="E611" s="146" t="s">
        <v>807</v>
      </c>
      <c r="F611" s="147" t="s">
        <v>808</v>
      </c>
      <c r="G611" s="148" t="s">
        <v>201</v>
      </c>
      <c r="H611" s="149">
        <v>0.273</v>
      </c>
      <c r="I611" s="150"/>
      <c r="J611" s="151">
        <f>ROUND(I611*H611,2)</f>
        <v>0</v>
      </c>
      <c r="K611" s="147" t="s">
        <v>171</v>
      </c>
      <c r="L611" s="35"/>
      <c r="M611" s="152" t="s">
        <v>3</v>
      </c>
      <c r="N611" s="153" t="s">
        <v>42</v>
      </c>
      <c r="O611" s="56"/>
      <c r="P611" s="154">
        <f>O611*H611</f>
        <v>0</v>
      </c>
      <c r="Q611" s="154">
        <v>0</v>
      </c>
      <c r="R611" s="154">
        <f>Q611*H611</f>
        <v>0</v>
      </c>
      <c r="S611" s="154">
        <v>0</v>
      </c>
      <c r="T611" s="155">
        <f>S611*H611</f>
        <v>0</v>
      </c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R611" s="156" t="s">
        <v>180</v>
      </c>
      <c r="AT611" s="156" t="s">
        <v>167</v>
      </c>
      <c r="AU611" s="156" t="s">
        <v>78</v>
      </c>
      <c r="AY611" s="19" t="s">
        <v>163</v>
      </c>
      <c r="BE611" s="157">
        <f>IF(N611="základní",J611,0)</f>
        <v>0</v>
      </c>
      <c r="BF611" s="157">
        <f>IF(N611="snížená",J611,0)</f>
        <v>0</v>
      </c>
      <c r="BG611" s="157">
        <f>IF(N611="zákl. přenesená",J611,0)</f>
        <v>0</v>
      </c>
      <c r="BH611" s="157">
        <f>IF(N611="sníž. přenesená",J611,0)</f>
        <v>0</v>
      </c>
      <c r="BI611" s="157">
        <f>IF(N611="nulová",J611,0)</f>
        <v>0</v>
      </c>
      <c r="BJ611" s="19" t="s">
        <v>172</v>
      </c>
      <c r="BK611" s="157">
        <f>ROUND(I611*H611,2)</f>
        <v>0</v>
      </c>
      <c r="BL611" s="19" t="s">
        <v>180</v>
      </c>
      <c r="BM611" s="156" t="s">
        <v>809</v>
      </c>
    </row>
    <row r="612" spans="1:47" s="2" customFormat="1" ht="11.25">
      <c r="A612" s="34"/>
      <c r="B612" s="35"/>
      <c r="C612" s="34"/>
      <c r="D612" s="158" t="s">
        <v>175</v>
      </c>
      <c r="E612" s="34"/>
      <c r="F612" s="159" t="s">
        <v>810</v>
      </c>
      <c r="G612" s="34"/>
      <c r="H612" s="34"/>
      <c r="I612" s="160"/>
      <c r="J612" s="34"/>
      <c r="K612" s="34"/>
      <c r="L612" s="35"/>
      <c r="M612" s="161"/>
      <c r="N612" s="162"/>
      <c r="O612" s="56"/>
      <c r="P612" s="56"/>
      <c r="Q612" s="56"/>
      <c r="R612" s="56"/>
      <c r="S612" s="56"/>
      <c r="T612" s="57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T612" s="19" t="s">
        <v>175</v>
      </c>
      <c r="AU612" s="19" t="s">
        <v>78</v>
      </c>
    </row>
    <row r="613" spans="2:63" s="12" customFormat="1" ht="22.9" customHeight="1">
      <c r="B613" s="131"/>
      <c r="D613" s="132" t="s">
        <v>68</v>
      </c>
      <c r="E613" s="142" t="s">
        <v>811</v>
      </c>
      <c r="F613" s="142" t="s">
        <v>812</v>
      </c>
      <c r="I613" s="134"/>
      <c r="J613" s="143">
        <f>BK613</f>
        <v>0</v>
      </c>
      <c r="L613" s="131"/>
      <c r="M613" s="136"/>
      <c r="N613" s="137"/>
      <c r="O613" s="137"/>
      <c r="P613" s="138">
        <f>SUM(P614:P635)</f>
        <v>0</v>
      </c>
      <c r="Q613" s="137"/>
      <c r="R613" s="138">
        <f>SUM(R614:R635)</f>
        <v>1.3807926</v>
      </c>
      <c r="S613" s="137"/>
      <c r="T613" s="139">
        <f>SUM(T614:T635)</f>
        <v>0</v>
      </c>
      <c r="AR613" s="132" t="s">
        <v>78</v>
      </c>
      <c r="AT613" s="140" t="s">
        <v>68</v>
      </c>
      <c r="AU613" s="140" t="s">
        <v>76</v>
      </c>
      <c r="AY613" s="132" t="s">
        <v>163</v>
      </c>
      <c r="BK613" s="141">
        <f>SUM(BK614:BK635)</f>
        <v>0</v>
      </c>
    </row>
    <row r="614" spans="1:65" s="2" customFormat="1" ht="21.75" customHeight="1">
      <c r="A614" s="34"/>
      <c r="B614" s="144"/>
      <c r="C614" s="145" t="s">
        <v>813</v>
      </c>
      <c r="D614" s="145" t="s">
        <v>167</v>
      </c>
      <c r="E614" s="146" t="s">
        <v>814</v>
      </c>
      <c r="F614" s="147" t="s">
        <v>815</v>
      </c>
      <c r="G614" s="148" t="s">
        <v>236</v>
      </c>
      <c r="H614" s="149">
        <v>90</v>
      </c>
      <c r="I614" s="150"/>
      <c r="J614" s="151">
        <f>ROUND(I614*H614,2)</f>
        <v>0</v>
      </c>
      <c r="K614" s="147" t="s">
        <v>171</v>
      </c>
      <c r="L614" s="35"/>
      <c r="M614" s="152" t="s">
        <v>3</v>
      </c>
      <c r="N614" s="153" t="s">
        <v>42</v>
      </c>
      <c r="O614" s="56"/>
      <c r="P614" s="154">
        <f>O614*H614</f>
        <v>0</v>
      </c>
      <c r="Q614" s="154">
        <v>0.01349562</v>
      </c>
      <c r="R614" s="154">
        <f>Q614*H614</f>
        <v>1.2146058</v>
      </c>
      <c r="S614" s="154">
        <v>0</v>
      </c>
      <c r="T614" s="155">
        <f>S614*H614</f>
        <v>0</v>
      </c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R614" s="156" t="s">
        <v>180</v>
      </c>
      <c r="AT614" s="156" t="s">
        <v>167</v>
      </c>
      <c r="AU614" s="156" t="s">
        <v>78</v>
      </c>
      <c r="AY614" s="19" t="s">
        <v>163</v>
      </c>
      <c r="BE614" s="157">
        <f>IF(N614="základní",J614,0)</f>
        <v>0</v>
      </c>
      <c r="BF614" s="157">
        <f>IF(N614="snížená",J614,0)</f>
        <v>0</v>
      </c>
      <c r="BG614" s="157">
        <f>IF(N614="zákl. přenesená",J614,0)</f>
        <v>0</v>
      </c>
      <c r="BH614" s="157">
        <f>IF(N614="sníž. přenesená",J614,0)</f>
        <v>0</v>
      </c>
      <c r="BI614" s="157">
        <f>IF(N614="nulová",J614,0)</f>
        <v>0</v>
      </c>
      <c r="BJ614" s="19" t="s">
        <v>172</v>
      </c>
      <c r="BK614" s="157">
        <f>ROUND(I614*H614,2)</f>
        <v>0</v>
      </c>
      <c r="BL614" s="19" t="s">
        <v>180</v>
      </c>
      <c r="BM614" s="156" t="s">
        <v>816</v>
      </c>
    </row>
    <row r="615" spans="1:47" s="2" customFormat="1" ht="11.25">
      <c r="A615" s="34"/>
      <c r="B615" s="35"/>
      <c r="C615" s="34"/>
      <c r="D615" s="158" t="s">
        <v>175</v>
      </c>
      <c r="E615" s="34"/>
      <c r="F615" s="159" t="s">
        <v>817</v>
      </c>
      <c r="G615" s="34"/>
      <c r="H615" s="34"/>
      <c r="I615" s="160"/>
      <c r="J615" s="34"/>
      <c r="K615" s="34"/>
      <c r="L615" s="35"/>
      <c r="M615" s="161"/>
      <c r="N615" s="162"/>
      <c r="O615" s="56"/>
      <c r="P615" s="56"/>
      <c r="Q615" s="56"/>
      <c r="R615" s="56"/>
      <c r="S615" s="56"/>
      <c r="T615" s="57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T615" s="19" t="s">
        <v>175</v>
      </c>
      <c r="AU615" s="19" t="s">
        <v>78</v>
      </c>
    </row>
    <row r="616" spans="2:51" s="13" customFormat="1" ht="11.25">
      <c r="B616" s="163"/>
      <c r="D616" s="164" t="s">
        <v>177</v>
      </c>
      <c r="E616" s="165" t="s">
        <v>3</v>
      </c>
      <c r="F616" s="166" t="s">
        <v>694</v>
      </c>
      <c r="H616" s="167">
        <v>90</v>
      </c>
      <c r="I616" s="168"/>
      <c r="L616" s="163"/>
      <c r="M616" s="169"/>
      <c r="N616" s="170"/>
      <c r="O616" s="170"/>
      <c r="P616" s="170"/>
      <c r="Q616" s="170"/>
      <c r="R616" s="170"/>
      <c r="S616" s="170"/>
      <c r="T616" s="171"/>
      <c r="AT616" s="165" t="s">
        <v>177</v>
      </c>
      <c r="AU616" s="165" t="s">
        <v>78</v>
      </c>
      <c r="AV616" s="13" t="s">
        <v>78</v>
      </c>
      <c r="AW616" s="13" t="s">
        <v>31</v>
      </c>
      <c r="AX616" s="13" t="s">
        <v>69</v>
      </c>
      <c r="AY616" s="165" t="s">
        <v>163</v>
      </c>
    </row>
    <row r="617" spans="2:51" s="14" customFormat="1" ht="11.25">
      <c r="B617" s="172"/>
      <c r="D617" s="164" t="s">
        <v>177</v>
      </c>
      <c r="E617" s="173" t="s">
        <v>3</v>
      </c>
      <c r="F617" s="174" t="s">
        <v>179</v>
      </c>
      <c r="H617" s="175">
        <v>90</v>
      </c>
      <c r="I617" s="176"/>
      <c r="L617" s="172"/>
      <c r="M617" s="177"/>
      <c r="N617" s="178"/>
      <c r="O617" s="178"/>
      <c r="P617" s="178"/>
      <c r="Q617" s="178"/>
      <c r="R617" s="178"/>
      <c r="S617" s="178"/>
      <c r="T617" s="179"/>
      <c r="AT617" s="173" t="s">
        <v>177</v>
      </c>
      <c r="AU617" s="173" t="s">
        <v>78</v>
      </c>
      <c r="AV617" s="14" t="s">
        <v>173</v>
      </c>
      <c r="AW617" s="14" t="s">
        <v>31</v>
      </c>
      <c r="AX617" s="14" t="s">
        <v>76</v>
      </c>
      <c r="AY617" s="173" t="s">
        <v>163</v>
      </c>
    </row>
    <row r="618" spans="1:65" s="2" customFormat="1" ht="24.2" customHeight="1">
      <c r="A618" s="34"/>
      <c r="B618" s="144"/>
      <c r="C618" s="145" t="s">
        <v>818</v>
      </c>
      <c r="D618" s="145" t="s">
        <v>167</v>
      </c>
      <c r="E618" s="146" t="s">
        <v>819</v>
      </c>
      <c r="F618" s="147" t="s">
        <v>820</v>
      </c>
      <c r="G618" s="148" t="s">
        <v>320</v>
      </c>
      <c r="H618" s="149">
        <v>18</v>
      </c>
      <c r="I618" s="150"/>
      <c r="J618" s="151">
        <f>ROUND(I618*H618,2)</f>
        <v>0</v>
      </c>
      <c r="K618" s="147" t="s">
        <v>171</v>
      </c>
      <c r="L618" s="35"/>
      <c r="M618" s="152" t="s">
        <v>3</v>
      </c>
      <c r="N618" s="153" t="s">
        <v>42</v>
      </c>
      <c r="O618" s="56"/>
      <c r="P618" s="154">
        <f>O618*H618</f>
        <v>0</v>
      </c>
      <c r="Q618" s="154">
        <v>0.0040086</v>
      </c>
      <c r="R618" s="154">
        <f>Q618*H618</f>
        <v>0.0721548</v>
      </c>
      <c r="S618" s="154">
        <v>0</v>
      </c>
      <c r="T618" s="155">
        <f>S618*H618</f>
        <v>0</v>
      </c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R618" s="156" t="s">
        <v>180</v>
      </c>
      <c r="AT618" s="156" t="s">
        <v>167</v>
      </c>
      <c r="AU618" s="156" t="s">
        <v>78</v>
      </c>
      <c r="AY618" s="19" t="s">
        <v>163</v>
      </c>
      <c r="BE618" s="157">
        <f>IF(N618="základní",J618,0)</f>
        <v>0</v>
      </c>
      <c r="BF618" s="157">
        <f>IF(N618="snížená",J618,0)</f>
        <v>0</v>
      </c>
      <c r="BG618" s="157">
        <f>IF(N618="zákl. přenesená",J618,0)</f>
        <v>0</v>
      </c>
      <c r="BH618" s="157">
        <f>IF(N618="sníž. přenesená",J618,0)</f>
        <v>0</v>
      </c>
      <c r="BI618" s="157">
        <f>IF(N618="nulová",J618,0)</f>
        <v>0</v>
      </c>
      <c r="BJ618" s="19" t="s">
        <v>172</v>
      </c>
      <c r="BK618" s="157">
        <f>ROUND(I618*H618,2)</f>
        <v>0</v>
      </c>
      <c r="BL618" s="19" t="s">
        <v>180</v>
      </c>
      <c r="BM618" s="156" t="s">
        <v>821</v>
      </c>
    </row>
    <row r="619" spans="1:47" s="2" customFormat="1" ht="11.25">
      <c r="A619" s="34"/>
      <c r="B619" s="35"/>
      <c r="C619" s="34"/>
      <c r="D619" s="158" t="s">
        <v>175</v>
      </c>
      <c r="E619" s="34"/>
      <c r="F619" s="159" t="s">
        <v>822</v>
      </c>
      <c r="G619" s="34"/>
      <c r="H619" s="34"/>
      <c r="I619" s="160"/>
      <c r="J619" s="34"/>
      <c r="K619" s="34"/>
      <c r="L619" s="35"/>
      <c r="M619" s="161"/>
      <c r="N619" s="162"/>
      <c r="O619" s="56"/>
      <c r="P619" s="56"/>
      <c r="Q619" s="56"/>
      <c r="R619" s="56"/>
      <c r="S619" s="56"/>
      <c r="T619" s="57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T619" s="19" t="s">
        <v>175</v>
      </c>
      <c r="AU619" s="19" t="s">
        <v>78</v>
      </c>
    </row>
    <row r="620" spans="2:51" s="13" customFormat="1" ht="11.25">
      <c r="B620" s="163"/>
      <c r="D620" s="164" t="s">
        <v>177</v>
      </c>
      <c r="E620" s="165" t="s">
        <v>3</v>
      </c>
      <c r="F620" s="166" t="s">
        <v>823</v>
      </c>
      <c r="H620" s="167">
        <v>18</v>
      </c>
      <c r="I620" s="168"/>
      <c r="L620" s="163"/>
      <c r="M620" s="169"/>
      <c r="N620" s="170"/>
      <c r="O620" s="170"/>
      <c r="P620" s="170"/>
      <c r="Q620" s="170"/>
      <c r="R620" s="170"/>
      <c r="S620" s="170"/>
      <c r="T620" s="171"/>
      <c r="AT620" s="165" t="s">
        <v>177</v>
      </c>
      <c r="AU620" s="165" t="s">
        <v>78</v>
      </c>
      <c r="AV620" s="13" t="s">
        <v>78</v>
      </c>
      <c r="AW620" s="13" t="s">
        <v>31</v>
      </c>
      <c r="AX620" s="13" t="s">
        <v>69</v>
      </c>
      <c r="AY620" s="165" t="s">
        <v>163</v>
      </c>
    </row>
    <row r="621" spans="2:51" s="14" customFormat="1" ht="11.25">
      <c r="B621" s="172"/>
      <c r="D621" s="164" t="s">
        <v>177</v>
      </c>
      <c r="E621" s="173" t="s">
        <v>3</v>
      </c>
      <c r="F621" s="174" t="s">
        <v>179</v>
      </c>
      <c r="H621" s="175">
        <v>18</v>
      </c>
      <c r="I621" s="176"/>
      <c r="L621" s="172"/>
      <c r="M621" s="177"/>
      <c r="N621" s="178"/>
      <c r="O621" s="178"/>
      <c r="P621" s="178"/>
      <c r="Q621" s="178"/>
      <c r="R621" s="178"/>
      <c r="S621" s="178"/>
      <c r="T621" s="179"/>
      <c r="AT621" s="173" t="s">
        <v>177</v>
      </c>
      <c r="AU621" s="173" t="s">
        <v>78</v>
      </c>
      <c r="AV621" s="14" t="s">
        <v>173</v>
      </c>
      <c r="AW621" s="14" t="s">
        <v>31</v>
      </c>
      <c r="AX621" s="14" t="s">
        <v>76</v>
      </c>
      <c r="AY621" s="173" t="s">
        <v>163</v>
      </c>
    </row>
    <row r="622" spans="1:65" s="2" customFormat="1" ht="16.5" customHeight="1">
      <c r="A622" s="34"/>
      <c r="B622" s="144"/>
      <c r="C622" s="145" t="s">
        <v>824</v>
      </c>
      <c r="D622" s="145" t="s">
        <v>167</v>
      </c>
      <c r="E622" s="146" t="s">
        <v>825</v>
      </c>
      <c r="F622" s="147" t="s">
        <v>826</v>
      </c>
      <c r="G622" s="148" t="s">
        <v>320</v>
      </c>
      <c r="H622" s="149">
        <v>20</v>
      </c>
      <c r="I622" s="150"/>
      <c r="J622" s="151">
        <f>ROUND(I622*H622,2)</f>
        <v>0</v>
      </c>
      <c r="K622" s="147" t="s">
        <v>171</v>
      </c>
      <c r="L622" s="35"/>
      <c r="M622" s="152" t="s">
        <v>3</v>
      </c>
      <c r="N622" s="153" t="s">
        <v>42</v>
      </c>
      <c r="O622" s="56"/>
      <c r="P622" s="154">
        <f>O622*H622</f>
        <v>0</v>
      </c>
      <c r="Q622" s="154">
        <v>0.0040086</v>
      </c>
      <c r="R622" s="154">
        <f>Q622*H622</f>
        <v>0.08017200000000001</v>
      </c>
      <c r="S622" s="154">
        <v>0</v>
      </c>
      <c r="T622" s="155">
        <f>S622*H622</f>
        <v>0</v>
      </c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R622" s="156" t="s">
        <v>180</v>
      </c>
      <c r="AT622" s="156" t="s">
        <v>167</v>
      </c>
      <c r="AU622" s="156" t="s">
        <v>78</v>
      </c>
      <c r="AY622" s="19" t="s">
        <v>163</v>
      </c>
      <c r="BE622" s="157">
        <f>IF(N622="základní",J622,0)</f>
        <v>0</v>
      </c>
      <c r="BF622" s="157">
        <f>IF(N622="snížená",J622,0)</f>
        <v>0</v>
      </c>
      <c r="BG622" s="157">
        <f>IF(N622="zákl. přenesená",J622,0)</f>
        <v>0</v>
      </c>
      <c r="BH622" s="157">
        <f>IF(N622="sníž. přenesená",J622,0)</f>
        <v>0</v>
      </c>
      <c r="BI622" s="157">
        <f>IF(N622="nulová",J622,0)</f>
        <v>0</v>
      </c>
      <c r="BJ622" s="19" t="s">
        <v>172</v>
      </c>
      <c r="BK622" s="157">
        <f>ROUND(I622*H622,2)</f>
        <v>0</v>
      </c>
      <c r="BL622" s="19" t="s">
        <v>180</v>
      </c>
      <c r="BM622" s="156" t="s">
        <v>827</v>
      </c>
    </row>
    <row r="623" spans="1:47" s="2" customFormat="1" ht="11.25">
      <c r="A623" s="34"/>
      <c r="B623" s="35"/>
      <c r="C623" s="34"/>
      <c r="D623" s="158" t="s">
        <v>175</v>
      </c>
      <c r="E623" s="34"/>
      <c r="F623" s="159" t="s">
        <v>828</v>
      </c>
      <c r="G623" s="34"/>
      <c r="H623" s="34"/>
      <c r="I623" s="160"/>
      <c r="J623" s="34"/>
      <c r="K623" s="34"/>
      <c r="L623" s="35"/>
      <c r="M623" s="161"/>
      <c r="N623" s="162"/>
      <c r="O623" s="56"/>
      <c r="P623" s="56"/>
      <c r="Q623" s="56"/>
      <c r="R623" s="56"/>
      <c r="S623" s="56"/>
      <c r="T623" s="57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T623" s="19" t="s">
        <v>175</v>
      </c>
      <c r="AU623" s="19" t="s">
        <v>78</v>
      </c>
    </row>
    <row r="624" spans="2:51" s="13" customFormat="1" ht="11.25">
      <c r="B624" s="163"/>
      <c r="D624" s="164" t="s">
        <v>177</v>
      </c>
      <c r="E624" s="165" t="s">
        <v>3</v>
      </c>
      <c r="F624" s="166" t="s">
        <v>829</v>
      </c>
      <c r="H624" s="167">
        <v>20</v>
      </c>
      <c r="I624" s="168"/>
      <c r="L624" s="163"/>
      <c r="M624" s="169"/>
      <c r="N624" s="170"/>
      <c r="O624" s="170"/>
      <c r="P624" s="170"/>
      <c r="Q624" s="170"/>
      <c r="R624" s="170"/>
      <c r="S624" s="170"/>
      <c r="T624" s="171"/>
      <c r="AT624" s="165" t="s">
        <v>177</v>
      </c>
      <c r="AU624" s="165" t="s">
        <v>78</v>
      </c>
      <c r="AV624" s="13" t="s">
        <v>78</v>
      </c>
      <c r="AW624" s="13" t="s">
        <v>31</v>
      </c>
      <c r="AX624" s="13" t="s">
        <v>69</v>
      </c>
      <c r="AY624" s="165" t="s">
        <v>163</v>
      </c>
    </row>
    <row r="625" spans="2:51" s="14" customFormat="1" ht="11.25">
      <c r="B625" s="172"/>
      <c r="D625" s="164" t="s">
        <v>177</v>
      </c>
      <c r="E625" s="173" t="s">
        <v>3</v>
      </c>
      <c r="F625" s="174" t="s">
        <v>179</v>
      </c>
      <c r="H625" s="175">
        <v>20</v>
      </c>
      <c r="I625" s="176"/>
      <c r="L625" s="172"/>
      <c r="M625" s="177"/>
      <c r="N625" s="178"/>
      <c r="O625" s="178"/>
      <c r="P625" s="178"/>
      <c r="Q625" s="178"/>
      <c r="R625" s="178"/>
      <c r="S625" s="178"/>
      <c r="T625" s="179"/>
      <c r="AT625" s="173" t="s">
        <v>177</v>
      </c>
      <c r="AU625" s="173" t="s">
        <v>78</v>
      </c>
      <c r="AV625" s="14" t="s">
        <v>173</v>
      </c>
      <c r="AW625" s="14" t="s">
        <v>31</v>
      </c>
      <c r="AX625" s="14" t="s">
        <v>76</v>
      </c>
      <c r="AY625" s="173" t="s">
        <v>163</v>
      </c>
    </row>
    <row r="626" spans="1:65" s="2" customFormat="1" ht="24.2" customHeight="1">
      <c r="A626" s="34"/>
      <c r="B626" s="144"/>
      <c r="C626" s="145" t="s">
        <v>830</v>
      </c>
      <c r="D626" s="145" t="s">
        <v>167</v>
      </c>
      <c r="E626" s="146" t="s">
        <v>831</v>
      </c>
      <c r="F626" s="147" t="s">
        <v>832</v>
      </c>
      <c r="G626" s="148" t="s">
        <v>236</v>
      </c>
      <c r="H626" s="149">
        <v>90</v>
      </c>
      <c r="I626" s="150"/>
      <c r="J626" s="151">
        <f>ROUND(I626*H626,2)</f>
        <v>0</v>
      </c>
      <c r="K626" s="147" t="s">
        <v>171</v>
      </c>
      <c r="L626" s="35"/>
      <c r="M626" s="152" t="s">
        <v>3</v>
      </c>
      <c r="N626" s="153" t="s">
        <v>42</v>
      </c>
      <c r="O626" s="56"/>
      <c r="P626" s="154">
        <f>O626*H626</f>
        <v>0</v>
      </c>
      <c r="Q626" s="154">
        <v>0</v>
      </c>
      <c r="R626" s="154">
        <f>Q626*H626</f>
        <v>0</v>
      </c>
      <c r="S626" s="154">
        <v>0</v>
      </c>
      <c r="T626" s="155">
        <f>S626*H626</f>
        <v>0</v>
      </c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R626" s="156" t="s">
        <v>180</v>
      </c>
      <c r="AT626" s="156" t="s">
        <v>167</v>
      </c>
      <c r="AU626" s="156" t="s">
        <v>78</v>
      </c>
      <c r="AY626" s="19" t="s">
        <v>163</v>
      </c>
      <c r="BE626" s="157">
        <f>IF(N626="základní",J626,0)</f>
        <v>0</v>
      </c>
      <c r="BF626" s="157">
        <f>IF(N626="snížená",J626,0)</f>
        <v>0</v>
      </c>
      <c r="BG626" s="157">
        <f>IF(N626="zákl. přenesená",J626,0)</f>
        <v>0</v>
      </c>
      <c r="BH626" s="157">
        <f>IF(N626="sníž. přenesená",J626,0)</f>
        <v>0</v>
      </c>
      <c r="BI626" s="157">
        <f>IF(N626="nulová",J626,0)</f>
        <v>0</v>
      </c>
      <c r="BJ626" s="19" t="s">
        <v>172</v>
      </c>
      <c r="BK626" s="157">
        <f>ROUND(I626*H626,2)</f>
        <v>0</v>
      </c>
      <c r="BL626" s="19" t="s">
        <v>180</v>
      </c>
      <c r="BM626" s="156" t="s">
        <v>833</v>
      </c>
    </row>
    <row r="627" spans="1:47" s="2" customFormat="1" ht="11.25">
      <c r="A627" s="34"/>
      <c r="B627" s="35"/>
      <c r="C627" s="34"/>
      <c r="D627" s="158" t="s">
        <v>175</v>
      </c>
      <c r="E627" s="34"/>
      <c r="F627" s="159" t="s">
        <v>834</v>
      </c>
      <c r="G627" s="34"/>
      <c r="H627" s="34"/>
      <c r="I627" s="160"/>
      <c r="J627" s="34"/>
      <c r="K627" s="34"/>
      <c r="L627" s="35"/>
      <c r="M627" s="161"/>
      <c r="N627" s="162"/>
      <c r="O627" s="56"/>
      <c r="P627" s="56"/>
      <c r="Q627" s="56"/>
      <c r="R627" s="56"/>
      <c r="S627" s="56"/>
      <c r="T627" s="57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T627" s="19" t="s">
        <v>175</v>
      </c>
      <c r="AU627" s="19" t="s">
        <v>78</v>
      </c>
    </row>
    <row r="628" spans="2:51" s="13" customFormat="1" ht="11.25">
      <c r="B628" s="163"/>
      <c r="D628" s="164" t="s">
        <v>177</v>
      </c>
      <c r="E628" s="165" t="s">
        <v>3</v>
      </c>
      <c r="F628" s="166" t="s">
        <v>694</v>
      </c>
      <c r="H628" s="167">
        <v>90</v>
      </c>
      <c r="I628" s="168"/>
      <c r="L628" s="163"/>
      <c r="M628" s="169"/>
      <c r="N628" s="170"/>
      <c r="O628" s="170"/>
      <c r="P628" s="170"/>
      <c r="Q628" s="170"/>
      <c r="R628" s="170"/>
      <c r="S628" s="170"/>
      <c r="T628" s="171"/>
      <c r="AT628" s="165" t="s">
        <v>177</v>
      </c>
      <c r="AU628" s="165" t="s">
        <v>78</v>
      </c>
      <c r="AV628" s="13" t="s">
        <v>78</v>
      </c>
      <c r="AW628" s="13" t="s">
        <v>31</v>
      </c>
      <c r="AX628" s="13" t="s">
        <v>69</v>
      </c>
      <c r="AY628" s="165" t="s">
        <v>163</v>
      </c>
    </row>
    <row r="629" spans="2:51" s="14" customFormat="1" ht="11.25">
      <c r="B629" s="172"/>
      <c r="D629" s="164" t="s">
        <v>177</v>
      </c>
      <c r="E629" s="173" t="s">
        <v>3</v>
      </c>
      <c r="F629" s="174" t="s">
        <v>179</v>
      </c>
      <c r="H629" s="175">
        <v>90</v>
      </c>
      <c r="I629" s="176"/>
      <c r="L629" s="172"/>
      <c r="M629" s="177"/>
      <c r="N629" s="178"/>
      <c r="O629" s="178"/>
      <c r="P629" s="178"/>
      <c r="Q629" s="178"/>
      <c r="R629" s="178"/>
      <c r="S629" s="178"/>
      <c r="T629" s="179"/>
      <c r="AT629" s="173" t="s">
        <v>177</v>
      </c>
      <c r="AU629" s="173" t="s">
        <v>78</v>
      </c>
      <c r="AV629" s="14" t="s">
        <v>173</v>
      </c>
      <c r="AW629" s="14" t="s">
        <v>31</v>
      </c>
      <c r="AX629" s="14" t="s">
        <v>76</v>
      </c>
      <c r="AY629" s="173" t="s">
        <v>163</v>
      </c>
    </row>
    <row r="630" spans="1:65" s="2" customFormat="1" ht="24.2" customHeight="1">
      <c r="A630" s="34"/>
      <c r="B630" s="144"/>
      <c r="C630" s="188" t="s">
        <v>835</v>
      </c>
      <c r="D630" s="188" t="s">
        <v>212</v>
      </c>
      <c r="E630" s="189" t="s">
        <v>836</v>
      </c>
      <c r="F630" s="190" t="s">
        <v>837</v>
      </c>
      <c r="G630" s="191" t="s">
        <v>236</v>
      </c>
      <c r="H630" s="192">
        <v>99</v>
      </c>
      <c r="I630" s="193"/>
      <c r="J630" s="194">
        <f>ROUND(I630*H630,2)</f>
        <v>0</v>
      </c>
      <c r="K630" s="190" t="s">
        <v>171</v>
      </c>
      <c r="L630" s="195"/>
      <c r="M630" s="196" t="s">
        <v>3</v>
      </c>
      <c r="N630" s="197" t="s">
        <v>42</v>
      </c>
      <c r="O630" s="56"/>
      <c r="P630" s="154">
        <f>O630*H630</f>
        <v>0</v>
      </c>
      <c r="Q630" s="154">
        <v>0.00014</v>
      </c>
      <c r="R630" s="154">
        <f>Q630*H630</f>
        <v>0.013859999999999999</v>
      </c>
      <c r="S630" s="154">
        <v>0</v>
      </c>
      <c r="T630" s="155">
        <f>S630*H630</f>
        <v>0</v>
      </c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R630" s="156" t="s">
        <v>388</v>
      </c>
      <c r="AT630" s="156" t="s">
        <v>212</v>
      </c>
      <c r="AU630" s="156" t="s">
        <v>78</v>
      </c>
      <c r="AY630" s="19" t="s">
        <v>163</v>
      </c>
      <c r="BE630" s="157">
        <f>IF(N630="základní",J630,0)</f>
        <v>0</v>
      </c>
      <c r="BF630" s="157">
        <f>IF(N630="snížená",J630,0)</f>
        <v>0</v>
      </c>
      <c r="BG630" s="157">
        <f>IF(N630="zákl. přenesená",J630,0)</f>
        <v>0</v>
      </c>
      <c r="BH630" s="157">
        <f>IF(N630="sníž. přenesená",J630,0)</f>
        <v>0</v>
      </c>
      <c r="BI630" s="157">
        <f>IF(N630="nulová",J630,0)</f>
        <v>0</v>
      </c>
      <c r="BJ630" s="19" t="s">
        <v>172</v>
      </c>
      <c r="BK630" s="157">
        <f>ROUND(I630*H630,2)</f>
        <v>0</v>
      </c>
      <c r="BL630" s="19" t="s">
        <v>180</v>
      </c>
      <c r="BM630" s="156" t="s">
        <v>838</v>
      </c>
    </row>
    <row r="631" spans="2:51" s="13" customFormat="1" ht="11.25">
      <c r="B631" s="163"/>
      <c r="D631" s="164" t="s">
        <v>177</v>
      </c>
      <c r="E631" s="165" t="s">
        <v>3</v>
      </c>
      <c r="F631" s="166" t="s">
        <v>839</v>
      </c>
      <c r="H631" s="167">
        <v>99</v>
      </c>
      <c r="I631" s="168"/>
      <c r="L631" s="163"/>
      <c r="M631" s="169"/>
      <c r="N631" s="170"/>
      <c r="O631" s="170"/>
      <c r="P631" s="170"/>
      <c r="Q631" s="170"/>
      <c r="R631" s="170"/>
      <c r="S631" s="170"/>
      <c r="T631" s="171"/>
      <c r="AT631" s="165" t="s">
        <v>177</v>
      </c>
      <c r="AU631" s="165" t="s">
        <v>78</v>
      </c>
      <c r="AV631" s="13" t="s">
        <v>78</v>
      </c>
      <c r="AW631" s="13" t="s">
        <v>31</v>
      </c>
      <c r="AX631" s="13" t="s">
        <v>76</v>
      </c>
      <c r="AY631" s="165" t="s">
        <v>163</v>
      </c>
    </row>
    <row r="632" spans="1:65" s="2" customFormat="1" ht="24.2" customHeight="1">
      <c r="A632" s="34"/>
      <c r="B632" s="144"/>
      <c r="C632" s="145" t="s">
        <v>840</v>
      </c>
      <c r="D632" s="145" t="s">
        <v>167</v>
      </c>
      <c r="E632" s="146" t="s">
        <v>841</v>
      </c>
      <c r="F632" s="147" t="s">
        <v>842</v>
      </c>
      <c r="G632" s="148" t="s">
        <v>201</v>
      </c>
      <c r="H632" s="149">
        <v>1.381</v>
      </c>
      <c r="I632" s="150"/>
      <c r="J632" s="151">
        <f>ROUND(I632*H632,2)</f>
        <v>0</v>
      </c>
      <c r="K632" s="147" t="s">
        <v>171</v>
      </c>
      <c r="L632" s="35"/>
      <c r="M632" s="152" t="s">
        <v>3</v>
      </c>
      <c r="N632" s="153" t="s">
        <v>42</v>
      </c>
      <c r="O632" s="56"/>
      <c r="P632" s="154">
        <f>O632*H632</f>
        <v>0</v>
      </c>
      <c r="Q632" s="154">
        <v>0</v>
      </c>
      <c r="R632" s="154">
        <f>Q632*H632</f>
        <v>0</v>
      </c>
      <c r="S632" s="154">
        <v>0</v>
      </c>
      <c r="T632" s="155">
        <f>S632*H632</f>
        <v>0</v>
      </c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R632" s="156" t="s">
        <v>180</v>
      </c>
      <c r="AT632" s="156" t="s">
        <v>167</v>
      </c>
      <c r="AU632" s="156" t="s">
        <v>78</v>
      </c>
      <c r="AY632" s="19" t="s">
        <v>163</v>
      </c>
      <c r="BE632" s="157">
        <f>IF(N632="základní",J632,0)</f>
        <v>0</v>
      </c>
      <c r="BF632" s="157">
        <f>IF(N632="snížená",J632,0)</f>
        <v>0</v>
      </c>
      <c r="BG632" s="157">
        <f>IF(N632="zákl. přenesená",J632,0)</f>
        <v>0</v>
      </c>
      <c r="BH632" s="157">
        <f>IF(N632="sníž. přenesená",J632,0)</f>
        <v>0</v>
      </c>
      <c r="BI632" s="157">
        <f>IF(N632="nulová",J632,0)</f>
        <v>0</v>
      </c>
      <c r="BJ632" s="19" t="s">
        <v>172</v>
      </c>
      <c r="BK632" s="157">
        <f>ROUND(I632*H632,2)</f>
        <v>0</v>
      </c>
      <c r="BL632" s="19" t="s">
        <v>180</v>
      </c>
      <c r="BM632" s="156" t="s">
        <v>843</v>
      </c>
    </row>
    <row r="633" spans="1:47" s="2" customFormat="1" ht="11.25">
      <c r="A633" s="34"/>
      <c r="B633" s="35"/>
      <c r="C633" s="34"/>
      <c r="D633" s="158" t="s">
        <v>175</v>
      </c>
      <c r="E633" s="34"/>
      <c r="F633" s="159" t="s">
        <v>844</v>
      </c>
      <c r="G633" s="34"/>
      <c r="H633" s="34"/>
      <c r="I633" s="160"/>
      <c r="J633" s="34"/>
      <c r="K633" s="34"/>
      <c r="L633" s="35"/>
      <c r="M633" s="161"/>
      <c r="N633" s="162"/>
      <c r="O633" s="56"/>
      <c r="P633" s="56"/>
      <c r="Q633" s="56"/>
      <c r="R633" s="56"/>
      <c r="S633" s="56"/>
      <c r="T633" s="57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T633" s="19" t="s">
        <v>175</v>
      </c>
      <c r="AU633" s="19" t="s">
        <v>78</v>
      </c>
    </row>
    <row r="634" spans="1:65" s="2" customFormat="1" ht="24.2" customHeight="1">
      <c r="A634" s="34"/>
      <c r="B634" s="144"/>
      <c r="C634" s="145" t="s">
        <v>845</v>
      </c>
      <c r="D634" s="145" t="s">
        <v>167</v>
      </c>
      <c r="E634" s="146" t="s">
        <v>846</v>
      </c>
      <c r="F634" s="147" t="s">
        <v>847</v>
      </c>
      <c r="G634" s="148" t="s">
        <v>201</v>
      </c>
      <c r="H634" s="149">
        <v>1.381</v>
      </c>
      <c r="I634" s="150"/>
      <c r="J634" s="151">
        <f>ROUND(I634*H634,2)</f>
        <v>0</v>
      </c>
      <c r="K634" s="147" t="s">
        <v>171</v>
      </c>
      <c r="L634" s="35"/>
      <c r="M634" s="152" t="s">
        <v>3</v>
      </c>
      <c r="N634" s="153" t="s">
        <v>42</v>
      </c>
      <c r="O634" s="56"/>
      <c r="P634" s="154">
        <f>O634*H634</f>
        <v>0</v>
      </c>
      <c r="Q634" s="154">
        <v>0</v>
      </c>
      <c r="R634" s="154">
        <f>Q634*H634</f>
        <v>0</v>
      </c>
      <c r="S634" s="154">
        <v>0</v>
      </c>
      <c r="T634" s="155">
        <f>S634*H634</f>
        <v>0</v>
      </c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R634" s="156" t="s">
        <v>180</v>
      </c>
      <c r="AT634" s="156" t="s">
        <v>167</v>
      </c>
      <c r="AU634" s="156" t="s">
        <v>78</v>
      </c>
      <c r="AY634" s="19" t="s">
        <v>163</v>
      </c>
      <c r="BE634" s="157">
        <f>IF(N634="základní",J634,0)</f>
        <v>0</v>
      </c>
      <c r="BF634" s="157">
        <f>IF(N634="snížená",J634,0)</f>
        <v>0</v>
      </c>
      <c r="BG634" s="157">
        <f>IF(N634="zákl. přenesená",J634,0)</f>
        <v>0</v>
      </c>
      <c r="BH634" s="157">
        <f>IF(N634="sníž. přenesená",J634,0)</f>
        <v>0</v>
      </c>
      <c r="BI634" s="157">
        <f>IF(N634="nulová",J634,0)</f>
        <v>0</v>
      </c>
      <c r="BJ634" s="19" t="s">
        <v>172</v>
      </c>
      <c r="BK634" s="157">
        <f>ROUND(I634*H634,2)</f>
        <v>0</v>
      </c>
      <c r="BL634" s="19" t="s">
        <v>180</v>
      </c>
      <c r="BM634" s="156" t="s">
        <v>848</v>
      </c>
    </row>
    <row r="635" spans="1:47" s="2" customFormat="1" ht="11.25">
      <c r="A635" s="34"/>
      <c r="B635" s="35"/>
      <c r="C635" s="34"/>
      <c r="D635" s="158" t="s">
        <v>175</v>
      </c>
      <c r="E635" s="34"/>
      <c r="F635" s="159" t="s">
        <v>849</v>
      </c>
      <c r="G635" s="34"/>
      <c r="H635" s="34"/>
      <c r="I635" s="160"/>
      <c r="J635" s="34"/>
      <c r="K635" s="34"/>
      <c r="L635" s="35"/>
      <c r="M635" s="161"/>
      <c r="N635" s="162"/>
      <c r="O635" s="56"/>
      <c r="P635" s="56"/>
      <c r="Q635" s="56"/>
      <c r="R635" s="56"/>
      <c r="S635" s="56"/>
      <c r="T635" s="57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T635" s="19" t="s">
        <v>175</v>
      </c>
      <c r="AU635" s="19" t="s">
        <v>78</v>
      </c>
    </row>
    <row r="636" spans="2:63" s="12" customFormat="1" ht="22.9" customHeight="1">
      <c r="B636" s="131"/>
      <c r="D636" s="132" t="s">
        <v>68</v>
      </c>
      <c r="E636" s="142" t="s">
        <v>850</v>
      </c>
      <c r="F636" s="142" t="s">
        <v>851</v>
      </c>
      <c r="I636" s="134"/>
      <c r="J636" s="143">
        <f>BK636</f>
        <v>0</v>
      </c>
      <c r="L636" s="131"/>
      <c r="M636" s="136"/>
      <c r="N636" s="137"/>
      <c r="O636" s="137"/>
      <c r="P636" s="138">
        <f>SUM(P637:P655)</f>
        <v>0</v>
      </c>
      <c r="Q636" s="137"/>
      <c r="R636" s="138">
        <f>SUM(R637:R655)</f>
        <v>0.1393342995</v>
      </c>
      <c r="S636" s="137"/>
      <c r="T636" s="139">
        <f>SUM(T637:T655)</f>
        <v>0</v>
      </c>
      <c r="AR636" s="132" t="s">
        <v>78</v>
      </c>
      <c r="AT636" s="140" t="s">
        <v>68</v>
      </c>
      <c r="AU636" s="140" t="s">
        <v>76</v>
      </c>
      <c r="AY636" s="132" t="s">
        <v>163</v>
      </c>
      <c r="BK636" s="141">
        <f>SUM(BK637:BK655)</f>
        <v>0</v>
      </c>
    </row>
    <row r="637" spans="1:65" s="2" customFormat="1" ht="21.75" customHeight="1">
      <c r="A637" s="34"/>
      <c r="B637" s="144"/>
      <c r="C637" s="145" t="s">
        <v>852</v>
      </c>
      <c r="D637" s="145" t="s">
        <v>167</v>
      </c>
      <c r="E637" s="146" t="s">
        <v>853</v>
      </c>
      <c r="F637" s="147" t="s">
        <v>854</v>
      </c>
      <c r="G637" s="148" t="s">
        <v>236</v>
      </c>
      <c r="H637" s="149">
        <v>3.24</v>
      </c>
      <c r="I637" s="150"/>
      <c r="J637" s="151">
        <f>ROUND(I637*H637,2)</f>
        <v>0</v>
      </c>
      <c r="K637" s="147" t="s">
        <v>171</v>
      </c>
      <c r="L637" s="35"/>
      <c r="M637" s="152" t="s">
        <v>3</v>
      </c>
      <c r="N637" s="153" t="s">
        <v>42</v>
      </c>
      <c r="O637" s="56"/>
      <c r="P637" s="154">
        <f>O637*H637</f>
        <v>0</v>
      </c>
      <c r="Q637" s="154">
        <v>0.0002684875</v>
      </c>
      <c r="R637" s="154">
        <f>Q637*H637</f>
        <v>0.0008698995</v>
      </c>
      <c r="S637" s="154">
        <v>0</v>
      </c>
      <c r="T637" s="155">
        <f>S637*H637</f>
        <v>0</v>
      </c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R637" s="156" t="s">
        <v>180</v>
      </c>
      <c r="AT637" s="156" t="s">
        <v>167</v>
      </c>
      <c r="AU637" s="156" t="s">
        <v>78</v>
      </c>
      <c r="AY637" s="19" t="s">
        <v>163</v>
      </c>
      <c r="BE637" s="157">
        <f>IF(N637="základní",J637,0)</f>
        <v>0</v>
      </c>
      <c r="BF637" s="157">
        <f>IF(N637="snížená",J637,0)</f>
        <v>0</v>
      </c>
      <c r="BG637" s="157">
        <f>IF(N637="zákl. přenesená",J637,0)</f>
        <v>0</v>
      </c>
      <c r="BH637" s="157">
        <f>IF(N637="sníž. přenesená",J637,0)</f>
        <v>0</v>
      </c>
      <c r="BI637" s="157">
        <f>IF(N637="nulová",J637,0)</f>
        <v>0</v>
      </c>
      <c r="BJ637" s="19" t="s">
        <v>172</v>
      </c>
      <c r="BK637" s="157">
        <f>ROUND(I637*H637,2)</f>
        <v>0</v>
      </c>
      <c r="BL637" s="19" t="s">
        <v>180</v>
      </c>
      <c r="BM637" s="156" t="s">
        <v>855</v>
      </c>
    </row>
    <row r="638" spans="1:47" s="2" customFormat="1" ht="11.25">
      <c r="A638" s="34"/>
      <c r="B638" s="35"/>
      <c r="C638" s="34"/>
      <c r="D638" s="158" t="s">
        <v>175</v>
      </c>
      <c r="E638" s="34"/>
      <c r="F638" s="159" t="s">
        <v>856</v>
      </c>
      <c r="G638" s="34"/>
      <c r="H638" s="34"/>
      <c r="I638" s="160"/>
      <c r="J638" s="34"/>
      <c r="K638" s="34"/>
      <c r="L638" s="35"/>
      <c r="M638" s="161"/>
      <c r="N638" s="162"/>
      <c r="O638" s="56"/>
      <c r="P638" s="56"/>
      <c r="Q638" s="56"/>
      <c r="R638" s="56"/>
      <c r="S638" s="56"/>
      <c r="T638" s="57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T638" s="19" t="s">
        <v>175</v>
      </c>
      <c r="AU638" s="19" t="s">
        <v>78</v>
      </c>
    </row>
    <row r="639" spans="2:51" s="13" customFormat="1" ht="11.25">
      <c r="B639" s="163"/>
      <c r="D639" s="164" t="s">
        <v>177</v>
      </c>
      <c r="E639" s="165" t="s">
        <v>3</v>
      </c>
      <c r="F639" s="166" t="s">
        <v>857</v>
      </c>
      <c r="H639" s="167">
        <v>3.24</v>
      </c>
      <c r="I639" s="168"/>
      <c r="L639" s="163"/>
      <c r="M639" s="169"/>
      <c r="N639" s="170"/>
      <c r="O639" s="170"/>
      <c r="P639" s="170"/>
      <c r="Q639" s="170"/>
      <c r="R639" s="170"/>
      <c r="S639" s="170"/>
      <c r="T639" s="171"/>
      <c r="AT639" s="165" t="s">
        <v>177</v>
      </c>
      <c r="AU639" s="165" t="s">
        <v>78</v>
      </c>
      <c r="AV639" s="13" t="s">
        <v>78</v>
      </c>
      <c r="AW639" s="13" t="s">
        <v>31</v>
      </c>
      <c r="AX639" s="13" t="s">
        <v>69</v>
      </c>
      <c r="AY639" s="165" t="s">
        <v>163</v>
      </c>
    </row>
    <row r="640" spans="2:51" s="14" customFormat="1" ht="11.25">
      <c r="B640" s="172"/>
      <c r="D640" s="164" t="s">
        <v>177</v>
      </c>
      <c r="E640" s="173" t="s">
        <v>3</v>
      </c>
      <c r="F640" s="174" t="s">
        <v>179</v>
      </c>
      <c r="H640" s="175">
        <v>3.24</v>
      </c>
      <c r="I640" s="176"/>
      <c r="L640" s="172"/>
      <c r="M640" s="177"/>
      <c r="N640" s="178"/>
      <c r="O640" s="178"/>
      <c r="P640" s="178"/>
      <c r="Q640" s="178"/>
      <c r="R640" s="178"/>
      <c r="S640" s="178"/>
      <c r="T640" s="179"/>
      <c r="AT640" s="173" t="s">
        <v>177</v>
      </c>
      <c r="AU640" s="173" t="s">
        <v>78</v>
      </c>
      <c r="AV640" s="14" t="s">
        <v>173</v>
      </c>
      <c r="AW640" s="14" t="s">
        <v>31</v>
      </c>
      <c r="AX640" s="14" t="s">
        <v>76</v>
      </c>
      <c r="AY640" s="173" t="s">
        <v>163</v>
      </c>
    </row>
    <row r="641" spans="1:65" s="2" customFormat="1" ht="16.5" customHeight="1">
      <c r="A641" s="34"/>
      <c r="B641" s="144"/>
      <c r="C641" s="188" t="s">
        <v>858</v>
      </c>
      <c r="D641" s="188" t="s">
        <v>212</v>
      </c>
      <c r="E641" s="189" t="s">
        <v>859</v>
      </c>
      <c r="F641" s="190" t="s">
        <v>860</v>
      </c>
      <c r="G641" s="191" t="s">
        <v>236</v>
      </c>
      <c r="H641" s="192">
        <v>3.24</v>
      </c>
      <c r="I641" s="193"/>
      <c r="J641" s="194">
        <f>ROUND(I641*H641,2)</f>
        <v>0</v>
      </c>
      <c r="K641" s="190" t="s">
        <v>171</v>
      </c>
      <c r="L641" s="195"/>
      <c r="M641" s="196" t="s">
        <v>3</v>
      </c>
      <c r="N641" s="197" t="s">
        <v>42</v>
      </c>
      <c r="O641" s="56"/>
      <c r="P641" s="154">
        <f>O641*H641</f>
        <v>0</v>
      </c>
      <c r="Q641" s="154">
        <v>0.03681</v>
      </c>
      <c r="R641" s="154">
        <f>Q641*H641</f>
        <v>0.11926440000000002</v>
      </c>
      <c r="S641" s="154">
        <v>0</v>
      </c>
      <c r="T641" s="155">
        <f>S641*H641</f>
        <v>0</v>
      </c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R641" s="156" t="s">
        <v>388</v>
      </c>
      <c r="AT641" s="156" t="s">
        <v>212</v>
      </c>
      <c r="AU641" s="156" t="s">
        <v>78</v>
      </c>
      <c r="AY641" s="19" t="s">
        <v>163</v>
      </c>
      <c r="BE641" s="157">
        <f>IF(N641="základní",J641,0)</f>
        <v>0</v>
      </c>
      <c r="BF641" s="157">
        <f>IF(N641="snížená",J641,0)</f>
        <v>0</v>
      </c>
      <c r="BG641" s="157">
        <f>IF(N641="zákl. přenesená",J641,0)</f>
        <v>0</v>
      </c>
      <c r="BH641" s="157">
        <f>IF(N641="sníž. přenesená",J641,0)</f>
        <v>0</v>
      </c>
      <c r="BI641" s="157">
        <f>IF(N641="nulová",J641,0)</f>
        <v>0</v>
      </c>
      <c r="BJ641" s="19" t="s">
        <v>172</v>
      </c>
      <c r="BK641" s="157">
        <f>ROUND(I641*H641,2)</f>
        <v>0</v>
      </c>
      <c r="BL641" s="19" t="s">
        <v>180</v>
      </c>
      <c r="BM641" s="156" t="s">
        <v>861</v>
      </c>
    </row>
    <row r="642" spans="2:51" s="13" customFormat="1" ht="11.25">
      <c r="B642" s="163"/>
      <c r="D642" s="164" t="s">
        <v>177</v>
      </c>
      <c r="E642" s="165" t="s">
        <v>3</v>
      </c>
      <c r="F642" s="166" t="s">
        <v>857</v>
      </c>
      <c r="H642" s="167">
        <v>3.24</v>
      </c>
      <c r="I642" s="168"/>
      <c r="L642" s="163"/>
      <c r="M642" s="169"/>
      <c r="N642" s="170"/>
      <c r="O642" s="170"/>
      <c r="P642" s="170"/>
      <c r="Q642" s="170"/>
      <c r="R642" s="170"/>
      <c r="S642" s="170"/>
      <c r="T642" s="171"/>
      <c r="AT642" s="165" t="s">
        <v>177</v>
      </c>
      <c r="AU642" s="165" t="s">
        <v>78</v>
      </c>
      <c r="AV642" s="13" t="s">
        <v>78</v>
      </c>
      <c r="AW642" s="13" t="s">
        <v>31</v>
      </c>
      <c r="AX642" s="13" t="s">
        <v>69</v>
      </c>
      <c r="AY642" s="165" t="s">
        <v>163</v>
      </c>
    </row>
    <row r="643" spans="2:51" s="14" customFormat="1" ht="11.25">
      <c r="B643" s="172"/>
      <c r="D643" s="164" t="s">
        <v>177</v>
      </c>
      <c r="E643" s="173" t="s">
        <v>3</v>
      </c>
      <c r="F643" s="174" t="s">
        <v>179</v>
      </c>
      <c r="H643" s="175">
        <v>3.24</v>
      </c>
      <c r="I643" s="176"/>
      <c r="L643" s="172"/>
      <c r="M643" s="177"/>
      <c r="N643" s="178"/>
      <c r="O643" s="178"/>
      <c r="P643" s="178"/>
      <c r="Q643" s="178"/>
      <c r="R643" s="178"/>
      <c r="S643" s="178"/>
      <c r="T643" s="179"/>
      <c r="AT643" s="173" t="s">
        <v>177</v>
      </c>
      <c r="AU643" s="173" t="s">
        <v>78</v>
      </c>
      <c r="AV643" s="14" t="s">
        <v>173</v>
      </c>
      <c r="AW643" s="14" t="s">
        <v>31</v>
      </c>
      <c r="AX643" s="14" t="s">
        <v>76</v>
      </c>
      <c r="AY643" s="173" t="s">
        <v>163</v>
      </c>
    </row>
    <row r="644" spans="1:65" s="2" customFormat="1" ht="24.2" customHeight="1">
      <c r="A644" s="34"/>
      <c r="B644" s="144"/>
      <c r="C644" s="145" t="s">
        <v>862</v>
      </c>
      <c r="D644" s="145" t="s">
        <v>167</v>
      </c>
      <c r="E644" s="146" t="s">
        <v>863</v>
      </c>
      <c r="F644" s="147" t="s">
        <v>864</v>
      </c>
      <c r="G644" s="148" t="s">
        <v>522</v>
      </c>
      <c r="H644" s="149">
        <v>2</v>
      </c>
      <c r="I644" s="150"/>
      <c r="J644" s="151">
        <f>ROUND(I644*H644,2)</f>
        <v>0</v>
      </c>
      <c r="K644" s="147" t="s">
        <v>360</v>
      </c>
      <c r="L644" s="35"/>
      <c r="M644" s="152" t="s">
        <v>3</v>
      </c>
      <c r="N644" s="153" t="s">
        <v>42</v>
      </c>
      <c r="O644" s="56"/>
      <c r="P644" s="154">
        <f>O644*H644</f>
        <v>0</v>
      </c>
      <c r="Q644" s="154">
        <v>0</v>
      </c>
      <c r="R644" s="154">
        <f>Q644*H644</f>
        <v>0</v>
      </c>
      <c r="S644" s="154">
        <v>0</v>
      </c>
      <c r="T644" s="155">
        <f>S644*H644</f>
        <v>0</v>
      </c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R644" s="156" t="s">
        <v>180</v>
      </c>
      <c r="AT644" s="156" t="s">
        <v>167</v>
      </c>
      <c r="AU644" s="156" t="s">
        <v>78</v>
      </c>
      <c r="AY644" s="19" t="s">
        <v>163</v>
      </c>
      <c r="BE644" s="157">
        <f>IF(N644="základní",J644,0)</f>
        <v>0</v>
      </c>
      <c r="BF644" s="157">
        <f>IF(N644="snížená",J644,0)</f>
        <v>0</v>
      </c>
      <c r="BG644" s="157">
        <f>IF(N644="zákl. přenesená",J644,0)</f>
        <v>0</v>
      </c>
      <c r="BH644" s="157">
        <f>IF(N644="sníž. přenesená",J644,0)</f>
        <v>0</v>
      </c>
      <c r="BI644" s="157">
        <f>IF(N644="nulová",J644,0)</f>
        <v>0</v>
      </c>
      <c r="BJ644" s="19" t="s">
        <v>172</v>
      </c>
      <c r="BK644" s="157">
        <f>ROUND(I644*H644,2)</f>
        <v>0</v>
      </c>
      <c r="BL644" s="19" t="s">
        <v>180</v>
      </c>
      <c r="BM644" s="156" t="s">
        <v>865</v>
      </c>
    </row>
    <row r="645" spans="1:47" s="2" customFormat="1" ht="11.25">
      <c r="A645" s="34"/>
      <c r="B645" s="35"/>
      <c r="C645" s="34"/>
      <c r="D645" s="158" t="s">
        <v>175</v>
      </c>
      <c r="E645" s="34"/>
      <c r="F645" s="159" t="s">
        <v>866</v>
      </c>
      <c r="G645" s="34"/>
      <c r="H645" s="34"/>
      <c r="I645" s="160"/>
      <c r="J645" s="34"/>
      <c r="K645" s="34"/>
      <c r="L645" s="35"/>
      <c r="M645" s="161"/>
      <c r="N645" s="162"/>
      <c r="O645" s="56"/>
      <c r="P645" s="56"/>
      <c r="Q645" s="56"/>
      <c r="R645" s="56"/>
      <c r="S645" s="56"/>
      <c r="T645" s="57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T645" s="19" t="s">
        <v>175</v>
      </c>
      <c r="AU645" s="19" t="s">
        <v>78</v>
      </c>
    </row>
    <row r="646" spans="2:51" s="16" customFormat="1" ht="11.25">
      <c r="B646" s="198"/>
      <c r="D646" s="164" t="s">
        <v>177</v>
      </c>
      <c r="E646" s="199" t="s">
        <v>3</v>
      </c>
      <c r="F646" s="200" t="s">
        <v>867</v>
      </c>
      <c r="H646" s="199" t="s">
        <v>3</v>
      </c>
      <c r="I646" s="201"/>
      <c r="L646" s="198"/>
      <c r="M646" s="202"/>
      <c r="N646" s="203"/>
      <c r="O646" s="203"/>
      <c r="P646" s="203"/>
      <c r="Q646" s="203"/>
      <c r="R646" s="203"/>
      <c r="S646" s="203"/>
      <c r="T646" s="204"/>
      <c r="AT646" s="199" t="s">
        <v>177</v>
      </c>
      <c r="AU646" s="199" t="s">
        <v>78</v>
      </c>
      <c r="AV646" s="16" t="s">
        <v>76</v>
      </c>
      <c r="AW646" s="16" t="s">
        <v>31</v>
      </c>
      <c r="AX646" s="16" t="s">
        <v>69</v>
      </c>
      <c r="AY646" s="199" t="s">
        <v>163</v>
      </c>
    </row>
    <row r="647" spans="2:51" s="13" customFormat="1" ht="11.25">
      <c r="B647" s="163"/>
      <c r="D647" s="164" t="s">
        <v>177</v>
      </c>
      <c r="E647" s="165" t="s">
        <v>3</v>
      </c>
      <c r="F647" s="166" t="s">
        <v>868</v>
      </c>
      <c r="H647" s="167">
        <v>2</v>
      </c>
      <c r="I647" s="168"/>
      <c r="L647" s="163"/>
      <c r="M647" s="169"/>
      <c r="N647" s="170"/>
      <c r="O647" s="170"/>
      <c r="P647" s="170"/>
      <c r="Q647" s="170"/>
      <c r="R647" s="170"/>
      <c r="S647" s="170"/>
      <c r="T647" s="171"/>
      <c r="AT647" s="165" t="s">
        <v>177</v>
      </c>
      <c r="AU647" s="165" t="s">
        <v>78</v>
      </c>
      <c r="AV647" s="13" t="s">
        <v>78</v>
      </c>
      <c r="AW647" s="13" t="s">
        <v>31</v>
      </c>
      <c r="AX647" s="13" t="s">
        <v>69</v>
      </c>
      <c r="AY647" s="165" t="s">
        <v>163</v>
      </c>
    </row>
    <row r="648" spans="2:51" s="14" customFormat="1" ht="11.25">
      <c r="B648" s="172"/>
      <c r="D648" s="164" t="s">
        <v>177</v>
      </c>
      <c r="E648" s="173" t="s">
        <v>3</v>
      </c>
      <c r="F648" s="174" t="s">
        <v>179</v>
      </c>
      <c r="H648" s="175">
        <v>2</v>
      </c>
      <c r="I648" s="176"/>
      <c r="L648" s="172"/>
      <c r="M648" s="177"/>
      <c r="N648" s="178"/>
      <c r="O648" s="178"/>
      <c r="P648" s="178"/>
      <c r="Q648" s="178"/>
      <c r="R648" s="178"/>
      <c r="S648" s="178"/>
      <c r="T648" s="179"/>
      <c r="AT648" s="173" t="s">
        <v>177</v>
      </c>
      <c r="AU648" s="173" t="s">
        <v>78</v>
      </c>
      <c r="AV648" s="14" t="s">
        <v>173</v>
      </c>
      <c r="AW648" s="14" t="s">
        <v>31</v>
      </c>
      <c r="AX648" s="14" t="s">
        <v>76</v>
      </c>
      <c r="AY648" s="173" t="s">
        <v>163</v>
      </c>
    </row>
    <row r="649" spans="1:65" s="2" customFormat="1" ht="16.5" customHeight="1">
      <c r="A649" s="34"/>
      <c r="B649" s="144"/>
      <c r="C649" s="188" t="s">
        <v>869</v>
      </c>
      <c r="D649" s="188" t="s">
        <v>212</v>
      </c>
      <c r="E649" s="189" t="s">
        <v>870</v>
      </c>
      <c r="F649" s="190" t="s">
        <v>871</v>
      </c>
      <c r="G649" s="191" t="s">
        <v>320</v>
      </c>
      <c r="H649" s="192">
        <v>2.4</v>
      </c>
      <c r="I649" s="193"/>
      <c r="J649" s="194">
        <f>ROUND(I649*H649,2)</f>
        <v>0</v>
      </c>
      <c r="K649" s="190" t="s">
        <v>171</v>
      </c>
      <c r="L649" s="195"/>
      <c r="M649" s="196" t="s">
        <v>3</v>
      </c>
      <c r="N649" s="197" t="s">
        <v>42</v>
      </c>
      <c r="O649" s="56"/>
      <c r="P649" s="154">
        <f>O649*H649</f>
        <v>0</v>
      </c>
      <c r="Q649" s="154">
        <v>0.008</v>
      </c>
      <c r="R649" s="154">
        <f>Q649*H649</f>
        <v>0.0192</v>
      </c>
      <c r="S649" s="154">
        <v>0</v>
      </c>
      <c r="T649" s="155">
        <f>S649*H649</f>
        <v>0</v>
      </c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R649" s="156" t="s">
        <v>388</v>
      </c>
      <c r="AT649" s="156" t="s">
        <v>212</v>
      </c>
      <c r="AU649" s="156" t="s">
        <v>78</v>
      </c>
      <c r="AY649" s="19" t="s">
        <v>163</v>
      </c>
      <c r="BE649" s="157">
        <f>IF(N649="základní",J649,0)</f>
        <v>0</v>
      </c>
      <c r="BF649" s="157">
        <f>IF(N649="snížená",J649,0)</f>
        <v>0</v>
      </c>
      <c r="BG649" s="157">
        <f>IF(N649="zákl. přenesená",J649,0)</f>
        <v>0</v>
      </c>
      <c r="BH649" s="157">
        <f>IF(N649="sníž. přenesená",J649,0)</f>
        <v>0</v>
      </c>
      <c r="BI649" s="157">
        <f>IF(N649="nulová",J649,0)</f>
        <v>0</v>
      </c>
      <c r="BJ649" s="19" t="s">
        <v>172</v>
      </c>
      <c r="BK649" s="157">
        <f>ROUND(I649*H649,2)</f>
        <v>0</v>
      </c>
      <c r="BL649" s="19" t="s">
        <v>180</v>
      </c>
      <c r="BM649" s="156" t="s">
        <v>872</v>
      </c>
    </row>
    <row r="650" spans="2:51" s="13" customFormat="1" ht="11.25">
      <c r="B650" s="163"/>
      <c r="D650" s="164" t="s">
        <v>177</v>
      </c>
      <c r="E650" s="165" t="s">
        <v>3</v>
      </c>
      <c r="F650" s="166" t="s">
        <v>873</v>
      </c>
      <c r="H650" s="167">
        <v>2.4</v>
      </c>
      <c r="I650" s="168"/>
      <c r="L650" s="163"/>
      <c r="M650" s="169"/>
      <c r="N650" s="170"/>
      <c r="O650" s="170"/>
      <c r="P650" s="170"/>
      <c r="Q650" s="170"/>
      <c r="R650" s="170"/>
      <c r="S650" s="170"/>
      <c r="T650" s="171"/>
      <c r="AT650" s="165" t="s">
        <v>177</v>
      </c>
      <c r="AU650" s="165" t="s">
        <v>78</v>
      </c>
      <c r="AV650" s="13" t="s">
        <v>78</v>
      </c>
      <c r="AW650" s="13" t="s">
        <v>31</v>
      </c>
      <c r="AX650" s="13" t="s">
        <v>69</v>
      </c>
      <c r="AY650" s="165" t="s">
        <v>163</v>
      </c>
    </row>
    <row r="651" spans="2:51" s="14" customFormat="1" ht="11.25">
      <c r="B651" s="172"/>
      <c r="D651" s="164" t="s">
        <v>177</v>
      </c>
      <c r="E651" s="173" t="s">
        <v>3</v>
      </c>
      <c r="F651" s="174" t="s">
        <v>179</v>
      </c>
      <c r="H651" s="175">
        <v>2.4</v>
      </c>
      <c r="I651" s="176"/>
      <c r="L651" s="172"/>
      <c r="M651" s="177"/>
      <c r="N651" s="178"/>
      <c r="O651" s="178"/>
      <c r="P651" s="178"/>
      <c r="Q651" s="178"/>
      <c r="R651" s="178"/>
      <c r="S651" s="178"/>
      <c r="T651" s="179"/>
      <c r="AT651" s="173" t="s">
        <v>177</v>
      </c>
      <c r="AU651" s="173" t="s">
        <v>78</v>
      </c>
      <c r="AV651" s="14" t="s">
        <v>173</v>
      </c>
      <c r="AW651" s="14" t="s">
        <v>31</v>
      </c>
      <c r="AX651" s="14" t="s">
        <v>76</v>
      </c>
      <c r="AY651" s="173" t="s">
        <v>163</v>
      </c>
    </row>
    <row r="652" spans="1:65" s="2" customFormat="1" ht="24.2" customHeight="1">
      <c r="A652" s="34"/>
      <c r="B652" s="144"/>
      <c r="C652" s="145" t="s">
        <v>874</v>
      </c>
      <c r="D652" s="145" t="s">
        <v>167</v>
      </c>
      <c r="E652" s="146" t="s">
        <v>875</v>
      </c>
      <c r="F652" s="147" t="s">
        <v>876</v>
      </c>
      <c r="G652" s="148" t="s">
        <v>201</v>
      </c>
      <c r="H652" s="149">
        <v>0.139</v>
      </c>
      <c r="I652" s="150"/>
      <c r="J652" s="151">
        <f>ROUND(I652*H652,2)</f>
        <v>0</v>
      </c>
      <c r="K652" s="147" t="s">
        <v>171</v>
      </c>
      <c r="L652" s="35"/>
      <c r="M652" s="152" t="s">
        <v>3</v>
      </c>
      <c r="N652" s="153" t="s">
        <v>42</v>
      </c>
      <c r="O652" s="56"/>
      <c r="P652" s="154">
        <f>O652*H652</f>
        <v>0</v>
      </c>
      <c r="Q652" s="154">
        <v>0</v>
      </c>
      <c r="R652" s="154">
        <f>Q652*H652</f>
        <v>0</v>
      </c>
      <c r="S652" s="154">
        <v>0</v>
      </c>
      <c r="T652" s="155">
        <f>S652*H652</f>
        <v>0</v>
      </c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R652" s="156" t="s">
        <v>180</v>
      </c>
      <c r="AT652" s="156" t="s">
        <v>167</v>
      </c>
      <c r="AU652" s="156" t="s">
        <v>78</v>
      </c>
      <c r="AY652" s="19" t="s">
        <v>163</v>
      </c>
      <c r="BE652" s="157">
        <f>IF(N652="základní",J652,0)</f>
        <v>0</v>
      </c>
      <c r="BF652" s="157">
        <f>IF(N652="snížená",J652,0)</f>
        <v>0</v>
      </c>
      <c r="BG652" s="157">
        <f>IF(N652="zákl. přenesená",J652,0)</f>
        <v>0</v>
      </c>
      <c r="BH652" s="157">
        <f>IF(N652="sníž. přenesená",J652,0)</f>
        <v>0</v>
      </c>
      <c r="BI652" s="157">
        <f>IF(N652="nulová",J652,0)</f>
        <v>0</v>
      </c>
      <c r="BJ652" s="19" t="s">
        <v>172</v>
      </c>
      <c r="BK652" s="157">
        <f>ROUND(I652*H652,2)</f>
        <v>0</v>
      </c>
      <c r="BL652" s="19" t="s">
        <v>180</v>
      </c>
      <c r="BM652" s="156" t="s">
        <v>877</v>
      </c>
    </row>
    <row r="653" spans="1:47" s="2" customFormat="1" ht="11.25">
      <c r="A653" s="34"/>
      <c r="B653" s="35"/>
      <c r="C653" s="34"/>
      <c r="D653" s="158" t="s">
        <v>175</v>
      </c>
      <c r="E653" s="34"/>
      <c r="F653" s="159" t="s">
        <v>878</v>
      </c>
      <c r="G653" s="34"/>
      <c r="H653" s="34"/>
      <c r="I653" s="160"/>
      <c r="J653" s="34"/>
      <c r="K653" s="34"/>
      <c r="L653" s="35"/>
      <c r="M653" s="161"/>
      <c r="N653" s="162"/>
      <c r="O653" s="56"/>
      <c r="P653" s="56"/>
      <c r="Q653" s="56"/>
      <c r="R653" s="56"/>
      <c r="S653" s="56"/>
      <c r="T653" s="57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T653" s="19" t="s">
        <v>175</v>
      </c>
      <c r="AU653" s="19" t="s">
        <v>78</v>
      </c>
    </row>
    <row r="654" spans="1:65" s="2" customFormat="1" ht="24.2" customHeight="1">
      <c r="A654" s="34"/>
      <c r="B654" s="144"/>
      <c r="C654" s="145" t="s">
        <v>879</v>
      </c>
      <c r="D654" s="145" t="s">
        <v>167</v>
      </c>
      <c r="E654" s="146" t="s">
        <v>880</v>
      </c>
      <c r="F654" s="147" t="s">
        <v>881</v>
      </c>
      <c r="G654" s="148" t="s">
        <v>201</v>
      </c>
      <c r="H654" s="149">
        <v>0.139</v>
      </c>
      <c r="I654" s="150"/>
      <c r="J654" s="151">
        <f>ROUND(I654*H654,2)</f>
        <v>0</v>
      </c>
      <c r="K654" s="147" t="s">
        <v>171</v>
      </c>
      <c r="L654" s="35"/>
      <c r="M654" s="152" t="s">
        <v>3</v>
      </c>
      <c r="N654" s="153" t="s">
        <v>42</v>
      </c>
      <c r="O654" s="56"/>
      <c r="P654" s="154">
        <f>O654*H654</f>
        <v>0</v>
      </c>
      <c r="Q654" s="154">
        <v>0</v>
      </c>
      <c r="R654" s="154">
        <f>Q654*H654</f>
        <v>0</v>
      </c>
      <c r="S654" s="154">
        <v>0</v>
      </c>
      <c r="T654" s="155">
        <f>S654*H654</f>
        <v>0</v>
      </c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R654" s="156" t="s">
        <v>180</v>
      </c>
      <c r="AT654" s="156" t="s">
        <v>167</v>
      </c>
      <c r="AU654" s="156" t="s">
        <v>78</v>
      </c>
      <c r="AY654" s="19" t="s">
        <v>163</v>
      </c>
      <c r="BE654" s="157">
        <f>IF(N654="základní",J654,0)</f>
        <v>0</v>
      </c>
      <c r="BF654" s="157">
        <f>IF(N654="snížená",J654,0)</f>
        <v>0</v>
      </c>
      <c r="BG654" s="157">
        <f>IF(N654="zákl. přenesená",J654,0)</f>
        <v>0</v>
      </c>
      <c r="BH654" s="157">
        <f>IF(N654="sníž. přenesená",J654,0)</f>
        <v>0</v>
      </c>
      <c r="BI654" s="157">
        <f>IF(N654="nulová",J654,0)</f>
        <v>0</v>
      </c>
      <c r="BJ654" s="19" t="s">
        <v>172</v>
      </c>
      <c r="BK654" s="157">
        <f>ROUND(I654*H654,2)</f>
        <v>0</v>
      </c>
      <c r="BL654" s="19" t="s">
        <v>180</v>
      </c>
      <c r="BM654" s="156" t="s">
        <v>882</v>
      </c>
    </row>
    <row r="655" spans="1:47" s="2" customFormat="1" ht="11.25">
      <c r="A655" s="34"/>
      <c r="B655" s="35"/>
      <c r="C655" s="34"/>
      <c r="D655" s="158" t="s">
        <v>175</v>
      </c>
      <c r="E655" s="34"/>
      <c r="F655" s="159" t="s">
        <v>883</v>
      </c>
      <c r="G655" s="34"/>
      <c r="H655" s="34"/>
      <c r="I655" s="160"/>
      <c r="J655" s="34"/>
      <c r="K655" s="34"/>
      <c r="L655" s="35"/>
      <c r="M655" s="161"/>
      <c r="N655" s="162"/>
      <c r="O655" s="56"/>
      <c r="P655" s="56"/>
      <c r="Q655" s="56"/>
      <c r="R655" s="56"/>
      <c r="S655" s="56"/>
      <c r="T655" s="57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T655" s="19" t="s">
        <v>175</v>
      </c>
      <c r="AU655" s="19" t="s">
        <v>78</v>
      </c>
    </row>
    <row r="656" spans="2:63" s="12" customFormat="1" ht="22.9" customHeight="1">
      <c r="B656" s="131"/>
      <c r="D656" s="132" t="s">
        <v>68</v>
      </c>
      <c r="E656" s="142" t="s">
        <v>884</v>
      </c>
      <c r="F656" s="142" t="s">
        <v>885</v>
      </c>
      <c r="I656" s="134"/>
      <c r="J656" s="143">
        <f>BK656</f>
        <v>0</v>
      </c>
      <c r="L656" s="131"/>
      <c r="M656" s="136"/>
      <c r="N656" s="137"/>
      <c r="O656" s="137"/>
      <c r="P656" s="138">
        <f>SUM(P657:P669)</f>
        <v>0</v>
      </c>
      <c r="Q656" s="137"/>
      <c r="R656" s="138">
        <f>SUM(R657:R669)</f>
        <v>0.053</v>
      </c>
      <c r="S656" s="137"/>
      <c r="T656" s="139">
        <f>SUM(T657:T669)</f>
        <v>0</v>
      </c>
      <c r="AR656" s="132" t="s">
        <v>78</v>
      </c>
      <c r="AT656" s="140" t="s">
        <v>68</v>
      </c>
      <c r="AU656" s="140" t="s">
        <v>76</v>
      </c>
      <c r="AY656" s="132" t="s">
        <v>163</v>
      </c>
      <c r="BK656" s="141">
        <f>SUM(BK657:BK669)</f>
        <v>0</v>
      </c>
    </row>
    <row r="657" spans="1:65" s="2" customFormat="1" ht="21.75" customHeight="1">
      <c r="A657" s="34"/>
      <c r="B657" s="144"/>
      <c r="C657" s="145" t="s">
        <v>886</v>
      </c>
      <c r="D657" s="145" t="s">
        <v>167</v>
      </c>
      <c r="E657" s="146" t="s">
        <v>887</v>
      </c>
      <c r="F657" s="147" t="s">
        <v>888</v>
      </c>
      <c r="G657" s="148" t="s">
        <v>236</v>
      </c>
      <c r="H657" s="149">
        <v>3</v>
      </c>
      <c r="I657" s="150"/>
      <c r="J657" s="151">
        <f>ROUND(I657*H657,2)</f>
        <v>0</v>
      </c>
      <c r="K657" s="147" t="s">
        <v>353</v>
      </c>
      <c r="L657" s="35"/>
      <c r="M657" s="152" t="s">
        <v>3</v>
      </c>
      <c r="N657" s="153" t="s">
        <v>42</v>
      </c>
      <c r="O657" s="56"/>
      <c r="P657" s="154">
        <f>O657*H657</f>
        <v>0</v>
      </c>
      <c r="Q657" s="154">
        <v>0</v>
      </c>
      <c r="R657" s="154">
        <f>Q657*H657</f>
        <v>0</v>
      </c>
      <c r="S657" s="154">
        <v>0</v>
      </c>
      <c r="T657" s="155">
        <f>S657*H657</f>
        <v>0</v>
      </c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R657" s="156" t="s">
        <v>180</v>
      </c>
      <c r="AT657" s="156" t="s">
        <v>167</v>
      </c>
      <c r="AU657" s="156" t="s">
        <v>78</v>
      </c>
      <c r="AY657" s="19" t="s">
        <v>163</v>
      </c>
      <c r="BE657" s="157">
        <f>IF(N657="základní",J657,0)</f>
        <v>0</v>
      </c>
      <c r="BF657" s="157">
        <f>IF(N657="snížená",J657,0)</f>
        <v>0</v>
      </c>
      <c r="BG657" s="157">
        <f>IF(N657="zákl. přenesená",J657,0)</f>
        <v>0</v>
      </c>
      <c r="BH657" s="157">
        <f>IF(N657="sníž. přenesená",J657,0)</f>
        <v>0</v>
      </c>
      <c r="BI657" s="157">
        <f>IF(N657="nulová",J657,0)</f>
        <v>0</v>
      </c>
      <c r="BJ657" s="19" t="s">
        <v>172</v>
      </c>
      <c r="BK657" s="157">
        <f>ROUND(I657*H657,2)</f>
        <v>0</v>
      </c>
      <c r="BL657" s="19" t="s">
        <v>180</v>
      </c>
      <c r="BM657" s="156" t="s">
        <v>889</v>
      </c>
    </row>
    <row r="658" spans="2:51" s="13" customFormat="1" ht="11.25">
      <c r="B658" s="163"/>
      <c r="D658" s="164" t="s">
        <v>177</v>
      </c>
      <c r="E658" s="165" t="s">
        <v>3</v>
      </c>
      <c r="F658" s="166" t="s">
        <v>890</v>
      </c>
      <c r="H658" s="167">
        <v>3</v>
      </c>
      <c r="I658" s="168"/>
      <c r="L658" s="163"/>
      <c r="M658" s="169"/>
      <c r="N658" s="170"/>
      <c r="O658" s="170"/>
      <c r="P658" s="170"/>
      <c r="Q658" s="170"/>
      <c r="R658" s="170"/>
      <c r="S658" s="170"/>
      <c r="T658" s="171"/>
      <c r="AT658" s="165" t="s">
        <v>177</v>
      </c>
      <c r="AU658" s="165" t="s">
        <v>78</v>
      </c>
      <c r="AV658" s="13" t="s">
        <v>78</v>
      </c>
      <c r="AW658" s="13" t="s">
        <v>31</v>
      </c>
      <c r="AX658" s="13" t="s">
        <v>69</v>
      </c>
      <c r="AY658" s="165" t="s">
        <v>163</v>
      </c>
    </row>
    <row r="659" spans="2:51" s="14" customFormat="1" ht="11.25">
      <c r="B659" s="172"/>
      <c r="D659" s="164" t="s">
        <v>177</v>
      </c>
      <c r="E659" s="173" t="s">
        <v>3</v>
      </c>
      <c r="F659" s="174" t="s">
        <v>179</v>
      </c>
      <c r="H659" s="175">
        <v>3</v>
      </c>
      <c r="I659" s="176"/>
      <c r="L659" s="172"/>
      <c r="M659" s="177"/>
      <c r="N659" s="178"/>
      <c r="O659" s="178"/>
      <c r="P659" s="178"/>
      <c r="Q659" s="178"/>
      <c r="R659" s="178"/>
      <c r="S659" s="178"/>
      <c r="T659" s="179"/>
      <c r="AT659" s="173" t="s">
        <v>177</v>
      </c>
      <c r="AU659" s="173" t="s">
        <v>78</v>
      </c>
      <c r="AV659" s="14" t="s">
        <v>173</v>
      </c>
      <c r="AW659" s="14" t="s">
        <v>31</v>
      </c>
      <c r="AX659" s="14" t="s">
        <v>76</v>
      </c>
      <c r="AY659" s="173" t="s">
        <v>163</v>
      </c>
    </row>
    <row r="660" spans="1:65" s="2" customFormat="1" ht="21.75" customHeight="1">
      <c r="A660" s="34"/>
      <c r="B660" s="144"/>
      <c r="C660" s="145" t="s">
        <v>891</v>
      </c>
      <c r="D660" s="145" t="s">
        <v>167</v>
      </c>
      <c r="E660" s="146" t="s">
        <v>892</v>
      </c>
      <c r="F660" s="147" t="s">
        <v>893</v>
      </c>
      <c r="G660" s="148" t="s">
        <v>236</v>
      </c>
      <c r="H660" s="149">
        <v>2.1</v>
      </c>
      <c r="I660" s="150"/>
      <c r="J660" s="151">
        <f>ROUND(I660*H660,2)</f>
        <v>0</v>
      </c>
      <c r="K660" s="147" t="s">
        <v>353</v>
      </c>
      <c r="L660" s="35"/>
      <c r="M660" s="152" t="s">
        <v>3</v>
      </c>
      <c r="N660" s="153" t="s">
        <v>42</v>
      </c>
      <c r="O660" s="56"/>
      <c r="P660" s="154">
        <f>O660*H660</f>
        <v>0</v>
      </c>
      <c r="Q660" s="154">
        <v>0</v>
      </c>
      <c r="R660" s="154">
        <f>Q660*H660</f>
        <v>0</v>
      </c>
      <c r="S660" s="154">
        <v>0</v>
      </c>
      <c r="T660" s="155">
        <f>S660*H660</f>
        <v>0</v>
      </c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R660" s="156" t="s">
        <v>180</v>
      </c>
      <c r="AT660" s="156" t="s">
        <v>167</v>
      </c>
      <c r="AU660" s="156" t="s">
        <v>78</v>
      </c>
      <c r="AY660" s="19" t="s">
        <v>163</v>
      </c>
      <c r="BE660" s="157">
        <f>IF(N660="základní",J660,0)</f>
        <v>0</v>
      </c>
      <c r="BF660" s="157">
        <f>IF(N660="snížená",J660,0)</f>
        <v>0</v>
      </c>
      <c r="BG660" s="157">
        <f>IF(N660="zákl. přenesená",J660,0)</f>
        <v>0</v>
      </c>
      <c r="BH660" s="157">
        <f>IF(N660="sníž. přenesená",J660,0)</f>
        <v>0</v>
      </c>
      <c r="BI660" s="157">
        <f>IF(N660="nulová",J660,0)</f>
        <v>0</v>
      </c>
      <c r="BJ660" s="19" t="s">
        <v>172</v>
      </c>
      <c r="BK660" s="157">
        <f>ROUND(I660*H660,2)</f>
        <v>0</v>
      </c>
      <c r="BL660" s="19" t="s">
        <v>180</v>
      </c>
      <c r="BM660" s="156" t="s">
        <v>894</v>
      </c>
    </row>
    <row r="661" spans="2:51" s="13" customFormat="1" ht="11.25">
      <c r="B661" s="163"/>
      <c r="D661" s="164" t="s">
        <v>177</v>
      </c>
      <c r="E661" s="165" t="s">
        <v>3</v>
      </c>
      <c r="F661" s="166" t="s">
        <v>895</v>
      </c>
      <c r="H661" s="167">
        <v>2.1</v>
      </c>
      <c r="I661" s="168"/>
      <c r="L661" s="163"/>
      <c r="M661" s="169"/>
      <c r="N661" s="170"/>
      <c r="O661" s="170"/>
      <c r="P661" s="170"/>
      <c r="Q661" s="170"/>
      <c r="R661" s="170"/>
      <c r="S661" s="170"/>
      <c r="T661" s="171"/>
      <c r="AT661" s="165" t="s">
        <v>177</v>
      </c>
      <c r="AU661" s="165" t="s">
        <v>78</v>
      </c>
      <c r="AV661" s="13" t="s">
        <v>78</v>
      </c>
      <c r="AW661" s="13" t="s">
        <v>31</v>
      </c>
      <c r="AX661" s="13" t="s">
        <v>69</v>
      </c>
      <c r="AY661" s="165" t="s">
        <v>163</v>
      </c>
    </row>
    <row r="662" spans="2:51" s="14" customFormat="1" ht="11.25">
      <c r="B662" s="172"/>
      <c r="D662" s="164" t="s">
        <v>177</v>
      </c>
      <c r="E662" s="173" t="s">
        <v>3</v>
      </c>
      <c r="F662" s="174" t="s">
        <v>179</v>
      </c>
      <c r="H662" s="175">
        <v>2.1</v>
      </c>
      <c r="I662" s="176"/>
      <c r="L662" s="172"/>
      <c r="M662" s="177"/>
      <c r="N662" s="178"/>
      <c r="O662" s="178"/>
      <c r="P662" s="178"/>
      <c r="Q662" s="178"/>
      <c r="R662" s="178"/>
      <c r="S662" s="178"/>
      <c r="T662" s="179"/>
      <c r="AT662" s="173" t="s">
        <v>177</v>
      </c>
      <c r="AU662" s="173" t="s">
        <v>78</v>
      </c>
      <c r="AV662" s="14" t="s">
        <v>173</v>
      </c>
      <c r="AW662" s="14" t="s">
        <v>31</v>
      </c>
      <c r="AX662" s="14" t="s">
        <v>76</v>
      </c>
      <c r="AY662" s="173" t="s">
        <v>163</v>
      </c>
    </row>
    <row r="663" spans="1:65" s="2" customFormat="1" ht="16.5" customHeight="1">
      <c r="A663" s="34"/>
      <c r="B663" s="144"/>
      <c r="C663" s="145" t="s">
        <v>896</v>
      </c>
      <c r="D663" s="145" t="s">
        <v>167</v>
      </c>
      <c r="E663" s="146" t="s">
        <v>897</v>
      </c>
      <c r="F663" s="147" t="s">
        <v>898</v>
      </c>
      <c r="G663" s="148" t="s">
        <v>522</v>
      </c>
      <c r="H663" s="149">
        <v>1</v>
      </c>
      <c r="I663" s="150"/>
      <c r="J663" s="151">
        <f>ROUND(I663*H663,2)</f>
        <v>0</v>
      </c>
      <c r="K663" s="147" t="s">
        <v>3</v>
      </c>
      <c r="L663" s="35"/>
      <c r="M663" s="152" t="s">
        <v>3</v>
      </c>
      <c r="N663" s="153" t="s">
        <v>42</v>
      </c>
      <c r="O663" s="56"/>
      <c r="P663" s="154">
        <f>O663*H663</f>
        <v>0</v>
      </c>
      <c r="Q663" s="154">
        <v>0</v>
      </c>
      <c r="R663" s="154">
        <f>Q663*H663</f>
        <v>0</v>
      </c>
      <c r="S663" s="154">
        <v>0</v>
      </c>
      <c r="T663" s="155">
        <f>S663*H663</f>
        <v>0</v>
      </c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R663" s="156" t="s">
        <v>180</v>
      </c>
      <c r="AT663" s="156" t="s">
        <v>167</v>
      </c>
      <c r="AU663" s="156" t="s">
        <v>78</v>
      </c>
      <c r="AY663" s="19" t="s">
        <v>163</v>
      </c>
      <c r="BE663" s="157">
        <f>IF(N663="základní",J663,0)</f>
        <v>0</v>
      </c>
      <c r="BF663" s="157">
        <f>IF(N663="snížená",J663,0)</f>
        <v>0</v>
      </c>
      <c r="BG663" s="157">
        <f>IF(N663="zákl. přenesená",J663,0)</f>
        <v>0</v>
      </c>
      <c r="BH663" s="157">
        <f>IF(N663="sníž. přenesená",J663,0)</f>
        <v>0</v>
      </c>
      <c r="BI663" s="157">
        <f>IF(N663="nulová",J663,0)</f>
        <v>0</v>
      </c>
      <c r="BJ663" s="19" t="s">
        <v>172</v>
      </c>
      <c r="BK663" s="157">
        <f>ROUND(I663*H663,2)</f>
        <v>0</v>
      </c>
      <c r="BL663" s="19" t="s">
        <v>180</v>
      </c>
      <c r="BM663" s="156" t="s">
        <v>899</v>
      </c>
    </row>
    <row r="664" spans="2:51" s="13" customFormat="1" ht="11.25">
      <c r="B664" s="163"/>
      <c r="D664" s="164" t="s">
        <v>177</v>
      </c>
      <c r="E664" s="165" t="s">
        <v>3</v>
      </c>
      <c r="F664" s="166" t="s">
        <v>900</v>
      </c>
      <c r="H664" s="167">
        <v>1</v>
      </c>
      <c r="I664" s="168"/>
      <c r="L664" s="163"/>
      <c r="M664" s="169"/>
      <c r="N664" s="170"/>
      <c r="O664" s="170"/>
      <c r="P664" s="170"/>
      <c r="Q664" s="170"/>
      <c r="R664" s="170"/>
      <c r="S664" s="170"/>
      <c r="T664" s="171"/>
      <c r="AT664" s="165" t="s">
        <v>177</v>
      </c>
      <c r="AU664" s="165" t="s">
        <v>78</v>
      </c>
      <c r="AV664" s="13" t="s">
        <v>78</v>
      </c>
      <c r="AW664" s="13" t="s">
        <v>31</v>
      </c>
      <c r="AX664" s="13" t="s">
        <v>69</v>
      </c>
      <c r="AY664" s="165" t="s">
        <v>163</v>
      </c>
    </row>
    <row r="665" spans="2:51" s="14" customFormat="1" ht="11.25">
      <c r="B665" s="172"/>
      <c r="D665" s="164" t="s">
        <v>177</v>
      </c>
      <c r="E665" s="173" t="s">
        <v>3</v>
      </c>
      <c r="F665" s="174" t="s">
        <v>179</v>
      </c>
      <c r="H665" s="175">
        <v>1</v>
      </c>
      <c r="I665" s="176"/>
      <c r="L665" s="172"/>
      <c r="M665" s="177"/>
      <c r="N665" s="178"/>
      <c r="O665" s="178"/>
      <c r="P665" s="178"/>
      <c r="Q665" s="178"/>
      <c r="R665" s="178"/>
      <c r="S665" s="178"/>
      <c r="T665" s="179"/>
      <c r="AT665" s="173" t="s">
        <v>177</v>
      </c>
      <c r="AU665" s="173" t="s">
        <v>78</v>
      </c>
      <c r="AV665" s="14" t="s">
        <v>173</v>
      </c>
      <c r="AW665" s="14" t="s">
        <v>31</v>
      </c>
      <c r="AX665" s="14" t="s">
        <v>76</v>
      </c>
      <c r="AY665" s="173" t="s">
        <v>163</v>
      </c>
    </row>
    <row r="666" spans="1:65" s="2" customFormat="1" ht="21.75" customHeight="1">
      <c r="A666" s="34"/>
      <c r="B666" s="144"/>
      <c r="C666" s="188" t="s">
        <v>901</v>
      </c>
      <c r="D666" s="188" t="s">
        <v>212</v>
      </c>
      <c r="E666" s="189" t="s">
        <v>902</v>
      </c>
      <c r="F666" s="357" t="s">
        <v>903</v>
      </c>
      <c r="G666" s="191" t="s">
        <v>522</v>
      </c>
      <c r="H666" s="192">
        <v>1</v>
      </c>
      <c r="I666" s="193"/>
      <c r="J666" s="194">
        <f>ROUND(I666*H666,2)</f>
        <v>0</v>
      </c>
      <c r="K666" s="190" t="s">
        <v>353</v>
      </c>
      <c r="L666" s="195"/>
      <c r="M666" s="196" t="s">
        <v>3</v>
      </c>
      <c r="N666" s="197" t="s">
        <v>42</v>
      </c>
      <c r="O666" s="56"/>
      <c r="P666" s="154">
        <f>O666*H666</f>
        <v>0</v>
      </c>
      <c r="Q666" s="154">
        <v>0.053</v>
      </c>
      <c r="R666" s="154">
        <f>Q666*H666</f>
        <v>0.053</v>
      </c>
      <c r="S666" s="154">
        <v>0</v>
      </c>
      <c r="T666" s="155">
        <f>S666*H666</f>
        <v>0</v>
      </c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R666" s="156" t="s">
        <v>388</v>
      </c>
      <c r="AT666" s="156" t="s">
        <v>212</v>
      </c>
      <c r="AU666" s="156" t="s">
        <v>78</v>
      </c>
      <c r="AY666" s="19" t="s">
        <v>163</v>
      </c>
      <c r="BE666" s="157">
        <f>IF(N666="základní",J666,0)</f>
        <v>0</v>
      </c>
      <c r="BF666" s="157">
        <f>IF(N666="snížená",J666,0)</f>
        <v>0</v>
      </c>
      <c r="BG666" s="157">
        <f>IF(N666="zákl. přenesená",J666,0)</f>
        <v>0</v>
      </c>
      <c r="BH666" s="157">
        <f>IF(N666="sníž. přenesená",J666,0)</f>
        <v>0</v>
      </c>
      <c r="BI666" s="157">
        <f>IF(N666="nulová",J666,0)</f>
        <v>0</v>
      </c>
      <c r="BJ666" s="19" t="s">
        <v>172</v>
      </c>
      <c r="BK666" s="157">
        <f>ROUND(I666*H666,2)</f>
        <v>0</v>
      </c>
      <c r="BL666" s="19" t="s">
        <v>180</v>
      </c>
      <c r="BM666" s="156" t="s">
        <v>904</v>
      </c>
    </row>
    <row r="667" spans="2:51" s="13" customFormat="1" ht="11.25">
      <c r="B667" s="163"/>
      <c r="D667" s="164" t="s">
        <v>177</v>
      </c>
      <c r="E667" s="165" t="s">
        <v>3</v>
      </c>
      <c r="F667" s="355" t="s">
        <v>905</v>
      </c>
      <c r="H667" s="167">
        <v>1</v>
      </c>
      <c r="I667" s="168"/>
      <c r="L667" s="163"/>
      <c r="M667" s="169"/>
      <c r="N667" s="170"/>
      <c r="O667" s="170"/>
      <c r="P667" s="170"/>
      <c r="Q667" s="170"/>
      <c r="R667" s="170"/>
      <c r="S667" s="170"/>
      <c r="T667" s="171"/>
      <c r="AT667" s="165" t="s">
        <v>177</v>
      </c>
      <c r="AU667" s="165" t="s">
        <v>78</v>
      </c>
      <c r="AV667" s="13" t="s">
        <v>78</v>
      </c>
      <c r="AW667" s="13" t="s">
        <v>31</v>
      </c>
      <c r="AX667" s="13" t="s">
        <v>76</v>
      </c>
      <c r="AY667" s="165" t="s">
        <v>163</v>
      </c>
    </row>
    <row r="668" spans="1:65" s="2" customFormat="1" ht="24.2" customHeight="1">
      <c r="A668" s="34"/>
      <c r="B668" s="144"/>
      <c r="C668" s="145" t="s">
        <v>906</v>
      </c>
      <c r="D668" s="145" t="s">
        <v>167</v>
      </c>
      <c r="E668" s="146" t="s">
        <v>907</v>
      </c>
      <c r="F668" s="147" t="s">
        <v>908</v>
      </c>
      <c r="G668" s="148" t="s">
        <v>909</v>
      </c>
      <c r="H668" s="205"/>
      <c r="I668" s="150"/>
      <c r="J668" s="151">
        <f>ROUND(I668*H668,2)</f>
        <v>0</v>
      </c>
      <c r="K668" s="147" t="s">
        <v>171</v>
      </c>
      <c r="L668" s="35"/>
      <c r="M668" s="152" t="s">
        <v>3</v>
      </c>
      <c r="N668" s="153" t="s">
        <v>42</v>
      </c>
      <c r="O668" s="56"/>
      <c r="P668" s="154">
        <f>O668*H668</f>
        <v>0</v>
      </c>
      <c r="Q668" s="154">
        <v>0</v>
      </c>
      <c r="R668" s="154">
        <f>Q668*H668</f>
        <v>0</v>
      </c>
      <c r="S668" s="154">
        <v>0</v>
      </c>
      <c r="T668" s="155">
        <f>S668*H668</f>
        <v>0</v>
      </c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R668" s="156" t="s">
        <v>180</v>
      </c>
      <c r="AT668" s="156" t="s">
        <v>167</v>
      </c>
      <c r="AU668" s="156" t="s">
        <v>78</v>
      </c>
      <c r="AY668" s="19" t="s">
        <v>163</v>
      </c>
      <c r="BE668" s="157">
        <f>IF(N668="základní",J668,0)</f>
        <v>0</v>
      </c>
      <c r="BF668" s="157">
        <f>IF(N668="snížená",J668,0)</f>
        <v>0</v>
      </c>
      <c r="BG668" s="157">
        <f>IF(N668="zákl. přenesená",J668,0)</f>
        <v>0</v>
      </c>
      <c r="BH668" s="157">
        <f>IF(N668="sníž. přenesená",J668,0)</f>
        <v>0</v>
      </c>
      <c r="BI668" s="157">
        <f>IF(N668="nulová",J668,0)</f>
        <v>0</v>
      </c>
      <c r="BJ668" s="19" t="s">
        <v>172</v>
      </c>
      <c r="BK668" s="157">
        <f>ROUND(I668*H668,2)</f>
        <v>0</v>
      </c>
      <c r="BL668" s="19" t="s">
        <v>180</v>
      </c>
      <c r="BM668" s="156" t="s">
        <v>910</v>
      </c>
    </row>
    <row r="669" spans="1:47" s="2" customFormat="1" ht="11.25">
      <c r="A669" s="34"/>
      <c r="B669" s="35"/>
      <c r="C669" s="34"/>
      <c r="D669" s="158" t="s">
        <v>175</v>
      </c>
      <c r="E669" s="34"/>
      <c r="F669" s="159" t="s">
        <v>911</v>
      </c>
      <c r="G669" s="34"/>
      <c r="H669" s="34"/>
      <c r="I669" s="160"/>
      <c r="J669" s="34"/>
      <c r="K669" s="34"/>
      <c r="L669" s="35"/>
      <c r="M669" s="161"/>
      <c r="N669" s="162"/>
      <c r="O669" s="56"/>
      <c r="P669" s="56"/>
      <c r="Q669" s="56"/>
      <c r="R669" s="56"/>
      <c r="S669" s="56"/>
      <c r="T669" s="57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T669" s="19" t="s">
        <v>175</v>
      </c>
      <c r="AU669" s="19" t="s">
        <v>78</v>
      </c>
    </row>
    <row r="670" spans="2:63" s="12" customFormat="1" ht="22.9" customHeight="1">
      <c r="B670" s="131"/>
      <c r="D670" s="132" t="s">
        <v>68</v>
      </c>
      <c r="E670" s="142" t="s">
        <v>912</v>
      </c>
      <c r="F670" s="142" t="s">
        <v>913</v>
      </c>
      <c r="I670" s="134"/>
      <c r="J670" s="143">
        <f>BK670</f>
        <v>0</v>
      </c>
      <c r="L670" s="131"/>
      <c r="M670" s="136"/>
      <c r="N670" s="137"/>
      <c r="O670" s="137"/>
      <c r="P670" s="138">
        <f>SUM(P671:P702)</f>
        <v>0</v>
      </c>
      <c r="Q670" s="137"/>
      <c r="R670" s="138">
        <f>SUM(R671:R702)</f>
        <v>1.3108667999999999</v>
      </c>
      <c r="S670" s="137"/>
      <c r="T670" s="139">
        <f>SUM(T671:T702)</f>
        <v>0</v>
      </c>
      <c r="AR670" s="132" t="s">
        <v>78</v>
      </c>
      <c r="AT670" s="140" t="s">
        <v>68</v>
      </c>
      <c r="AU670" s="140" t="s">
        <v>76</v>
      </c>
      <c r="AY670" s="132" t="s">
        <v>163</v>
      </c>
      <c r="BK670" s="141">
        <f>SUM(BK671:BK702)</f>
        <v>0</v>
      </c>
    </row>
    <row r="671" spans="1:65" s="2" customFormat="1" ht="21.75" customHeight="1">
      <c r="A671" s="34"/>
      <c r="B671" s="144"/>
      <c r="C671" s="145" t="s">
        <v>914</v>
      </c>
      <c r="D671" s="145" t="s">
        <v>167</v>
      </c>
      <c r="E671" s="146" t="s">
        <v>915</v>
      </c>
      <c r="F671" s="147" t="s">
        <v>916</v>
      </c>
      <c r="G671" s="148" t="s">
        <v>320</v>
      </c>
      <c r="H671" s="149">
        <v>39.2</v>
      </c>
      <c r="I671" s="150"/>
      <c r="J671" s="151">
        <f>ROUND(I671*H671,2)</f>
        <v>0</v>
      </c>
      <c r="K671" s="147" t="s">
        <v>171</v>
      </c>
      <c r="L671" s="35"/>
      <c r="M671" s="152" t="s">
        <v>3</v>
      </c>
      <c r="N671" s="153" t="s">
        <v>42</v>
      </c>
      <c r="O671" s="56"/>
      <c r="P671" s="154">
        <f>O671*H671</f>
        <v>0</v>
      </c>
      <c r="Q671" s="154">
        <v>0.000584</v>
      </c>
      <c r="R671" s="154">
        <f>Q671*H671</f>
        <v>0.0228928</v>
      </c>
      <c r="S671" s="154">
        <v>0</v>
      </c>
      <c r="T671" s="155">
        <f>S671*H671</f>
        <v>0</v>
      </c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R671" s="156" t="s">
        <v>180</v>
      </c>
      <c r="AT671" s="156" t="s">
        <v>167</v>
      </c>
      <c r="AU671" s="156" t="s">
        <v>78</v>
      </c>
      <c r="AY671" s="19" t="s">
        <v>163</v>
      </c>
      <c r="BE671" s="157">
        <f>IF(N671="základní",J671,0)</f>
        <v>0</v>
      </c>
      <c r="BF671" s="157">
        <f>IF(N671="snížená",J671,0)</f>
        <v>0</v>
      </c>
      <c r="BG671" s="157">
        <f>IF(N671="zákl. přenesená",J671,0)</f>
        <v>0</v>
      </c>
      <c r="BH671" s="157">
        <f>IF(N671="sníž. přenesená",J671,0)</f>
        <v>0</v>
      </c>
      <c r="BI671" s="157">
        <f>IF(N671="nulová",J671,0)</f>
        <v>0</v>
      </c>
      <c r="BJ671" s="19" t="s">
        <v>172</v>
      </c>
      <c r="BK671" s="157">
        <f>ROUND(I671*H671,2)</f>
        <v>0</v>
      </c>
      <c r="BL671" s="19" t="s">
        <v>180</v>
      </c>
      <c r="BM671" s="156" t="s">
        <v>917</v>
      </c>
    </row>
    <row r="672" spans="1:47" s="2" customFormat="1" ht="11.25">
      <c r="A672" s="34"/>
      <c r="B672" s="35"/>
      <c r="C672" s="34"/>
      <c r="D672" s="158" t="s">
        <v>175</v>
      </c>
      <c r="E672" s="34"/>
      <c r="F672" s="159" t="s">
        <v>918</v>
      </c>
      <c r="G672" s="34"/>
      <c r="H672" s="34"/>
      <c r="I672" s="160"/>
      <c r="J672" s="34"/>
      <c r="K672" s="34"/>
      <c r="L672" s="35"/>
      <c r="M672" s="161"/>
      <c r="N672" s="162"/>
      <c r="O672" s="56"/>
      <c r="P672" s="56"/>
      <c r="Q672" s="56"/>
      <c r="R672" s="56"/>
      <c r="S672" s="56"/>
      <c r="T672" s="57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T672" s="19" t="s">
        <v>175</v>
      </c>
      <c r="AU672" s="19" t="s">
        <v>78</v>
      </c>
    </row>
    <row r="673" spans="2:51" s="13" customFormat="1" ht="11.25">
      <c r="B673" s="163"/>
      <c r="D673" s="164" t="s">
        <v>177</v>
      </c>
      <c r="E673" s="165" t="s">
        <v>3</v>
      </c>
      <c r="F673" s="166" t="s">
        <v>919</v>
      </c>
      <c r="H673" s="167">
        <v>11.2</v>
      </c>
      <c r="I673" s="168"/>
      <c r="L673" s="163"/>
      <c r="M673" s="169"/>
      <c r="N673" s="170"/>
      <c r="O673" s="170"/>
      <c r="P673" s="170"/>
      <c r="Q673" s="170"/>
      <c r="R673" s="170"/>
      <c r="S673" s="170"/>
      <c r="T673" s="171"/>
      <c r="AT673" s="165" t="s">
        <v>177</v>
      </c>
      <c r="AU673" s="165" t="s">
        <v>78</v>
      </c>
      <c r="AV673" s="13" t="s">
        <v>78</v>
      </c>
      <c r="AW673" s="13" t="s">
        <v>31</v>
      </c>
      <c r="AX673" s="13" t="s">
        <v>69</v>
      </c>
      <c r="AY673" s="165" t="s">
        <v>163</v>
      </c>
    </row>
    <row r="674" spans="2:51" s="14" customFormat="1" ht="11.25">
      <c r="B674" s="172"/>
      <c r="D674" s="164" t="s">
        <v>177</v>
      </c>
      <c r="E674" s="173" t="s">
        <v>3</v>
      </c>
      <c r="F674" s="174" t="s">
        <v>179</v>
      </c>
      <c r="H674" s="175">
        <v>11.2</v>
      </c>
      <c r="I674" s="176"/>
      <c r="L674" s="172"/>
      <c r="M674" s="177"/>
      <c r="N674" s="178"/>
      <c r="O674" s="178"/>
      <c r="P674" s="178"/>
      <c r="Q674" s="178"/>
      <c r="R674" s="178"/>
      <c r="S674" s="178"/>
      <c r="T674" s="179"/>
      <c r="AT674" s="173" t="s">
        <v>177</v>
      </c>
      <c r="AU674" s="173" t="s">
        <v>78</v>
      </c>
      <c r="AV674" s="14" t="s">
        <v>173</v>
      </c>
      <c r="AW674" s="14" t="s">
        <v>31</v>
      </c>
      <c r="AX674" s="14" t="s">
        <v>69</v>
      </c>
      <c r="AY674" s="173" t="s">
        <v>163</v>
      </c>
    </row>
    <row r="675" spans="2:51" s="13" customFormat="1" ht="11.25">
      <c r="B675" s="163"/>
      <c r="D675" s="164" t="s">
        <v>177</v>
      </c>
      <c r="E675" s="165" t="s">
        <v>3</v>
      </c>
      <c r="F675" s="166" t="s">
        <v>920</v>
      </c>
      <c r="H675" s="167">
        <v>28</v>
      </c>
      <c r="I675" s="168"/>
      <c r="L675" s="163"/>
      <c r="M675" s="169"/>
      <c r="N675" s="170"/>
      <c r="O675" s="170"/>
      <c r="P675" s="170"/>
      <c r="Q675" s="170"/>
      <c r="R675" s="170"/>
      <c r="S675" s="170"/>
      <c r="T675" s="171"/>
      <c r="AT675" s="165" t="s">
        <v>177</v>
      </c>
      <c r="AU675" s="165" t="s">
        <v>78</v>
      </c>
      <c r="AV675" s="13" t="s">
        <v>78</v>
      </c>
      <c r="AW675" s="13" t="s">
        <v>31</v>
      </c>
      <c r="AX675" s="13" t="s">
        <v>69</v>
      </c>
      <c r="AY675" s="165" t="s">
        <v>163</v>
      </c>
    </row>
    <row r="676" spans="2:51" s="14" customFormat="1" ht="11.25">
      <c r="B676" s="172"/>
      <c r="D676" s="164" t="s">
        <v>177</v>
      </c>
      <c r="E676" s="173" t="s">
        <v>3</v>
      </c>
      <c r="F676" s="174" t="s">
        <v>179</v>
      </c>
      <c r="H676" s="175">
        <v>28</v>
      </c>
      <c r="I676" s="176"/>
      <c r="L676" s="172"/>
      <c r="M676" s="177"/>
      <c r="N676" s="178"/>
      <c r="O676" s="178"/>
      <c r="P676" s="178"/>
      <c r="Q676" s="178"/>
      <c r="R676" s="178"/>
      <c r="S676" s="178"/>
      <c r="T676" s="179"/>
      <c r="AT676" s="173" t="s">
        <v>177</v>
      </c>
      <c r="AU676" s="173" t="s">
        <v>78</v>
      </c>
      <c r="AV676" s="14" t="s">
        <v>173</v>
      </c>
      <c r="AW676" s="14" t="s">
        <v>31</v>
      </c>
      <c r="AX676" s="14" t="s">
        <v>69</v>
      </c>
      <c r="AY676" s="173" t="s">
        <v>163</v>
      </c>
    </row>
    <row r="677" spans="2:51" s="15" customFormat="1" ht="11.25">
      <c r="B677" s="180"/>
      <c r="D677" s="164" t="s">
        <v>177</v>
      </c>
      <c r="E677" s="181" t="s">
        <v>3</v>
      </c>
      <c r="F677" s="182" t="s">
        <v>210</v>
      </c>
      <c r="H677" s="183">
        <v>39.2</v>
      </c>
      <c r="I677" s="184"/>
      <c r="L677" s="180"/>
      <c r="M677" s="185"/>
      <c r="N677" s="186"/>
      <c r="O677" s="186"/>
      <c r="P677" s="186"/>
      <c r="Q677" s="186"/>
      <c r="R677" s="186"/>
      <c r="S677" s="186"/>
      <c r="T677" s="187"/>
      <c r="AT677" s="181" t="s">
        <v>177</v>
      </c>
      <c r="AU677" s="181" t="s">
        <v>78</v>
      </c>
      <c r="AV677" s="15" t="s">
        <v>172</v>
      </c>
      <c r="AW677" s="15" t="s">
        <v>31</v>
      </c>
      <c r="AX677" s="15" t="s">
        <v>76</v>
      </c>
      <c r="AY677" s="181" t="s">
        <v>163</v>
      </c>
    </row>
    <row r="678" spans="1:65" s="2" customFormat="1" ht="16.5" customHeight="1">
      <c r="A678" s="34"/>
      <c r="B678" s="144"/>
      <c r="C678" s="188" t="s">
        <v>921</v>
      </c>
      <c r="D678" s="188" t="s">
        <v>212</v>
      </c>
      <c r="E678" s="189" t="s">
        <v>922</v>
      </c>
      <c r="F678" s="190" t="s">
        <v>923</v>
      </c>
      <c r="G678" s="191" t="s">
        <v>522</v>
      </c>
      <c r="H678" s="192">
        <v>140</v>
      </c>
      <c r="I678" s="193"/>
      <c r="J678" s="194">
        <f>ROUND(I678*H678,2)</f>
        <v>0</v>
      </c>
      <c r="K678" s="190" t="s">
        <v>353</v>
      </c>
      <c r="L678" s="195"/>
      <c r="M678" s="196" t="s">
        <v>3</v>
      </c>
      <c r="N678" s="197" t="s">
        <v>42</v>
      </c>
      <c r="O678" s="56"/>
      <c r="P678" s="154">
        <f>O678*H678</f>
        <v>0</v>
      </c>
      <c r="Q678" s="154">
        <v>0.00013</v>
      </c>
      <c r="R678" s="154">
        <f>Q678*H678</f>
        <v>0.018199999999999997</v>
      </c>
      <c r="S678" s="154">
        <v>0</v>
      </c>
      <c r="T678" s="155">
        <f>S678*H678</f>
        <v>0</v>
      </c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R678" s="156" t="s">
        <v>388</v>
      </c>
      <c r="AT678" s="156" t="s">
        <v>212</v>
      </c>
      <c r="AU678" s="156" t="s">
        <v>78</v>
      </c>
      <c r="AY678" s="19" t="s">
        <v>163</v>
      </c>
      <c r="BE678" s="157">
        <f>IF(N678="základní",J678,0)</f>
        <v>0</v>
      </c>
      <c r="BF678" s="157">
        <f>IF(N678="snížená",J678,0)</f>
        <v>0</v>
      </c>
      <c r="BG678" s="157">
        <f>IF(N678="zákl. přenesená",J678,0)</f>
        <v>0</v>
      </c>
      <c r="BH678" s="157">
        <f>IF(N678="sníž. přenesená",J678,0)</f>
        <v>0</v>
      </c>
      <c r="BI678" s="157">
        <f>IF(N678="nulová",J678,0)</f>
        <v>0</v>
      </c>
      <c r="BJ678" s="19" t="s">
        <v>172</v>
      </c>
      <c r="BK678" s="157">
        <f>ROUND(I678*H678,2)</f>
        <v>0</v>
      </c>
      <c r="BL678" s="19" t="s">
        <v>180</v>
      </c>
      <c r="BM678" s="156" t="s">
        <v>924</v>
      </c>
    </row>
    <row r="679" spans="2:51" s="13" customFormat="1" ht="11.25">
      <c r="B679" s="163"/>
      <c r="D679" s="164" t="s">
        <v>177</v>
      </c>
      <c r="E679" s="165" t="s">
        <v>3</v>
      </c>
      <c r="F679" s="166" t="s">
        <v>925</v>
      </c>
      <c r="H679" s="167">
        <v>131</v>
      </c>
      <c r="I679" s="168"/>
      <c r="L679" s="163"/>
      <c r="M679" s="169"/>
      <c r="N679" s="170"/>
      <c r="O679" s="170"/>
      <c r="P679" s="170"/>
      <c r="Q679" s="170"/>
      <c r="R679" s="170"/>
      <c r="S679" s="170"/>
      <c r="T679" s="171"/>
      <c r="AT679" s="165" t="s">
        <v>177</v>
      </c>
      <c r="AU679" s="165" t="s">
        <v>78</v>
      </c>
      <c r="AV679" s="13" t="s">
        <v>78</v>
      </c>
      <c r="AW679" s="13" t="s">
        <v>31</v>
      </c>
      <c r="AX679" s="13" t="s">
        <v>69</v>
      </c>
      <c r="AY679" s="165" t="s">
        <v>163</v>
      </c>
    </row>
    <row r="680" spans="2:51" s="14" customFormat="1" ht="11.25">
      <c r="B680" s="172"/>
      <c r="D680" s="164" t="s">
        <v>177</v>
      </c>
      <c r="E680" s="173" t="s">
        <v>3</v>
      </c>
      <c r="F680" s="174" t="s">
        <v>179</v>
      </c>
      <c r="H680" s="175">
        <v>131</v>
      </c>
      <c r="I680" s="176"/>
      <c r="L680" s="172"/>
      <c r="M680" s="177"/>
      <c r="N680" s="178"/>
      <c r="O680" s="178"/>
      <c r="P680" s="178"/>
      <c r="Q680" s="178"/>
      <c r="R680" s="178"/>
      <c r="S680" s="178"/>
      <c r="T680" s="179"/>
      <c r="AT680" s="173" t="s">
        <v>177</v>
      </c>
      <c r="AU680" s="173" t="s">
        <v>78</v>
      </c>
      <c r="AV680" s="14" t="s">
        <v>173</v>
      </c>
      <c r="AW680" s="14" t="s">
        <v>31</v>
      </c>
      <c r="AX680" s="14" t="s">
        <v>69</v>
      </c>
      <c r="AY680" s="173" t="s">
        <v>163</v>
      </c>
    </row>
    <row r="681" spans="2:51" s="13" customFormat="1" ht="11.25">
      <c r="B681" s="163"/>
      <c r="D681" s="164" t="s">
        <v>177</v>
      </c>
      <c r="E681" s="165" t="s">
        <v>3</v>
      </c>
      <c r="F681" s="166" t="s">
        <v>926</v>
      </c>
      <c r="H681" s="167">
        <v>9</v>
      </c>
      <c r="I681" s="168"/>
      <c r="L681" s="163"/>
      <c r="M681" s="169"/>
      <c r="N681" s="170"/>
      <c r="O681" s="170"/>
      <c r="P681" s="170"/>
      <c r="Q681" s="170"/>
      <c r="R681" s="170"/>
      <c r="S681" s="170"/>
      <c r="T681" s="171"/>
      <c r="AT681" s="165" t="s">
        <v>177</v>
      </c>
      <c r="AU681" s="165" t="s">
        <v>78</v>
      </c>
      <c r="AV681" s="13" t="s">
        <v>78</v>
      </c>
      <c r="AW681" s="13" t="s">
        <v>31</v>
      </c>
      <c r="AX681" s="13" t="s">
        <v>69</v>
      </c>
      <c r="AY681" s="165" t="s">
        <v>163</v>
      </c>
    </row>
    <row r="682" spans="2:51" s="14" customFormat="1" ht="11.25">
      <c r="B682" s="172"/>
      <c r="D682" s="164" t="s">
        <v>177</v>
      </c>
      <c r="E682" s="173" t="s">
        <v>3</v>
      </c>
      <c r="F682" s="174" t="s">
        <v>179</v>
      </c>
      <c r="H682" s="175">
        <v>9</v>
      </c>
      <c r="I682" s="176"/>
      <c r="L682" s="172"/>
      <c r="M682" s="177"/>
      <c r="N682" s="178"/>
      <c r="O682" s="178"/>
      <c r="P682" s="178"/>
      <c r="Q682" s="178"/>
      <c r="R682" s="178"/>
      <c r="S682" s="178"/>
      <c r="T682" s="179"/>
      <c r="AT682" s="173" t="s">
        <v>177</v>
      </c>
      <c r="AU682" s="173" t="s">
        <v>78</v>
      </c>
      <c r="AV682" s="14" t="s">
        <v>173</v>
      </c>
      <c r="AW682" s="14" t="s">
        <v>31</v>
      </c>
      <c r="AX682" s="14" t="s">
        <v>69</v>
      </c>
      <c r="AY682" s="173" t="s">
        <v>163</v>
      </c>
    </row>
    <row r="683" spans="2:51" s="15" customFormat="1" ht="11.25">
      <c r="B683" s="180"/>
      <c r="D683" s="164" t="s">
        <v>177</v>
      </c>
      <c r="E683" s="181" t="s">
        <v>3</v>
      </c>
      <c r="F683" s="182" t="s">
        <v>210</v>
      </c>
      <c r="H683" s="183">
        <v>140</v>
      </c>
      <c r="I683" s="184"/>
      <c r="L683" s="180"/>
      <c r="M683" s="185"/>
      <c r="N683" s="186"/>
      <c r="O683" s="186"/>
      <c r="P683" s="186"/>
      <c r="Q683" s="186"/>
      <c r="R683" s="186"/>
      <c r="S683" s="186"/>
      <c r="T683" s="187"/>
      <c r="AT683" s="181" t="s">
        <v>177</v>
      </c>
      <c r="AU683" s="181" t="s">
        <v>78</v>
      </c>
      <c r="AV683" s="15" t="s">
        <v>172</v>
      </c>
      <c r="AW683" s="15" t="s">
        <v>31</v>
      </c>
      <c r="AX683" s="15" t="s">
        <v>76</v>
      </c>
      <c r="AY683" s="181" t="s">
        <v>163</v>
      </c>
    </row>
    <row r="684" spans="1:65" s="2" customFormat="1" ht="24.2" customHeight="1">
      <c r="A684" s="34"/>
      <c r="B684" s="144"/>
      <c r="C684" s="145" t="s">
        <v>927</v>
      </c>
      <c r="D684" s="145" t="s">
        <v>167</v>
      </c>
      <c r="E684" s="146" t="s">
        <v>928</v>
      </c>
      <c r="F684" s="147" t="s">
        <v>929</v>
      </c>
      <c r="G684" s="148" t="s">
        <v>236</v>
      </c>
      <c r="H684" s="149">
        <v>47.7</v>
      </c>
      <c r="I684" s="150"/>
      <c r="J684" s="151">
        <f>ROUND(I684*H684,2)</f>
        <v>0</v>
      </c>
      <c r="K684" s="147" t="s">
        <v>171</v>
      </c>
      <c r="L684" s="35"/>
      <c r="M684" s="152" t="s">
        <v>3</v>
      </c>
      <c r="N684" s="153" t="s">
        <v>42</v>
      </c>
      <c r="O684" s="56"/>
      <c r="P684" s="154">
        <f>O684*H684</f>
        <v>0</v>
      </c>
      <c r="Q684" s="154">
        <v>0.0055</v>
      </c>
      <c r="R684" s="154">
        <f>Q684*H684</f>
        <v>0.26235</v>
      </c>
      <c r="S684" s="154">
        <v>0</v>
      </c>
      <c r="T684" s="155">
        <f>S684*H684</f>
        <v>0</v>
      </c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R684" s="156" t="s">
        <v>180</v>
      </c>
      <c r="AT684" s="156" t="s">
        <v>167</v>
      </c>
      <c r="AU684" s="156" t="s">
        <v>78</v>
      </c>
      <c r="AY684" s="19" t="s">
        <v>163</v>
      </c>
      <c r="BE684" s="157">
        <f>IF(N684="základní",J684,0)</f>
        <v>0</v>
      </c>
      <c r="BF684" s="157">
        <f>IF(N684="snížená",J684,0)</f>
        <v>0</v>
      </c>
      <c r="BG684" s="157">
        <f>IF(N684="zákl. přenesená",J684,0)</f>
        <v>0</v>
      </c>
      <c r="BH684" s="157">
        <f>IF(N684="sníž. přenesená",J684,0)</f>
        <v>0</v>
      </c>
      <c r="BI684" s="157">
        <f>IF(N684="nulová",J684,0)</f>
        <v>0</v>
      </c>
      <c r="BJ684" s="19" t="s">
        <v>172</v>
      </c>
      <c r="BK684" s="157">
        <f>ROUND(I684*H684,2)</f>
        <v>0</v>
      </c>
      <c r="BL684" s="19" t="s">
        <v>180</v>
      </c>
      <c r="BM684" s="156" t="s">
        <v>930</v>
      </c>
    </row>
    <row r="685" spans="1:47" s="2" customFormat="1" ht="11.25">
      <c r="A685" s="34"/>
      <c r="B685" s="35"/>
      <c r="C685" s="34"/>
      <c r="D685" s="158" t="s">
        <v>175</v>
      </c>
      <c r="E685" s="34"/>
      <c r="F685" s="159" t="s">
        <v>931</v>
      </c>
      <c r="G685" s="34"/>
      <c r="H685" s="34"/>
      <c r="I685" s="160"/>
      <c r="J685" s="34"/>
      <c r="K685" s="34"/>
      <c r="L685" s="35"/>
      <c r="M685" s="161"/>
      <c r="N685" s="162"/>
      <c r="O685" s="56"/>
      <c r="P685" s="56"/>
      <c r="Q685" s="56"/>
      <c r="R685" s="56"/>
      <c r="S685" s="56"/>
      <c r="T685" s="57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T685" s="19" t="s">
        <v>175</v>
      </c>
      <c r="AU685" s="19" t="s">
        <v>78</v>
      </c>
    </row>
    <row r="686" spans="2:51" s="13" customFormat="1" ht="11.25">
      <c r="B686" s="163"/>
      <c r="D686" s="164" t="s">
        <v>177</v>
      </c>
      <c r="E686" s="165" t="s">
        <v>3</v>
      </c>
      <c r="F686" s="166" t="s">
        <v>543</v>
      </c>
      <c r="H686" s="167">
        <v>9.7</v>
      </c>
      <c r="I686" s="168"/>
      <c r="L686" s="163"/>
      <c r="M686" s="169"/>
      <c r="N686" s="170"/>
      <c r="O686" s="170"/>
      <c r="P686" s="170"/>
      <c r="Q686" s="170"/>
      <c r="R686" s="170"/>
      <c r="S686" s="170"/>
      <c r="T686" s="171"/>
      <c r="AT686" s="165" t="s">
        <v>177</v>
      </c>
      <c r="AU686" s="165" t="s">
        <v>78</v>
      </c>
      <c r="AV686" s="13" t="s">
        <v>78</v>
      </c>
      <c r="AW686" s="13" t="s">
        <v>31</v>
      </c>
      <c r="AX686" s="13" t="s">
        <v>69</v>
      </c>
      <c r="AY686" s="165" t="s">
        <v>163</v>
      </c>
    </row>
    <row r="687" spans="2:51" s="14" customFormat="1" ht="11.25">
      <c r="B687" s="172"/>
      <c r="D687" s="164" t="s">
        <v>177</v>
      </c>
      <c r="E687" s="173" t="s">
        <v>3</v>
      </c>
      <c r="F687" s="174" t="s">
        <v>179</v>
      </c>
      <c r="H687" s="175">
        <v>9.7</v>
      </c>
      <c r="I687" s="176"/>
      <c r="L687" s="172"/>
      <c r="M687" s="177"/>
      <c r="N687" s="178"/>
      <c r="O687" s="178"/>
      <c r="P687" s="178"/>
      <c r="Q687" s="178"/>
      <c r="R687" s="178"/>
      <c r="S687" s="178"/>
      <c r="T687" s="179"/>
      <c r="AT687" s="173" t="s">
        <v>177</v>
      </c>
      <c r="AU687" s="173" t="s">
        <v>78</v>
      </c>
      <c r="AV687" s="14" t="s">
        <v>173</v>
      </c>
      <c r="AW687" s="14" t="s">
        <v>31</v>
      </c>
      <c r="AX687" s="14" t="s">
        <v>69</v>
      </c>
      <c r="AY687" s="173" t="s">
        <v>163</v>
      </c>
    </row>
    <row r="688" spans="2:51" s="13" customFormat="1" ht="11.25">
      <c r="B688" s="163"/>
      <c r="D688" s="164" t="s">
        <v>177</v>
      </c>
      <c r="E688" s="165" t="s">
        <v>3</v>
      </c>
      <c r="F688" s="166" t="s">
        <v>544</v>
      </c>
      <c r="H688" s="167">
        <v>38</v>
      </c>
      <c r="I688" s="168"/>
      <c r="L688" s="163"/>
      <c r="M688" s="169"/>
      <c r="N688" s="170"/>
      <c r="O688" s="170"/>
      <c r="P688" s="170"/>
      <c r="Q688" s="170"/>
      <c r="R688" s="170"/>
      <c r="S688" s="170"/>
      <c r="T688" s="171"/>
      <c r="AT688" s="165" t="s">
        <v>177</v>
      </c>
      <c r="AU688" s="165" t="s">
        <v>78</v>
      </c>
      <c r="AV688" s="13" t="s">
        <v>78</v>
      </c>
      <c r="AW688" s="13" t="s">
        <v>31</v>
      </c>
      <c r="AX688" s="13" t="s">
        <v>69</v>
      </c>
      <c r="AY688" s="165" t="s">
        <v>163</v>
      </c>
    </row>
    <row r="689" spans="2:51" s="14" customFormat="1" ht="11.25">
      <c r="B689" s="172"/>
      <c r="D689" s="164" t="s">
        <v>177</v>
      </c>
      <c r="E689" s="173" t="s">
        <v>3</v>
      </c>
      <c r="F689" s="174" t="s">
        <v>179</v>
      </c>
      <c r="H689" s="175">
        <v>38</v>
      </c>
      <c r="I689" s="176"/>
      <c r="L689" s="172"/>
      <c r="M689" s="177"/>
      <c r="N689" s="178"/>
      <c r="O689" s="178"/>
      <c r="P689" s="178"/>
      <c r="Q689" s="178"/>
      <c r="R689" s="178"/>
      <c r="S689" s="178"/>
      <c r="T689" s="179"/>
      <c r="AT689" s="173" t="s">
        <v>177</v>
      </c>
      <c r="AU689" s="173" t="s">
        <v>78</v>
      </c>
      <c r="AV689" s="14" t="s">
        <v>173</v>
      </c>
      <c r="AW689" s="14" t="s">
        <v>31</v>
      </c>
      <c r="AX689" s="14" t="s">
        <v>69</v>
      </c>
      <c r="AY689" s="173" t="s">
        <v>163</v>
      </c>
    </row>
    <row r="690" spans="2:51" s="15" customFormat="1" ht="11.25">
      <c r="B690" s="180"/>
      <c r="D690" s="164" t="s">
        <v>177</v>
      </c>
      <c r="E690" s="181" t="s">
        <v>3</v>
      </c>
      <c r="F690" s="182" t="s">
        <v>210</v>
      </c>
      <c r="H690" s="183">
        <v>47.7</v>
      </c>
      <c r="I690" s="184"/>
      <c r="L690" s="180"/>
      <c r="M690" s="185"/>
      <c r="N690" s="186"/>
      <c r="O690" s="186"/>
      <c r="P690" s="186"/>
      <c r="Q690" s="186"/>
      <c r="R690" s="186"/>
      <c r="S690" s="186"/>
      <c r="T690" s="187"/>
      <c r="AT690" s="181" t="s">
        <v>177</v>
      </c>
      <c r="AU690" s="181" t="s">
        <v>78</v>
      </c>
      <c r="AV690" s="15" t="s">
        <v>172</v>
      </c>
      <c r="AW690" s="15" t="s">
        <v>31</v>
      </c>
      <c r="AX690" s="15" t="s">
        <v>76</v>
      </c>
      <c r="AY690" s="181" t="s">
        <v>163</v>
      </c>
    </row>
    <row r="691" spans="1:65" s="2" customFormat="1" ht="24.2" customHeight="1">
      <c r="A691" s="34"/>
      <c r="B691" s="144"/>
      <c r="C691" s="188" t="s">
        <v>932</v>
      </c>
      <c r="D691" s="188" t="s">
        <v>212</v>
      </c>
      <c r="E691" s="189" t="s">
        <v>933</v>
      </c>
      <c r="F691" s="190" t="s">
        <v>934</v>
      </c>
      <c r="G691" s="191" t="s">
        <v>236</v>
      </c>
      <c r="H691" s="192">
        <v>52.47</v>
      </c>
      <c r="I691" s="193"/>
      <c r="J691" s="194">
        <f>ROUND(I691*H691,2)</f>
        <v>0</v>
      </c>
      <c r="K691" s="190" t="s">
        <v>353</v>
      </c>
      <c r="L691" s="195"/>
      <c r="M691" s="196" t="s">
        <v>3</v>
      </c>
      <c r="N691" s="197" t="s">
        <v>42</v>
      </c>
      <c r="O691" s="56"/>
      <c r="P691" s="154">
        <f>O691*H691</f>
        <v>0</v>
      </c>
      <c r="Q691" s="154">
        <v>0.0192</v>
      </c>
      <c r="R691" s="154">
        <f>Q691*H691</f>
        <v>1.0074239999999999</v>
      </c>
      <c r="S691" s="154">
        <v>0</v>
      </c>
      <c r="T691" s="155">
        <f>S691*H691</f>
        <v>0</v>
      </c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R691" s="156" t="s">
        <v>388</v>
      </c>
      <c r="AT691" s="156" t="s">
        <v>212</v>
      </c>
      <c r="AU691" s="156" t="s">
        <v>78</v>
      </c>
      <c r="AY691" s="19" t="s">
        <v>163</v>
      </c>
      <c r="BE691" s="157">
        <f>IF(N691="základní",J691,0)</f>
        <v>0</v>
      </c>
      <c r="BF691" s="157">
        <f>IF(N691="snížená",J691,0)</f>
        <v>0</v>
      </c>
      <c r="BG691" s="157">
        <f>IF(N691="zákl. přenesená",J691,0)</f>
        <v>0</v>
      </c>
      <c r="BH691" s="157">
        <f>IF(N691="sníž. přenesená",J691,0)</f>
        <v>0</v>
      </c>
      <c r="BI691" s="157">
        <f>IF(N691="nulová",J691,0)</f>
        <v>0</v>
      </c>
      <c r="BJ691" s="19" t="s">
        <v>172</v>
      </c>
      <c r="BK691" s="157">
        <f>ROUND(I691*H691,2)</f>
        <v>0</v>
      </c>
      <c r="BL691" s="19" t="s">
        <v>180</v>
      </c>
      <c r="BM691" s="156" t="s">
        <v>935</v>
      </c>
    </row>
    <row r="692" spans="2:51" s="13" customFormat="1" ht="11.25">
      <c r="B692" s="163"/>
      <c r="D692" s="164" t="s">
        <v>177</v>
      </c>
      <c r="E692" s="165" t="s">
        <v>3</v>
      </c>
      <c r="F692" s="166" t="s">
        <v>936</v>
      </c>
      <c r="H692" s="167">
        <v>47.7</v>
      </c>
      <c r="I692" s="168"/>
      <c r="L692" s="163"/>
      <c r="M692" s="169"/>
      <c r="N692" s="170"/>
      <c r="O692" s="170"/>
      <c r="P692" s="170"/>
      <c r="Q692" s="170"/>
      <c r="R692" s="170"/>
      <c r="S692" s="170"/>
      <c r="T692" s="171"/>
      <c r="AT692" s="165" t="s">
        <v>177</v>
      </c>
      <c r="AU692" s="165" t="s">
        <v>78</v>
      </c>
      <c r="AV692" s="13" t="s">
        <v>78</v>
      </c>
      <c r="AW692" s="13" t="s">
        <v>31</v>
      </c>
      <c r="AX692" s="13" t="s">
        <v>69</v>
      </c>
      <c r="AY692" s="165" t="s">
        <v>163</v>
      </c>
    </row>
    <row r="693" spans="2:51" s="14" customFormat="1" ht="11.25">
      <c r="B693" s="172"/>
      <c r="D693" s="164" t="s">
        <v>177</v>
      </c>
      <c r="E693" s="173" t="s">
        <v>3</v>
      </c>
      <c r="F693" s="174" t="s">
        <v>179</v>
      </c>
      <c r="H693" s="175">
        <v>47.7</v>
      </c>
      <c r="I693" s="176"/>
      <c r="L693" s="172"/>
      <c r="M693" s="177"/>
      <c r="N693" s="178"/>
      <c r="O693" s="178"/>
      <c r="P693" s="178"/>
      <c r="Q693" s="178"/>
      <c r="R693" s="178"/>
      <c r="S693" s="178"/>
      <c r="T693" s="179"/>
      <c r="AT693" s="173" t="s">
        <v>177</v>
      </c>
      <c r="AU693" s="173" t="s">
        <v>78</v>
      </c>
      <c r="AV693" s="14" t="s">
        <v>173</v>
      </c>
      <c r="AW693" s="14" t="s">
        <v>31</v>
      </c>
      <c r="AX693" s="14" t="s">
        <v>69</v>
      </c>
      <c r="AY693" s="173" t="s">
        <v>163</v>
      </c>
    </row>
    <row r="694" spans="2:51" s="13" customFormat="1" ht="11.25">
      <c r="B694" s="163"/>
      <c r="D694" s="164" t="s">
        <v>177</v>
      </c>
      <c r="E694" s="165" t="s">
        <v>3</v>
      </c>
      <c r="F694" s="166" t="s">
        <v>937</v>
      </c>
      <c r="H694" s="167">
        <v>52.47</v>
      </c>
      <c r="I694" s="168"/>
      <c r="L694" s="163"/>
      <c r="M694" s="169"/>
      <c r="N694" s="170"/>
      <c r="O694" s="170"/>
      <c r="P694" s="170"/>
      <c r="Q694" s="170"/>
      <c r="R694" s="170"/>
      <c r="S694" s="170"/>
      <c r="T694" s="171"/>
      <c r="AT694" s="165" t="s">
        <v>177</v>
      </c>
      <c r="AU694" s="165" t="s">
        <v>78</v>
      </c>
      <c r="AV694" s="13" t="s">
        <v>78</v>
      </c>
      <c r="AW694" s="13" t="s">
        <v>31</v>
      </c>
      <c r="AX694" s="13" t="s">
        <v>76</v>
      </c>
      <c r="AY694" s="165" t="s">
        <v>163</v>
      </c>
    </row>
    <row r="695" spans="1:65" s="2" customFormat="1" ht="24.2" customHeight="1">
      <c r="A695" s="34"/>
      <c r="B695" s="144"/>
      <c r="C695" s="145" t="s">
        <v>938</v>
      </c>
      <c r="D695" s="145" t="s">
        <v>167</v>
      </c>
      <c r="E695" s="146" t="s">
        <v>939</v>
      </c>
      <c r="F695" s="147" t="s">
        <v>940</v>
      </c>
      <c r="G695" s="148" t="s">
        <v>236</v>
      </c>
      <c r="H695" s="149">
        <v>47.7</v>
      </c>
      <c r="I695" s="150"/>
      <c r="J695" s="151">
        <f>ROUND(I695*H695,2)</f>
        <v>0</v>
      </c>
      <c r="K695" s="147" t="s">
        <v>171</v>
      </c>
      <c r="L695" s="35"/>
      <c r="M695" s="152" t="s">
        <v>3</v>
      </c>
      <c r="N695" s="153" t="s">
        <v>42</v>
      </c>
      <c r="O695" s="56"/>
      <c r="P695" s="154">
        <f>O695*H695</f>
        <v>0</v>
      </c>
      <c r="Q695" s="154">
        <v>0</v>
      </c>
      <c r="R695" s="154">
        <f>Q695*H695</f>
        <v>0</v>
      </c>
      <c r="S695" s="154">
        <v>0</v>
      </c>
      <c r="T695" s="155">
        <f>S695*H695</f>
        <v>0</v>
      </c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R695" s="156" t="s">
        <v>180</v>
      </c>
      <c r="AT695" s="156" t="s">
        <v>167</v>
      </c>
      <c r="AU695" s="156" t="s">
        <v>78</v>
      </c>
      <c r="AY695" s="19" t="s">
        <v>163</v>
      </c>
      <c r="BE695" s="157">
        <f>IF(N695="základní",J695,0)</f>
        <v>0</v>
      </c>
      <c r="BF695" s="157">
        <f>IF(N695="snížená",J695,0)</f>
        <v>0</v>
      </c>
      <c r="BG695" s="157">
        <f>IF(N695="zákl. přenesená",J695,0)</f>
        <v>0</v>
      </c>
      <c r="BH695" s="157">
        <f>IF(N695="sníž. přenesená",J695,0)</f>
        <v>0</v>
      </c>
      <c r="BI695" s="157">
        <f>IF(N695="nulová",J695,0)</f>
        <v>0</v>
      </c>
      <c r="BJ695" s="19" t="s">
        <v>172</v>
      </c>
      <c r="BK695" s="157">
        <f>ROUND(I695*H695,2)</f>
        <v>0</v>
      </c>
      <c r="BL695" s="19" t="s">
        <v>180</v>
      </c>
      <c r="BM695" s="156" t="s">
        <v>941</v>
      </c>
    </row>
    <row r="696" spans="1:47" s="2" customFormat="1" ht="11.25">
      <c r="A696" s="34"/>
      <c r="B696" s="35"/>
      <c r="C696" s="34"/>
      <c r="D696" s="158" t="s">
        <v>175</v>
      </c>
      <c r="E696" s="34"/>
      <c r="F696" s="159" t="s">
        <v>942</v>
      </c>
      <c r="G696" s="34"/>
      <c r="H696" s="34"/>
      <c r="I696" s="160"/>
      <c r="J696" s="34"/>
      <c r="K696" s="34"/>
      <c r="L696" s="35"/>
      <c r="M696" s="161"/>
      <c r="N696" s="162"/>
      <c r="O696" s="56"/>
      <c r="P696" s="56"/>
      <c r="Q696" s="56"/>
      <c r="R696" s="56"/>
      <c r="S696" s="56"/>
      <c r="T696" s="57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T696" s="19" t="s">
        <v>175</v>
      </c>
      <c r="AU696" s="19" t="s">
        <v>78</v>
      </c>
    </row>
    <row r="697" spans="2:51" s="13" customFormat="1" ht="11.25">
      <c r="B697" s="163"/>
      <c r="D697" s="164" t="s">
        <v>177</v>
      </c>
      <c r="E697" s="165" t="s">
        <v>3</v>
      </c>
      <c r="F697" s="166" t="s">
        <v>943</v>
      </c>
      <c r="H697" s="167">
        <v>47.7</v>
      </c>
      <c r="I697" s="168"/>
      <c r="L697" s="163"/>
      <c r="M697" s="169"/>
      <c r="N697" s="170"/>
      <c r="O697" s="170"/>
      <c r="P697" s="170"/>
      <c r="Q697" s="170"/>
      <c r="R697" s="170"/>
      <c r="S697" s="170"/>
      <c r="T697" s="171"/>
      <c r="AT697" s="165" t="s">
        <v>177</v>
      </c>
      <c r="AU697" s="165" t="s">
        <v>78</v>
      </c>
      <c r="AV697" s="13" t="s">
        <v>78</v>
      </c>
      <c r="AW697" s="13" t="s">
        <v>31</v>
      </c>
      <c r="AX697" s="13" t="s">
        <v>69</v>
      </c>
      <c r="AY697" s="165" t="s">
        <v>163</v>
      </c>
    </row>
    <row r="698" spans="2:51" s="14" customFormat="1" ht="11.25">
      <c r="B698" s="172"/>
      <c r="D698" s="164" t="s">
        <v>177</v>
      </c>
      <c r="E698" s="173" t="s">
        <v>3</v>
      </c>
      <c r="F698" s="174" t="s">
        <v>179</v>
      </c>
      <c r="H698" s="175">
        <v>47.7</v>
      </c>
      <c r="I698" s="176"/>
      <c r="L698" s="172"/>
      <c r="M698" s="177"/>
      <c r="N698" s="178"/>
      <c r="O698" s="178"/>
      <c r="P698" s="178"/>
      <c r="Q698" s="178"/>
      <c r="R698" s="178"/>
      <c r="S698" s="178"/>
      <c r="T698" s="179"/>
      <c r="AT698" s="173" t="s">
        <v>177</v>
      </c>
      <c r="AU698" s="173" t="s">
        <v>78</v>
      </c>
      <c r="AV698" s="14" t="s">
        <v>173</v>
      </c>
      <c r="AW698" s="14" t="s">
        <v>31</v>
      </c>
      <c r="AX698" s="14" t="s">
        <v>76</v>
      </c>
      <c r="AY698" s="173" t="s">
        <v>163</v>
      </c>
    </row>
    <row r="699" spans="1:65" s="2" customFormat="1" ht="24.2" customHeight="1">
      <c r="A699" s="34"/>
      <c r="B699" s="144"/>
      <c r="C699" s="145" t="s">
        <v>944</v>
      </c>
      <c r="D699" s="145" t="s">
        <v>167</v>
      </c>
      <c r="E699" s="146" t="s">
        <v>945</v>
      </c>
      <c r="F699" s="147" t="s">
        <v>946</v>
      </c>
      <c r="G699" s="148" t="s">
        <v>201</v>
      </c>
      <c r="H699" s="149">
        <v>1.311</v>
      </c>
      <c r="I699" s="150"/>
      <c r="J699" s="151">
        <f>ROUND(I699*H699,2)</f>
        <v>0</v>
      </c>
      <c r="K699" s="147" t="s">
        <v>171</v>
      </c>
      <c r="L699" s="35"/>
      <c r="M699" s="152" t="s">
        <v>3</v>
      </c>
      <c r="N699" s="153" t="s">
        <v>42</v>
      </c>
      <c r="O699" s="56"/>
      <c r="P699" s="154">
        <f>O699*H699</f>
        <v>0</v>
      </c>
      <c r="Q699" s="154">
        <v>0</v>
      </c>
      <c r="R699" s="154">
        <f>Q699*H699</f>
        <v>0</v>
      </c>
      <c r="S699" s="154">
        <v>0</v>
      </c>
      <c r="T699" s="155">
        <f>S699*H699</f>
        <v>0</v>
      </c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R699" s="156" t="s">
        <v>180</v>
      </c>
      <c r="AT699" s="156" t="s">
        <v>167</v>
      </c>
      <c r="AU699" s="156" t="s">
        <v>78</v>
      </c>
      <c r="AY699" s="19" t="s">
        <v>163</v>
      </c>
      <c r="BE699" s="157">
        <f>IF(N699="základní",J699,0)</f>
        <v>0</v>
      </c>
      <c r="BF699" s="157">
        <f>IF(N699="snížená",J699,0)</f>
        <v>0</v>
      </c>
      <c r="BG699" s="157">
        <f>IF(N699="zákl. přenesená",J699,0)</f>
        <v>0</v>
      </c>
      <c r="BH699" s="157">
        <f>IF(N699="sníž. přenesená",J699,0)</f>
        <v>0</v>
      </c>
      <c r="BI699" s="157">
        <f>IF(N699="nulová",J699,0)</f>
        <v>0</v>
      </c>
      <c r="BJ699" s="19" t="s">
        <v>172</v>
      </c>
      <c r="BK699" s="157">
        <f>ROUND(I699*H699,2)</f>
        <v>0</v>
      </c>
      <c r="BL699" s="19" t="s">
        <v>180</v>
      </c>
      <c r="BM699" s="156" t="s">
        <v>947</v>
      </c>
    </row>
    <row r="700" spans="1:47" s="2" customFormat="1" ht="11.25">
      <c r="A700" s="34"/>
      <c r="B700" s="35"/>
      <c r="C700" s="34"/>
      <c r="D700" s="158" t="s">
        <v>175</v>
      </c>
      <c r="E700" s="34"/>
      <c r="F700" s="159" t="s">
        <v>948</v>
      </c>
      <c r="G700" s="34"/>
      <c r="H700" s="34"/>
      <c r="I700" s="160"/>
      <c r="J700" s="34"/>
      <c r="K700" s="34"/>
      <c r="L700" s="35"/>
      <c r="M700" s="161"/>
      <c r="N700" s="162"/>
      <c r="O700" s="56"/>
      <c r="P700" s="56"/>
      <c r="Q700" s="56"/>
      <c r="R700" s="56"/>
      <c r="S700" s="56"/>
      <c r="T700" s="57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T700" s="19" t="s">
        <v>175</v>
      </c>
      <c r="AU700" s="19" t="s">
        <v>78</v>
      </c>
    </row>
    <row r="701" spans="1:65" s="2" customFormat="1" ht="24.2" customHeight="1">
      <c r="A701" s="34"/>
      <c r="B701" s="144"/>
      <c r="C701" s="145" t="s">
        <v>949</v>
      </c>
      <c r="D701" s="145" t="s">
        <v>167</v>
      </c>
      <c r="E701" s="146" t="s">
        <v>950</v>
      </c>
      <c r="F701" s="147" t="s">
        <v>951</v>
      </c>
      <c r="G701" s="148" t="s">
        <v>201</v>
      </c>
      <c r="H701" s="149">
        <v>1.311</v>
      </c>
      <c r="I701" s="150"/>
      <c r="J701" s="151">
        <f>ROUND(I701*H701,2)</f>
        <v>0</v>
      </c>
      <c r="K701" s="147" t="s">
        <v>171</v>
      </c>
      <c r="L701" s="35"/>
      <c r="M701" s="152" t="s">
        <v>3</v>
      </c>
      <c r="N701" s="153" t="s">
        <v>42</v>
      </c>
      <c r="O701" s="56"/>
      <c r="P701" s="154">
        <f>O701*H701</f>
        <v>0</v>
      </c>
      <c r="Q701" s="154">
        <v>0</v>
      </c>
      <c r="R701" s="154">
        <f>Q701*H701</f>
        <v>0</v>
      </c>
      <c r="S701" s="154">
        <v>0</v>
      </c>
      <c r="T701" s="155">
        <f>S701*H701</f>
        <v>0</v>
      </c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R701" s="156" t="s">
        <v>180</v>
      </c>
      <c r="AT701" s="156" t="s">
        <v>167</v>
      </c>
      <c r="AU701" s="156" t="s">
        <v>78</v>
      </c>
      <c r="AY701" s="19" t="s">
        <v>163</v>
      </c>
      <c r="BE701" s="157">
        <f>IF(N701="základní",J701,0)</f>
        <v>0</v>
      </c>
      <c r="BF701" s="157">
        <f>IF(N701="snížená",J701,0)</f>
        <v>0</v>
      </c>
      <c r="BG701" s="157">
        <f>IF(N701="zákl. přenesená",J701,0)</f>
        <v>0</v>
      </c>
      <c r="BH701" s="157">
        <f>IF(N701="sníž. přenesená",J701,0)</f>
        <v>0</v>
      </c>
      <c r="BI701" s="157">
        <f>IF(N701="nulová",J701,0)</f>
        <v>0</v>
      </c>
      <c r="BJ701" s="19" t="s">
        <v>172</v>
      </c>
      <c r="BK701" s="157">
        <f>ROUND(I701*H701,2)</f>
        <v>0</v>
      </c>
      <c r="BL701" s="19" t="s">
        <v>180</v>
      </c>
      <c r="BM701" s="156" t="s">
        <v>952</v>
      </c>
    </row>
    <row r="702" spans="1:47" s="2" customFormat="1" ht="11.25">
      <c r="A702" s="34"/>
      <c r="B702" s="35"/>
      <c r="C702" s="34"/>
      <c r="D702" s="158" t="s">
        <v>175</v>
      </c>
      <c r="E702" s="34"/>
      <c r="F702" s="159" t="s">
        <v>953</v>
      </c>
      <c r="G702" s="34"/>
      <c r="H702" s="34"/>
      <c r="I702" s="160"/>
      <c r="J702" s="34"/>
      <c r="K702" s="34"/>
      <c r="L702" s="35"/>
      <c r="M702" s="161"/>
      <c r="N702" s="162"/>
      <c r="O702" s="56"/>
      <c r="P702" s="56"/>
      <c r="Q702" s="56"/>
      <c r="R702" s="56"/>
      <c r="S702" s="56"/>
      <c r="T702" s="57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T702" s="19" t="s">
        <v>175</v>
      </c>
      <c r="AU702" s="19" t="s">
        <v>78</v>
      </c>
    </row>
    <row r="703" spans="2:63" s="12" customFormat="1" ht="22.9" customHeight="1">
      <c r="B703" s="131"/>
      <c r="D703" s="132" t="s">
        <v>68</v>
      </c>
      <c r="E703" s="142" t="s">
        <v>954</v>
      </c>
      <c r="F703" s="142" t="s">
        <v>955</v>
      </c>
      <c r="I703" s="134"/>
      <c r="J703" s="143">
        <f>BK703</f>
        <v>0</v>
      </c>
      <c r="L703" s="131"/>
      <c r="M703" s="136"/>
      <c r="N703" s="137"/>
      <c r="O703" s="137"/>
      <c r="P703" s="138">
        <f>SUM(P704:P744)</f>
        <v>0</v>
      </c>
      <c r="Q703" s="137"/>
      <c r="R703" s="138">
        <f>SUM(R704:R744)</f>
        <v>0.12283121679999999</v>
      </c>
      <c r="S703" s="137"/>
      <c r="T703" s="139">
        <f>SUM(T704:T744)</f>
        <v>0</v>
      </c>
      <c r="AR703" s="132" t="s">
        <v>78</v>
      </c>
      <c r="AT703" s="140" t="s">
        <v>68</v>
      </c>
      <c r="AU703" s="140" t="s">
        <v>76</v>
      </c>
      <c r="AY703" s="132" t="s">
        <v>163</v>
      </c>
      <c r="BK703" s="141">
        <f>SUM(BK704:BK744)</f>
        <v>0</v>
      </c>
    </row>
    <row r="704" spans="1:65" s="2" customFormat="1" ht="24.2" customHeight="1">
      <c r="A704" s="34"/>
      <c r="B704" s="144"/>
      <c r="C704" s="145" t="s">
        <v>956</v>
      </c>
      <c r="D704" s="145" t="s">
        <v>167</v>
      </c>
      <c r="E704" s="146" t="s">
        <v>957</v>
      </c>
      <c r="F704" s="147" t="s">
        <v>958</v>
      </c>
      <c r="G704" s="148" t="s">
        <v>236</v>
      </c>
      <c r="H704" s="149">
        <v>304.378</v>
      </c>
      <c r="I704" s="150"/>
      <c r="J704" s="151">
        <f>ROUND(I704*H704,2)</f>
        <v>0</v>
      </c>
      <c r="K704" s="147" t="s">
        <v>171</v>
      </c>
      <c r="L704" s="35"/>
      <c r="M704" s="152" t="s">
        <v>3</v>
      </c>
      <c r="N704" s="153" t="s">
        <v>42</v>
      </c>
      <c r="O704" s="56"/>
      <c r="P704" s="154">
        <f>O704*H704</f>
        <v>0</v>
      </c>
      <c r="Q704" s="154">
        <v>0.000216</v>
      </c>
      <c r="R704" s="154">
        <f>Q704*H704</f>
        <v>0.06574564799999999</v>
      </c>
      <c r="S704" s="154">
        <v>0</v>
      </c>
      <c r="T704" s="155">
        <f>S704*H704</f>
        <v>0</v>
      </c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R704" s="156" t="s">
        <v>180</v>
      </c>
      <c r="AT704" s="156" t="s">
        <v>167</v>
      </c>
      <c r="AU704" s="156" t="s">
        <v>78</v>
      </c>
      <c r="AY704" s="19" t="s">
        <v>163</v>
      </c>
      <c r="BE704" s="157">
        <f>IF(N704="základní",J704,0)</f>
        <v>0</v>
      </c>
      <c r="BF704" s="157">
        <f>IF(N704="snížená",J704,0)</f>
        <v>0</v>
      </c>
      <c r="BG704" s="157">
        <f>IF(N704="zákl. přenesená",J704,0)</f>
        <v>0</v>
      </c>
      <c r="BH704" s="157">
        <f>IF(N704="sníž. přenesená",J704,0)</f>
        <v>0</v>
      </c>
      <c r="BI704" s="157">
        <f>IF(N704="nulová",J704,0)</f>
        <v>0</v>
      </c>
      <c r="BJ704" s="19" t="s">
        <v>172</v>
      </c>
      <c r="BK704" s="157">
        <f>ROUND(I704*H704,2)</f>
        <v>0</v>
      </c>
      <c r="BL704" s="19" t="s">
        <v>180</v>
      </c>
      <c r="BM704" s="156" t="s">
        <v>959</v>
      </c>
    </row>
    <row r="705" spans="1:47" s="2" customFormat="1" ht="11.25">
      <c r="A705" s="34"/>
      <c r="B705" s="35"/>
      <c r="C705" s="34"/>
      <c r="D705" s="158" t="s">
        <v>175</v>
      </c>
      <c r="E705" s="34"/>
      <c r="F705" s="159" t="s">
        <v>960</v>
      </c>
      <c r="G705" s="34"/>
      <c r="H705" s="34"/>
      <c r="I705" s="160"/>
      <c r="J705" s="34"/>
      <c r="K705" s="34"/>
      <c r="L705" s="35"/>
      <c r="M705" s="161"/>
      <c r="N705" s="162"/>
      <c r="O705" s="56"/>
      <c r="P705" s="56"/>
      <c r="Q705" s="56"/>
      <c r="R705" s="56"/>
      <c r="S705" s="56"/>
      <c r="T705" s="57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T705" s="19" t="s">
        <v>175</v>
      </c>
      <c r="AU705" s="19" t="s">
        <v>78</v>
      </c>
    </row>
    <row r="706" spans="2:51" s="13" customFormat="1" ht="11.25">
      <c r="B706" s="163"/>
      <c r="D706" s="164" t="s">
        <v>177</v>
      </c>
      <c r="E706" s="165" t="s">
        <v>3</v>
      </c>
      <c r="F706" s="166" t="s">
        <v>961</v>
      </c>
      <c r="H706" s="167">
        <v>180</v>
      </c>
      <c r="I706" s="168"/>
      <c r="L706" s="163"/>
      <c r="M706" s="169"/>
      <c r="N706" s="170"/>
      <c r="O706" s="170"/>
      <c r="P706" s="170"/>
      <c r="Q706" s="170"/>
      <c r="R706" s="170"/>
      <c r="S706" s="170"/>
      <c r="T706" s="171"/>
      <c r="AT706" s="165" t="s">
        <v>177</v>
      </c>
      <c r="AU706" s="165" t="s">
        <v>78</v>
      </c>
      <c r="AV706" s="13" t="s">
        <v>78</v>
      </c>
      <c r="AW706" s="13" t="s">
        <v>31</v>
      </c>
      <c r="AX706" s="13" t="s">
        <v>69</v>
      </c>
      <c r="AY706" s="165" t="s">
        <v>163</v>
      </c>
    </row>
    <row r="707" spans="2:51" s="14" customFormat="1" ht="11.25">
      <c r="B707" s="172"/>
      <c r="D707" s="164" t="s">
        <v>177</v>
      </c>
      <c r="E707" s="173" t="s">
        <v>3</v>
      </c>
      <c r="F707" s="174" t="s">
        <v>179</v>
      </c>
      <c r="H707" s="175">
        <v>180</v>
      </c>
      <c r="I707" s="176"/>
      <c r="L707" s="172"/>
      <c r="M707" s="177"/>
      <c r="N707" s="178"/>
      <c r="O707" s="178"/>
      <c r="P707" s="178"/>
      <c r="Q707" s="178"/>
      <c r="R707" s="178"/>
      <c r="S707" s="178"/>
      <c r="T707" s="179"/>
      <c r="AT707" s="173" t="s">
        <v>177</v>
      </c>
      <c r="AU707" s="173" t="s">
        <v>78</v>
      </c>
      <c r="AV707" s="14" t="s">
        <v>173</v>
      </c>
      <c r="AW707" s="14" t="s">
        <v>31</v>
      </c>
      <c r="AX707" s="14" t="s">
        <v>69</v>
      </c>
      <c r="AY707" s="173" t="s">
        <v>163</v>
      </c>
    </row>
    <row r="708" spans="2:51" s="13" customFormat="1" ht="11.25">
      <c r="B708" s="163"/>
      <c r="D708" s="164" t="s">
        <v>177</v>
      </c>
      <c r="E708" s="165" t="s">
        <v>3</v>
      </c>
      <c r="F708" s="166" t="s">
        <v>962</v>
      </c>
      <c r="H708" s="167">
        <v>0.72</v>
      </c>
      <c r="I708" s="168"/>
      <c r="L708" s="163"/>
      <c r="M708" s="169"/>
      <c r="N708" s="170"/>
      <c r="O708" s="170"/>
      <c r="P708" s="170"/>
      <c r="Q708" s="170"/>
      <c r="R708" s="170"/>
      <c r="S708" s="170"/>
      <c r="T708" s="171"/>
      <c r="AT708" s="165" t="s">
        <v>177</v>
      </c>
      <c r="AU708" s="165" t="s">
        <v>78</v>
      </c>
      <c r="AV708" s="13" t="s">
        <v>78</v>
      </c>
      <c r="AW708" s="13" t="s">
        <v>31</v>
      </c>
      <c r="AX708" s="13" t="s">
        <v>69</v>
      </c>
      <c r="AY708" s="165" t="s">
        <v>163</v>
      </c>
    </row>
    <row r="709" spans="2:51" s="14" customFormat="1" ht="11.25">
      <c r="B709" s="172"/>
      <c r="D709" s="164" t="s">
        <v>177</v>
      </c>
      <c r="E709" s="173" t="s">
        <v>3</v>
      </c>
      <c r="F709" s="174" t="s">
        <v>179</v>
      </c>
      <c r="H709" s="175">
        <v>0.72</v>
      </c>
      <c r="I709" s="176"/>
      <c r="L709" s="172"/>
      <c r="M709" s="177"/>
      <c r="N709" s="178"/>
      <c r="O709" s="178"/>
      <c r="P709" s="178"/>
      <c r="Q709" s="178"/>
      <c r="R709" s="178"/>
      <c r="S709" s="178"/>
      <c r="T709" s="179"/>
      <c r="AT709" s="173" t="s">
        <v>177</v>
      </c>
      <c r="AU709" s="173" t="s">
        <v>78</v>
      </c>
      <c r="AV709" s="14" t="s">
        <v>173</v>
      </c>
      <c r="AW709" s="14" t="s">
        <v>31</v>
      </c>
      <c r="AX709" s="14" t="s">
        <v>69</v>
      </c>
      <c r="AY709" s="173" t="s">
        <v>163</v>
      </c>
    </row>
    <row r="710" spans="2:51" s="13" customFormat="1" ht="11.25">
      <c r="B710" s="163"/>
      <c r="D710" s="164" t="s">
        <v>177</v>
      </c>
      <c r="E710" s="165" t="s">
        <v>3</v>
      </c>
      <c r="F710" s="166" t="s">
        <v>963</v>
      </c>
      <c r="H710" s="167">
        <v>53.04</v>
      </c>
      <c r="I710" s="168"/>
      <c r="L710" s="163"/>
      <c r="M710" s="169"/>
      <c r="N710" s="170"/>
      <c r="O710" s="170"/>
      <c r="P710" s="170"/>
      <c r="Q710" s="170"/>
      <c r="R710" s="170"/>
      <c r="S710" s="170"/>
      <c r="T710" s="171"/>
      <c r="AT710" s="165" t="s">
        <v>177</v>
      </c>
      <c r="AU710" s="165" t="s">
        <v>78</v>
      </c>
      <c r="AV710" s="13" t="s">
        <v>78</v>
      </c>
      <c r="AW710" s="13" t="s">
        <v>31</v>
      </c>
      <c r="AX710" s="13" t="s">
        <v>69</v>
      </c>
      <c r="AY710" s="165" t="s">
        <v>163</v>
      </c>
    </row>
    <row r="711" spans="2:51" s="14" customFormat="1" ht="11.25">
      <c r="B711" s="172"/>
      <c r="D711" s="164" t="s">
        <v>177</v>
      </c>
      <c r="E711" s="173" t="s">
        <v>3</v>
      </c>
      <c r="F711" s="174" t="s">
        <v>179</v>
      </c>
      <c r="H711" s="175">
        <v>53.04</v>
      </c>
      <c r="I711" s="176"/>
      <c r="L711" s="172"/>
      <c r="M711" s="177"/>
      <c r="N711" s="178"/>
      <c r="O711" s="178"/>
      <c r="P711" s="178"/>
      <c r="Q711" s="178"/>
      <c r="R711" s="178"/>
      <c r="S711" s="178"/>
      <c r="T711" s="179"/>
      <c r="AT711" s="173" t="s">
        <v>177</v>
      </c>
      <c r="AU711" s="173" t="s">
        <v>78</v>
      </c>
      <c r="AV711" s="14" t="s">
        <v>173</v>
      </c>
      <c r="AW711" s="14" t="s">
        <v>31</v>
      </c>
      <c r="AX711" s="14" t="s">
        <v>69</v>
      </c>
      <c r="AY711" s="173" t="s">
        <v>163</v>
      </c>
    </row>
    <row r="712" spans="2:51" s="13" customFormat="1" ht="11.25">
      <c r="B712" s="163"/>
      <c r="D712" s="164" t="s">
        <v>177</v>
      </c>
      <c r="E712" s="165" t="s">
        <v>3</v>
      </c>
      <c r="F712" s="166" t="s">
        <v>964</v>
      </c>
      <c r="H712" s="167">
        <v>6.802</v>
      </c>
      <c r="I712" s="168"/>
      <c r="L712" s="163"/>
      <c r="M712" s="169"/>
      <c r="N712" s="170"/>
      <c r="O712" s="170"/>
      <c r="P712" s="170"/>
      <c r="Q712" s="170"/>
      <c r="R712" s="170"/>
      <c r="S712" s="170"/>
      <c r="T712" s="171"/>
      <c r="AT712" s="165" t="s">
        <v>177</v>
      </c>
      <c r="AU712" s="165" t="s">
        <v>78</v>
      </c>
      <c r="AV712" s="13" t="s">
        <v>78</v>
      </c>
      <c r="AW712" s="13" t="s">
        <v>31</v>
      </c>
      <c r="AX712" s="13" t="s">
        <v>69</v>
      </c>
      <c r="AY712" s="165" t="s">
        <v>163</v>
      </c>
    </row>
    <row r="713" spans="2:51" s="14" customFormat="1" ht="11.25">
      <c r="B713" s="172"/>
      <c r="D713" s="164" t="s">
        <v>177</v>
      </c>
      <c r="E713" s="173" t="s">
        <v>3</v>
      </c>
      <c r="F713" s="174" t="s">
        <v>179</v>
      </c>
      <c r="H713" s="175">
        <v>6.802</v>
      </c>
      <c r="I713" s="176"/>
      <c r="L713" s="172"/>
      <c r="M713" s="177"/>
      <c r="N713" s="178"/>
      <c r="O713" s="178"/>
      <c r="P713" s="178"/>
      <c r="Q713" s="178"/>
      <c r="R713" s="178"/>
      <c r="S713" s="178"/>
      <c r="T713" s="179"/>
      <c r="AT713" s="173" t="s">
        <v>177</v>
      </c>
      <c r="AU713" s="173" t="s">
        <v>78</v>
      </c>
      <c r="AV713" s="14" t="s">
        <v>173</v>
      </c>
      <c r="AW713" s="14" t="s">
        <v>31</v>
      </c>
      <c r="AX713" s="14" t="s">
        <v>69</v>
      </c>
      <c r="AY713" s="173" t="s">
        <v>163</v>
      </c>
    </row>
    <row r="714" spans="2:51" s="13" customFormat="1" ht="11.25">
      <c r="B714" s="163"/>
      <c r="D714" s="164" t="s">
        <v>177</v>
      </c>
      <c r="E714" s="165" t="s">
        <v>3</v>
      </c>
      <c r="F714" s="166" t="s">
        <v>965</v>
      </c>
      <c r="H714" s="167">
        <v>8.592</v>
      </c>
      <c r="I714" s="168"/>
      <c r="L714" s="163"/>
      <c r="M714" s="169"/>
      <c r="N714" s="170"/>
      <c r="O714" s="170"/>
      <c r="P714" s="170"/>
      <c r="Q714" s="170"/>
      <c r="R714" s="170"/>
      <c r="S714" s="170"/>
      <c r="T714" s="171"/>
      <c r="AT714" s="165" t="s">
        <v>177</v>
      </c>
      <c r="AU714" s="165" t="s">
        <v>78</v>
      </c>
      <c r="AV714" s="13" t="s">
        <v>78</v>
      </c>
      <c r="AW714" s="13" t="s">
        <v>31</v>
      </c>
      <c r="AX714" s="13" t="s">
        <v>69</v>
      </c>
      <c r="AY714" s="165" t="s">
        <v>163</v>
      </c>
    </row>
    <row r="715" spans="2:51" s="14" customFormat="1" ht="11.25">
      <c r="B715" s="172"/>
      <c r="D715" s="164" t="s">
        <v>177</v>
      </c>
      <c r="E715" s="173" t="s">
        <v>3</v>
      </c>
      <c r="F715" s="174" t="s">
        <v>179</v>
      </c>
      <c r="H715" s="175">
        <v>8.592</v>
      </c>
      <c r="I715" s="176"/>
      <c r="L715" s="172"/>
      <c r="M715" s="177"/>
      <c r="N715" s="178"/>
      <c r="O715" s="178"/>
      <c r="P715" s="178"/>
      <c r="Q715" s="178"/>
      <c r="R715" s="178"/>
      <c r="S715" s="178"/>
      <c r="T715" s="179"/>
      <c r="AT715" s="173" t="s">
        <v>177</v>
      </c>
      <c r="AU715" s="173" t="s">
        <v>78</v>
      </c>
      <c r="AV715" s="14" t="s">
        <v>173</v>
      </c>
      <c r="AW715" s="14" t="s">
        <v>31</v>
      </c>
      <c r="AX715" s="14" t="s">
        <v>69</v>
      </c>
      <c r="AY715" s="173" t="s">
        <v>163</v>
      </c>
    </row>
    <row r="716" spans="2:51" s="13" customFormat="1" ht="11.25">
      <c r="B716" s="163"/>
      <c r="D716" s="164" t="s">
        <v>177</v>
      </c>
      <c r="E716" s="165" t="s">
        <v>3</v>
      </c>
      <c r="F716" s="166" t="s">
        <v>966</v>
      </c>
      <c r="H716" s="167">
        <v>55.224</v>
      </c>
      <c r="I716" s="168"/>
      <c r="L716" s="163"/>
      <c r="M716" s="169"/>
      <c r="N716" s="170"/>
      <c r="O716" s="170"/>
      <c r="P716" s="170"/>
      <c r="Q716" s="170"/>
      <c r="R716" s="170"/>
      <c r="S716" s="170"/>
      <c r="T716" s="171"/>
      <c r="AT716" s="165" t="s">
        <v>177</v>
      </c>
      <c r="AU716" s="165" t="s">
        <v>78</v>
      </c>
      <c r="AV716" s="13" t="s">
        <v>78</v>
      </c>
      <c r="AW716" s="13" t="s">
        <v>31</v>
      </c>
      <c r="AX716" s="13" t="s">
        <v>69</v>
      </c>
      <c r="AY716" s="165" t="s">
        <v>163</v>
      </c>
    </row>
    <row r="717" spans="2:51" s="14" customFormat="1" ht="11.25">
      <c r="B717" s="172"/>
      <c r="D717" s="164" t="s">
        <v>177</v>
      </c>
      <c r="E717" s="173" t="s">
        <v>3</v>
      </c>
      <c r="F717" s="174" t="s">
        <v>179</v>
      </c>
      <c r="H717" s="175">
        <v>55.224</v>
      </c>
      <c r="I717" s="176"/>
      <c r="L717" s="172"/>
      <c r="M717" s="177"/>
      <c r="N717" s="178"/>
      <c r="O717" s="178"/>
      <c r="P717" s="178"/>
      <c r="Q717" s="178"/>
      <c r="R717" s="178"/>
      <c r="S717" s="178"/>
      <c r="T717" s="179"/>
      <c r="AT717" s="173" t="s">
        <v>177</v>
      </c>
      <c r="AU717" s="173" t="s">
        <v>78</v>
      </c>
      <c r="AV717" s="14" t="s">
        <v>173</v>
      </c>
      <c r="AW717" s="14" t="s">
        <v>31</v>
      </c>
      <c r="AX717" s="14" t="s">
        <v>69</v>
      </c>
      <c r="AY717" s="173" t="s">
        <v>163</v>
      </c>
    </row>
    <row r="718" spans="2:51" s="15" customFormat="1" ht="11.25">
      <c r="B718" s="180"/>
      <c r="D718" s="164" t="s">
        <v>177</v>
      </c>
      <c r="E718" s="181" t="s">
        <v>3</v>
      </c>
      <c r="F718" s="182" t="s">
        <v>210</v>
      </c>
      <c r="H718" s="183">
        <v>304.378</v>
      </c>
      <c r="I718" s="184"/>
      <c r="L718" s="180"/>
      <c r="M718" s="185"/>
      <c r="N718" s="186"/>
      <c r="O718" s="186"/>
      <c r="P718" s="186"/>
      <c r="Q718" s="186"/>
      <c r="R718" s="186"/>
      <c r="S718" s="186"/>
      <c r="T718" s="187"/>
      <c r="AT718" s="181" t="s">
        <v>177</v>
      </c>
      <c r="AU718" s="181" t="s">
        <v>78</v>
      </c>
      <c r="AV718" s="15" t="s">
        <v>172</v>
      </c>
      <c r="AW718" s="15" t="s">
        <v>31</v>
      </c>
      <c r="AX718" s="15" t="s">
        <v>76</v>
      </c>
      <c r="AY718" s="181" t="s">
        <v>163</v>
      </c>
    </row>
    <row r="719" spans="1:65" s="2" customFormat="1" ht="16.5" customHeight="1">
      <c r="A719" s="34"/>
      <c r="B719" s="144"/>
      <c r="C719" s="145" t="s">
        <v>967</v>
      </c>
      <c r="D719" s="145" t="s">
        <v>167</v>
      </c>
      <c r="E719" s="146" t="s">
        <v>968</v>
      </c>
      <c r="F719" s="147" t="s">
        <v>969</v>
      </c>
      <c r="G719" s="148" t="s">
        <v>236</v>
      </c>
      <c r="H719" s="149">
        <v>5.2</v>
      </c>
      <c r="I719" s="150"/>
      <c r="J719" s="151">
        <f>ROUND(I719*H719,2)</f>
        <v>0</v>
      </c>
      <c r="K719" s="147" t="s">
        <v>171</v>
      </c>
      <c r="L719" s="35"/>
      <c r="M719" s="152" t="s">
        <v>3</v>
      </c>
      <c r="N719" s="153" t="s">
        <v>42</v>
      </c>
      <c r="O719" s="56"/>
      <c r="P719" s="154">
        <f>O719*H719</f>
        <v>0</v>
      </c>
      <c r="Q719" s="154">
        <v>0.00012765</v>
      </c>
      <c r="R719" s="154">
        <f>Q719*H719</f>
        <v>0.0006637800000000001</v>
      </c>
      <c r="S719" s="154">
        <v>0</v>
      </c>
      <c r="T719" s="155">
        <f>S719*H719</f>
        <v>0</v>
      </c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R719" s="156" t="s">
        <v>180</v>
      </c>
      <c r="AT719" s="156" t="s">
        <v>167</v>
      </c>
      <c r="AU719" s="156" t="s">
        <v>78</v>
      </c>
      <c r="AY719" s="19" t="s">
        <v>163</v>
      </c>
      <c r="BE719" s="157">
        <f>IF(N719="základní",J719,0)</f>
        <v>0</v>
      </c>
      <c r="BF719" s="157">
        <f>IF(N719="snížená",J719,0)</f>
        <v>0</v>
      </c>
      <c r="BG719" s="157">
        <f>IF(N719="zákl. přenesená",J719,0)</f>
        <v>0</v>
      </c>
      <c r="BH719" s="157">
        <f>IF(N719="sníž. přenesená",J719,0)</f>
        <v>0</v>
      </c>
      <c r="BI719" s="157">
        <f>IF(N719="nulová",J719,0)</f>
        <v>0</v>
      </c>
      <c r="BJ719" s="19" t="s">
        <v>172</v>
      </c>
      <c r="BK719" s="157">
        <f>ROUND(I719*H719,2)</f>
        <v>0</v>
      </c>
      <c r="BL719" s="19" t="s">
        <v>180</v>
      </c>
      <c r="BM719" s="156" t="s">
        <v>970</v>
      </c>
    </row>
    <row r="720" spans="1:47" s="2" customFormat="1" ht="11.25">
      <c r="A720" s="34"/>
      <c r="B720" s="35"/>
      <c r="C720" s="34"/>
      <c r="D720" s="158" t="s">
        <v>175</v>
      </c>
      <c r="E720" s="34"/>
      <c r="F720" s="159" t="s">
        <v>971</v>
      </c>
      <c r="G720" s="34"/>
      <c r="H720" s="34"/>
      <c r="I720" s="160"/>
      <c r="J720" s="34"/>
      <c r="K720" s="34"/>
      <c r="L720" s="35"/>
      <c r="M720" s="161"/>
      <c r="N720" s="162"/>
      <c r="O720" s="56"/>
      <c r="P720" s="56"/>
      <c r="Q720" s="56"/>
      <c r="R720" s="56"/>
      <c r="S720" s="56"/>
      <c r="T720" s="57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T720" s="19" t="s">
        <v>175</v>
      </c>
      <c r="AU720" s="19" t="s">
        <v>78</v>
      </c>
    </row>
    <row r="721" spans="2:51" s="13" customFormat="1" ht="11.25">
      <c r="B721" s="163"/>
      <c r="D721" s="164" t="s">
        <v>177</v>
      </c>
      <c r="E721" s="165" t="s">
        <v>3</v>
      </c>
      <c r="F721" s="166" t="s">
        <v>972</v>
      </c>
      <c r="H721" s="167">
        <v>5.2</v>
      </c>
      <c r="I721" s="168"/>
      <c r="L721" s="163"/>
      <c r="M721" s="169"/>
      <c r="N721" s="170"/>
      <c r="O721" s="170"/>
      <c r="P721" s="170"/>
      <c r="Q721" s="170"/>
      <c r="R721" s="170"/>
      <c r="S721" s="170"/>
      <c r="T721" s="171"/>
      <c r="AT721" s="165" t="s">
        <v>177</v>
      </c>
      <c r="AU721" s="165" t="s">
        <v>78</v>
      </c>
      <c r="AV721" s="13" t="s">
        <v>78</v>
      </c>
      <c r="AW721" s="13" t="s">
        <v>31</v>
      </c>
      <c r="AX721" s="13" t="s">
        <v>69</v>
      </c>
      <c r="AY721" s="165" t="s">
        <v>163</v>
      </c>
    </row>
    <row r="722" spans="2:51" s="14" customFormat="1" ht="11.25">
      <c r="B722" s="172"/>
      <c r="D722" s="164" t="s">
        <v>177</v>
      </c>
      <c r="E722" s="173" t="s">
        <v>3</v>
      </c>
      <c r="F722" s="174" t="s">
        <v>179</v>
      </c>
      <c r="H722" s="175">
        <v>5.2</v>
      </c>
      <c r="I722" s="176"/>
      <c r="L722" s="172"/>
      <c r="M722" s="177"/>
      <c r="N722" s="178"/>
      <c r="O722" s="178"/>
      <c r="P722" s="178"/>
      <c r="Q722" s="178"/>
      <c r="R722" s="178"/>
      <c r="S722" s="178"/>
      <c r="T722" s="179"/>
      <c r="AT722" s="173" t="s">
        <v>177</v>
      </c>
      <c r="AU722" s="173" t="s">
        <v>78</v>
      </c>
      <c r="AV722" s="14" t="s">
        <v>173</v>
      </c>
      <c r="AW722" s="14" t="s">
        <v>31</v>
      </c>
      <c r="AX722" s="14" t="s">
        <v>76</v>
      </c>
      <c r="AY722" s="173" t="s">
        <v>163</v>
      </c>
    </row>
    <row r="723" spans="1:65" s="2" customFormat="1" ht="16.5" customHeight="1">
      <c r="A723" s="34"/>
      <c r="B723" s="144"/>
      <c r="C723" s="145" t="s">
        <v>973</v>
      </c>
      <c r="D723" s="145" t="s">
        <v>167</v>
      </c>
      <c r="E723" s="146" t="s">
        <v>974</v>
      </c>
      <c r="F723" s="147" t="s">
        <v>975</v>
      </c>
      <c r="G723" s="148" t="s">
        <v>236</v>
      </c>
      <c r="H723" s="149">
        <v>5.2</v>
      </c>
      <c r="I723" s="150"/>
      <c r="J723" s="151">
        <f>ROUND(I723*H723,2)</f>
        <v>0</v>
      </c>
      <c r="K723" s="147" t="s">
        <v>171</v>
      </c>
      <c r="L723" s="35"/>
      <c r="M723" s="152" t="s">
        <v>3</v>
      </c>
      <c r="N723" s="153" t="s">
        <v>42</v>
      </c>
      <c r="O723" s="56"/>
      <c r="P723" s="154">
        <f>O723*H723</f>
        <v>0</v>
      </c>
      <c r="Q723" s="154">
        <v>0.000139</v>
      </c>
      <c r="R723" s="154">
        <f>Q723*H723</f>
        <v>0.0007228</v>
      </c>
      <c r="S723" s="154">
        <v>0</v>
      </c>
      <c r="T723" s="155">
        <f>S723*H723</f>
        <v>0</v>
      </c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R723" s="156" t="s">
        <v>180</v>
      </c>
      <c r="AT723" s="156" t="s">
        <v>167</v>
      </c>
      <c r="AU723" s="156" t="s">
        <v>78</v>
      </c>
      <c r="AY723" s="19" t="s">
        <v>163</v>
      </c>
      <c r="BE723" s="157">
        <f>IF(N723="základní",J723,0)</f>
        <v>0</v>
      </c>
      <c r="BF723" s="157">
        <f>IF(N723="snížená",J723,0)</f>
        <v>0</v>
      </c>
      <c r="BG723" s="157">
        <f>IF(N723="zákl. přenesená",J723,0)</f>
        <v>0</v>
      </c>
      <c r="BH723" s="157">
        <f>IF(N723="sníž. přenesená",J723,0)</f>
        <v>0</v>
      </c>
      <c r="BI723" s="157">
        <f>IF(N723="nulová",J723,0)</f>
        <v>0</v>
      </c>
      <c r="BJ723" s="19" t="s">
        <v>172</v>
      </c>
      <c r="BK723" s="157">
        <f>ROUND(I723*H723,2)</f>
        <v>0</v>
      </c>
      <c r="BL723" s="19" t="s">
        <v>180</v>
      </c>
      <c r="BM723" s="156" t="s">
        <v>976</v>
      </c>
    </row>
    <row r="724" spans="1:47" s="2" customFormat="1" ht="11.25">
      <c r="A724" s="34"/>
      <c r="B724" s="35"/>
      <c r="C724" s="34"/>
      <c r="D724" s="158" t="s">
        <v>175</v>
      </c>
      <c r="E724" s="34"/>
      <c r="F724" s="159" t="s">
        <v>977</v>
      </c>
      <c r="G724" s="34"/>
      <c r="H724" s="34"/>
      <c r="I724" s="160"/>
      <c r="J724" s="34"/>
      <c r="K724" s="34"/>
      <c r="L724" s="35"/>
      <c r="M724" s="161"/>
      <c r="N724" s="162"/>
      <c r="O724" s="56"/>
      <c r="P724" s="56"/>
      <c r="Q724" s="56"/>
      <c r="R724" s="56"/>
      <c r="S724" s="56"/>
      <c r="T724" s="57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T724" s="19" t="s">
        <v>175</v>
      </c>
      <c r="AU724" s="19" t="s">
        <v>78</v>
      </c>
    </row>
    <row r="725" spans="2:51" s="13" customFormat="1" ht="11.25">
      <c r="B725" s="163"/>
      <c r="D725" s="164" t="s">
        <v>177</v>
      </c>
      <c r="E725" s="165" t="s">
        <v>3</v>
      </c>
      <c r="F725" s="166" t="s">
        <v>972</v>
      </c>
      <c r="H725" s="167">
        <v>5.2</v>
      </c>
      <c r="I725" s="168"/>
      <c r="L725" s="163"/>
      <c r="M725" s="169"/>
      <c r="N725" s="170"/>
      <c r="O725" s="170"/>
      <c r="P725" s="170"/>
      <c r="Q725" s="170"/>
      <c r="R725" s="170"/>
      <c r="S725" s="170"/>
      <c r="T725" s="171"/>
      <c r="AT725" s="165" t="s">
        <v>177</v>
      </c>
      <c r="AU725" s="165" t="s">
        <v>78</v>
      </c>
      <c r="AV725" s="13" t="s">
        <v>78</v>
      </c>
      <c r="AW725" s="13" t="s">
        <v>31</v>
      </c>
      <c r="AX725" s="13" t="s">
        <v>69</v>
      </c>
      <c r="AY725" s="165" t="s">
        <v>163</v>
      </c>
    </row>
    <row r="726" spans="2:51" s="14" customFormat="1" ht="11.25">
      <c r="B726" s="172"/>
      <c r="D726" s="164" t="s">
        <v>177</v>
      </c>
      <c r="E726" s="173" t="s">
        <v>3</v>
      </c>
      <c r="F726" s="174" t="s">
        <v>179</v>
      </c>
      <c r="H726" s="175">
        <v>5.2</v>
      </c>
      <c r="I726" s="176"/>
      <c r="L726" s="172"/>
      <c r="M726" s="177"/>
      <c r="N726" s="178"/>
      <c r="O726" s="178"/>
      <c r="P726" s="178"/>
      <c r="Q726" s="178"/>
      <c r="R726" s="178"/>
      <c r="S726" s="178"/>
      <c r="T726" s="179"/>
      <c r="AT726" s="173" t="s">
        <v>177</v>
      </c>
      <c r="AU726" s="173" t="s">
        <v>78</v>
      </c>
      <c r="AV726" s="14" t="s">
        <v>173</v>
      </c>
      <c r="AW726" s="14" t="s">
        <v>31</v>
      </c>
      <c r="AX726" s="14" t="s">
        <v>76</v>
      </c>
      <c r="AY726" s="173" t="s">
        <v>163</v>
      </c>
    </row>
    <row r="727" spans="1:65" s="2" customFormat="1" ht="24.2" customHeight="1">
      <c r="A727" s="34"/>
      <c r="B727" s="144"/>
      <c r="C727" s="145" t="s">
        <v>978</v>
      </c>
      <c r="D727" s="145" t="s">
        <v>167</v>
      </c>
      <c r="E727" s="146" t="s">
        <v>979</v>
      </c>
      <c r="F727" s="147" t="s">
        <v>980</v>
      </c>
      <c r="G727" s="148" t="s">
        <v>236</v>
      </c>
      <c r="H727" s="149">
        <v>110.76</v>
      </c>
      <c r="I727" s="150"/>
      <c r="J727" s="151">
        <f>ROUND(I727*H727,2)</f>
        <v>0</v>
      </c>
      <c r="K727" s="147" t="s">
        <v>171</v>
      </c>
      <c r="L727" s="35"/>
      <c r="M727" s="152" t="s">
        <v>3</v>
      </c>
      <c r="N727" s="153" t="s">
        <v>42</v>
      </c>
      <c r="O727" s="56"/>
      <c r="P727" s="154">
        <f>O727*H727</f>
        <v>0</v>
      </c>
      <c r="Q727" s="154">
        <v>0.00014</v>
      </c>
      <c r="R727" s="154">
        <f>Q727*H727</f>
        <v>0.0155064</v>
      </c>
      <c r="S727" s="154">
        <v>0</v>
      </c>
      <c r="T727" s="155">
        <f>S727*H727</f>
        <v>0</v>
      </c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R727" s="156" t="s">
        <v>180</v>
      </c>
      <c r="AT727" s="156" t="s">
        <v>167</v>
      </c>
      <c r="AU727" s="156" t="s">
        <v>78</v>
      </c>
      <c r="AY727" s="19" t="s">
        <v>163</v>
      </c>
      <c r="BE727" s="157">
        <f>IF(N727="základní",J727,0)</f>
        <v>0</v>
      </c>
      <c r="BF727" s="157">
        <f>IF(N727="snížená",J727,0)</f>
        <v>0</v>
      </c>
      <c r="BG727" s="157">
        <f>IF(N727="zákl. přenesená",J727,0)</f>
        <v>0</v>
      </c>
      <c r="BH727" s="157">
        <f>IF(N727="sníž. přenesená",J727,0)</f>
        <v>0</v>
      </c>
      <c r="BI727" s="157">
        <f>IF(N727="nulová",J727,0)</f>
        <v>0</v>
      </c>
      <c r="BJ727" s="19" t="s">
        <v>172</v>
      </c>
      <c r="BK727" s="157">
        <f>ROUND(I727*H727,2)</f>
        <v>0</v>
      </c>
      <c r="BL727" s="19" t="s">
        <v>180</v>
      </c>
      <c r="BM727" s="156" t="s">
        <v>981</v>
      </c>
    </row>
    <row r="728" spans="1:47" s="2" customFormat="1" ht="11.25">
      <c r="A728" s="34"/>
      <c r="B728" s="35"/>
      <c r="C728" s="34"/>
      <c r="D728" s="158" t="s">
        <v>175</v>
      </c>
      <c r="E728" s="34"/>
      <c r="F728" s="159" t="s">
        <v>982</v>
      </c>
      <c r="G728" s="34"/>
      <c r="H728" s="34"/>
      <c r="I728" s="160"/>
      <c r="J728" s="34"/>
      <c r="K728" s="34"/>
      <c r="L728" s="35"/>
      <c r="M728" s="161"/>
      <c r="N728" s="162"/>
      <c r="O728" s="56"/>
      <c r="P728" s="56"/>
      <c r="Q728" s="56"/>
      <c r="R728" s="56"/>
      <c r="S728" s="56"/>
      <c r="T728" s="57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T728" s="19" t="s">
        <v>175</v>
      </c>
      <c r="AU728" s="19" t="s">
        <v>78</v>
      </c>
    </row>
    <row r="729" spans="2:51" s="13" customFormat="1" ht="11.25">
      <c r="B729" s="163"/>
      <c r="D729" s="164" t="s">
        <v>177</v>
      </c>
      <c r="E729" s="165" t="s">
        <v>3</v>
      </c>
      <c r="F729" s="166" t="s">
        <v>983</v>
      </c>
      <c r="H729" s="167">
        <v>118.56</v>
      </c>
      <c r="I729" s="168"/>
      <c r="L729" s="163"/>
      <c r="M729" s="169"/>
      <c r="N729" s="170"/>
      <c r="O729" s="170"/>
      <c r="P729" s="170"/>
      <c r="Q729" s="170"/>
      <c r="R729" s="170"/>
      <c r="S729" s="170"/>
      <c r="T729" s="171"/>
      <c r="AT729" s="165" t="s">
        <v>177</v>
      </c>
      <c r="AU729" s="165" t="s">
        <v>78</v>
      </c>
      <c r="AV729" s="13" t="s">
        <v>78</v>
      </c>
      <c r="AW729" s="13" t="s">
        <v>31</v>
      </c>
      <c r="AX729" s="13" t="s">
        <v>69</v>
      </c>
      <c r="AY729" s="165" t="s">
        <v>163</v>
      </c>
    </row>
    <row r="730" spans="2:51" s="14" customFormat="1" ht="11.25">
      <c r="B730" s="172"/>
      <c r="D730" s="164" t="s">
        <v>177</v>
      </c>
      <c r="E730" s="173" t="s">
        <v>3</v>
      </c>
      <c r="F730" s="174" t="s">
        <v>179</v>
      </c>
      <c r="H730" s="175">
        <v>118.56</v>
      </c>
      <c r="I730" s="176"/>
      <c r="L730" s="172"/>
      <c r="M730" s="177"/>
      <c r="N730" s="178"/>
      <c r="O730" s="178"/>
      <c r="P730" s="178"/>
      <c r="Q730" s="178"/>
      <c r="R730" s="178"/>
      <c r="S730" s="178"/>
      <c r="T730" s="179"/>
      <c r="AT730" s="173" t="s">
        <v>177</v>
      </c>
      <c r="AU730" s="173" t="s">
        <v>78</v>
      </c>
      <c r="AV730" s="14" t="s">
        <v>173</v>
      </c>
      <c r="AW730" s="14" t="s">
        <v>31</v>
      </c>
      <c r="AX730" s="14" t="s">
        <v>69</v>
      </c>
      <c r="AY730" s="173" t="s">
        <v>163</v>
      </c>
    </row>
    <row r="731" spans="2:51" s="13" customFormat="1" ht="11.25">
      <c r="B731" s="163"/>
      <c r="D731" s="164" t="s">
        <v>177</v>
      </c>
      <c r="E731" s="165" t="s">
        <v>3</v>
      </c>
      <c r="F731" s="166" t="s">
        <v>416</v>
      </c>
      <c r="H731" s="167">
        <v>7.8</v>
      </c>
      <c r="I731" s="168"/>
      <c r="L731" s="163"/>
      <c r="M731" s="169"/>
      <c r="N731" s="170"/>
      <c r="O731" s="170"/>
      <c r="P731" s="170"/>
      <c r="Q731" s="170"/>
      <c r="R731" s="170"/>
      <c r="S731" s="170"/>
      <c r="T731" s="171"/>
      <c r="AT731" s="165" t="s">
        <v>177</v>
      </c>
      <c r="AU731" s="165" t="s">
        <v>78</v>
      </c>
      <c r="AV731" s="13" t="s">
        <v>78</v>
      </c>
      <c r="AW731" s="13" t="s">
        <v>31</v>
      </c>
      <c r="AX731" s="13" t="s">
        <v>69</v>
      </c>
      <c r="AY731" s="165" t="s">
        <v>163</v>
      </c>
    </row>
    <row r="732" spans="2:51" s="14" customFormat="1" ht="11.25">
      <c r="B732" s="172"/>
      <c r="D732" s="164" t="s">
        <v>177</v>
      </c>
      <c r="E732" s="173" t="s">
        <v>3</v>
      </c>
      <c r="F732" s="174" t="s">
        <v>179</v>
      </c>
      <c r="H732" s="175">
        <v>7.8</v>
      </c>
      <c r="I732" s="176"/>
      <c r="L732" s="172"/>
      <c r="M732" s="177"/>
      <c r="N732" s="178"/>
      <c r="O732" s="178"/>
      <c r="P732" s="178"/>
      <c r="Q732" s="178"/>
      <c r="R732" s="178"/>
      <c r="S732" s="178"/>
      <c r="T732" s="179"/>
      <c r="AT732" s="173" t="s">
        <v>177</v>
      </c>
      <c r="AU732" s="173" t="s">
        <v>78</v>
      </c>
      <c r="AV732" s="14" t="s">
        <v>173</v>
      </c>
      <c r="AW732" s="14" t="s">
        <v>31</v>
      </c>
      <c r="AX732" s="14" t="s">
        <v>69</v>
      </c>
      <c r="AY732" s="173" t="s">
        <v>163</v>
      </c>
    </row>
    <row r="733" spans="2:51" s="13" customFormat="1" ht="11.25">
      <c r="B733" s="163"/>
      <c r="D733" s="164" t="s">
        <v>177</v>
      </c>
      <c r="E733" s="165" t="s">
        <v>3</v>
      </c>
      <c r="F733" s="166" t="s">
        <v>984</v>
      </c>
      <c r="H733" s="167">
        <v>-15.6</v>
      </c>
      <c r="I733" s="168"/>
      <c r="L733" s="163"/>
      <c r="M733" s="169"/>
      <c r="N733" s="170"/>
      <c r="O733" s="170"/>
      <c r="P733" s="170"/>
      <c r="Q733" s="170"/>
      <c r="R733" s="170"/>
      <c r="S733" s="170"/>
      <c r="T733" s="171"/>
      <c r="AT733" s="165" t="s">
        <v>177</v>
      </c>
      <c r="AU733" s="165" t="s">
        <v>78</v>
      </c>
      <c r="AV733" s="13" t="s">
        <v>78</v>
      </c>
      <c r="AW733" s="13" t="s">
        <v>31</v>
      </c>
      <c r="AX733" s="13" t="s">
        <v>69</v>
      </c>
      <c r="AY733" s="165" t="s">
        <v>163</v>
      </c>
    </row>
    <row r="734" spans="2:51" s="14" customFormat="1" ht="11.25">
      <c r="B734" s="172"/>
      <c r="D734" s="164" t="s">
        <v>177</v>
      </c>
      <c r="E734" s="173" t="s">
        <v>3</v>
      </c>
      <c r="F734" s="174" t="s">
        <v>179</v>
      </c>
      <c r="H734" s="175">
        <v>-15.6</v>
      </c>
      <c r="I734" s="176"/>
      <c r="L734" s="172"/>
      <c r="M734" s="177"/>
      <c r="N734" s="178"/>
      <c r="O734" s="178"/>
      <c r="P734" s="178"/>
      <c r="Q734" s="178"/>
      <c r="R734" s="178"/>
      <c r="S734" s="178"/>
      <c r="T734" s="179"/>
      <c r="AT734" s="173" t="s">
        <v>177</v>
      </c>
      <c r="AU734" s="173" t="s">
        <v>78</v>
      </c>
      <c r="AV734" s="14" t="s">
        <v>173</v>
      </c>
      <c r="AW734" s="14" t="s">
        <v>31</v>
      </c>
      <c r="AX734" s="14" t="s">
        <v>69</v>
      </c>
      <c r="AY734" s="173" t="s">
        <v>163</v>
      </c>
    </row>
    <row r="735" spans="2:51" s="15" customFormat="1" ht="11.25">
      <c r="B735" s="180"/>
      <c r="D735" s="164" t="s">
        <v>177</v>
      </c>
      <c r="E735" s="181" t="s">
        <v>3</v>
      </c>
      <c r="F735" s="182" t="s">
        <v>210</v>
      </c>
      <c r="H735" s="183">
        <v>110.76</v>
      </c>
      <c r="I735" s="184"/>
      <c r="L735" s="180"/>
      <c r="M735" s="185"/>
      <c r="N735" s="186"/>
      <c r="O735" s="186"/>
      <c r="P735" s="186"/>
      <c r="Q735" s="186"/>
      <c r="R735" s="186"/>
      <c r="S735" s="186"/>
      <c r="T735" s="187"/>
      <c r="AT735" s="181" t="s">
        <v>177</v>
      </c>
      <c r="AU735" s="181" t="s">
        <v>78</v>
      </c>
      <c r="AV735" s="15" t="s">
        <v>172</v>
      </c>
      <c r="AW735" s="15" t="s">
        <v>31</v>
      </c>
      <c r="AX735" s="15" t="s">
        <v>76</v>
      </c>
      <c r="AY735" s="181" t="s">
        <v>163</v>
      </c>
    </row>
    <row r="736" spans="1:65" s="2" customFormat="1" ht="24.2" customHeight="1">
      <c r="A736" s="34"/>
      <c r="B736" s="144"/>
      <c r="C736" s="145" t="s">
        <v>985</v>
      </c>
      <c r="D736" s="145" t="s">
        <v>167</v>
      </c>
      <c r="E736" s="146" t="s">
        <v>986</v>
      </c>
      <c r="F736" s="147" t="s">
        <v>987</v>
      </c>
      <c r="G736" s="148" t="s">
        <v>236</v>
      </c>
      <c r="H736" s="149">
        <v>110.76</v>
      </c>
      <c r="I736" s="150"/>
      <c r="J736" s="151">
        <f>ROUND(I736*H736,2)</f>
        <v>0</v>
      </c>
      <c r="K736" s="147" t="s">
        <v>171</v>
      </c>
      <c r="L736" s="35"/>
      <c r="M736" s="152" t="s">
        <v>3</v>
      </c>
      <c r="N736" s="153" t="s">
        <v>42</v>
      </c>
      <c r="O736" s="56"/>
      <c r="P736" s="154">
        <f>O736*H736</f>
        <v>0</v>
      </c>
      <c r="Q736" s="154">
        <v>0.00036288</v>
      </c>
      <c r="R736" s="154">
        <f>Q736*H736</f>
        <v>0.0401925888</v>
      </c>
      <c r="S736" s="154">
        <v>0</v>
      </c>
      <c r="T736" s="155">
        <f>S736*H736</f>
        <v>0</v>
      </c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R736" s="156" t="s">
        <v>180</v>
      </c>
      <c r="AT736" s="156" t="s">
        <v>167</v>
      </c>
      <c r="AU736" s="156" t="s">
        <v>78</v>
      </c>
      <c r="AY736" s="19" t="s">
        <v>163</v>
      </c>
      <c r="BE736" s="157">
        <f>IF(N736="základní",J736,0)</f>
        <v>0</v>
      </c>
      <c r="BF736" s="157">
        <f>IF(N736="snížená",J736,0)</f>
        <v>0</v>
      </c>
      <c r="BG736" s="157">
        <f>IF(N736="zákl. přenesená",J736,0)</f>
        <v>0</v>
      </c>
      <c r="BH736" s="157">
        <f>IF(N736="sníž. přenesená",J736,0)</f>
        <v>0</v>
      </c>
      <c r="BI736" s="157">
        <f>IF(N736="nulová",J736,0)</f>
        <v>0</v>
      </c>
      <c r="BJ736" s="19" t="s">
        <v>172</v>
      </c>
      <c r="BK736" s="157">
        <f>ROUND(I736*H736,2)</f>
        <v>0</v>
      </c>
      <c r="BL736" s="19" t="s">
        <v>180</v>
      </c>
      <c r="BM736" s="156" t="s">
        <v>988</v>
      </c>
    </row>
    <row r="737" spans="1:47" s="2" customFormat="1" ht="11.25">
      <c r="A737" s="34"/>
      <c r="B737" s="35"/>
      <c r="C737" s="34"/>
      <c r="D737" s="158" t="s">
        <v>175</v>
      </c>
      <c r="E737" s="34"/>
      <c r="F737" s="159" t="s">
        <v>989</v>
      </c>
      <c r="G737" s="34"/>
      <c r="H737" s="34"/>
      <c r="I737" s="160"/>
      <c r="J737" s="34"/>
      <c r="K737" s="34"/>
      <c r="L737" s="35"/>
      <c r="M737" s="161"/>
      <c r="N737" s="162"/>
      <c r="O737" s="56"/>
      <c r="P737" s="56"/>
      <c r="Q737" s="56"/>
      <c r="R737" s="56"/>
      <c r="S737" s="56"/>
      <c r="T737" s="57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T737" s="19" t="s">
        <v>175</v>
      </c>
      <c r="AU737" s="19" t="s">
        <v>78</v>
      </c>
    </row>
    <row r="738" spans="2:51" s="13" customFormat="1" ht="11.25">
      <c r="B738" s="163"/>
      <c r="D738" s="164" t="s">
        <v>177</v>
      </c>
      <c r="E738" s="165" t="s">
        <v>3</v>
      </c>
      <c r="F738" s="166" t="s">
        <v>983</v>
      </c>
      <c r="H738" s="167">
        <v>118.56</v>
      </c>
      <c r="I738" s="168"/>
      <c r="L738" s="163"/>
      <c r="M738" s="169"/>
      <c r="N738" s="170"/>
      <c r="O738" s="170"/>
      <c r="P738" s="170"/>
      <c r="Q738" s="170"/>
      <c r="R738" s="170"/>
      <c r="S738" s="170"/>
      <c r="T738" s="171"/>
      <c r="AT738" s="165" t="s">
        <v>177</v>
      </c>
      <c r="AU738" s="165" t="s">
        <v>78</v>
      </c>
      <c r="AV738" s="13" t="s">
        <v>78</v>
      </c>
      <c r="AW738" s="13" t="s">
        <v>31</v>
      </c>
      <c r="AX738" s="13" t="s">
        <v>69</v>
      </c>
      <c r="AY738" s="165" t="s">
        <v>163</v>
      </c>
    </row>
    <row r="739" spans="2:51" s="14" customFormat="1" ht="11.25">
      <c r="B739" s="172"/>
      <c r="D739" s="164" t="s">
        <v>177</v>
      </c>
      <c r="E739" s="173" t="s">
        <v>3</v>
      </c>
      <c r="F739" s="174" t="s">
        <v>179</v>
      </c>
      <c r="H739" s="175">
        <v>118.56</v>
      </c>
      <c r="I739" s="176"/>
      <c r="L739" s="172"/>
      <c r="M739" s="177"/>
      <c r="N739" s="178"/>
      <c r="O739" s="178"/>
      <c r="P739" s="178"/>
      <c r="Q739" s="178"/>
      <c r="R739" s="178"/>
      <c r="S739" s="178"/>
      <c r="T739" s="179"/>
      <c r="AT739" s="173" t="s">
        <v>177</v>
      </c>
      <c r="AU739" s="173" t="s">
        <v>78</v>
      </c>
      <c r="AV739" s="14" t="s">
        <v>173</v>
      </c>
      <c r="AW739" s="14" t="s">
        <v>31</v>
      </c>
      <c r="AX739" s="14" t="s">
        <v>69</v>
      </c>
      <c r="AY739" s="173" t="s">
        <v>163</v>
      </c>
    </row>
    <row r="740" spans="2:51" s="13" customFormat="1" ht="11.25">
      <c r="B740" s="163"/>
      <c r="D740" s="164" t="s">
        <v>177</v>
      </c>
      <c r="E740" s="165" t="s">
        <v>3</v>
      </c>
      <c r="F740" s="166" t="s">
        <v>416</v>
      </c>
      <c r="H740" s="167">
        <v>7.8</v>
      </c>
      <c r="I740" s="168"/>
      <c r="L740" s="163"/>
      <c r="M740" s="169"/>
      <c r="N740" s="170"/>
      <c r="O740" s="170"/>
      <c r="P740" s="170"/>
      <c r="Q740" s="170"/>
      <c r="R740" s="170"/>
      <c r="S740" s="170"/>
      <c r="T740" s="171"/>
      <c r="AT740" s="165" t="s">
        <v>177</v>
      </c>
      <c r="AU740" s="165" t="s">
        <v>78</v>
      </c>
      <c r="AV740" s="13" t="s">
        <v>78</v>
      </c>
      <c r="AW740" s="13" t="s">
        <v>31</v>
      </c>
      <c r="AX740" s="13" t="s">
        <v>69</v>
      </c>
      <c r="AY740" s="165" t="s">
        <v>163</v>
      </c>
    </row>
    <row r="741" spans="2:51" s="14" customFormat="1" ht="11.25">
      <c r="B741" s="172"/>
      <c r="D741" s="164" t="s">
        <v>177</v>
      </c>
      <c r="E741" s="173" t="s">
        <v>3</v>
      </c>
      <c r="F741" s="174" t="s">
        <v>179</v>
      </c>
      <c r="H741" s="175">
        <v>7.8</v>
      </c>
      <c r="I741" s="176"/>
      <c r="L741" s="172"/>
      <c r="M741" s="177"/>
      <c r="N741" s="178"/>
      <c r="O741" s="178"/>
      <c r="P741" s="178"/>
      <c r="Q741" s="178"/>
      <c r="R741" s="178"/>
      <c r="S741" s="178"/>
      <c r="T741" s="179"/>
      <c r="AT741" s="173" t="s">
        <v>177</v>
      </c>
      <c r="AU741" s="173" t="s">
        <v>78</v>
      </c>
      <c r="AV741" s="14" t="s">
        <v>173</v>
      </c>
      <c r="AW741" s="14" t="s">
        <v>31</v>
      </c>
      <c r="AX741" s="14" t="s">
        <v>69</v>
      </c>
      <c r="AY741" s="173" t="s">
        <v>163</v>
      </c>
    </row>
    <row r="742" spans="2:51" s="13" customFormat="1" ht="11.25">
      <c r="B742" s="163"/>
      <c r="D742" s="164" t="s">
        <v>177</v>
      </c>
      <c r="E742" s="165" t="s">
        <v>3</v>
      </c>
      <c r="F742" s="166" t="s">
        <v>984</v>
      </c>
      <c r="H742" s="167">
        <v>-15.6</v>
      </c>
      <c r="I742" s="168"/>
      <c r="L742" s="163"/>
      <c r="M742" s="169"/>
      <c r="N742" s="170"/>
      <c r="O742" s="170"/>
      <c r="P742" s="170"/>
      <c r="Q742" s="170"/>
      <c r="R742" s="170"/>
      <c r="S742" s="170"/>
      <c r="T742" s="171"/>
      <c r="AT742" s="165" t="s">
        <v>177</v>
      </c>
      <c r="AU742" s="165" t="s">
        <v>78</v>
      </c>
      <c r="AV742" s="13" t="s">
        <v>78</v>
      </c>
      <c r="AW742" s="13" t="s">
        <v>31</v>
      </c>
      <c r="AX742" s="13" t="s">
        <v>69</v>
      </c>
      <c r="AY742" s="165" t="s">
        <v>163</v>
      </c>
    </row>
    <row r="743" spans="2:51" s="14" customFormat="1" ht="11.25">
      <c r="B743" s="172"/>
      <c r="D743" s="164" t="s">
        <v>177</v>
      </c>
      <c r="E743" s="173" t="s">
        <v>3</v>
      </c>
      <c r="F743" s="174" t="s">
        <v>179</v>
      </c>
      <c r="H743" s="175">
        <v>-15.6</v>
      </c>
      <c r="I743" s="176"/>
      <c r="L743" s="172"/>
      <c r="M743" s="177"/>
      <c r="N743" s="178"/>
      <c r="O743" s="178"/>
      <c r="P743" s="178"/>
      <c r="Q743" s="178"/>
      <c r="R743" s="178"/>
      <c r="S743" s="178"/>
      <c r="T743" s="179"/>
      <c r="AT743" s="173" t="s">
        <v>177</v>
      </c>
      <c r="AU743" s="173" t="s">
        <v>78</v>
      </c>
      <c r="AV743" s="14" t="s">
        <v>173</v>
      </c>
      <c r="AW743" s="14" t="s">
        <v>31</v>
      </c>
      <c r="AX743" s="14" t="s">
        <v>69</v>
      </c>
      <c r="AY743" s="173" t="s">
        <v>163</v>
      </c>
    </row>
    <row r="744" spans="2:51" s="15" customFormat="1" ht="11.25">
      <c r="B744" s="180"/>
      <c r="D744" s="164" t="s">
        <v>177</v>
      </c>
      <c r="E744" s="181" t="s">
        <v>3</v>
      </c>
      <c r="F744" s="182" t="s">
        <v>210</v>
      </c>
      <c r="H744" s="183">
        <v>110.76</v>
      </c>
      <c r="I744" s="184"/>
      <c r="L744" s="180"/>
      <c r="M744" s="185"/>
      <c r="N744" s="186"/>
      <c r="O744" s="186"/>
      <c r="P744" s="186"/>
      <c r="Q744" s="186"/>
      <c r="R744" s="186"/>
      <c r="S744" s="186"/>
      <c r="T744" s="187"/>
      <c r="AT744" s="181" t="s">
        <v>177</v>
      </c>
      <c r="AU744" s="181" t="s">
        <v>78</v>
      </c>
      <c r="AV744" s="15" t="s">
        <v>172</v>
      </c>
      <c r="AW744" s="15" t="s">
        <v>31</v>
      </c>
      <c r="AX744" s="15" t="s">
        <v>76</v>
      </c>
      <c r="AY744" s="181" t="s">
        <v>163</v>
      </c>
    </row>
    <row r="745" spans="2:63" s="12" customFormat="1" ht="22.9" customHeight="1">
      <c r="B745" s="131"/>
      <c r="D745" s="132" t="s">
        <v>68</v>
      </c>
      <c r="E745" s="142" t="s">
        <v>990</v>
      </c>
      <c r="F745" s="142" t="s">
        <v>991</v>
      </c>
      <c r="I745" s="134"/>
      <c r="J745" s="143">
        <f>BK745</f>
        <v>0</v>
      </c>
      <c r="L745" s="131"/>
      <c r="M745" s="136"/>
      <c r="N745" s="137"/>
      <c r="O745" s="137"/>
      <c r="P745" s="138">
        <f>SUM(P746:P767)</f>
        <v>0</v>
      </c>
      <c r="Q745" s="137"/>
      <c r="R745" s="138">
        <f>SUM(R746:R767)</f>
        <v>0.08879267999999998</v>
      </c>
      <c r="S745" s="137"/>
      <c r="T745" s="139">
        <f>SUM(T746:T767)</f>
        <v>0</v>
      </c>
      <c r="AR745" s="132" t="s">
        <v>78</v>
      </c>
      <c r="AT745" s="140" t="s">
        <v>68</v>
      </c>
      <c r="AU745" s="140" t="s">
        <v>76</v>
      </c>
      <c r="AY745" s="132" t="s">
        <v>163</v>
      </c>
      <c r="BK745" s="141">
        <f>SUM(BK746:BK767)</f>
        <v>0</v>
      </c>
    </row>
    <row r="746" spans="1:65" s="2" customFormat="1" ht="16.5" customHeight="1">
      <c r="A746" s="34"/>
      <c r="B746" s="144"/>
      <c r="C746" s="145" t="s">
        <v>992</v>
      </c>
      <c r="D746" s="145" t="s">
        <v>167</v>
      </c>
      <c r="E746" s="146" t="s">
        <v>993</v>
      </c>
      <c r="F746" s="147" t="s">
        <v>994</v>
      </c>
      <c r="G746" s="148" t="s">
        <v>236</v>
      </c>
      <c r="H746" s="149">
        <v>191.2</v>
      </c>
      <c r="I746" s="150"/>
      <c r="J746" s="151">
        <f>ROUND(I746*H746,2)</f>
        <v>0</v>
      </c>
      <c r="K746" s="147" t="s">
        <v>171</v>
      </c>
      <c r="L746" s="35"/>
      <c r="M746" s="152" t="s">
        <v>3</v>
      </c>
      <c r="N746" s="153" t="s">
        <v>42</v>
      </c>
      <c r="O746" s="56"/>
      <c r="P746" s="154">
        <f>O746*H746</f>
        <v>0</v>
      </c>
      <c r="Q746" s="154">
        <v>0.0002</v>
      </c>
      <c r="R746" s="154">
        <f>Q746*H746</f>
        <v>0.038239999999999996</v>
      </c>
      <c r="S746" s="154">
        <v>0</v>
      </c>
      <c r="T746" s="155">
        <f>S746*H746</f>
        <v>0</v>
      </c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R746" s="156" t="s">
        <v>180</v>
      </c>
      <c r="AT746" s="156" t="s">
        <v>167</v>
      </c>
      <c r="AU746" s="156" t="s">
        <v>78</v>
      </c>
      <c r="AY746" s="19" t="s">
        <v>163</v>
      </c>
      <c r="BE746" s="157">
        <f>IF(N746="základní",J746,0)</f>
        <v>0</v>
      </c>
      <c r="BF746" s="157">
        <f>IF(N746="snížená",J746,0)</f>
        <v>0</v>
      </c>
      <c r="BG746" s="157">
        <f>IF(N746="zákl. přenesená",J746,0)</f>
        <v>0</v>
      </c>
      <c r="BH746" s="157">
        <f>IF(N746="sníž. přenesená",J746,0)</f>
        <v>0</v>
      </c>
      <c r="BI746" s="157">
        <f>IF(N746="nulová",J746,0)</f>
        <v>0</v>
      </c>
      <c r="BJ746" s="19" t="s">
        <v>172</v>
      </c>
      <c r="BK746" s="157">
        <f>ROUND(I746*H746,2)</f>
        <v>0</v>
      </c>
      <c r="BL746" s="19" t="s">
        <v>180</v>
      </c>
      <c r="BM746" s="156" t="s">
        <v>995</v>
      </c>
    </row>
    <row r="747" spans="1:47" s="2" customFormat="1" ht="11.25">
      <c r="A747" s="34"/>
      <c r="B747" s="35"/>
      <c r="C747" s="34"/>
      <c r="D747" s="158" t="s">
        <v>175</v>
      </c>
      <c r="E747" s="34"/>
      <c r="F747" s="159" t="s">
        <v>996</v>
      </c>
      <c r="G747" s="34"/>
      <c r="H747" s="34"/>
      <c r="I747" s="160"/>
      <c r="J747" s="34"/>
      <c r="K747" s="34"/>
      <c r="L747" s="35"/>
      <c r="M747" s="161"/>
      <c r="N747" s="162"/>
      <c r="O747" s="56"/>
      <c r="P747" s="56"/>
      <c r="Q747" s="56"/>
      <c r="R747" s="56"/>
      <c r="S747" s="56"/>
      <c r="T747" s="57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T747" s="19" t="s">
        <v>175</v>
      </c>
      <c r="AU747" s="19" t="s">
        <v>78</v>
      </c>
    </row>
    <row r="748" spans="2:51" s="13" customFormat="1" ht="11.25">
      <c r="B748" s="163"/>
      <c r="D748" s="164" t="s">
        <v>177</v>
      </c>
      <c r="E748" s="165" t="s">
        <v>3</v>
      </c>
      <c r="F748" s="166" t="s">
        <v>997</v>
      </c>
      <c r="H748" s="167">
        <v>47.7</v>
      </c>
      <c r="I748" s="168"/>
      <c r="L748" s="163"/>
      <c r="M748" s="169"/>
      <c r="N748" s="170"/>
      <c r="O748" s="170"/>
      <c r="P748" s="170"/>
      <c r="Q748" s="170"/>
      <c r="R748" s="170"/>
      <c r="S748" s="170"/>
      <c r="T748" s="171"/>
      <c r="AT748" s="165" t="s">
        <v>177</v>
      </c>
      <c r="AU748" s="165" t="s">
        <v>78</v>
      </c>
      <c r="AV748" s="13" t="s">
        <v>78</v>
      </c>
      <c r="AW748" s="13" t="s">
        <v>31</v>
      </c>
      <c r="AX748" s="13" t="s">
        <v>69</v>
      </c>
      <c r="AY748" s="165" t="s">
        <v>163</v>
      </c>
    </row>
    <row r="749" spans="2:51" s="14" customFormat="1" ht="11.25">
      <c r="B749" s="172"/>
      <c r="D749" s="164" t="s">
        <v>177</v>
      </c>
      <c r="E749" s="173" t="s">
        <v>3</v>
      </c>
      <c r="F749" s="174" t="s">
        <v>179</v>
      </c>
      <c r="H749" s="175">
        <v>47.7</v>
      </c>
      <c r="I749" s="176"/>
      <c r="L749" s="172"/>
      <c r="M749" s="177"/>
      <c r="N749" s="178"/>
      <c r="O749" s="178"/>
      <c r="P749" s="178"/>
      <c r="Q749" s="178"/>
      <c r="R749" s="178"/>
      <c r="S749" s="178"/>
      <c r="T749" s="179"/>
      <c r="AT749" s="173" t="s">
        <v>177</v>
      </c>
      <c r="AU749" s="173" t="s">
        <v>78</v>
      </c>
      <c r="AV749" s="14" t="s">
        <v>173</v>
      </c>
      <c r="AW749" s="14" t="s">
        <v>31</v>
      </c>
      <c r="AX749" s="14" t="s">
        <v>69</v>
      </c>
      <c r="AY749" s="173" t="s">
        <v>163</v>
      </c>
    </row>
    <row r="750" spans="2:51" s="16" customFormat="1" ht="11.25">
      <c r="B750" s="198"/>
      <c r="D750" s="164" t="s">
        <v>177</v>
      </c>
      <c r="E750" s="199" t="s">
        <v>3</v>
      </c>
      <c r="F750" s="200" t="s">
        <v>998</v>
      </c>
      <c r="H750" s="199" t="s">
        <v>3</v>
      </c>
      <c r="I750" s="201"/>
      <c r="L750" s="198"/>
      <c r="M750" s="202"/>
      <c r="N750" s="203"/>
      <c r="O750" s="203"/>
      <c r="P750" s="203"/>
      <c r="Q750" s="203"/>
      <c r="R750" s="203"/>
      <c r="S750" s="203"/>
      <c r="T750" s="204"/>
      <c r="AT750" s="199" t="s">
        <v>177</v>
      </c>
      <c r="AU750" s="199" t="s">
        <v>78</v>
      </c>
      <c r="AV750" s="16" t="s">
        <v>76</v>
      </c>
      <c r="AW750" s="16" t="s">
        <v>31</v>
      </c>
      <c r="AX750" s="16" t="s">
        <v>69</v>
      </c>
      <c r="AY750" s="199" t="s">
        <v>163</v>
      </c>
    </row>
    <row r="751" spans="2:51" s="13" customFormat="1" ht="11.25">
      <c r="B751" s="163"/>
      <c r="D751" s="164" t="s">
        <v>177</v>
      </c>
      <c r="E751" s="165" t="s">
        <v>3</v>
      </c>
      <c r="F751" s="166" t="s">
        <v>999</v>
      </c>
      <c r="H751" s="167">
        <v>45.5</v>
      </c>
      <c r="I751" s="168"/>
      <c r="L751" s="163"/>
      <c r="M751" s="169"/>
      <c r="N751" s="170"/>
      <c r="O751" s="170"/>
      <c r="P751" s="170"/>
      <c r="Q751" s="170"/>
      <c r="R751" s="170"/>
      <c r="S751" s="170"/>
      <c r="T751" s="171"/>
      <c r="AT751" s="165" t="s">
        <v>177</v>
      </c>
      <c r="AU751" s="165" t="s">
        <v>78</v>
      </c>
      <c r="AV751" s="13" t="s">
        <v>78</v>
      </c>
      <c r="AW751" s="13" t="s">
        <v>31</v>
      </c>
      <c r="AX751" s="13" t="s">
        <v>69</v>
      </c>
      <c r="AY751" s="165" t="s">
        <v>163</v>
      </c>
    </row>
    <row r="752" spans="2:51" s="13" customFormat="1" ht="11.25">
      <c r="B752" s="163"/>
      <c r="D752" s="164" t="s">
        <v>177</v>
      </c>
      <c r="E752" s="165" t="s">
        <v>3</v>
      </c>
      <c r="F752" s="166" t="s">
        <v>1000</v>
      </c>
      <c r="H752" s="167">
        <v>98</v>
      </c>
      <c r="I752" s="168"/>
      <c r="L752" s="163"/>
      <c r="M752" s="169"/>
      <c r="N752" s="170"/>
      <c r="O752" s="170"/>
      <c r="P752" s="170"/>
      <c r="Q752" s="170"/>
      <c r="R752" s="170"/>
      <c r="S752" s="170"/>
      <c r="T752" s="171"/>
      <c r="AT752" s="165" t="s">
        <v>177</v>
      </c>
      <c r="AU752" s="165" t="s">
        <v>78</v>
      </c>
      <c r="AV752" s="13" t="s">
        <v>78</v>
      </c>
      <c r="AW752" s="13" t="s">
        <v>31</v>
      </c>
      <c r="AX752" s="13" t="s">
        <v>69</v>
      </c>
      <c r="AY752" s="165" t="s">
        <v>163</v>
      </c>
    </row>
    <row r="753" spans="2:51" s="14" customFormat="1" ht="11.25">
      <c r="B753" s="172"/>
      <c r="D753" s="164" t="s">
        <v>177</v>
      </c>
      <c r="E753" s="173" t="s">
        <v>3</v>
      </c>
      <c r="F753" s="174" t="s">
        <v>179</v>
      </c>
      <c r="H753" s="175">
        <v>143.5</v>
      </c>
      <c r="I753" s="176"/>
      <c r="L753" s="172"/>
      <c r="M753" s="177"/>
      <c r="N753" s="178"/>
      <c r="O753" s="178"/>
      <c r="P753" s="178"/>
      <c r="Q753" s="178"/>
      <c r="R753" s="178"/>
      <c r="S753" s="178"/>
      <c r="T753" s="179"/>
      <c r="AT753" s="173" t="s">
        <v>177</v>
      </c>
      <c r="AU753" s="173" t="s">
        <v>78</v>
      </c>
      <c r="AV753" s="14" t="s">
        <v>173</v>
      </c>
      <c r="AW753" s="14" t="s">
        <v>31</v>
      </c>
      <c r="AX753" s="14" t="s">
        <v>69</v>
      </c>
      <c r="AY753" s="173" t="s">
        <v>163</v>
      </c>
    </row>
    <row r="754" spans="2:51" s="15" customFormat="1" ht="11.25">
      <c r="B754" s="180"/>
      <c r="D754" s="164" t="s">
        <v>177</v>
      </c>
      <c r="E754" s="181" t="s">
        <v>3</v>
      </c>
      <c r="F754" s="182" t="s">
        <v>210</v>
      </c>
      <c r="H754" s="183">
        <v>191.2</v>
      </c>
      <c r="I754" s="184"/>
      <c r="L754" s="180"/>
      <c r="M754" s="185"/>
      <c r="N754" s="186"/>
      <c r="O754" s="186"/>
      <c r="P754" s="186"/>
      <c r="Q754" s="186"/>
      <c r="R754" s="186"/>
      <c r="S754" s="186"/>
      <c r="T754" s="187"/>
      <c r="AT754" s="181" t="s">
        <v>177</v>
      </c>
      <c r="AU754" s="181" t="s">
        <v>78</v>
      </c>
      <c r="AV754" s="15" t="s">
        <v>172</v>
      </c>
      <c r="AW754" s="15" t="s">
        <v>31</v>
      </c>
      <c r="AX754" s="15" t="s">
        <v>76</v>
      </c>
      <c r="AY754" s="181" t="s">
        <v>163</v>
      </c>
    </row>
    <row r="755" spans="1:65" s="2" customFormat="1" ht="24.2" customHeight="1">
      <c r="A755" s="34"/>
      <c r="B755" s="144"/>
      <c r="C755" s="145" t="s">
        <v>1001</v>
      </c>
      <c r="D755" s="145" t="s">
        <v>167</v>
      </c>
      <c r="E755" s="146" t="s">
        <v>1002</v>
      </c>
      <c r="F755" s="147" t="s">
        <v>1003</v>
      </c>
      <c r="G755" s="148" t="s">
        <v>236</v>
      </c>
      <c r="H755" s="149">
        <v>98</v>
      </c>
      <c r="I755" s="150"/>
      <c r="J755" s="151">
        <f>ROUND(I755*H755,2)</f>
        <v>0</v>
      </c>
      <c r="K755" s="147" t="s">
        <v>171</v>
      </c>
      <c r="L755" s="35"/>
      <c r="M755" s="152" t="s">
        <v>3</v>
      </c>
      <c r="N755" s="153" t="s">
        <v>42</v>
      </c>
      <c r="O755" s="56"/>
      <c r="P755" s="154">
        <f>O755*H755</f>
        <v>0</v>
      </c>
      <c r="Q755" s="154">
        <v>1.17E-05</v>
      </c>
      <c r="R755" s="154">
        <f>Q755*H755</f>
        <v>0.0011466</v>
      </c>
      <c r="S755" s="154">
        <v>0</v>
      </c>
      <c r="T755" s="155">
        <f>S755*H755</f>
        <v>0</v>
      </c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R755" s="156" t="s">
        <v>180</v>
      </c>
      <c r="AT755" s="156" t="s">
        <v>167</v>
      </c>
      <c r="AU755" s="156" t="s">
        <v>78</v>
      </c>
      <c r="AY755" s="19" t="s">
        <v>163</v>
      </c>
      <c r="BE755" s="157">
        <f>IF(N755="základní",J755,0)</f>
        <v>0</v>
      </c>
      <c r="BF755" s="157">
        <f>IF(N755="snížená",J755,0)</f>
        <v>0</v>
      </c>
      <c r="BG755" s="157">
        <f>IF(N755="zákl. přenesená",J755,0)</f>
        <v>0</v>
      </c>
      <c r="BH755" s="157">
        <f>IF(N755="sníž. přenesená",J755,0)</f>
        <v>0</v>
      </c>
      <c r="BI755" s="157">
        <f>IF(N755="nulová",J755,0)</f>
        <v>0</v>
      </c>
      <c r="BJ755" s="19" t="s">
        <v>172</v>
      </c>
      <c r="BK755" s="157">
        <f>ROUND(I755*H755,2)</f>
        <v>0</v>
      </c>
      <c r="BL755" s="19" t="s">
        <v>180</v>
      </c>
      <c r="BM755" s="156" t="s">
        <v>1004</v>
      </c>
    </row>
    <row r="756" spans="1:47" s="2" customFormat="1" ht="11.25">
      <c r="A756" s="34"/>
      <c r="B756" s="35"/>
      <c r="C756" s="34"/>
      <c r="D756" s="158" t="s">
        <v>175</v>
      </c>
      <c r="E756" s="34"/>
      <c r="F756" s="159" t="s">
        <v>1005</v>
      </c>
      <c r="G756" s="34"/>
      <c r="H756" s="34"/>
      <c r="I756" s="160"/>
      <c r="J756" s="34"/>
      <c r="K756" s="34"/>
      <c r="L756" s="35"/>
      <c r="M756" s="161"/>
      <c r="N756" s="162"/>
      <c r="O756" s="56"/>
      <c r="P756" s="56"/>
      <c r="Q756" s="56"/>
      <c r="R756" s="56"/>
      <c r="S756" s="56"/>
      <c r="T756" s="57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T756" s="19" t="s">
        <v>175</v>
      </c>
      <c r="AU756" s="19" t="s">
        <v>78</v>
      </c>
    </row>
    <row r="757" spans="2:51" s="13" customFormat="1" ht="11.25">
      <c r="B757" s="163"/>
      <c r="D757" s="164" t="s">
        <v>177</v>
      </c>
      <c r="E757" s="165" t="s">
        <v>3</v>
      </c>
      <c r="F757" s="166" t="s">
        <v>1000</v>
      </c>
      <c r="H757" s="167">
        <v>98</v>
      </c>
      <c r="I757" s="168"/>
      <c r="L757" s="163"/>
      <c r="M757" s="169"/>
      <c r="N757" s="170"/>
      <c r="O757" s="170"/>
      <c r="P757" s="170"/>
      <c r="Q757" s="170"/>
      <c r="R757" s="170"/>
      <c r="S757" s="170"/>
      <c r="T757" s="171"/>
      <c r="AT757" s="165" t="s">
        <v>177</v>
      </c>
      <c r="AU757" s="165" t="s">
        <v>78</v>
      </c>
      <c r="AV757" s="13" t="s">
        <v>78</v>
      </c>
      <c r="AW757" s="13" t="s">
        <v>31</v>
      </c>
      <c r="AX757" s="13" t="s">
        <v>69</v>
      </c>
      <c r="AY757" s="165" t="s">
        <v>163</v>
      </c>
    </row>
    <row r="758" spans="2:51" s="14" customFormat="1" ht="11.25">
      <c r="B758" s="172"/>
      <c r="D758" s="164" t="s">
        <v>177</v>
      </c>
      <c r="E758" s="173" t="s">
        <v>3</v>
      </c>
      <c r="F758" s="174" t="s">
        <v>179</v>
      </c>
      <c r="H758" s="175">
        <v>98</v>
      </c>
      <c r="I758" s="176"/>
      <c r="L758" s="172"/>
      <c r="M758" s="177"/>
      <c r="N758" s="178"/>
      <c r="O758" s="178"/>
      <c r="P758" s="178"/>
      <c r="Q758" s="178"/>
      <c r="R758" s="178"/>
      <c r="S758" s="178"/>
      <c r="T758" s="179"/>
      <c r="AT758" s="173" t="s">
        <v>177</v>
      </c>
      <c r="AU758" s="173" t="s">
        <v>78</v>
      </c>
      <c r="AV758" s="14" t="s">
        <v>173</v>
      </c>
      <c r="AW758" s="14" t="s">
        <v>31</v>
      </c>
      <c r="AX758" s="14" t="s">
        <v>76</v>
      </c>
      <c r="AY758" s="173" t="s">
        <v>163</v>
      </c>
    </row>
    <row r="759" spans="1:65" s="2" customFormat="1" ht="24.2" customHeight="1">
      <c r="A759" s="34"/>
      <c r="B759" s="144"/>
      <c r="C759" s="145" t="s">
        <v>1006</v>
      </c>
      <c r="D759" s="145" t="s">
        <v>167</v>
      </c>
      <c r="E759" s="146" t="s">
        <v>1007</v>
      </c>
      <c r="F759" s="147" t="s">
        <v>1008</v>
      </c>
      <c r="G759" s="148" t="s">
        <v>236</v>
      </c>
      <c r="H759" s="149">
        <v>191.2</v>
      </c>
      <c r="I759" s="150"/>
      <c r="J759" s="151">
        <f>ROUND(I759*H759,2)</f>
        <v>0</v>
      </c>
      <c r="K759" s="147" t="s">
        <v>171</v>
      </c>
      <c r="L759" s="35"/>
      <c r="M759" s="152" t="s">
        <v>3</v>
      </c>
      <c r="N759" s="153" t="s">
        <v>42</v>
      </c>
      <c r="O759" s="56"/>
      <c r="P759" s="154">
        <f>O759*H759</f>
        <v>0</v>
      </c>
      <c r="Q759" s="154">
        <v>0.0002584</v>
      </c>
      <c r="R759" s="154">
        <f>Q759*H759</f>
        <v>0.04940608</v>
      </c>
      <c r="S759" s="154">
        <v>0</v>
      </c>
      <c r="T759" s="155">
        <f>S759*H759</f>
        <v>0</v>
      </c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R759" s="156" t="s">
        <v>180</v>
      </c>
      <c r="AT759" s="156" t="s">
        <v>167</v>
      </c>
      <c r="AU759" s="156" t="s">
        <v>78</v>
      </c>
      <c r="AY759" s="19" t="s">
        <v>163</v>
      </c>
      <c r="BE759" s="157">
        <f>IF(N759="základní",J759,0)</f>
        <v>0</v>
      </c>
      <c r="BF759" s="157">
        <f>IF(N759="snížená",J759,0)</f>
        <v>0</v>
      </c>
      <c r="BG759" s="157">
        <f>IF(N759="zákl. přenesená",J759,0)</f>
        <v>0</v>
      </c>
      <c r="BH759" s="157">
        <f>IF(N759="sníž. přenesená",J759,0)</f>
        <v>0</v>
      </c>
      <c r="BI759" s="157">
        <f>IF(N759="nulová",J759,0)</f>
        <v>0</v>
      </c>
      <c r="BJ759" s="19" t="s">
        <v>172</v>
      </c>
      <c r="BK759" s="157">
        <f>ROUND(I759*H759,2)</f>
        <v>0</v>
      </c>
      <c r="BL759" s="19" t="s">
        <v>180</v>
      </c>
      <c r="BM759" s="156" t="s">
        <v>1009</v>
      </c>
    </row>
    <row r="760" spans="1:47" s="2" customFormat="1" ht="11.25">
      <c r="A760" s="34"/>
      <c r="B760" s="35"/>
      <c r="C760" s="34"/>
      <c r="D760" s="158" t="s">
        <v>175</v>
      </c>
      <c r="E760" s="34"/>
      <c r="F760" s="159" t="s">
        <v>1010</v>
      </c>
      <c r="G760" s="34"/>
      <c r="H760" s="34"/>
      <c r="I760" s="160"/>
      <c r="J760" s="34"/>
      <c r="K760" s="34"/>
      <c r="L760" s="35"/>
      <c r="M760" s="161"/>
      <c r="N760" s="162"/>
      <c r="O760" s="56"/>
      <c r="P760" s="56"/>
      <c r="Q760" s="56"/>
      <c r="R760" s="56"/>
      <c r="S760" s="56"/>
      <c r="T760" s="57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T760" s="19" t="s">
        <v>175</v>
      </c>
      <c r="AU760" s="19" t="s">
        <v>78</v>
      </c>
    </row>
    <row r="761" spans="2:51" s="13" customFormat="1" ht="11.25">
      <c r="B761" s="163"/>
      <c r="D761" s="164" t="s">
        <v>177</v>
      </c>
      <c r="E761" s="165" t="s">
        <v>3</v>
      </c>
      <c r="F761" s="166" t="s">
        <v>997</v>
      </c>
      <c r="H761" s="167">
        <v>47.7</v>
      </c>
      <c r="I761" s="168"/>
      <c r="L761" s="163"/>
      <c r="M761" s="169"/>
      <c r="N761" s="170"/>
      <c r="O761" s="170"/>
      <c r="P761" s="170"/>
      <c r="Q761" s="170"/>
      <c r="R761" s="170"/>
      <c r="S761" s="170"/>
      <c r="T761" s="171"/>
      <c r="AT761" s="165" t="s">
        <v>177</v>
      </c>
      <c r="AU761" s="165" t="s">
        <v>78</v>
      </c>
      <c r="AV761" s="13" t="s">
        <v>78</v>
      </c>
      <c r="AW761" s="13" t="s">
        <v>31</v>
      </c>
      <c r="AX761" s="13" t="s">
        <v>69</v>
      </c>
      <c r="AY761" s="165" t="s">
        <v>163</v>
      </c>
    </row>
    <row r="762" spans="2:51" s="14" customFormat="1" ht="11.25">
      <c r="B762" s="172"/>
      <c r="D762" s="164" t="s">
        <v>177</v>
      </c>
      <c r="E762" s="173" t="s">
        <v>3</v>
      </c>
      <c r="F762" s="174" t="s">
        <v>179</v>
      </c>
      <c r="H762" s="175">
        <v>47.7</v>
      </c>
      <c r="I762" s="176"/>
      <c r="L762" s="172"/>
      <c r="M762" s="177"/>
      <c r="N762" s="178"/>
      <c r="O762" s="178"/>
      <c r="P762" s="178"/>
      <c r="Q762" s="178"/>
      <c r="R762" s="178"/>
      <c r="S762" s="178"/>
      <c r="T762" s="179"/>
      <c r="AT762" s="173" t="s">
        <v>177</v>
      </c>
      <c r="AU762" s="173" t="s">
        <v>78</v>
      </c>
      <c r="AV762" s="14" t="s">
        <v>173</v>
      </c>
      <c r="AW762" s="14" t="s">
        <v>31</v>
      </c>
      <c r="AX762" s="14" t="s">
        <v>69</v>
      </c>
      <c r="AY762" s="173" t="s">
        <v>163</v>
      </c>
    </row>
    <row r="763" spans="2:51" s="16" customFormat="1" ht="11.25">
      <c r="B763" s="198"/>
      <c r="D763" s="164" t="s">
        <v>177</v>
      </c>
      <c r="E763" s="199" t="s">
        <v>3</v>
      </c>
      <c r="F763" s="200" t="s">
        <v>998</v>
      </c>
      <c r="H763" s="199" t="s">
        <v>3</v>
      </c>
      <c r="I763" s="201"/>
      <c r="L763" s="198"/>
      <c r="M763" s="202"/>
      <c r="N763" s="203"/>
      <c r="O763" s="203"/>
      <c r="P763" s="203"/>
      <c r="Q763" s="203"/>
      <c r="R763" s="203"/>
      <c r="S763" s="203"/>
      <c r="T763" s="204"/>
      <c r="AT763" s="199" t="s">
        <v>177</v>
      </c>
      <c r="AU763" s="199" t="s">
        <v>78</v>
      </c>
      <c r="AV763" s="16" t="s">
        <v>76</v>
      </c>
      <c r="AW763" s="16" t="s">
        <v>31</v>
      </c>
      <c r="AX763" s="16" t="s">
        <v>69</v>
      </c>
      <c r="AY763" s="199" t="s">
        <v>163</v>
      </c>
    </row>
    <row r="764" spans="2:51" s="13" customFormat="1" ht="11.25">
      <c r="B764" s="163"/>
      <c r="D764" s="164" t="s">
        <v>177</v>
      </c>
      <c r="E764" s="165" t="s">
        <v>3</v>
      </c>
      <c r="F764" s="166" t="s">
        <v>999</v>
      </c>
      <c r="H764" s="167">
        <v>45.5</v>
      </c>
      <c r="I764" s="168"/>
      <c r="L764" s="163"/>
      <c r="M764" s="169"/>
      <c r="N764" s="170"/>
      <c r="O764" s="170"/>
      <c r="P764" s="170"/>
      <c r="Q764" s="170"/>
      <c r="R764" s="170"/>
      <c r="S764" s="170"/>
      <c r="T764" s="171"/>
      <c r="AT764" s="165" t="s">
        <v>177</v>
      </c>
      <c r="AU764" s="165" t="s">
        <v>78</v>
      </c>
      <c r="AV764" s="13" t="s">
        <v>78</v>
      </c>
      <c r="AW764" s="13" t="s">
        <v>31</v>
      </c>
      <c r="AX764" s="13" t="s">
        <v>69</v>
      </c>
      <c r="AY764" s="165" t="s">
        <v>163</v>
      </c>
    </row>
    <row r="765" spans="2:51" s="13" customFormat="1" ht="11.25">
      <c r="B765" s="163"/>
      <c r="D765" s="164" t="s">
        <v>177</v>
      </c>
      <c r="E765" s="165" t="s">
        <v>3</v>
      </c>
      <c r="F765" s="166" t="s">
        <v>1000</v>
      </c>
      <c r="H765" s="167">
        <v>98</v>
      </c>
      <c r="I765" s="168"/>
      <c r="L765" s="163"/>
      <c r="M765" s="169"/>
      <c r="N765" s="170"/>
      <c r="O765" s="170"/>
      <c r="P765" s="170"/>
      <c r="Q765" s="170"/>
      <c r="R765" s="170"/>
      <c r="S765" s="170"/>
      <c r="T765" s="171"/>
      <c r="AT765" s="165" t="s">
        <v>177</v>
      </c>
      <c r="AU765" s="165" t="s">
        <v>78</v>
      </c>
      <c r="AV765" s="13" t="s">
        <v>78</v>
      </c>
      <c r="AW765" s="13" t="s">
        <v>31</v>
      </c>
      <c r="AX765" s="13" t="s">
        <v>69</v>
      </c>
      <c r="AY765" s="165" t="s">
        <v>163</v>
      </c>
    </row>
    <row r="766" spans="2:51" s="14" customFormat="1" ht="11.25">
      <c r="B766" s="172"/>
      <c r="D766" s="164" t="s">
        <v>177</v>
      </c>
      <c r="E766" s="173" t="s">
        <v>3</v>
      </c>
      <c r="F766" s="174" t="s">
        <v>179</v>
      </c>
      <c r="H766" s="175">
        <v>143.5</v>
      </c>
      <c r="I766" s="176"/>
      <c r="L766" s="172"/>
      <c r="M766" s="177"/>
      <c r="N766" s="178"/>
      <c r="O766" s="178"/>
      <c r="P766" s="178"/>
      <c r="Q766" s="178"/>
      <c r="R766" s="178"/>
      <c r="S766" s="178"/>
      <c r="T766" s="179"/>
      <c r="AT766" s="173" t="s">
        <v>177</v>
      </c>
      <c r="AU766" s="173" t="s">
        <v>78</v>
      </c>
      <c r="AV766" s="14" t="s">
        <v>173</v>
      </c>
      <c r="AW766" s="14" t="s">
        <v>31</v>
      </c>
      <c r="AX766" s="14" t="s">
        <v>69</v>
      </c>
      <c r="AY766" s="173" t="s">
        <v>163</v>
      </c>
    </row>
    <row r="767" spans="2:51" s="15" customFormat="1" ht="11.25">
      <c r="B767" s="180"/>
      <c r="D767" s="164" t="s">
        <v>177</v>
      </c>
      <c r="E767" s="181" t="s">
        <v>3</v>
      </c>
      <c r="F767" s="182" t="s">
        <v>210</v>
      </c>
      <c r="H767" s="183">
        <v>191.2</v>
      </c>
      <c r="I767" s="184"/>
      <c r="L767" s="180"/>
      <c r="M767" s="185"/>
      <c r="N767" s="186"/>
      <c r="O767" s="186"/>
      <c r="P767" s="186"/>
      <c r="Q767" s="186"/>
      <c r="R767" s="186"/>
      <c r="S767" s="186"/>
      <c r="T767" s="187"/>
      <c r="AT767" s="181" t="s">
        <v>177</v>
      </c>
      <c r="AU767" s="181" t="s">
        <v>78</v>
      </c>
      <c r="AV767" s="15" t="s">
        <v>172</v>
      </c>
      <c r="AW767" s="15" t="s">
        <v>31</v>
      </c>
      <c r="AX767" s="15" t="s">
        <v>76</v>
      </c>
      <c r="AY767" s="181" t="s">
        <v>163</v>
      </c>
    </row>
    <row r="768" spans="2:63" s="12" customFormat="1" ht="25.9" customHeight="1">
      <c r="B768" s="131"/>
      <c r="D768" s="132" t="s">
        <v>68</v>
      </c>
      <c r="E768" s="133" t="s">
        <v>1011</v>
      </c>
      <c r="F768" s="133" t="s">
        <v>1012</v>
      </c>
      <c r="I768" s="134"/>
      <c r="J768" s="135">
        <f>BK768</f>
        <v>0</v>
      </c>
      <c r="L768" s="131"/>
      <c r="M768" s="136"/>
      <c r="N768" s="137"/>
      <c r="O768" s="137"/>
      <c r="P768" s="138">
        <f>SUM(P769:P784)</f>
        <v>0</v>
      </c>
      <c r="Q768" s="137"/>
      <c r="R768" s="138">
        <f>SUM(R769:R784)</f>
        <v>0</v>
      </c>
      <c r="S768" s="137"/>
      <c r="T768" s="139">
        <f>SUM(T769:T784)</f>
        <v>0</v>
      </c>
      <c r="AR768" s="132" t="s">
        <v>172</v>
      </c>
      <c r="AT768" s="140" t="s">
        <v>68</v>
      </c>
      <c r="AU768" s="140" t="s">
        <v>69</v>
      </c>
      <c r="AY768" s="132" t="s">
        <v>163</v>
      </c>
      <c r="BK768" s="141">
        <f>SUM(BK769:BK784)</f>
        <v>0</v>
      </c>
    </row>
    <row r="769" spans="1:65" s="2" customFormat="1" ht="16.5" customHeight="1">
      <c r="A769" s="34"/>
      <c r="B769" s="144"/>
      <c r="C769" s="145" t="s">
        <v>1013</v>
      </c>
      <c r="D769" s="145" t="s">
        <v>167</v>
      </c>
      <c r="E769" s="146" t="s">
        <v>1014</v>
      </c>
      <c r="F769" s="147" t="s">
        <v>1015</v>
      </c>
      <c r="G769" s="148" t="s">
        <v>1016</v>
      </c>
      <c r="H769" s="149">
        <v>59.2</v>
      </c>
      <c r="I769" s="150"/>
      <c r="J769" s="151">
        <f>ROUND(I769*H769,2)</f>
        <v>0</v>
      </c>
      <c r="K769" s="147" t="s">
        <v>353</v>
      </c>
      <c r="L769" s="35"/>
      <c r="M769" s="152" t="s">
        <v>3</v>
      </c>
      <c r="N769" s="153" t="s">
        <v>42</v>
      </c>
      <c r="O769" s="56"/>
      <c r="P769" s="154">
        <f>O769*H769</f>
        <v>0</v>
      </c>
      <c r="Q769" s="154">
        <v>0</v>
      </c>
      <c r="R769" s="154">
        <f>Q769*H769</f>
        <v>0</v>
      </c>
      <c r="S769" s="154">
        <v>0</v>
      </c>
      <c r="T769" s="155">
        <f>S769*H769</f>
        <v>0</v>
      </c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R769" s="156" t="s">
        <v>1017</v>
      </c>
      <c r="AT769" s="156" t="s">
        <v>167</v>
      </c>
      <c r="AU769" s="156" t="s">
        <v>76</v>
      </c>
      <c r="AY769" s="19" t="s">
        <v>163</v>
      </c>
      <c r="BE769" s="157">
        <f>IF(N769="základní",J769,0)</f>
        <v>0</v>
      </c>
      <c r="BF769" s="157">
        <f>IF(N769="snížená",J769,0)</f>
        <v>0</v>
      </c>
      <c r="BG769" s="157">
        <f>IF(N769="zákl. přenesená",J769,0)</f>
        <v>0</v>
      </c>
      <c r="BH769" s="157">
        <f>IF(N769="sníž. přenesená",J769,0)</f>
        <v>0</v>
      </c>
      <c r="BI769" s="157">
        <f>IF(N769="nulová",J769,0)</f>
        <v>0</v>
      </c>
      <c r="BJ769" s="19" t="s">
        <v>172</v>
      </c>
      <c r="BK769" s="157">
        <f>ROUND(I769*H769,2)</f>
        <v>0</v>
      </c>
      <c r="BL769" s="19" t="s">
        <v>1017</v>
      </c>
      <c r="BM769" s="156" t="s">
        <v>1018</v>
      </c>
    </row>
    <row r="770" spans="2:51" s="13" customFormat="1" ht="11.25">
      <c r="B770" s="163"/>
      <c r="D770" s="164" t="s">
        <v>177</v>
      </c>
      <c r="E770" s="165" t="s">
        <v>3</v>
      </c>
      <c r="F770" s="166" t="s">
        <v>1019</v>
      </c>
      <c r="H770" s="167">
        <v>31.2</v>
      </c>
      <c r="I770" s="168"/>
      <c r="L770" s="163"/>
      <c r="M770" s="169"/>
      <c r="N770" s="170"/>
      <c r="O770" s="170"/>
      <c r="P770" s="170"/>
      <c r="Q770" s="170"/>
      <c r="R770" s="170"/>
      <c r="S770" s="170"/>
      <c r="T770" s="171"/>
      <c r="AT770" s="165" t="s">
        <v>177</v>
      </c>
      <c r="AU770" s="165" t="s">
        <v>76</v>
      </c>
      <c r="AV770" s="13" t="s">
        <v>78</v>
      </c>
      <c r="AW770" s="13" t="s">
        <v>31</v>
      </c>
      <c r="AX770" s="13" t="s">
        <v>69</v>
      </c>
      <c r="AY770" s="165" t="s">
        <v>163</v>
      </c>
    </row>
    <row r="771" spans="2:51" s="14" customFormat="1" ht="11.25">
      <c r="B771" s="172"/>
      <c r="D771" s="164" t="s">
        <v>177</v>
      </c>
      <c r="E771" s="173" t="s">
        <v>3</v>
      </c>
      <c r="F771" s="174" t="s">
        <v>179</v>
      </c>
      <c r="H771" s="175">
        <v>31.2</v>
      </c>
      <c r="I771" s="176"/>
      <c r="L771" s="172"/>
      <c r="M771" s="177"/>
      <c r="N771" s="178"/>
      <c r="O771" s="178"/>
      <c r="P771" s="178"/>
      <c r="Q771" s="178"/>
      <c r="R771" s="178"/>
      <c r="S771" s="178"/>
      <c r="T771" s="179"/>
      <c r="AT771" s="173" t="s">
        <v>177</v>
      </c>
      <c r="AU771" s="173" t="s">
        <v>76</v>
      </c>
      <c r="AV771" s="14" t="s">
        <v>173</v>
      </c>
      <c r="AW771" s="14" t="s">
        <v>31</v>
      </c>
      <c r="AX771" s="14" t="s">
        <v>69</v>
      </c>
      <c r="AY771" s="173" t="s">
        <v>163</v>
      </c>
    </row>
    <row r="772" spans="2:51" s="13" customFormat="1" ht="11.25">
      <c r="B772" s="163"/>
      <c r="D772" s="164" t="s">
        <v>177</v>
      </c>
      <c r="E772" s="165" t="s">
        <v>3</v>
      </c>
      <c r="F772" s="166" t="s">
        <v>1020</v>
      </c>
      <c r="H772" s="167">
        <v>28</v>
      </c>
      <c r="I772" s="168"/>
      <c r="L772" s="163"/>
      <c r="M772" s="169"/>
      <c r="N772" s="170"/>
      <c r="O772" s="170"/>
      <c r="P772" s="170"/>
      <c r="Q772" s="170"/>
      <c r="R772" s="170"/>
      <c r="S772" s="170"/>
      <c r="T772" s="171"/>
      <c r="AT772" s="165" t="s">
        <v>177</v>
      </c>
      <c r="AU772" s="165" t="s">
        <v>76</v>
      </c>
      <c r="AV772" s="13" t="s">
        <v>78</v>
      </c>
      <c r="AW772" s="13" t="s">
        <v>31</v>
      </c>
      <c r="AX772" s="13" t="s">
        <v>69</v>
      </c>
      <c r="AY772" s="165" t="s">
        <v>163</v>
      </c>
    </row>
    <row r="773" spans="2:51" s="14" customFormat="1" ht="11.25">
      <c r="B773" s="172"/>
      <c r="D773" s="164" t="s">
        <v>177</v>
      </c>
      <c r="E773" s="173" t="s">
        <v>3</v>
      </c>
      <c r="F773" s="174" t="s">
        <v>179</v>
      </c>
      <c r="H773" s="175">
        <v>28</v>
      </c>
      <c r="I773" s="176"/>
      <c r="L773" s="172"/>
      <c r="M773" s="177"/>
      <c r="N773" s="178"/>
      <c r="O773" s="178"/>
      <c r="P773" s="178"/>
      <c r="Q773" s="178"/>
      <c r="R773" s="178"/>
      <c r="S773" s="178"/>
      <c r="T773" s="179"/>
      <c r="AT773" s="173" t="s">
        <v>177</v>
      </c>
      <c r="AU773" s="173" t="s">
        <v>76</v>
      </c>
      <c r="AV773" s="14" t="s">
        <v>173</v>
      </c>
      <c r="AW773" s="14" t="s">
        <v>31</v>
      </c>
      <c r="AX773" s="14" t="s">
        <v>69</v>
      </c>
      <c r="AY773" s="173" t="s">
        <v>163</v>
      </c>
    </row>
    <row r="774" spans="2:51" s="15" customFormat="1" ht="11.25">
      <c r="B774" s="180"/>
      <c r="D774" s="164" t="s">
        <v>177</v>
      </c>
      <c r="E774" s="181" t="s">
        <v>3</v>
      </c>
      <c r="F774" s="182" t="s">
        <v>210</v>
      </c>
      <c r="H774" s="183">
        <v>59.2</v>
      </c>
      <c r="I774" s="184"/>
      <c r="L774" s="180"/>
      <c r="M774" s="185"/>
      <c r="N774" s="186"/>
      <c r="O774" s="186"/>
      <c r="P774" s="186"/>
      <c r="Q774" s="186"/>
      <c r="R774" s="186"/>
      <c r="S774" s="186"/>
      <c r="T774" s="187"/>
      <c r="AT774" s="181" t="s">
        <v>177</v>
      </c>
      <c r="AU774" s="181" t="s">
        <v>76</v>
      </c>
      <c r="AV774" s="15" t="s">
        <v>172</v>
      </c>
      <c r="AW774" s="15" t="s">
        <v>31</v>
      </c>
      <c r="AX774" s="15" t="s">
        <v>76</v>
      </c>
      <c r="AY774" s="181" t="s">
        <v>163</v>
      </c>
    </row>
    <row r="775" spans="1:65" s="2" customFormat="1" ht="16.5" customHeight="1">
      <c r="A775" s="34"/>
      <c r="B775" s="144"/>
      <c r="C775" s="188" t="s">
        <v>1021</v>
      </c>
      <c r="D775" s="188" t="s">
        <v>212</v>
      </c>
      <c r="E775" s="189" t="s">
        <v>1022</v>
      </c>
      <c r="F775" s="190" t="s">
        <v>1023</v>
      </c>
      <c r="G775" s="191" t="s">
        <v>1016</v>
      </c>
      <c r="H775" s="192">
        <v>60</v>
      </c>
      <c r="I775" s="193"/>
      <c r="J775" s="194">
        <f>ROUND(I775*H775,2)</f>
        <v>0</v>
      </c>
      <c r="K775" s="190" t="s">
        <v>353</v>
      </c>
      <c r="L775" s="195"/>
      <c r="M775" s="196" t="s">
        <v>3</v>
      </c>
      <c r="N775" s="197" t="s">
        <v>42</v>
      </c>
      <c r="O775" s="56"/>
      <c r="P775" s="154">
        <f>O775*H775</f>
        <v>0</v>
      </c>
      <c r="Q775" s="154">
        <v>0</v>
      </c>
      <c r="R775" s="154">
        <f>Q775*H775</f>
        <v>0</v>
      </c>
      <c r="S775" s="154">
        <v>0</v>
      </c>
      <c r="T775" s="155">
        <f>S775*H775</f>
        <v>0</v>
      </c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R775" s="156" t="s">
        <v>1017</v>
      </c>
      <c r="AT775" s="156" t="s">
        <v>212</v>
      </c>
      <c r="AU775" s="156" t="s">
        <v>76</v>
      </c>
      <c r="AY775" s="19" t="s">
        <v>163</v>
      </c>
      <c r="BE775" s="157">
        <f>IF(N775="základní",J775,0)</f>
        <v>0</v>
      </c>
      <c r="BF775" s="157">
        <f>IF(N775="snížená",J775,0)</f>
        <v>0</v>
      </c>
      <c r="BG775" s="157">
        <f>IF(N775="zákl. přenesená",J775,0)</f>
        <v>0</v>
      </c>
      <c r="BH775" s="157">
        <f>IF(N775="sníž. přenesená",J775,0)</f>
        <v>0</v>
      </c>
      <c r="BI775" s="157">
        <f>IF(N775="nulová",J775,0)</f>
        <v>0</v>
      </c>
      <c r="BJ775" s="19" t="s">
        <v>172</v>
      </c>
      <c r="BK775" s="157">
        <f>ROUND(I775*H775,2)</f>
        <v>0</v>
      </c>
      <c r="BL775" s="19" t="s">
        <v>1017</v>
      </c>
      <c r="BM775" s="156" t="s">
        <v>1024</v>
      </c>
    </row>
    <row r="776" spans="2:51" s="13" customFormat="1" ht="11.25">
      <c r="B776" s="163"/>
      <c r="D776" s="164" t="s">
        <v>177</v>
      </c>
      <c r="E776" s="165" t="s">
        <v>3</v>
      </c>
      <c r="F776" s="166" t="s">
        <v>565</v>
      </c>
      <c r="H776" s="167">
        <v>60</v>
      </c>
      <c r="I776" s="168"/>
      <c r="L776" s="163"/>
      <c r="M776" s="169"/>
      <c r="N776" s="170"/>
      <c r="O776" s="170"/>
      <c r="P776" s="170"/>
      <c r="Q776" s="170"/>
      <c r="R776" s="170"/>
      <c r="S776" s="170"/>
      <c r="T776" s="171"/>
      <c r="AT776" s="165" t="s">
        <v>177</v>
      </c>
      <c r="AU776" s="165" t="s">
        <v>76</v>
      </c>
      <c r="AV776" s="13" t="s">
        <v>78</v>
      </c>
      <c r="AW776" s="13" t="s">
        <v>31</v>
      </c>
      <c r="AX776" s="13" t="s">
        <v>69</v>
      </c>
      <c r="AY776" s="165" t="s">
        <v>163</v>
      </c>
    </row>
    <row r="777" spans="2:51" s="14" customFormat="1" ht="11.25">
      <c r="B777" s="172"/>
      <c r="D777" s="164" t="s">
        <v>177</v>
      </c>
      <c r="E777" s="173" t="s">
        <v>3</v>
      </c>
      <c r="F777" s="174" t="s">
        <v>179</v>
      </c>
      <c r="H777" s="175">
        <v>60</v>
      </c>
      <c r="I777" s="176"/>
      <c r="L777" s="172"/>
      <c r="M777" s="177"/>
      <c r="N777" s="178"/>
      <c r="O777" s="178"/>
      <c r="P777" s="178"/>
      <c r="Q777" s="178"/>
      <c r="R777" s="178"/>
      <c r="S777" s="178"/>
      <c r="T777" s="179"/>
      <c r="AT777" s="173" t="s">
        <v>177</v>
      </c>
      <c r="AU777" s="173" t="s">
        <v>76</v>
      </c>
      <c r="AV777" s="14" t="s">
        <v>173</v>
      </c>
      <c r="AW777" s="14" t="s">
        <v>31</v>
      </c>
      <c r="AX777" s="14" t="s">
        <v>76</v>
      </c>
      <c r="AY777" s="173" t="s">
        <v>163</v>
      </c>
    </row>
    <row r="778" spans="1:65" s="2" customFormat="1" ht="24.2" customHeight="1">
      <c r="A778" s="34"/>
      <c r="B778" s="144"/>
      <c r="C778" s="145" t="s">
        <v>1025</v>
      </c>
      <c r="D778" s="145" t="s">
        <v>167</v>
      </c>
      <c r="E778" s="146" t="s">
        <v>1026</v>
      </c>
      <c r="F778" s="147" t="s">
        <v>1027</v>
      </c>
      <c r="G778" s="148" t="s">
        <v>320</v>
      </c>
      <c r="H778" s="149">
        <v>31.2</v>
      </c>
      <c r="I778" s="150"/>
      <c r="J778" s="151">
        <f>ROUND(I778*H778,2)</f>
        <v>0</v>
      </c>
      <c r="K778" s="147" t="s">
        <v>353</v>
      </c>
      <c r="L778" s="35"/>
      <c r="M778" s="152" t="s">
        <v>3</v>
      </c>
      <c r="N778" s="153" t="s">
        <v>42</v>
      </c>
      <c r="O778" s="56"/>
      <c r="P778" s="154">
        <f>O778*H778</f>
        <v>0</v>
      </c>
      <c r="Q778" s="154">
        <v>0</v>
      </c>
      <c r="R778" s="154">
        <f>Q778*H778</f>
        <v>0</v>
      </c>
      <c r="S778" s="154">
        <v>0</v>
      </c>
      <c r="T778" s="155">
        <f>S778*H778</f>
        <v>0</v>
      </c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R778" s="156" t="s">
        <v>1017</v>
      </c>
      <c r="AT778" s="156" t="s">
        <v>167</v>
      </c>
      <c r="AU778" s="156" t="s">
        <v>76</v>
      </c>
      <c r="AY778" s="19" t="s">
        <v>163</v>
      </c>
      <c r="BE778" s="157">
        <f>IF(N778="základní",J778,0)</f>
        <v>0</v>
      </c>
      <c r="BF778" s="157">
        <f>IF(N778="snížená",J778,0)</f>
        <v>0</v>
      </c>
      <c r="BG778" s="157">
        <f>IF(N778="zákl. přenesená",J778,0)</f>
        <v>0</v>
      </c>
      <c r="BH778" s="157">
        <f>IF(N778="sníž. přenesená",J778,0)</f>
        <v>0</v>
      </c>
      <c r="BI778" s="157">
        <f>IF(N778="nulová",J778,0)</f>
        <v>0</v>
      </c>
      <c r="BJ778" s="19" t="s">
        <v>172</v>
      </c>
      <c r="BK778" s="157">
        <f>ROUND(I778*H778,2)</f>
        <v>0</v>
      </c>
      <c r="BL778" s="19" t="s">
        <v>1017</v>
      </c>
      <c r="BM778" s="156" t="s">
        <v>1028</v>
      </c>
    </row>
    <row r="779" spans="2:51" s="16" customFormat="1" ht="11.25">
      <c r="B779" s="198"/>
      <c r="D779" s="164" t="s">
        <v>177</v>
      </c>
      <c r="E779" s="199" t="s">
        <v>3</v>
      </c>
      <c r="F779" s="200" t="s">
        <v>1029</v>
      </c>
      <c r="H779" s="199" t="s">
        <v>3</v>
      </c>
      <c r="I779" s="201"/>
      <c r="L779" s="198"/>
      <c r="M779" s="202"/>
      <c r="N779" s="203"/>
      <c r="O779" s="203"/>
      <c r="P779" s="203"/>
      <c r="Q779" s="203"/>
      <c r="R779" s="203"/>
      <c r="S779" s="203"/>
      <c r="T779" s="204"/>
      <c r="AT779" s="199" t="s">
        <v>177</v>
      </c>
      <c r="AU779" s="199" t="s">
        <v>76</v>
      </c>
      <c r="AV779" s="16" t="s">
        <v>76</v>
      </c>
      <c r="AW779" s="16" t="s">
        <v>31</v>
      </c>
      <c r="AX779" s="16" t="s">
        <v>69</v>
      </c>
      <c r="AY779" s="199" t="s">
        <v>163</v>
      </c>
    </row>
    <row r="780" spans="2:51" s="13" customFormat="1" ht="11.25">
      <c r="B780" s="163"/>
      <c r="D780" s="164" t="s">
        <v>177</v>
      </c>
      <c r="E780" s="165" t="s">
        <v>3</v>
      </c>
      <c r="F780" s="166" t="s">
        <v>1030</v>
      </c>
      <c r="H780" s="167">
        <v>31.2</v>
      </c>
      <c r="I780" s="168"/>
      <c r="L780" s="163"/>
      <c r="M780" s="169"/>
      <c r="N780" s="170"/>
      <c r="O780" s="170"/>
      <c r="P780" s="170"/>
      <c r="Q780" s="170"/>
      <c r="R780" s="170"/>
      <c r="S780" s="170"/>
      <c r="T780" s="171"/>
      <c r="AT780" s="165" t="s">
        <v>177</v>
      </c>
      <c r="AU780" s="165" t="s">
        <v>76</v>
      </c>
      <c r="AV780" s="13" t="s">
        <v>78</v>
      </c>
      <c r="AW780" s="13" t="s">
        <v>31</v>
      </c>
      <c r="AX780" s="13" t="s">
        <v>69</v>
      </c>
      <c r="AY780" s="165" t="s">
        <v>163</v>
      </c>
    </row>
    <row r="781" spans="2:51" s="14" customFormat="1" ht="11.25">
      <c r="B781" s="172"/>
      <c r="D781" s="164" t="s">
        <v>177</v>
      </c>
      <c r="E781" s="173" t="s">
        <v>3</v>
      </c>
      <c r="F781" s="174" t="s">
        <v>179</v>
      </c>
      <c r="H781" s="175">
        <v>31.2</v>
      </c>
      <c r="I781" s="176"/>
      <c r="L781" s="172"/>
      <c r="M781" s="177"/>
      <c r="N781" s="178"/>
      <c r="O781" s="178"/>
      <c r="P781" s="178"/>
      <c r="Q781" s="178"/>
      <c r="R781" s="178"/>
      <c r="S781" s="178"/>
      <c r="T781" s="179"/>
      <c r="AT781" s="173" t="s">
        <v>177</v>
      </c>
      <c r="AU781" s="173" t="s">
        <v>76</v>
      </c>
      <c r="AV781" s="14" t="s">
        <v>173</v>
      </c>
      <c r="AW781" s="14" t="s">
        <v>31</v>
      </c>
      <c r="AX781" s="14" t="s">
        <v>76</v>
      </c>
      <c r="AY781" s="173" t="s">
        <v>163</v>
      </c>
    </row>
    <row r="782" spans="1:65" s="2" customFormat="1" ht="16.5" customHeight="1">
      <c r="A782" s="34"/>
      <c r="B782" s="144"/>
      <c r="C782" s="145" t="s">
        <v>1031</v>
      </c>
      <c r="D782" s="145" t="s">
        <v>167</v>
      </c>
      <c r="E782" s="146" t="s">
        <v>1032</v>
      </c>
      <c r="F782" s="147" t="s">
        <v>1033</v>
      </c>
      <c r="G782" s="148" t="s">
        <v>320</v>
      </c>
      <c r="H782" s="149">
        <v>31.2</v>
      </c>
      <c r="I782" s="150"/>
      <c r="J782" s="151">
        <f>ROUND(I782*H782,2)</f>
        <v>0</v>
      </c>
      <c r="K782" s="147" t="s">
        <v>353</v>
      </c>
      <c r="L782" s="35"/>
      <c r="M782" s="152" t="s">
        <v>3</v>
      </c>
      <c r="N782" s="153" t="s">
        <v>42</v>
      </c>
      <c r="O782" s="56"/>
      <c r="P782" s="154">
        <f>O782*H782</f>
        <v>0</v>
      </c>
      <c r="Q782" s="154">
        <v>0</v>
      </c>
      <c r="R782" s="154">
        <f>Q782*H782</f>
        <v>0</v>
      </c>
      <c r="S782" s="154">
        <v>0</v>
      </c>
      <c r="T782" s="155">
        <f>S782*H782</f>
        <v>0</v>
      </c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R782" s="156" t="s">
        <v>1017</v>
      </c>
      <c r="AT782" s="156" t="s">
        <v>167</v>
      </c>
      <c r="AU782" s="156" t="s">
        <v>76</v>
      </c>
      <c r="AY782" s="19" t="s">
        <v>163</v>
      </c>
      <c r="BE782" s="157">
        <f>IF(N782="základní",J782,0)</f>
        <v>0</v>
      </c>
      <c r="BF782" s="157">
        <f>IF(N782="snížená",J782,0)</f>
        <v>0</v>
      </c>
      <c r="BG782" s="157">
        <f>IF(N782="zákl. přenesená",J782,0)</f>
        <v>0</v>
      </c>
      <c r="BH782" s="157">
        <f>IF(N782="sníž. přenesená",J782,0)</f>
        <v>0</v>
      </c>
      <c r="BI782" s="157">
        <f>IF(N782="nulová",J782,0)</f>
        <v>0</v>
      </c>
      <c r="BJ782" s="19" t="s">
        <v>172</v>
      </c>
      <c r="BK782" s="157">
        <f>ROUND(I782*H782,2)</f>
        <v>0</v>
      </c>
      <c r="BL782" s="19" t="s">
        <v>1017</v>
      </c>
      <c r="BM782" s="156" t="s">
        <v>1034</v>
      </c>
    </row>
    <row r="783" spans="2:51" s="13" customFormat="1" ht="11.25">
      <c r="B783" s="163"/>
      <c r="D783" s="164" t="s">
        <v>177</v>
      </c>
      <c r="E783" s="165" t="s">
        <v>3</v>
      </c>
      <c r="F783" s="166" t="s">
        <v>1035</v>
      </c>
      <c r="H783" s="167">
        <v>31.2</v>
      </c>
      <c r="I783" s="168"/>
      <c r="L783" s="163"/>
      <c r="M783" s="169"/>
      <c r="N783" s="170"/>
      <c r="O783" s="170"/>
      <c r="P783" s="170"/>
      <c r="Q783" s="170"/>
      <c r="R783" s="170"/>
      <c r="S783" s="170"/>
      <c r="T783" s="171"/>
      <c r="AT783" s="165" t="s">
        <v>177</v>
      </c>
      <c r="AU783" s="165" t="s">
        <v>76</v>
      </c>
      <c r="AV783" s="13" t="s">
        <v>78</v>
      </c>
      <c r="AW783" s="13" t="s">
        <v>31</v>
      </c>
      <c r="AX783" s="13" t="s">
        <v>69</v>
      </c>
      <c r="AY783" s="165" t="s">
        <v>163</v>
      </c>
    </row>
    <row r="784" spans="2:51" s="14" customFormat="1" ht="11.25">
      <c r="B784" s="172"/>
      <c r="D784" s="164" t="s">
        <v>177</v>
      </c>
      <c r="E784" s="173" t="s">
        <v>3</v>
      </c>
      <c r="F784" s="174" t="s">
        <v>179</v>
      </c>
      <c r="H784" s="175">
        <v>31.2</v>
      </c>
      <c r="I784" s="176"/>
      <c r="L784" s="172"/>
      <c r="M784" s="206"/>
      <c r="N784" s="207"/>
      <c r="O784" s="207"/>
      <c r="P784" s="207"/>
      <c r="Q784" s="207"/>
      <c r="R784" s="207"/>
      <c r="S784" s="207"/>
      <c r="T784" s="208"/>
      <c r="AT784" s="173" t="s">
        <v>177</v>
      </c>
      <c r="AU784" s="173" t="s">
        <v>76</v>
      </c>
      <c r="AV784" s="14" t="s">
        <v>173</v>
      </c>
      <c r="AW784" s="14" t="s">
        <v>31</v>
      </c>
      <c r="AX784" s="14" t="s">
        <v>76</v>
      </c>
      <c r="AY784" s="173" t="s">
        <v>163</v>
      </c>
    </row>
    <row r="785" spans="1:31" s="2" customFormat="1" ht="6.95" customHeight="1">
      <c r="A785" s="34"/>
      <c r="B785" s="45"/>
      <c r="C785" s="46"/>
      <c r="D785" s="46"/>
      <c r="E785" s="46"/>
      <c r="F785" s="46"/>
      <c r="G785" s="46"/>
      <c r="H785" s="46"/>
      <c r="I785" s="46"/>
      <c r="J785" s="46"/>
      <c r="K785" s="46"/>
      <c r="L785" s="35"/>
      <c r="M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</row>
  </sheetData>
  <autoFilter ref="C116:K784"/>
  <mergeCells count="12">
    <mergeCell ref="E109:H109"/>
    <mergeCell ref="L2:V2"/>
    <mergeCell ref="E50:H50"/>
    <mergeCell ref="E52:H52"/>
    <mergeCell ref="E54:H54"/>
    <mergeCell ref="E105:H105"/>
    <mergeCell ref="E107:H107"/>
    <mergeCell ref="E7:H7"/>
    <mergeCell ref="E9:H9"/>
    <mergeCell ref="E11:H11"/>
    <mergeCell ref="E20:H20"/>
    <mergeCell ref="E29:H29"/>
  </mergeCells>
  <hyperlinks>
    <hyperlink ref="F122" r:id="rId1" display="https://podminky.urs.cz/item/CS_URS_2023_01/133151101"/>
    <hyperlink ref="F127" r:id="rId2" display="https://podminky.urs.cz/item/CS_URS_2023_01/162751117"/>
    <hyperlink ref="F131" r:id="rId3" display="https://podminky.urs.cz/item/CS_URS_2023_01/162751119"/>
    <hyperlink ref="F136" r:id="rId4" display="https://podminky.urs.cz/item/CS_URS_2023_01/171201201"/>
    <hyperlink ref="F140" r:id="rId5" display="https://podminky.urs.cz/item/CS_URS_2023_01/171201221"/>
    <hyperlink ref="F144" r:id="rId6" display="https://podminky.urs.cz/item/CS_URS_2023_01/174111101"/>
    <hyperlink ref="F159" r:id="rId7" display="https://podminky.urs.cz/item/CS_URS_2023_01/274321411"/>
    <hyperlink ref="F163" r:id="rId8" display="https://podminky.urs.cz/item/CS_URS_2023_01/274361821"/>
    <hyperlink ref="F167" r:id="rId9" display="https://podminky.urs.cz/item/CS_URS_2023_01/274352111"/>
    <hyperlink ref="F171" r:id="rId10" display="https://podminky.urs.cz/item/CS_URS_2023_01/273321311"/>
    <hyperlink ref="F176" r:id="rId11" display="https://podminky.urs.cz/item/CS_URS_2023_01/273362021"/>
    <hyperlink ref="F182" r:id="rId12" display="https://podminky.urs.cz/item/CS_URS_2023_01/311231129"/>
    <hyperlink ref="F187" r:id="rId13" display="https://podminky.urs.cz/item/CS_URS_2023_01/311272031"/>
    <hyperlink ref="F191" r:id="rId14" display="https://podminky.urs.cz/item/CS_URS_2023_01/310239211"/>
    <hyperlink ref="F205" r:id="rId15" display="https://podminky.urs.cz/item/CS_URS_2023_01/317234410"/>
    <hyperlink ref="F212" r:id="rId16" display="https://podminky.urs.cz/item/CS_URS_2023_01/317941121"/>
    <hyperlink ref="F220" r:id="rId17" display="https://podminky.urs.cz/item/CS_URS_2023_01/317941123"/>
    <hyperlink ref="F229" r:id="rId18" display="https://podminky.urs.cz/item/CS_URS_2023_01/346244381"/>
    <hyperlink ref="F237" r:id="rId19" display="https://podminky.urs.cz/item/CS_URS_2023_01/417238213"/>
    <hyperlink ref="F241" r:id="rId20" display="https://podminky.urs.cz/item/CS_URS_2023_01/417321414"/>
    <hyperlink ref="F245" r:id="rId21" display="https://podminky.urs.cz/item/CS_URS_2023_01/417351115"/>
    <hyperlink ref="F249" r:id="rId22" display="https://podminky.urs.cz/item/CS_URS_2023_01/417351116"/>
    <hyperlink ref="F252" r:id="rId23" display="https://podminky.urs.cz/item/CS_URS_2023_01/417361821"/>
    <hyperlink ref="F263" r:id="rId24" display="https://podminky.urs.cz/item/CS_URS_2021_01/612821012"/>
    <hyperlink ref="F269" r:id="rId25" display="https://podminky.urs.cz/item/CS_URS_2021_01/612821031"/>
    <hyperlink ref="F275" r:id="rId26" display="https://podminky.urs.cz/item/CS_URS_2023_01/612135001"/>
    <hyperlink ref="F280" r:id="rId27" display="https://podminky.urs.cz/item/CS_URS_2023_01/612131101"/>
    <hyperlink ref="F291" r:id="rId28" display="https://podminky.urs.cz/item/CS_URS_2023_01/612142001"/>
    <hyperlink ref="F302" r:id="rId29" display="https://podminky.urs.cz/item/CS_URS_2023_01/612321121"/>
    <hyperlink ref="F308" r:id="rId30" display="https://podminky.urs.cz/item/CS_URS_2023_01/612321141"/>
    <hyperlink ref="F319" r:id="rId31" display="https://podminky.urs.cz/item/CS_URS_2023_01/612325302"/>
    <hyperlink ref="F331" r:id="rId32" display="https://podminky.urs.cz/item/CS_URS_2021_01/622821012"/>
    <hyperlink ref="F337" r:id="rId33" display="https://podminky.urs.cz/item/CS_URS_2021_01/622821031"/>
    <hyperlink ref="F343" r:id="rId34" display="https://podminky.urs.cz/item/CS_URS_2023_01/622135001"/>
    <hyperlink ref="F348" r:id="rId35" display="https://podminky.urs.cz/item/CS_URS_2023_01/622131101"/>
    <hyperlink ref="F355" r:id="rId36" display="https://podminky.urs.cz/item/CS_URS_2023_01/622323111"/>
    <hyperlink ref="F363" r:id="rId37" display="https://podminky.urs.cz/item/CS_URS_2021_01/622511111"/>
    <hyperlink ref="F367" r:id="rId38" display="https://podminky.urs.cz/item/CS_URS_2023_01/629135102"/>
    <hyperlink ref="F374" r:id="rId39" display="https://podminky.urs.cz/item/CS_URS_2023_01/629991001"/>
    <hyperlink ref="F377" r:id="rId40" display="https://podminky.urs.cz/item/CS_URS_2023_01/629991011"/>
    <hyperlink ref="F382" r:id="rId41" display="https://podminky.urs.cz/item/CS_URS_2023_01/631311114"/>
    <hyperlink ref="F392" r:id="rId42" display="https://podminky.urs.cz/item/CS_URS_2023_01/941111132"/>
    <hyperlink ref="F397" r:id="rId43" display="https://podminky.urs.cz/item/CS_URS_2023_01/941111232"/>
    <hyperlink ref="F400" r:id="rId44" display="https://podminky.urs.cz/item/CS_URS_2023_01/941111832"/>
    <hyperlink ref="F403" r:id="rId45" display="https://podminky.urs.cz/item/CS_URS_2023_01/944611111"/>
    <hyperlink ref="F406" r:id="rId46" display="https://podminky.urs.cz/item/CS_URS_2023_01/944611211"/>
    <hyperlink ref="F409" r:id="rId47" display="https://podminky.urs.cz/item/CS_URS_2023_01/944611811"/>
    <hyperlink ref="F412" r:id="rId48" display="https://podminky.urs.cz/item/CS_URS_2023_01/946112112"/>
    <hyperlink ref="F415" r:id="rId49" display="https://podminky.urs.cz/item/CS_URS_2023_01/946112212"/>
    <hyperlink ref="F418" r:id="rId50" display="https://podminky.urs.cz/item/CS_URS_2023_01/946112812"/>
    <hyperlink ref="F422" r:id="rId51" display="https://podminky.urs.cz/item/CS_URS_2023_01/952901111"/>
    <hyperlink ref="F429" r:id="rId52" display="https://podminky.urs.cz/item/CS_URS_2023_01/953943211"/>
    <hyperlink ref="F435" r:id="rId53" display="https://podminky.urs.cz/item/CS_URS_2023_01/985441112"/>
    <hyperlink ref="F440" r:id="rId54" display="https://podminky.urs.cz/item/CS_URS_2023_01/998011001"/>
    <hyperlink ref="F444" r:id="rId55" display="https://podminky.urs.cz/item/CS_URS_2023_01/711111001"/>
    <hyperlink ref="F454" r:id="rId56" display="https://podminky.urs.cz/item/CS_URS_2023_01/711112001"/>
    <hyperlink ref="F460" r:id="rId57" display="https://podminky.urs.cz/item/CS_URS_2023_01/711142559"/>
    <hyperlink ref="F467" r:id="rId58" display="https://podminky.urs.cz/item/CS_URS_2023_01/711441559"/>
    <hyperlink ref="F474" r:id="rId59" display="https://podminky.urs.cz/item/CS_URS_2023_01/998711101"/>
    <hyperlink ref="F476" r:id="rId60" display="https://podminky.urs.cz/item/CS_URS_2023_01/998711181"/>
    <hyperlink ref="F479" r:id="rId61" display="https://podminky.urs.cz/item/CS_URS_2023_01/762081150"/>
    <hyperlink ref="F483" r:id="rId62" display="https://podminky.urs.cz/item/CS_URS_2023_01/762085112"/>
    <hyperlink ref="F492" r:id="rId63" display="https://podminky.urs.cz/item/CS_URS_2023_01/762332131"/>
    <hyperlink ref="F502" r:id="rId64" display="https://podminky.urs.cz/item/CS_URS_2023_01/762332132"/>
    <hyperlink ref="F523" r:id="rId65" display="https://podminky.urs.cz/item/CS_URS_2023_01/762332134"/>
    <hyperlink ref="F533" r:id="rId66" display="https://podminky.urs.cz/item/CS_URS_2023_01/762341210"/>
    <hyperlink ref="F540" r:id="rId67" display="https://podminky.urs.cz/item/CS_URS_2023_01/762395000"/>
    <hyperlink ref="F547" r:id="rId68" display="https://podminky.urs.cz/item/CS_URS_2023_01/998762101"/>
    <hyperlink ref="F549" r:id="rId69" display="https://podminky.urs.cz/item/CS_URS_2023_01/998762181"/>
    <hyperlink ref="F552" r:id="rId70" display="https://podminky.urs.cz/item/CS_URS_2023_01/763131471"/>
    <hyperlink ref="F560" r:id="rId71" display="https://podminky.urs.cz/item/CS_URS_2023_01/763131751"/>
    <hyperlink ref="F567" r:id="rId72" display="https://podminky.urs.cz/item/CS_URS_2023_01/763131752"/>
    <hyperlink ref="F574" r:id="rId73" display="https://podminky.urs.cz/item/CS_URS_2023_01/998763301"/>
    <hyperlink ref="F576" r:id="rId74" display="https://podminky.urs.cz/item/CS_URS_2023_01/998763381"/>
    <hyperlink ref="F579" r:id="rId75" display="https://podminky.urs.cz/item/CS_URS_2023_01/764211624"/>
    <hyperlink ref="F583" r:id="rId76" display="https://podminky.urs.cz/item/CS_URS_2023_01/764212634"/>
    <hyperlink ref="F587" r:id="rId77" display="https://podminky.urs.cz/item/CS_URS_2023_01/764212664"/>
    <hyperlink ref="F591" r:id="rId78" display="https://podminky.urs.cz/item/CS_URS_2023_01/764213657"/>
    <hyperlink ref="F595" r:id="rId79" display="https://podminky.urs.cz/item/CS_URS_2023_01/764216605"/>
    <hyperlink ref="F599" r:id="rId80" display="https://podminky.urs.cz/item/CS_URS_2023_01/764511602"/>
    <hyperlink ref="F603" r:id="rId81" display="https://podminky.urs.cz/item/CS_URS_2023_01/764511642"/>
    <hyperlink ref="F606" r:id="rId82" display="https://podminky.urs.cz/item/CS_URS_2023_01/764518622"/>
    <hyperlink ref="F610" r:id="rId83" display="https://podminky.urs.cz/item/CS_URS_2023_01/998764101"/>
    <hyperlink ref="F612" r:id="rId84" display="https://podminky.urs.cz/item/CS_URS_2023_01/998764181"/>
    <hyperlink ref="F615" r:id="rId85" display="https://podminky.urs.cz/item/CS_URS_2023_01/765133001"/>
    <hyperlink ref="F619" r:id="rId86" display="https://podminky.urs.cz/item/CS_URS_2023_01/765133011"/>
    <hyperlink ref="F623" r:id="rId87" display="https://podminky.urs.cz/item/CS_URS_2023_01/765133021"/>
    <hyperlink ref="F627" r:id="rId88" display="https://podminky.urs.cz/item/CS_URS_2023_01/765191023"/>
    <hyperlink ref="F633" r:id="rId89" display="https://podminky.urs.cz/item/CS_URS_2023_01/998765101"/>
    <hyperlink ref="F635" r:id="rId90" display="https://podminky.urs.cz/item/CS_URS_2023_01/998765181"/>
    <hyperlink ref="F638" r:id="rId91" display="https://podminky.urs.cz/item/CS_URS_2023_01/766622131"/>
    <hyperlink ref="F645" r:id="rId92" display="https://podminky.urs.cz/item/CS_URS_2021_01/766694112"/>
    <hyperlink ref="F653" r:id="rId93" display="https://podminky.urs.cz/item/CS_URS_2023_01/998766101"/>
    <hyperlink ref="F655" r:id="rId94" display="https://podminky.urs.cz/item/CS_URS_2023_01/998766181"/>
    <hyperlink ref="F669" r:id="rId95" display="https://podminky.urs.cz/item/CS_URS_2023_01/998767201"/>
    <hyperlink ref="F672" r:id="rId96" display="https://podminky.urs.cz/item/CS_URS_2023_01/771474113"/>
    <hyperlink ref="F685" r:id="rId97" display="https://podminky.urs.cz/item/CS_URS_2023_01/771574116"/>
    <hyperlink ref="F696" r:id="rId98" display="https://podminky.urs.cz/item/CS_URS_2023_01/771579196"/>
    <hyperlink ref="F700" r:id="rId99" display="https://podminky.urs.cz/item/CS_URS_2023_01/998771101"/>
    <hyperlink ref="F702" r:id="rId100" display="https://podminky.urs.cz/item/CS_URS_2023_01/998771181"/>
    <hyperlink ref="F705" r:id="rId101" display="https://podminky.urs.cz/item/CS_URS_2023_01/783213021"/>
    <hyperlink ref="F720" r:id="rId102" display="https://podminky.urs.cz/item/CS_URS_2023_01/783214101"/>
    <hyperlink ref="F724" r:id="rId103" display="https://podminky.urs.cz/item/CS_URS_2023_01/783217101"/>
    <hyperlink ref="F728" r:id="rId104" display="https://podminky.urs.cz/item/CS_URS_2023_01/783823135"/>
    <hyperlink ref="F737" r:id="rId105" display="https://podminky.urs.cz/item/CS_URS_2023_01/783827125"/>
    <hyperlink ref="F747" r:id="rId106" display="https://podminky.urs.cz/item/CS_URS_2023_01/784181121"/>
    <hyperlink ref="F756" r:id="rId107" display="https://podminky.urs.cz/item/CS_URS_2023_01/784211063"/>
    <hyperlink ref="F760" r:id="rId108" display="https://podminky.urs.cz/item/CS_URS_2023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9"/>
  <sheetViews>
    <sheetView showGridLines="0" workbookViewId="0" topLeftCell="A313">
      <selection activeCell="F111" sqref="F11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 t="s">
        <v>6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9" t="s">
        <v>86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78</v>
      </c>
    </row>
    <row r="4" spans="2:46" s="1" customFormat="1" ht="24.95" customHeight="1">
      <c r="B4" s="22"/>
      <c r="D4" s="23" t="s">
        <v>107</v>
      </c>
      <c r="L4" s="22"/>
      <c r="M4" s="96" t="s">
        <v>11</v>
      </c>
      <c r="AT4" s="19" t="s">
        <v>31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3" t="str">
        <f>'Rekapitulace stavby'!K6</f>
        <v>Kozmice ON</v>
      </c>
      <c r="F7" s="344"/>
      <c r="G7" s="344"/>
      <c r="H7" s="344"/>
      <c r="L7" s="22"/>
    </row>
    <row r="8" spans="2:12" s="1" customFormat="1" ht="12" customHeight="1">
      <c r="B8" s="22"/>
      <c r="D8" s="29" t="s">
        <v>108</v>
      </c>
      <c r="L8" s="22"/>
    </row>
    <row r="9" spans="1:31" s="2" customFormat="1" ht="16.5" customHeight="1">
      <c r="A9" s="34"/>
      <c r="B9" s="35"/>
      <c r="C9" s="34"/>
      <c r="D9" s="34"/>
      <c r="E9" s="343" t="s">
        <v>109</v>
      </c>
      <c r="F9" s="345"/>
      <c r="G9" s="345"/>
      <c r="H9" s="345"/>
      <c r="I9" s="34"/>
      <c r="J9" s="34"/>
      <c r="K9" s="34"/>
      <c r="L9" s="9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110</v>
      </c>
      <c r="E10" s="34"/>
      <c r="F10" s="34"/>
      <c r="G10" s="34"/>
      <c r="H10" s="34"/>
      <c r="I10" s="34"/>
      <c r="J10" s="34"/>
      <c r="K10" s="34"/>
      <c r="L10" s="9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01" t="s">
        <v>1036</v>
      </c>
      <c r="F11" s="345"/>
      <c r="G11" s="345"/>
      <c r="H11" s="345"/>
      <c r="I11" s="34"/>
      <c r="J11" s="34"/>
      <c r="K11" s="34"/>
      <c r="L11" s="9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22</v>
      </c>
      <c r="G14" s="34"/>
      <c r="H14" s="34"/>
      <c r="I14" s="29" t="s">
        <v>23</v>
      </c>
      <c r="J14" s="53" t="str">
        <f>'Rekapitulace stavby'!AN8</f>
        <v>17. 3. 2023</v>
      </c>
      <c r="K14" s="34"/>
      <c r="L14" s="9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">
        <v>3</v>
      </c>
      <c r="K16" s="34"/>
      <c r="L16" s="9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22</v>
      </c>
      <c r="F17" s="34"/>
      <c r="G17" s="34"/>
      <c r="H17" s="34"/>
      <c r="I17" s="29" t="s">
        <v>27</v>
      </c>
      <c r="J17" s="27" t="s">
        <v>3</v>
      </c>
      <c r="K17" s="34"/>
      <c r="L17" s="9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28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6" t="str">
        <f>'Rekapitulace stavby'!E14</f>
        <v>Vyplň údaj</v>
      </c>
      <c r="F20" s="326"/>
      <c r="G20" s="326"/>
      <c r="H20" s="326"/>
      <c r="I20" s="29" t="s">
        <v>27</v>
      </c>
      <c r="J20" s="30" t="str">
        <f>'Rekapitulace stavby'!AN14</f>
        <v>Vyplň údaj</v>
      </c>
      <c r="K20" s="34"/>
      <c r="L20" s="9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30</v>
      </c>
      <c r="E22" s="34"/>
      <c r="F22" s="34"/>
      <c r="G22" s="34"/>
      <c r="H22" s="34"/>
      <c r="I22" s="29" t="s">
        <v>26</v>
      </c>
      <c r="J22" s="27" t="s">
        <v>3</v>
      </c>
      <c r="K22" s="34"/>
      <c r="L22" s="9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22</v>
      </c>
      <c r="F23" s="34"/>
      <c r="G23" s="34"/>
      <c r="H23" s="34"/>
      <c r="I23" s="29" t="s">
        <v>27</v>
      </c>
      <c r="J23" s="27" t="s">
        <v>3</v>
      </c>
      <c r="K23" s="34"/>
      <c r="L23" s="9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32</v>
      </c>
      <c r="E25" s="34"/>
      <c r="F25" s="34"/>
      <c r="G25" s="34"/>
      <c r="H25" s="34"/>
      <c r="I25" s="29" t="s">
        <v>26</v>
      </c>
      <c r="J25" s="27" t="s">
        <v>3</v>
      </c>
      <c r="K25" s="34"/>
      <c r="L25" s="9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">
        <v>22</v>
      </c>
      <c r="F26" s="34"/>
      <c r="G26" s="34"/>
      <c r="H26" s="34"/>
      <c r="I26" s="29" t="s">
        <v>27</v>
      </c>
      <c r="J26" s="27" t="s">
        <v>3</v>
      </c>
      <c r="K26" s="34"/>
      <c r="L26" s="9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7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33</v>
      </c>
      <c r="E28" s="34"/>
      <c r="F28" s="34"/>
      <c r="G28" s="34"/>
      <c r="H28" s="34"/>
      <c r="I28" s="34"/>
      <c r="J28" s="34"/>
      <c r="K28" s="34"/>
      <c r="L28" s="9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98"/>
      <c r="B29" s="99"/>
      <c r="C29" s="98"/>
      <c r="D29" s="98"/>
      <c r="E29" s="331" t="s">
        <v>3</v>
      </c>
      <c r="F29" s="331"/>
      <c r="G29" s="331"/>
      <c r="H29" s="331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4"/>
      <c r="E31" s="64"/>
      <c r="F31" s="64"/>
      <c r="G31" s="64"/>
      <c r="H31" s="64"/>
      <c r="I31" s="64"/>
      <c r="J31" s="64"/>
      <c r="K31" s="64"/>
      <c r="L31" s="9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1" t="s">
        <v>35</v>
      </c>
      <c r="E32" s="34"/>
      <c r="F32" s="34"/>
      <c r="G32" s="34"/>
      <c r="H32" s="34"/>
      <c r="I32" s="34"/>
      <c r="J32" s="69">
        <f>ROUND(J98,2)</f>
        <v>0</v>
      </c>
      <c r="K32" s="34"/>
      <c r="L32" s="9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4"/>
      <c r="E33" s="64"/>
      <c r="F33" s="64"/>
      <c r="G33" s="64"/>
      <c r="H33" s="64"/>
      <c r="I33" s="64"/>
      <c r="J33" s="64"/>
      <c r="K33" s="64"/>
      <c r="L33" s="9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37</v>
      </c>
      <c r="G34" s="34"/>
      <c r="H34" s="34"/>
      <c r="I34" s="38" t="s">
        <v>36</v>
      </c>
      <c r="J34" s="38" t="s">
        <v>38</v>
      </c>
      <c r="K34" s="34"/>
      <c r="L34" s="9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40" t="s">
        <v>39</v>
      </c>
      <c r="E35" s="29" t="s">
        <v>40</v>
      </c>
      <c r="F35" s="102">
        <f>ROUND((SUM(BE98:BE348)),2)</f>
        <v>0</v>
      </c>
      <c r="G35" s="34"/>
      <c r="H35" s="34"/>
      <c r="I35" s="103">
        <v>0.21</v>
      </c>
      <c r="J35" s="102">
        <f>ROUND(((SUM(BE98:BE348))*I35),2)</f>
        <v>0</v>
      </c>
      <c r="K35" s="34"/>
      <c r="L35" s="9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41</v>
      </c>
      <c r="F36" s="102">
        <f>ROUND((SUM(BF98:BF348)),2)</f>
        <v>0</v>
      </c>
      <c r="G36" s="34"/>
      <c r="H36" s="34"/>
      <c r="I36" s="103">
        <v>0.15</v>
      </c>
      <c r="J36" s="102">
        <f>ROUND(((SUM(BF98:BF348))*I36),2)</f>
        <v>0</v>
      </c>
      <c r="K36" s="34"/>
      <c r="L36" s="9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>
      <c r="A37" s="34"/>
      <c r="B37" s="35"/>
      <c r="C37" s="34"/>
      <c r="D37" s="29" t="s">
        <v>39</v>
      </c>
      <c r="E37" s="29" t="s">
        <v>42</v>
      </c>
      <c r="F37" s="102">
        <f>ROUND((SUM(BG98:BG348)),2)</f>
        <v>0</v>
      </c>
      <c r="G37" s="34"/>
      <c r="H37" s="34"/>
      <c r="I37" s="103">
        <v>0.21</v>
      </c>
      <c r="J37" s="102">
        <f>0</f>
        <v>0</v>
      </c>
      <c r="K37" s="34"/>
      <c r="L37" s="9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35"/>
      <c r="C38" s="34"/>
      <c r="D38" s="34"/>
      <c r="E38" s="29" t="s">
        <v>43</v>
      </c>
      <c r="F38" s="102">
        <f>ROUND((SUM(BH98:BH348)),2)</f>
        <v>0</v>
      </c>
      <c r="G38" s="34"/>
      <c r="H38" s="34"/>
      <c r="I38" s="103">
        <v>0.15</v>
      </c>
      <c r="J38" s="102">
        <f>0</f>
        <v>0</v>
      </c>
      <c r="K38" s="34"/>
      <c r="L38" s="9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44</v>
      </c>
      <c r="F39" s="102">
        <f>ROUND((SUM(BI98:BI348)),2)</f>
        <v>0</v>
      </c>
      <c r="G39" s="34"/>
      <c r="H39" s="34"/>
      <c r="I39" s="103">
        <v>0</v>
      </c>
      <c r="J39" s="102">
        <f>0</f>
        <v>0</v>
      </c>
      <c r="K39" s="34"/>
      <c r="L39" s="9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45</v>
      </c>
      <c r="E41" s="58"/>
      <c r="F41" s="58"/>
      <c r="G41" s="106" t="s">
        <v>46</v>
      </c>
      <c r="H41" s="107" t="s">
        <v>47</v>
      </c>
      <c r="I41" s="58"/>
      <c r="J41" s="108">
        <f>SUM(J32:J39)</f>
        <v>0</v>
      </c>
      <c r="K41" s="109"/>
      <c r="L41" s="97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112</v>
      </c>
      <c r="D47" s="34"/>
      <c r="E47" s="34"/>
      <c r="F47" s="34"/>
      <c r="G47" s="34"/>
      <c r="H47" s="34"/>
      <c r="I47" s="34"/>
      <c r="J47" s="34"/>
      <c r="K47" s="34"/>
      <c r="L47" s="9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3" t="str">
        <f>E7</f>
        <v>Kozmice ON</v>
      </c>
      <c r="F50" s="344"/>
      <c r="G50" s="344"/>
      <c r="H50" s="344"/>
      <c r="I50" s="34"/>
      <c r="J50" s="34"/>
      <c r="K50" s="34"/>
      <c r="L50" s="9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108</v>
      </c>
      <c r="L51" s="22"/>
    </row>
    <row r="52" spans="1:31" s="2" customFormat="1" ht="16.5" customHeight="1">
      <c r="A52" s="34"/>
      <c r="B52" s="35"/>
      <c r="C52" s="34"/>
      <c r="D52" s="34"/>
      <c r="E52" s="343" t="s">
        <v>109</v>
      </c>
      <c r="F52" s="345"/>
      <c r="G52" s="345"/>
      <c r="H52" s="345"/>
      <c r="I52" s="34"/>
      <c r="J52" s="34"/>
      <c r="K52" s="34"/>
      <c r="L52" s="9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110</v>
      </c>
      <c r="D53" s="34"/>
      <c r="E53" s="34"/>
      <c r="F53" s="34"/>
      <c r="G53" s="34"/>
      <c r="H53" s="34"/>
      <c r="I53" s="34"/>
      <c r="J53" s="34"/>
      <c r="K53" s="34"/>
      <c r="L53" s="9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01" t="str">
        <f>E11</f>
        <v>E.2. 1.1 - Demolice, bourací práce</v>
      </c>
      <c r="F54" s="345"/>
      <c r="G54" s="345"/>
      <c r="H54" s="345"/>
      <c r="I54" s="34"/>
      <c r="J54" s="34"/>
      <c r="K54" s="34"/>
      <c r="L54" s="9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 xml:space="preserve"> </v>
      </c>
      <c r="G56" s="34"/>
      <c r="H56" s="34"/>
      <c r="I56" s="29" t="s">
        <v>23</v>
      </c>
      <c r="J56" s="53" t="str">
        <f>IF(J14="","",J14)</f>
        <v>17. 3. 2023</v>
      </c>
      <c r="K56" s="34"/>
      <c r="L56" s="9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4"/>
      <c r="E58" s="34"/>
      <c r="F58" s="27" t="str">
        <f>E17</f>
        <v xml:space="preserve"> </v>
      </c>
      <c r="G58" s="34"/>
      <c r="H58" s="34"/>
      <c r="I58" s="29" t="s">
        <v>30</v>
      </c>
      <c r="J58" s="32" t="str">
        <f>E23</f>
        <v xml:space="preserve"> </v>
      </c>
      <c r="K58" s="34"/>
      <c r="L58" s="9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28</v>
      </c>
      <c r="D59" s="34"/>
      <c r="E59" s="34"/>
      <c r="F59" s="27" t="str">
        <f>IF(E20="","",E20)</f>
        <v>Vyplň údaj</v>
      </c>
      <c r="G59" s="34"/>
      <c r="H59" s="34"/>
      <c r="I59" s="29" t="s">
        <v>32</v>
      </c>
      <c r="J59" s="32" t="str">
        <f>E26</f>
        <v xml:space="preserve"> </v>
      </c>
      <c r="K59" s="34"/>
      <c r="L59" s="9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7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113</v>
      </c>
      <c r="D61" s="104"/>
      <c r="E61" s="104"/>
      <c r="F61" s="104"/>
      <c r="G61" s="104"/>
      <c r="H61" s="104"/>
      <c r="I61" s="104"/>
      <c r="J61" s="111" t="s">
        <v>114</v>
      </c>
      <c r="K61" s="104"/>
      <c r="L61" s="97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7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67</v>
      </c>
      <c r="D63" s="34"/>
      <c r="E63" s="34"/>
      <c r="F63" s="34"/>
      <c r="G63" s="34"/>
      <c r="H63" s="34"/>
      <c r="I63" s="34"/>
      <c r="J63" s="69">
        <f>J98</f>
        <v>0</v>
      </c>
      <c r="K63" s="34"/>
      <c r="L63" s="97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115</v>
      </c>
    </row>
    <row r="64" spans="2:12" s="9" customFormat="1" ht="24.95" customHeight="1">
      <c r="B64" s="113"/>
      <c r="D64" s="114" t="s">
        <v>116</v>
      </c>
      <c r="E64" s="115"/>
      <c r="F64" s="115"/>
      <c r="G64" s="115"/>
      <c r="H64" s="115"/>
      <c r="I64" s="115"/>
      <c r="J64" s="116">
        <f>J99</f>
        <v>0</v>
      </c>
      <c r="L64" s="113"/>
    </row>
    <row r="65" spans="2:12" s="10" customFormat="1" ht="19.9" customHeight="1">
      <c r="B65" s="117"/>
      <c r="D65" s="118" t="s">
        <v>117</v>
      </c>
      <c r="E65" s="119"/>
      <c r="F65" s="119"/>
      <c r="G65" s="119"/>
      <c r="H65" s="119"/>
      <c r="I65" s="119"/>
      <c r="J65" s="120">
        <f>J100</f>
        <v>0</v>
      </c>
      <c r="L65" s="117"/>
    </row>
    <row r="66" spans="2:12" s="10" customFormat="1" ht="14.85" customHeight="1">
      <c r="B66" s="117"/>
      <c r="D66" s="118" t="s">
        <v>120</v>
      </c>
      <c r="E66" s="119"/>
      <c r="F66" s="119"/>
      <c r="G66" s="119"/>
      <c r="H66" s="119"/>
      <c r="I66" s="119"/>
      <c r="J66" s="120">
        <f>J101</f>
        <v>0</v>
      </c>
      <c r="L66" s="117"/>
    </row>
    <row r="67" spans="2:12" s="10" customFormat="1" ht="19.9" customHeight="1">
      <c r="B67" s="117"/>
      <c r="D67" s="118" t="s">
        <v>131</v>
      </c>
      <c r="E67" s="119"/>
      <c r="F67" s="119"/>
      <c r="G67" s="119"/>
      <c r="H67" s="119"/>
      <c r="I67" s="119"/>
      <c r="J67" s="120">
        <f>J125</f>
        <v>0</v>
      </c>
      <c r="L67" s="117"/>
    </row>
    <row r="68" spans="2:12" s="10" customFormat="1" ht="14.85" customHeight="1">
      <c r="B68" s="117"/>
      <c r="D68" s="118" t="s">
        <v>1037</v>
      </c>
      <c r="E68" s="119"/>
      <c r="F68" s="119"/>
      <c r="G68" s="119"/>
      <c r="H68" s="119"/>
      <c r="I68" s="119"/>
      <c r="J68" s="120">
        <f>J126</f>
        <v>0</v>
      </c>
      <c r="L68" s="117"/>
    </row>
    <row r="69" spans="2:12" s="10" customFormat="1" ht="14.85" customHeight="1">
      <c r="B69" s="117"/>
      <c r="D69" s="118" t="s">
        <v>1038</v>
      </c>
      <c r="E69" s="119"/>
      <c r="F69" s="119"/>
      <c r="G69" s="119"/>
      <c r="H69" s="119"/>
      <c r="I69" s="119"/>
      <c r="J69" s="120">
        <f>J215</f>
        <v>0</v>
      </c>
      <c r="L69" s="117"/>
    </row>
    <row r="70" spans="2:12" s="10" customFormat="1" ht="14.85" customHeight="1">
      <c r="B70" s="117"/>
      <c r="D70" s="118" t="s">
        <v>134</v>
      </c>
      <c r="E70" s="119"/>
      <c r="F70" s="119"/>
      <c r="G70" s="119"/>
      <c r="H70" s="119"/>
      <c r="I70" s="119"/>
      <c r="J70" s="120">
        <f>J256</f>
        <v>0</v>
      </c>
      <c r="L70" s="117"/>
    </row>
    <row r="71" spans="2:12" s="10" customFormat="1" ht="19.9" customHeight="1">
      <c r="B71" s="117"/>
      <c r="D71" s="118" t="s">
        <v>1039</v>
      </c>
      <c r="E71" s="119"/>
      <c r="F71" s="119"/>
      <c r="G71" s="119"/>
      <c r="H71" s="119"/>
      <c r="I71" s="119"/>
      <c r="J71" s="120">
        <f>J286</f>
        <v>0</v>
      </c>
      <c r="L71" s="117"/>
    </row>
    <row r="72" spans="2:12" s="9" customFormat="1" ht="24.95" customHeight="1">
      <c r="B72" s="113"/>
      <c r="D72" s="114" t="s">
        <v>136</v>
      </c>
      <c r="E72" s="115"/>
      <c r="F72" s="115"/>
      <c r="G72" s="115"/>
      <c r="H72" s="115"/>
      <c r="I72" s="115"/>
      <c r="J72" s="116">
        <f>J316</f>
        <v>0</v>
      </c>
      <c r="L72" s="113"/>
    </row>
    <row r="73" spans="2:12" s="10" customFormat="1" ht="19.9" customHeight="1">
      <c r="B73" s="117"/>
      <c r="D73" s="118" t="s">
        <v>143</v>
      </c>
      <c r="E73" s="119"/>
      <c r="F73" s="119"/>
      <c r="G73" s="119"/>
      <c r="H73" s="119"/>
      <c r="I73" s="119"/>
      <c r="J73" s="120">
        <f>J317</f>
        <v>0</v>
      </c>
      <c r="L73" s="117"/>
    </row>
    <row r="74" spans="2:12" s="10" customFormat="1" ht="19.9" customHeight="1">
      <c r="B74" s="117"/>
      <c r="D74" s="118" t="s">
        <v>1040</v>
      </c>
      <c r="E74" s="119"/>
      <c r="F74" s="119"/>
      <c r="G74" s="119"/>
      <c r="H74" s="119"/>
      <c r="I74" s="119"/>
      <c r="J74" s="120">
        <f>J323</f>
        <v>0</v>
      </c>
      <c r="L74" s="117"/>
    </row>
    <row r="75" spans="2:12" s="9" customFormat="1" ht="24.95" customHeight="1">
      <c r="B75" s="113"/>
      <c r="D75" s="114" t="s">
        <v>1041</v>
      </c>
      <c r="E75" s="115"/>
      <c r="F75" s="115"/>
      <c r="G75" s="115"/>
      <c r="H75" s="115"/>
      <c r="I75" s="115"/>
      <c r="J75" s="116">
        <f>J328</f>
        <v>0</v>
      </c>
      <c r="L75" s="113"/>
    </row>
    <row r="76" spans="2:12" s="9" customFormat="1" ht="24.95" customHeight="1">
      <c r="B76" s="113"/>
      <c r="D76" s="114" t="s">
        <v>1042</v>
      </c>
      <c r="E76" s="115"/>
      <c r="F76" s="115"/>
      <c r="G76" s="115"/>
      <c r="H76" s="115"/>
      <c r="I76" s="115"/>
      <c r="J76" s="116">
        <f>J341</f>
        <v>0</v>
      </c>
      <c r="L76" s="113"/>
    </row>
    <row r="77" spans="1:31" s="2" customFormat="1" ht="21.75" customHeight="1">
      <c r="A77" s="34"/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9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45"/>
      <c r="C78" s="46"/>
      <c r="D78" s="46"/>
      <c r="E78" s="46"/>
      <c r="F78" s="46"/>
      <c r="G78" s="46"/>
      <c r="H78" s="46"/>
      <c r="I78" s="46"/>
      <c r="J78" s="46"/>
      <c r="K78" s="46"/>
      <c r="L78" s="9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82" spans="1:31" s="2" customFormat="1" ht="6.95" customHeight="1">
      <c r="A82" s="34"/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97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24.95" customHeight="1">
      <c r="A83" s="34"/>
      <c r="B83" s="35"/>
      <c r="C83" s="23" t="s">
        <v>148</v>
      </c>
      <c r="D83" s="34"/>
      <c r="E83" s="34"/>
      <c r="F83" s="34"/>
      <c r="G83" s="34"/>
      <c r="H83" s="34"/>
      <c r="I83" s="34"/>
      <c r="J83" s="34"/>
      <c r="K83" s="34"/>
      <c r="L83" s="97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5" customHeight="1">
      <c r="A84" s="34"/>
      <c r="B84" s="35"/>
      <c r="C84" s="34"/>
      <c r="D84" s="34"/>
      <c r="E84" s="34"/>
      <c r="F84" s="34"/>
      <c r="G84" s="34"/>
      <c r="H84" s="34"/>
      <c r="I84" s="34"/>
      <c r="J84" s="34"/>
      <c r="K84" s="34"/>
      <c r="L84" s="97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2" customHeight="1">
      <c r="A85" s="34"/>
      <c r="B85" s="35"/>
      <c r="C85" s="29" t="s">
        <v>17</v>
      </c>
      <c r="D85" s="34"/>
      <c r="E85" s="34"/>
      <c r="F85" s="34"/>
      <c r="G85" s="34"/>
      <c r="H85" s="34"/>
      <c r="I85" s="34"/>
      <c r="J85" s="34"/>
      <c r="K85" s="34"/>
      <c r="L85" s="97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6.5" customHeight="1">
      <c r="A86" s="34"/>
      <c r="B86" s="35"/>
      <c r="C86" s="34"/>
      <c r="D86" s="34"/>
      <c r="E86" s="343" t="str">
        <f>E7</f>
        <v>Kozmice ON</v>
      </c>
      <c r="F86" s="344"/>
      <c r="G86" s="344"/>
      <c r="H86" s="344"/>
      <c r="I86" s="34"/>
      <c r="J86" s="34"/>
      <c r="K86" s="34"/>
      <c r="L86" s="97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2:12" s="1" customFormat="1" ht="12" customHeight="1">
      <c r="B87" s="22"/>
      <c r="C87" s="29" t="s">
        <v>108</v>
      </c>
      <c r="L87" s="22"/>
    </row>
    <row r="88" spans="1:31" s="2" customFormat="1" ht="16.5" customHeight="1">
      <c r="A88" s="34"/>
      <c r="B88" s="35"/>
      <c r="C88" s="34"/>
      <c r="D88" s="34"/>
      <c r="E88" s="343" t="s">
        <v>109</v>
      </c>
      <c r="F88" s="345"/>
      <c r="G88" s="345"/>
      <c r="H88" s="345"/>
      <c r="I88" s="34"/>
      <c r="J88" s="34"/>
      <c r="K88" s="34"/>
      <c r="L88" s="97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110</v>
      </c>
      <c r="D89" s="34"/>
      <c r="E89" s="34"/>
      <c r="F89" s="34"/>
      <c r="G89" s="34"/>
      <c r="H89" s="34"/>
      <c r="I89" s="34"/>
      <c r="J89" s="34"/>
      <c r="K89" s="34"/>
      <c r="L89" s="97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6.5" customHeight="1">
      <c r="A90" s="34"/>
      <c r="B90" s="35"/>
      <c r="C90" s="34"/>
      <c r="D90" s="34"/>
      <c r="E90" s="301" t="str">
        <f>E11</f>
        <v>E.2. 1.1 - Demolice, bourací práce</v>
      </c>
      <c r="F90" s="345"/>
      <c r="G90" s="345"/>
      <c r="H90" s="345"/>
      <c r="I90" s="34"/>
      <c r="J90" s="34"/>
      <c r="K90" s="34"/>
      <c r="L90" s="97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6.95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97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2" customHeight="1">
      <c r="A92" s="34"/>
      <c r="B92" s="35"/>
      <c r="C92" s="29" t="s">
        <v>21</v>
      </c>
      <c r="D92" s="34"/>
      <c r="E92" s="34"/>
      <c r="F92" s="27" t="str">
        <f>F14</f>
        <v xml:space="preserve"> </v>
      </c>
      <c r="G92" s="34"/>
      <c r="H92" s="34"/>
      <c r="I92" s="29" t="s">
        <v>23</v>
      </c>
      <c r="J92" s="53" t="str">
        <f>IF(J14="","",J14)</f>
        <v>17. 3. 2023</v>
      </c>
      <c r="K92" s="34"/>
      <c r="L92" s="97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6.95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97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25</v>
      </c>
      <c r="D94" s="34"/>
      <c r="E94" s="34"/>
      <c r="F94" s="27" t="str">
        <f>E17</f>
        <v xml:space="preserve"> </v>
      </c>
      <c r="G94" s="34"/>
      <c r="H94" s="34"/>
      <c r="I94" s="29" t="s">
        <v>30</v>
      </c>
      <c r="J94" s="32" t="str">
        <f>E23</f>
        <v xml:space="preserve"> </v>
      </c>
      <c r="K94" s="34"/>
      <c r="L94" s="97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5.2" customHeight="1">
      <c r="A95" s="34"/>
      <c r="B95" s="35"/>
      <c r="C95" s="29" t="s">
        <v>28</v>
      </c>
      <c r="D95" s="34"/>
      <c r="E95" s="34"/>
      <c r="F95" s="27" t="str">
        <f>IF(E20="","",E20)</f>
        <v>Vyplň údaj</v>
      </c>
      <c r="G95" s="34"/>
      <c r="H95" s="34"/>
      <c r="I95" s="29" t="s">
        <v>32</v>
      </c>
      <c r="J95" s="32" t="str">
        <f>E26</f>
        <v xml:space="preserve"> </v>
      </c>
      <c r="K95" s="34"/>
      <c r="L95" s="97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10.35" customHeight="1">
      <c r="A96" s="34"/>
      <c r="B96" s="35"/>
      <c r="C96" s="34"/>
      <c r="D96" s="34"/>
      <c r="E96" s="34"/>
      <c r="F96" s="34"/>
      <c r="G96" s="34"/>
      <c r="H96" s="34"/>
      <c r="I96" s="34"/>
      <c r="J96" s="34"/>
      <c r="K96" s="34"/>
      <c r="L96" s="97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11" customFormat="1" ht="29.25" customHeight="1">
      <c r="A97" s="121"/>
      <c r="B97" s="122"/>
      <c r="C97" s="123" t="s">
        <v>149</v>
      </c>
      <c r="D97" s="124" t="s">
        <v>54</v>
      </c>
      <c r="E97" s="124" t="s">
        <v>50</v>
      </c>
      <c r="F97" s="124" t="s">
        <v>51</v>
      </c>
      <c r="G97" s="124" t="s">
        <v>150</v>
      </c>
      <c r="H97" s="124" t="s">
        <v>151</v>
      </c>
      <c r="I97" s="124" t="s">
        <v>152</v>
      </c>
      <c r="J97" s="124" t="s">
        <v>114</v>
      </c>
      <c r="K97" s="125" t="s">
        <v>153</v>
      </c>
      <c r="L97" s="126"/>
      <c r="M97" s="60" t="s">
        <v>3</v>
      </c>
      <c r="N97" s="61" t="s">
        <v>39</v>
      </c>
      <c r="O97" s="61" t="s">
        <v>154</v>
      </c>
      <c r="P97" s="61" t="s">
        <v>155</v>
      </c>
      <c r="Q97" s="61" t="s">
        <v>156</v>
      </c>
      <c r="R97" s="61" t="s">
        <v>157</v>
      </c>
      <c r="S97" s="61" t="s">
        <v>158</v>
      </c>
      <c r="T97" s="62" t="s">
        <v>159</v>
      </c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</row>
    <row r="98" spans="1:63" s="2" customFormat="1" ht="22.9" customHeight="1">
      <c r="A98" s="34"/>
      <c r="B98" s="35"/>
      <c r="C98" s="67" t="s">
        <v>160</v>
      </c>
      <c r="D98" s="34"/>
      <c r="E98" s="34"/>
      <c r="F98" s="34"/>
      <c r="G98" s="34"/>
      <c r="H98" s="34"/>
      <c r="I98" s="34"/>
      <c r="J98" s="127">
        <f>BK98</f>
        <v>0</v>
      </c>
      <c r="K98" s="34"/>
      <c r="L98" s="35"/>
      <c r="M98" s="63"/>
      <c r="N98" s="54"/>
      <c r="O98" s="64"/>
      <c r="P98" s="128">
        <f>P99+P316+P328+P341</f>
        <v>0</v>
      </c>
      <c r="Q98" s="64"/>
      <c r="R98" s="128">
        <f>R99+R316+R328+R341</f>
        <v>541.840065934</v>
      </c>
      <c r="S98" s="64"/>
      <c r="T98" s="129">
        <f>T99+T316+T328+T341</f>
        <v>763.279749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9" t="s">
        <v>68</v>
      </c>
      <c r="AU98" s="19" t="s">
        <v>115</v>
      </c>
      <c r="BK98" s="130">
        <f>BK99+BK316+BK328+BK341</f>
        <v>0</v>
      </c>
    </row>
    <row r="99" spans="2:63" s="12" customFormat="1" ht="25.9" customHeight="1">
      <c r="B99" s="131"/>
      <c r="D99" s="132" t="s">
        <v>68</v>
      </c>
      <c r="E99" s="133" t="s">
        <v>161</v>
      </c>
      <c r="F99" s="133" t="s">
        <v>162</v>
      </c>
      <c r="I99" s="134"/>
      <c r="J99" s="135">
        <f>BK99</f>
        <v>0</v>
      </c>
      <c r="L99" s="131"/>
      <c r="M99" s="136"/>
      <c r="N99" s="137"/>
      <c r="O99" s="137"/>
      <c r="P99" s="138">
        <f>P100+P125+P286</f>
        <v>0</v>
      </c>
      <c r="Q99" s="137"/>
      <c r="R99" s="138">
        <f>R100+R125+R286</f>
        <v>541.840065934</v>
      </c>
      <c r="S99" s="137"/>
      <c r="T99" s="139">
        <f>T100+T125+T286</f>
        <v>759.877349</v>
      </c>
      <c r="AR99" s="132" t="s">
        <v>76</v>
      </c>
      <c r="AT99" s="140" t="s">
        <v>68</v>
      </c>
      <c r="AU99" s="140" t="s">
        <v>69</v>
      </c>
      <c r="AY99" s="132" t="s">
        <v>163</v>
      </c>
      <c r="BK99" s="141">
        <f>BK100+BK125+BK286</f>
        <v>0</v>
      </c>
    </row>
    <row r="100" spans="2:63" s="12" customFormat="1" ht="22.9" customHeight="1">
      <c r="B100" s="131"/>
      <c r="D100" s="132" t="s">
        <v>68</v>
      </c>
      <c r="E100" s="142" t="s">
        <v>76</v>
      </c>
      <c r="F100" s="142" t="s">
        <v>164</v>
      </c>
      <c r="I100" s="134"/>
      <c r="J100" s="143">
        <f>BK100</f>
        <v>0</v>
      </c>
      <c r="L100" s="131"/>
      <c r="M100" s="136"/>
      <c r="N100" s="137"/>
      <c r="O100" s="137"/>
      <c r="P100" s="138">
        <f>P101</f>
        <v>0</v>
      </c>
      <c r="Q100" s="137"/>
      <c r="R100" s="138">
        <f>R101</f>
        <v>541.84</v>
      </c>
      <c r="S100" s="137"/>
      <c r="T100" s="139">
        <f>T101</f>
        <v>0</v>
      </c>
      <c r="AR100" s="132" t="s">
        <v>76</v>
      </c>
      <c r="AT100" s="140" t="s">
        <v>68</v>
      </c>
      <c r="AU100" s="140" t="s">
        <v>76</v>
      </c>
      <c r="AY100" s="132" t="s">
        <v>163</v>
      </c>
      <c r="BK100" s="141">
        <f>BK101</f>
        <v>0</v>
      </c>
    </row>
    <row r="101" spans="2:63" s="12" customFormat="1" ht="20.85" customHeight="1">
      <c r="B101" s="131"/>
      <c r="D101" s="132" t="s">
        <v>68</v>
      </c>
      <c r="E101" s="142" t="s">
        <v>192</v>
      </c>
      <c r="F101" s="142" t="s">
        <v>193</v>
      </c>
      <c r="I101" s="134"/>
      <c r="J101" s="143">
        <f>BK101</f>
        <v>0</v>
      </c>
      <c r="L101" s="131"/>
      <c r="M101" s="136"/>
      <c r="N101" s="137"/>
      <c r="O101" s="137"/>
      <c r="P101" s="138">
        <f>SUM(P102:P124)</f>
        <v>0</v>
      </c>
      <c r="Q101" s="137"/>
      <c r="R101" s="138">
        <f>SUM(R102:R124)</f>
        <v>541.84</v>
      </c>
      <c r="S101" s="137"/>
      <c r="T101" s="139">
        <f>SUM(T102:T124)</f>
        <v>0</v>
      </c>
      <c r="AR101" s="132" t="s">
        <v>76</v>
      </c>
      <c r="AT101" s="140" t="s">
        <v>68</v>
      </c>
      <c r="AU101" s="140" t="s">
        <v>78</v>
      </c>
      <c r="AY101" s="132" t="s">
        <v>163</v>
      </c>
      <c r="BK101" s="141">
        <f>SUM(BK102:BK124)</f>
        <v>0</v>
      </c>
    </row>
    <row r="102" spans="1:65" s="2" customFormat="1" ht="24.2" customHeight="1">
      <c r="A102" s="34"/>
      <c r="B102" s="144"/>
      <c r="C102" s="145" t="s">
        <v>76</v>
      </c>
      <c r="D102" s="145" t="s">
        <v>167</v>
      </c>
      <c r="E102" s="146" t="s">
        <v>1043</v>
      </c>
      <c r="F102" s="147" t="s">
        <v>1044</v>
      </c>
      <c r="G102" s="148" t="s">
        <v>170</v>
      </c>
      <c r="H102" s="149">
        <v>304.322</v>
      </c>
      <c r="I102" s="150"/>
      <c r="J102" s="151">
        <f>ROUND(I102*H102,2)</f>
        <v>0</v>
      </c>
      <c r="K102" s="147" t="s">
        <v>171</v>
      </c>
      <c r="L102" s="35"/>
      <c r="M102" s="152" t="s">
        <v>3</v>
      </c>
      <c r="N102" s="153" t="s">
        <v>42</v>
      </c>
      <c r="O102" s="56"/>
      <c r="P102" s="154">
        <f>O102*H102</f>
        <v>0</v>
      </c>
      <c r="Q102" s="154">
        <v>0</v>
      </c>
      <c r="R102" s="154">
        <f>Q102*H102</f>
        <v>0</v>
      </c>
      <c r="S102" s="154">
        <v>0</v>
      </c>
      <c r="T102" s="155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6" t="s">
        <v>172</v>
      </c>
      <c r="AT102" s="156" t="s">
        <v>167</v>
      </c>
      <c r="AU102" s="156" t="s">
        <v>173</v>
      </c>
      <c r="AY102" s="19" t="s">
        <v>163</v>
      </c>
      <c r="BE102" s="157">
        <f>IF(N102="základní",J102,0)</f>
        <v>0</v>
      </c>
      <c r="BF102" s="157">
        <f>IF(N102="snížená",J102,0)</f>
        <v>0</v>
      </c>
      <c r="BG102" s="157">
        <f>IF(N102="zákl. přenesená",J102,0)</f>
        <v>0</v>
      </c>
      <c r="BH102" s="157">
        <f>IF(N102="sníž. přenesená",J102,0)</f>
        <v>0</v>
      </c>
      <c r="BI102" s="157">
        <f>IF(N102="nulová",J102,0)</f>
        <v>0</v>
      </c>
      <c r="BJ102" s="19" t="s">
        <v>172</v>
      </c>
      <c r="BK102" s="157">
        <f>ROUND(I102*H102,2)</f>
        <v>0</v>
      </c>
      <c r="BL102" s="19" t="s">
        <v>172</v>
      </c>
      <c r="BM102" s="156" t="s">
        <v>1045</v>
      </c>
    </row>
    <row r="103" spans="1:47" s="2" customFormat="1" ht="11.25">
      <c r="A103" s="34"/>
      <c r="B103" s="35"/>
      <c r="C103" s="34"/>
      <c r="D103" s="158" t="s">
        <v>175</v>
      </c>
      <c r="E103" s="34"/>
      <c r="F103" s="159" t="s">
        <v>1046</v>
      </c>
      <c r="G103" s="34"/>
      <c r="H103" s="34"/>
      <c r="I103" s="160"/>
      <c r="J103" s="34"/>
      <c r="K103" s="34"/>
      <c r="L103" s="35"/>
      <c r="M103" s="161"/>
      <c r="N103" s="162"/>
      <c r="O103" s="56"/>
      <c r="P103" s="56"/>
      <c r="Q103" s="56"/>
      <c r="R103" s="56"/>
      <c r="S103" s="56"/>
      <c r="T103" s="57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9" t="s">
        <v>175</v>
      </c>
      <c r="AU103" s="19" t="s">
        <v>173</v>
      </c>
    </row>
    <row r="104" spans="2:51" s="16" customFormat="1" ht="11.25">
      <c r="B104" s="198"/>
      <c r="D104" s="164" t="s">
        <v>177</v>
      </c>
      <c r="E104" s="199" t="s">
        <v>3</v>
      </c>
      <c r="F104" s="200" t="s">
        <v>1047</v>
      </c>
      <c r="H104" s="199" t="s">
        <v>3</v>
      </c>
      <c r="I104" s="201"/>
      <c r="L104" s="198"/>
      <c r="M104" s="202"/>
      <c r="N104" s="203"/>
      <c r="O104" s="203"/>
      <c r="P104" s="203"/>
      <c r="Q104" s="203"/>
      <c r="R104" s="203"/>
      <c r="S104" s="203"/>
      <c r="T104" s="204"/>
      <c r="AT104" s="199" t="s">
        <v>177</v>
      </c>
      <c r="AU104" s="199" t="s">
        <v>173</v>
      </c>
      <c r="AV104" s="16" t="s">
        <v>76</v>
      </c>
      <c r="AW104" s="16" t="s">
        <v>31</v>
      </c>
      <c r="AX104" s="16" t="s">
        <v>69</v>
      </c>
      <c r="AY104" s="199" t="s">
        <v>163</v>
      </c>
    </row>
    <row r="105" spans="2:51" s="16" customFormat="1" ht="11.25">
      <c r="B105" s="198"/>
      <c r="D105" s="164" t="s">
        <v>177</v>
      </c>
      <c r="E105" s="199" t="s">
        <v>3</v>
      </c>
      <c r="F105" s="200" t="s">
        <v>1048</v>
      </c>
      <c r="H105" s="199" t="s">
        <v>3</v>
      </c>
      <c r="I105" s="201"/>
      <c r="L105" s="198"/>
      <c r="M105" s="202"/>
      <c r="N105" s="203"/>
      <c r="O105" s="203"/>
      <c r="P105" s="203"/>
      <c r="Q105" s="203"/>
      <c r="R105" s="203"/>
      <c r="S105" s="203"/>
      <c r="T105" s="204"/>
      <c r="AT105" s="199" t="s">
        <v>177</v>
      </c>
      <c r="AU105" s="199" t="s">
        <v>173</v>
      </c>
      <c r="AV105" s="16" t="s">
        <v>76</v>
      </c>
      <c r="AW105" s="16" t="s">
        <v>31</v>
      </c>
      <c r="AX105" s="16" t="s">
        <v>69</v>
      </c>
      <c r="AY105" s="199" t="s">
        <v>163</v>
      </c>
    </row>
    <row r="106" spans="2:51" s="13" customFormat="1" ht="11.25">
      <c r="B106" s="163"/>
      <c r="D106" s="164" t="s">
        <v>177</v>
      </c>
      <c r="E106" s="165" t="s">
        <v>3</v>
      </c>
      <c r="F106" s="166" t="s">
        <v>1049</v>
      </c>
      <c r="H106" s="167">
        <v>0.6</v>
      </c>
      <c r="I106" s="168"/>
      <c r="L106" s="163"/>
      <c r="M106" s="169"/>
      <c r="N106" s="170"/>
      <c r="O106" s="170"/>
      <c r="P106" s="170"/>
      <c r="Q106" s="170"/>
      <c r="R106" s="170"/>
      <c r="S106" s="170"/>
      <c r="T106" s="171"/>
      <c r="AT106" s="165" t="s">
        <v>177</v>
      </c>
      <c r="AU106" s="165" t="s">
        <v>173</v>
      </c>
      <c r="AV106" s="13" t="s">
        <v>78</v>
      </c>
      <c r="AW106" s="13" t="s">
        <v>31</v>
      </c>
      <c r="AX106" s="13" t="s">
        <v>69</v>
      </c>
      <c r="AY106" s="165" t="s">
        <v>163</v>
      </c>
    </row>
    <row r="107" spans="2:51" s="14" customFormat="1" ht="11.25">
      <c r="B107" s="172"/>
      <c r="D107" s="164" t="s">
        <v>177</v>
      </c>
      <c r="E107" s="173" t="s">
        <v>3</v>
      </c>
      <c r="F107" s="174" t="s">
        <v>179</v>
      </c>
      <c r="H107" s="175">
        <v>0.6</v>
      </c>
      <c r="I107" s="176"/>
      <c r="L107" s="172"/>
      <c r="M107" s="177"/>
      <c r="N107" s="178"/>
      <c r="O107" s="178"/>
      <c r="P107" s="178"/>
      <c r="Q107" s="178"/>
      <c r="R107" s="178"/>
      <c r="S107" s="178"/>
      <c r="T107" s="179"/>
      <c r="AT107" s="173" t="s">
        <v>177</v>
      </c>
      <c r="AU107" s="173" t="s">
        <v>173</v>
      </c>
      <c r="AV107" s="14" t="s">
        <v>173</v>
      </c>
      <c r="AW107" s="14" t="s">
        <v>31</v>
      </c>
      <c r="AX107" s="14" t="s">
        <v>69</v>
      </c>
      <c r="AY107" s="173" t="s">
        <v>163</v>
      </c>
    </row>
    <row r="108" spans="2:51" s="16" customFormat="1" ht="11.25">
      <c r="B108" s="198"/>
      <c r="D108" s="164" t="s">
        <v>177</v>
      </c>
      <c r="E108" s="199" t="s">
        <v>3</v>
      </c>
      <c r="F108" s="200" t="s">
        <v>1047</v>
      </c>
      <c r="H108" s="199" t="s">
        <v>3</v>
      </c>
      <c r="I108" s="201"/>
      <c r="L108" s="198"/>
      <c r="M108" s="202"/>
      <c r="N108" s="203"/>
      <c r="O108" s="203"/>
      <c r="P108" s="203"/>
      <c r="Q108" s="203"/>
      <c r="R108" s="203"/>
      <c r="S108" s="203"/>
      <c r="T108" s="204"/>
      <c r="AT108" s="199" t="s">
        <v>177</v>
      </c>
      <c r="AU108" s="199" t="s">
        <v>173</v>
      </c>
      <c r="AV108" s="16" t="s">
        <v>76</v>
      </c>
      <c r="AW108" s="16" t="s">
        <v>31</v>
      </c>
      <c r="AX108" s="16" t="s">
        <v>69</v>
      </c>
      <c r="AY108" s="199" t="s">
        <v>163</v>
      </c>
    </row>
    <row r="109" spans="2:51" s="13" customFormat="1" ht="11.25">
      <c r="B109" s="163"/>
      <c r="D109" s="164" t="s">
        <v>177</v>
      </c>
      <c r="E109" s="165" t="s">
        <v>3</v>
      </c>
      <c r="F109" s="166" t="s">
        <v>1050</v>
      </c>
      <c r="H109" s="167">
        <v>7.725</v>
      </c>
      <c r="I109" s="168"/>
      <c r="L109" s="163"/>
      <c r="M109" s="169"/>
      <c r="N109" s="170"/>
      <c r="O109" s="170"/>
      <c r="P109" s="170"/>
      <c r="Q109" s="170"/>
      <c r="R109" s="170"/>
      <c r="S109" s="170"/>
      <c r="T109" s="171"/>
      <c r="AT109" s="165" t="s">
        <v>177</v>
      </c>
      <c r="AU109" s="165" t="s">
        <v>173</v>
      </c>
      <c r="AV109" s="13" t="s">
        <v>78</v>
      </c>
      <c r="AW109" s="13" t="s">
        <v>31</v>
      </c>
      <c r="AX109" s="13" t="s">
        <v>69</v>
      </c>
      <c r="AY109" s="165" t="s">
        <v>163</v>
      </c>
    </row>
    <row r="110" spans="2:51" s="13" customFormat="1" ht="11.25">
      <c r="B110" s="163"/>
      <c r="D110" s="164" t="s">
        <v>177</v>
      </c>
      <c r="E110" s="165" t="s">
        <v>3</v>
      </c>
      <c r="F110" s="166" t="s">
        <v>1051</v>
      </c>
      <c r="H110" s="167">
        <v>7.176</v>
      </c>
      <c r="I110" s="168"/>
      <c r="L110" s="163"/>
      <c r="M110" s="169"/>
      <c r="N110" s="170"/>
      <c r="O110" s="170"/>
      <c r="P110" s="170"/>
      <c r="Q110" s="170"/>
      <c r="R110" s="170"/>
      <c r="S110" s="170"/>
      <c r="T110" s="171"/>
      <c r="AT110" s="165" t="s">
        <v>177</v>
      </c>
      <c r="AU110" s="165" t="s">
        <v>173</v>
      </c>
      <c r="AV110" s="13" t="s">
        <v>78</v>
      </c>
      <c r="AW110" s="13" t="s">
        <v>31</v>
      </c>
      <c r="AX110" s="13" t="s">
        <v>69</v>
      </c>
      <c r="AY110" s="165" t="s">
        <v>163</v>
      </c>
    </row>
    <row r="111" spans="2:51" s="13" customFormat="1" ht="11.25">
      <c r="B111" s="163"/>
      <c r="D111" s="164" t="s">
        <v>177</v>
      </c>
      <c r="E111" s="165" t="s">
        <v>3</v>
      </c>
      <c r="F111" s="166" t="s">
        <v>1052</v>
      </c>
      <c r="H111" s="167">
        <v>3.555</v>
      </c>
      <c r="I111" s="168"/>
      <c r="L111" s="163"/>
      <c r="M111" s="169"/>
      <c r="N111" s="170"/>
      <c r="O111" s="170"/>
      <c r="P111" s="170"/>
      <c r="Q111" s="170"/>
      <c r="R111" s="170"/>
      <c r="S111" s="170"/>
      <c r="T111" s="171"/>
      <c r="AT111" s="165" t="s">
        <v>177</v>
      </c>
      <c r="AU111" s="165" t="s">
        <v>173</v>
      </c>
      <c r="AV111" s="13" t="s">
        <v>78</v>
      </c>
      <c r="AW111" s="13" t="s">
        <v>31</v>
      </c>
      <c r="AX111" s="13" t="s">
        <v>69</v>
      </c>
      <c r="AY111" s="165" t="s">
        <v>163</v>
      </c>
    </row>
    <row r="112" spans="2:51" s="14" customFormat="1" ht="11.25">
      <c r="B112" s="172"/>
      <c r="D112" s="164" t="s">
        <v>177</v>
      </c>
      <c r="E112" s="173" t="s">
        <v>3</v>
      </c>
      <c r="F112" s="174" t="s">
        <v>179</v>
      </c>
      <c r="H112" s="175">
        <v>18.456</v>
      </c>
      <c r="I112" s="176"/>
      <c r="L112" s="172"/>
      <c r="M112" s="177"/>
      <c r="N112" s="178"/>
      <c r="O112" s="178"/>
      <c r="P112" s="178"/>
      <c r="Q112" s="178"/>
      <c r="R112" s="178"/>
      <c r="S112" s="178"/>
      <c r="T112" s="179"/>
      <c r="AT112" s="173" t="s">
        <v>177</v>
      </c>
      <c r="AU112" s="173" t="s">
        <v>173</v>
      </c>
      <c r="AV112" s="14" t="s">
        <v>173</v>
      </c>
      <c r="AW112" s="14" t="s">
        <v>31</v>
      </c>
      <c r="AX112" s="14" t="s">
        <v>69</v>
      </c>
      <c r="AY112" s="173" t="s">
        <v>163</v>
      </c>
    </row>
    <row r="113" spans="2:51" s="13" customFormat="1" ht="11.25">
      <c r="B113" s="163"/>
      <c r="D113" s="164" t="s">
        <v>177</v>
      </c>
      <c r="E113" s="165" t="s">
        <v>3</v>
      </c>
      <c r="F113" s="166" t="s">
        <v>1053</v>
      </c>
      <c r="H113" s="167">
        <v>10.8</v>
      </c>
      <c r="I113" s="168"/>
      <c r="L113" s="163"/>
      <c r="M113" s="169"/>
      <c r="N113" s="170"/>
      <c r="O113" s="170"/>
      <c r="P113" s="170"/>
      <c r="Q113" s="170"/>
      <c r="R113" s="170"/>
      <c r="S113" s="170"/>
      <c r="T113" s="171"/>
      <c r="AT113" s="165" t="s">
        <v>177</v>
      </c>
      <c r="AU113" s="165" t="s">
        <v>173</v>
      </c>
      <c r="AV113" s="13" t="s">
        <v>78</v>
      </c>
      <c r="AW113" s="13" t="s">
        <v>31</v>
      </c>
      <c r="AX113" s="13" t="s">
        <v>69</v>
      </c>
      <c r="AY113" s="165" t="s">
        <v>163</v>
      </c>
    </row>
    <row r="114" spans="2:51" s="13" customFormat="1" ht="11.25">
      <c r="B114" s="163"/>
      <c r="D114" s="164" t="s">
        <v>177</v>
      </c>
      <c r="E114" s="165" t="s">
        <v>3</v>
      </c>
      <c r="F114" s="355" t="s">
        <v>1054</v>
      </c>
      <c r="H114" s="356">
        <v>3</v>
      </c>
      <c r="I114" s="168"/>
      <c r="L114" s="163"/>
      <c r="M114" s="169"/>
      <c r="N114" s="170"/>
      <c r="O114" s="170"/>
      <c r="P114" s="170"/>
      <c r="Q114" s="170"/>
      <c r="R114" s="170"/>
      <c r="S114" s="170"/>
      <c r="T114" s="171"/>
      <c r="AT114" s="165" t="s">
        <v>177</v>
      </c>
      <c r="AU114" s="165" t="s">
        <v>173</v>
      </c>
      <c r="AV114" s="13" t="s">
        <v>78</v>
      </c>
      <c r="AW114" s="13" t="s">
        <v>31</v>
      </c>
      <c r="AX114" s="13" t="s">
        <v>69</v>
      </c>
      <c r="AY114" s="165" t="s">
        <v>163</v>
      </c>
    </row>
    <row r="115" spans="2:51" s="14" customFormat="1" ht="11.25">
      <c r="B115" s="172"/>
      <c r="D115" s="164" t="s">
        <v>177</v>
      </c>
      <c r="E115" s="173" t="s">
        <v>3</v>
      </c>
      <c r="F115" s="174" t="s">
        <v>179</v>
      </c>
      <c r="H115" s="175">
        <v>13.8</v>
      </c>
      <c r="I115" s="176"/>
      <c r="L115" s="172"/>
      <c r="M115" s="177"/>
      <c r="N115" s="178"/>
      <c r="O115" s="178"/>
      <c r="P115" s="178"/>
      <c r="Q115" s="178"/>
      <c r="R115" s="178"/>
      <c r="S115" s="178"/>
      <c r="T115" s="179"/>
      <c r="AT115" s="173" t="s">
        <v>177</v>
      </c>
      <c r="AU115" s="173" t="s">
        <v>173</v>
      </c>
      <c r="AV115" s="14" t="s">
        <v>173</v>
      </c>
      <c r="AW115" s="14" t="s">
        <v>31</v>
      </c>
      <c r="AX115" s="14" t="s">
        <v>69</v>
      </c>
      <c r="AY115" s="173" t="s">
        <v>163</v>
      </c>
    </row>
    <row r="116" spans="2:51" s="16" customFormat="1" ht="11.25">
      <c r="B116" s="198"/>
      <c r="D116" s="164" t="s">
        <v>177</v>
      </c>
      <c r="E116" s="199" t="s">
        <v>3</v>
      </c>
      <c r="F116" s="200" t="s">
        <v>1055</v>
      </c>
      <c r="H116" s="199" t="s">
        <v>3</v>
      </c>
      <c r="I116" s="201"/>
      <c r="L116" s="198"/>
      <c r="M116" s="202"/>
      <c r="N116" s="203"/>
      <c r="O116" s="203"/>
      <c r="P116" s="203"/>
      <c r="Q116" s="203"/>
      <c r="R116" s="203"/>
      <c r="S116" s="203"/>
      <c r="T116" s="204"/>
      <c r="AT116" s="199" t="s">
        <v>177</v>
      </c>
      <c r="AU116" s="199" t="s">
        <v>173</v>
      </c>
      <c r="AV116" s="16" t="s">
        <v>76</v>
      </c>
      <c r="AW116" s="16" t="s">
        <v>31</v>
      </c>
      <c r="AX116" s="16" t="s">
        <v>69</v>
      </c>
      <c r="AY116" s="199" t="s">
        <v>163</v>
      </c>
    </row>
    <row r="117" spans="2:51" s="13" customFormat="1" ht="11.25">
      <c r="B117" s="163"/>
      <c r="D117" s="164" t="s">
        <v>177</v>
      </c>
      <c r="E117" s="165" t="s">
        <v>3</v>
      </c>
      <c r="F117" s="166" t="s">
        <v>1056</v>
      </c>
      <c r="H117" s="167">
        <v>147.2</v>
      </c>
      <c r="I117" s="168"/>
      <c r="L117" s="163"/>
      <c r="M117" s="169"/>
      <c r="N117" s="170"/>
      <c r="O117" s="170"/>
      <c r="P117" s="170"/>
      <c r="Q117" s="170"/>
      <c r="R117" s="170"/>
      <c r="S117" s="170"/>
      <c r="T117" s="171"/>
      <c r="AT117" s="165" t="s">
        <v>177</v>
      </c>
      <c r="AU117" s="165" t="s">
        <v>173</v>
      </c>
      <c r="AV117" s="13" t="s">
        <v>78</v>
      </c>
      <c r="AW117" s="13" t="s">
        <v>31</v>
      </c>
      <c r="AX117" s="13" t="s">
        <v>69</v>
      </c>
      <c r="AY117" s="165" t="s">
        <v>163</v>
      </c>
    </row>
    <row r="118" spans="2:51" s="13" customFormat="1" ht="11.25">
      <c r="B118" s="163"/>
      <c r="D118" s="164" t="s">
        <v>177</v>
      </c>
      <c r="E118" s="165" t="s">
        <v>3</v>
      </c>
      <c r="F118" s="166" t="s">
        <v>1057</v>
      </c>
      <c r="H118" s="167">
        <v>96.6</v>
      </c>
      <c r="I118" s="168"/>
      <c r="L118" s="163"/>
      <c r="M118" s="169"/>
      <c r="N118" s="170"/>
      <c r="O118" s="170"/>
      <c r="P118" s="170"/>
      <c r="Q118" s="170"/>
      <c r="R118" s="170"/>
      <c r="S118" s="170"/>
      <c r="T118" s="171"/>
      <c r="AT118" s="165" t="s">
        <v>177</v>
      </c>
      <c r="AU118" s="165" t="s">
        <v>173</v>
      </c>
      <c r="AV118" s="13" t="s">
        <v>78</v>
      </c>
      <c r="AW118" s="13" t="s">
        <v>31</v>
      </c>
      <c r="AX118" s="13" t="s">
        <v>69</v>
      </c>
      <c r="AY118" s="165" t="s">
        <v>163</v>
      </c>
    </row>
    <row r="119" spans="2:51" s="14" customFormat="1" ht="11.25">
      <c r="B119" s="172"/>
      <c r="D119" s="164" t="s">
        <v>177</v>
      </c>
      <c r="E119" s="173" t="s">
        <v>3</v>
      </c>
      <c r="F119" s="174" t="s">
        <v>179</v>
      </c>
      <c r="H119" s="175">
        <v>243.79999999999998</v>
      </c>
      <c r="I119" s="176"/>
      <c r="L119" s="172"/>
      <c r="M119" s="177"/>
      <c r="N119" s="178"/>
      <c r="O119" s="178"/>
      <c r="P119" s="178"/>
      <c r="Q119" s="178"/>
      <c r="R119" s="178"/>
      <c r="S119" s="178"/>
      <c r="T119" s="179"/>
      <c r="AT119" s="173" t="s">
        <v>177</v>
      </c>
      <c r="AU119" s="173" t="s">
        <v>173</v>
      </c>
      <c r="AV119" s="14" t="s">
        <v>173</v>
      </c>
      <c r="AW119" s="14" t="s">
        <v>31</v>
      </c>
      <c r="AX119" s="14" t="s">
        <v>69</v>
      </c>
      <c r="AY119" s="173" t="s">
        <v>163</v>
      </c>
    </row>
    <row r="120" spans="2:51" s="15" customFormat="1" ht="11.25">
      <c r="B120" s="180"/>
      <c r="D120" s="164" t="s">
        <v>177</v>
      </c>
      <c r="E120" s="181" t="s">
        <v>3</v>
      </c>
      <c r="F120" s="182" t="s">
        <v>210</v>
      </c>
      <c r="H120" s="183">
        <v>276.65599999999995</v>
      </c>
      <c r="I120" s="184"/>
      <c r="L120" s="180"/>
      <c r="M120" s="185"/>
      <c r="N120" s="186"/>
      <c r="O120" s="186"/>
      <c r="P120" s="186"/>
      <c r="Q120" s="186"/>
      <c r="R120" s="186"/>
      <c r="S120" s="186"/>
      <c r="T120" s="187"/>
      <c r="AT120" s="181" t="s">
        <v>177</v>
      </c>
      <c r="AU120" s="181" t="s">
        <v>173</v>
      </c>
      <c r="AV120" s="15" t="s">
        <v>172</v>
      </c>
      <c r="AW120" s="15" t="s">
        <v>31</v>
      </c>
      <c r="AX120" s="15" t="s">
        <v>69</v>
      </c>
      <c r="AY120" s="181" t="s">
        <v>163</v>
      </c>
    </row>
    <row r="121" spans="2:51" s="13" customFormat="1" ht="11.25">
      <c r="B121" s="163"/>
      <c r="D121" s="164" t="s">
        <v>177</v>
      </c>
      <c r="E121" s="165" t="s">
        <v>3</v>
      </c>
      <c r="F121" s="166" t="s">
        <v>1058</v>
      </c>
      <c r="H121" s="167">
        <v>304.322</v>
      </c>
      <c r="I121" s="168"/>
      <c r="L121" s="163"/>
      <c r="M121" s="169"/>
      <c r="N121" s="170"/>
      <c r="O121" s="170"/>
      <c r="P121" s="170"/>
      <c r="Q121" s="170"/>
      <c r="R121" s="170"/>
      <c r="S121" s="170"/>
      <c r="T121" s="171"/>
      <c r="AT121" s="165" t="s">
        <v>177</v>
      </c>
      <c r="AU121" s="165" t="s">
        <v>173</v>
      </c>
      <c r="AV121" s="13" t="s">
        <v>78</v>
      </c>
      <c r="AW121" s="13" t="s">
        <v>31</v>
      </c>
      <c r="AX121" s="13" t="s">
        <v>76</v>
      </c>
      <c r="AY121" s="165" t="s">
        <v>163</v>
      </c>
    </row>
    <row r="122" spans="1:65" s="2" customFormat="1" ht="16.5" customHeight="1">
      <c r="A122" s="34"/>
      <c r="B122" s="144"/>
      <c r="C122" s="188" t="s">
        <v>78</v>
      </c>
      <c r="D122" s="188" t="s">
        <v>212</v>
      </c>
      <c r="E122" s="189" t="s">
        <v>1059</v>
      </c>
      <c r="F122" s="190" t="s">
        <v>1060</v>
      </c>
      <c r="G122" s="191" t="s">
        <v>201</v>
      </c>
      <c r="H122" s="192">
        <v>541.84</v>
      </c>
      <c r="I122" s="193"/>
      <c r="J122" s="194">
        <f>ROUND(I122*H122,2)</f>
        <v>0</v>
      </c>
      <c r="K122" s="190" t="s">
        <v>171</v>
      </c>
      <c r="L122" s="195"/>
      <c r="M122" s="196" t="s">
        <v>3</v>
      </c>
      <c r="N122" s="197" t="s">
        <v>42</v>
      </c>
      <c r="O122" s="56"/>
      <c r="P122" s="154">
        <f>O122*H122</f>
        <v>0</v>
      </c>
      <c r="Q122" s="154">
        <v>1</v>
      </c>
      <c r="R122" s="154">
        <f>Q122*H122</f>
        <v>541.84</v>
      </c>
      <c r="S122" s="154">
        <v>0</v>
      </c>
      <c r="T122" s="155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6" t="s">
        <v>215</v>
      </c>
      <c r="AT122" s="156" t="s">
        <v>212</v>
      </c>
      <c r="AU122" s="156" t="s">
        <v>173</v>
      </c>
      <c r="AY122" s="19" t="s">
        <v>163</v>
      </c>
      <c r="BE122" s="157">
        <f>IF(N122="základní",J122,0)</f>
        <v>0</v>
      </c>
      <c r="BF122" s="157">
        <f>IF(N122="snížená",J122,0)</f>
        <v>0</v>
      </c>
      <c r="BG122" s="157">
        <f>IF(N122="zákl. přenesená",J122,0)</f>
        <v>0</v>
      </c>
      <c r="BH122" s="157">
        <f>IF(N122="sníž. přenesená",J122,0)</f>
        <v>0</v>
      </c>
      <c r="BI122" s="157">
        <f>IF(N122="nulová",J122,0)</f>
        <v>0</v>
      </c>
      <c r="BJ122" s="19" t="s">
        <v>172</v>
      </c>
      <c r="BK122" s="157">
        <f>ROUND(I122*H122,2)</f>
        <v>0</v>
      </c>
      <c r="BL122" s="19" t="s">
        <v>172</v>
      </c>
      <c r="BM122" s="156" t="s">
        <v>1061</v>
      </c>
    </row>
    <row r="123" spans="2:51" s="13" customFormat="1" ht="11.25">
      <c r="B123" s="163"/>
      <c r="D123" s="164" t="s">
        <v>177</v>
      </c>
      <c r="E123" s="165" t="s">
        <v>3</v>
      </c>
      <c r="F123" s="166" t="s">
        <v>1062</v>
      </c>
      <c r="H123" s="167">
        <v>541.84</v>
      </c>
      <c r="I123" s="168"/>
      <c r="L123" s="163"/>
      <c r="M123" s="169"/>
      <c r="N123" s="170"/>
      <c r="O123" s="170"/>
      <c r="P123" s="170"/>
      <c r="Q123" s="170"/>
      <c r="R123" s="170"/>
      <c r="S123" s="170"/>
      <c r="T123" s="171"/>
      <c r="AT123" s="165" t="s">
        <v>177</v>
      </c>
      <c r="AU123" s="165" t="s">
        <v>173</v>
      </c>
      <c r="AV123" s="13" t="s">
        <v>78</v>
      </c>
      <c r="AW123" s="13" t="s">
        <v>31</v>
      </c>
      <c r="AX123" s="13" t="s">
        <v>69</v>
      </c>
      <c r="AY123" s="165" t="s">
        <v>163</v>
      </c>
    </row>
    <row r="124" spans="2:51" s="14" customFormat="1" ht="11.25">
      <c r="B124" s="172"/>
      <c r="D124" s="164" t="s">
        <v>177</v>
      </c>
      <c r="E124" s="173" t="s">
        <v>3</v>
      </c>
      <c r="F124" s="174" t="s">
        <v>179</v>
      </c>
      <c r="H124" s="175">
        <v>541.84</v>
      </c>
      <c r="I124" s="176"/>
      <c r="L124" s="172"/>
      <c r="M124" s="177"/>
      <c r="N124" s="178"/>
      <c r="O124" s="178"/>
      <c r="P124" s="178"/>
      <c r="Q124" s="178"/>
      <c r="R124" s="178"/>
      <c r="S124" s="178"/>
      <c r="T124" s="179"/>
      <c r="AT124" s="173" t="s">
        <v>177</v>
      </c>
      <c r="AU124" s="173" t="s">
        <v>173</v>
      </c>
      <c r="AV124" s="14" t="s">
        <v>173</v>
      </c>
      <c r="AW124" s="14" t="s">
        <v>31</v>
      </c>
      <c r="AX124" s="14" t="s">
        <v>76</v>
      </c>
      <c r="AY124" s="173" t="s">
        <v>163</v>
      </c>
    </row>
    <row r="125" spans="2:63" s="12" customFormat="1" ht="22.9" customHeight="1">
      <c r="B125" s="131"/>
      <c r="D125" s="132" t="s">
        <v>68</v>
      </c>
      <c r="E125" s="142" t="s">
        <v>227</v>
      </c>
      <c r="F125" s="142" t="s">
        <v>483</v>
      </c>
      <c r="I125" s="134"/>
      <c r="J125" s="143">
        <f>BK125</f>
        <v>0</v>
      </c>
      <c r="L125" s="131"/>
      <c r="M125" s="136"/>
      <c r="N125" s="137"/>
      <c r="O125" s="137"/>
      <c r="P125" s="138">
        <f>P126+P215+P256</f>
        <v>0</v>
      </c>
      <c r="Q125" s="137"/>
      <c r="R125" s="138">
        <f>R126+R215+R256</f>
        <v>6.593400000000001E-05</v>
      </c>
      <c r="S125" s="137"/>
      <c r="T125" s="139">
        <f>T126+T215+T256</f>
        <v>759.877349</v>
      </c>
      <c r="AR125" s="132" t="s">
        <v>76</v>
      </c>
      <c r="AT125" s="140" t="s">
        <v>68</v>
      </c>
      <c r="AU125" s="140" t="s">
        <v>76</v>
      </c>
      <c r="AY125" s="132" t="s">
        <v>163</v>
      </c>
      <c r="BK125" s="141">
        <f>BK126+BK215+BK256</f>
        <v>0</v>
      </c>
    </row>
    <row r="126" spans="2:63" s="12" customFormat="1" ht="20.85" customHeight="1">
      <c r="B126" s="131"/>
      <c r="D126" s="132" t="s">
        <v>68</v>
      </c>
      <c r="E126" s="142" t="s">
        <v>767</v>
      </c>
      <c r="F126" s="142" t="s">
        <v>1063</v>
      </c>
      <c r="I126" s="134"/>
      <c r="J126" s="143">
        <f>BK126</f>
        <v>0</v>
      </c>
      <c r="L126" s="131"/>
      <c r="M126" s="136"/>
      <c r="N126" s="137"/>
      <c r="O126" s="137"/>
      <c r="P126" s="138">
        <f>SUM(P127:P214)</f>
        <v>0</v>
      </c>
      <c r="Q126" s="137"/>
      <c r="R126" s="138">
        <f>SUM(R127:R214)</f>
        <v>0</v>
      </c>
      <c r="S126" s="137"/>
      <c r="T126" s="139">
        <f>SUM(T127:T214)</f>
        <v>62.136849</v>
      </c>
      <c r="AR126" s="132" t="s">
        <v>76</v>
      </c>
      <c r="AT126" s="140" t="s">
        <v>68</v>
      </c>
      <c r="AU126" s="140" t="s">
        <v>78</v>
      </c>
      <c r="AY126" s="132" t="s">
        <v>163</v>
      </c>
      <c r="BK126" s="141">
        <f>SUM(BK127:BK214)</f>
        <v>0</v>
      </c>
    </row>
    <row r="127" spans="1:65" s="2" customFormat="1" ht="24.2" customHeight="1">
      <c r="A127" s="34"/>
      <c r="B127" s="144"/>
      <c r="C127" s="145" t="s">
        <v>173</v>
      </c>
      <c r="D127" s="145" t="s">
        <v>167</v>
      </c>
      <c r="E127" s="146" t="s">
        <v>1064</v>
      </c>
      <c r="F127" s="147" t="s">
        <v>1065</v>
      </c>
      <c r="G127" s="148" t="s">
        <v>236</v>
      </c>
      <c r="H127" s="149">
        <v>35.98</v>
      </c>
      <c r="I127" s="150"/>
      <c r="J127" s="151">
        <f>ROUND(I127*H127,2)</f>
        <v>0</v>
      </c>
      <c r="K127" s="147" t="s">
        <v>171</v>
      </c>
      <c r="L127" s="35"/>
      <c r="M127" s="152" t="s">
        <v>3</v>
      </c>
      <c r="N127" s="153" t="s">
        <v>42</v>
      </c>
      <c r="O127" s="56"/>
      <c r="P127" s="154">
        <f>O127*H127</f>
        <v>0</v>
      </c>
      <c r="Q127" s="154">
        <v>0</v>
      </c>
      <c r="R127" s="154">
        <f>Q127*H127</f>
        <v>0</v>
      </c>
      <c r="S127" s="154">
        <v>0.261</v>
      </c>
      <c r="T127" s="155">
        <f>S127*H127</f>
        <v>9.39078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6" t="s">
        <v>172</v>
      </c>
      <c r="AT127" s="156" t="s">
        <v>167</v>
      </c>
      <c r="AU127" s="156" t="s">
        <v>173</v>
      </c>
      <c r="AY127" s="19" t="s">
        <v>163</v>
      </c>
      <c r="BE127" s="157">
        <f>IF(N127="základní",J127,0)</f>
        <v>0</v>
      </c>
      <c r="BF127" s="157">
        <f>IF(N127="snížená",J127,0)</f>
        <v>0</v>
      </c>
      <c r="BG127" s="157">
        <f>IF(N127="zákl. přenesená",J127,0)</f>
        <v>0</v>
      </c>
      <c r="BH127" s="157">
        <f>IF(N127="sníž. přenesená",J127,0)</f>
        <v>0</v>
      </c>
      <c r="BI127" s="157">
        <f>IF(N127="nulová",J127,0)</f>
        <v>0</v>
      </c>
      <c r="BJ127" s="19" t="s">
        <v>172</v>
      </c>
      <c r="BK127" s="157">
        <f>ROUND(I127*H127,2)</f>
        <v>0</v>
      </c>
      <c r="BL127" s="19" t="s">
        <v>172</v>
      </c>
      <c r="BM127" s="156" t="s">
        <v>1066</v>
      </c>
    </row>
    <row r="128" spans="1:47" s="2" customFormat="1" ht="11.25">
      <c r="A128" s="34"/>
      <c r="B128" s="35"/>
      <c r="C128" s="34"/>
      <c r="D128" s="158" t="s">
        <v>175</v>
      </c>
      <c r="E128" s="34"/>
      <c r="F128" s="159" t="s">
        <v>1067</v>
      </c>
      <c r="G128" s="34"/>
      <c r="H128" s="34"/>
      <c r="I128" s="160"/>
      <c r="J128" s="34"/>
      <c r="K128" s="34"/>
      <c r="L128" s="35"/>
      <c r="M128" s="161"/>
      <c r="N128" s="162"/>
      <c r="O128" s="56"/>
      <c r="P128" s="56"/>
      <c r="Q128" s="56"/>
      <c r="R128" s="56"/>
      <c r="S128" s="56"/>
      <c r="T128" s="57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9" t="s">
        <v>175</v>
      </c>
      <c r="AU128" s="19" t="s">
        <v>173</v>
      </c>
    </row>
    <row r="129" spans="2:51" s="13" customFormat="1" ht="11.25">
      <c r="B129" s="163"/>
      <c r="D129" s="164" t="s">
        <v>177</v>
      </c>
      <c r="E129" s="165" t="s">
        <v>3</v>
      </c>
      <c r="F129" s="166" t="s">
        <v>1068</v>
      </c>
      <c r="H129" s="167">
        <v>19.9</v>
      </c>
      <c r="I129" s="168"/>
      <c r="L129" s="163"/>
      <c r="M129" s="169"/>
      <c r="N129" s="170"/>
      <c r="O129" s="170"/>
      <c r="P129" s="170"/>
      <c r="Q129" s="170"/>
      <c r="R129" s="170"/>
      <c r="S129" s="170"/>
      <c r="T129" s="171"/>
      <c r="AT129" s="165" t="s">
        <v>177</v>
      </c>
      <c r="AU129" s="165" t="s">
        <v>173</v>
      </c>
      <c r="AV129" s="13" t="s">
        <v>78</v>
      </c>
      <c r="AW129" s="13" t="s">
        <v>31</v>
      </c>
      <c r="AX129" s="13" t="s">
        <v>69</v>
      </c>
      <c r="AY129" s="165" t="s">
        <v>163</v>
      </c>
    </row>
    <row r="130" spans="2:51" s="14" customFormat="1" ht="11.25">
      <c r="B130" s="172"/>
      <c r="D130" s="164" t="s">
        <v>177</v>
      </c>
      <c r="E130" s="173" t="s">
        <v>3</v>
      </c>
      <c r="F130" s="174" t="s">
        <v>179</v>
      </c>
      <c r="H130" s="175">
        <v>19.9</v>
      </c>
      <c r="I130" s="176"/>
      <c r="L130" s="172"/>
      <c r="M130" s="177"/>
      <c r="N130" s="178"/>
      <c r="O130" s="178"/>
      <c r="P130" s="178"/>
      <c r="Q130" s="178"/>
      <c r="R130" s="178"/>
      <c r="S130" s="178"/>
      <c r="T130" s="179"/>
      <c r="AT130" s="173" t="s">
        <v>177</v>
      </c>
      <c r="AU130" s="173" t="s">
        <v>173</v>
      </c>
      <c r="AV130" s="14" t="s">
        <v>173</v>
      </c>
      <c r="AW130" s="14" t="s">
        <v>31</v>
      </c>
      <c r="AX130" s="14" t="s">
        <v>69</v>
      </c>
      <c r="AY130" s="173" t="s">
        <v>163</v>
      </c>
    </row>
    <row r="131" spans="2:51" s="13" customFormat="1" ht="11.25">
      <c r="B131" s="163"/>
      <c r="D131" s="164" t="s">
        <v>177</v>
      </c>
      <c r="E131" s="165" t="s">
        <v>3</v>
      </c>
      <c r="F131" s="166" t="s">
        <v>1069</v>
      </c>
      <c r="H131" s="167">
        <v>16.08</v>
      </c>
      <c r="I131" s="168"/>
      <c r="L131" s="163"/>
      <c r="M131" s="169"/>
      <c r="N131" s="170"/>
      <c r="O131" s="170"/>
      <c r="P131" s="170"/>
      <c r="Q131" s="170"/>
      <c r="R131" s="170"/>
      <c r="S131" s="170"/>
      <c r="T131" s="171"/>
      <c r="AT131" s="165" t="s">
        <v>177</v>
      </c>
      <c r="AU131" s="165" t="s">
        <v>173</v>
      </c>
      <c r="AV131" s="13" t="s">
        <v>78</v>
      </c>
      <c r="AW131" s="13" t="s">
        <v>31</v>
      </c>
      <c r="AX131" s="13" t="s">
        <v>69</v>
      </c>
      <c r="AY131" s="165" t="s">
        <v>163</v>
      </c>
    </row>
    <row r="132" spans="2:51" s="14" customFormat="1" ht="11.25">
      <c r="B132" s="172"/>
      <c r="D132" s="164" t="s">
        <v>177</v>
      </c>
      <c r="E132" s="173" t="s">
        <v>3</v>
      </c>
      <c r="F132" s="174" t="s">
        <v>179</v>
      </c>
      <c r="H132" s="175">
        <v>16.08</v>
      </c>
      <c r="I132" s="176"/>
      <c r="L132" s="172"/>
      <c r="M132" s="177"/>
      <c r="N132" s="178"/>
      <c r="O132" s="178"/>
      <c r="P132" s="178"/>
      <c r="Q132" s="178"/>
      <c r="R132" s="178"/>
      <c r="S132" s="178"/>
      <c r="T132" s="179"/>
      <c r="AT132" s="173" t="s">
        <v>177</v>
      </c>
      <c r="AU132" s="173" t="s">
        <v>173</v>
      </c>
      <c r="AV132" s="14" t="s">
        <v>173</v>
      </c>
      <c r="AW132" s="14" t="s">
        <v>31</v>
      </c>
      <c r="AX132" s="14" t="s">
        <v>69</v>
      </c>
      <c r="AY132" s="173" t="s">
        <v>163</v>
      </c>
    </row>
    <row r="133" spans="2:51" s="15" customFormat="1" ht="11.25">
      <c r="B133" s="180"/>
      <c r="D133" s="164" t="s">
        <v>177</v>
      </c>
      <c r="E133" s="181" t="s">
        <v>3</v>
      </c>
      <c r="F133" s="182" t="s">
        <v>210</v>
      </c>
      <c r="H133" s="183">
        <v>35.98</v>
      </c>
      <c r="I133" s="184"/>
      <c r="L133" s="180"/>
      <c r="M133" s="185"/>
      <c r="N133" s="186"/>
      <c r="O133" s="186"/>
      <c r="P133" s="186"/>
      <c r="Q133" s="186"/>
      <c r="R133" s="186"/>
      <c r="S133" s="186"/>
      <c r="T133" s="187"/>
      <c r="AT133" s="181" t="s">
        <v>177</v>
      </c>
      <c r="AU133" s="181" t="s">
        <v>173</v>
      </c>
      <c r="AV133" s="15" t="s">
        <v>172</v>
      </c>
      <c r="AW133" s="15" t="s">
        <v>31</v>
      </c>
      <c r="AX133" s="15" t="s">
        <v>76</v>
      </c>
      <c r="AY133" s="181" t="s">
        <v>163</v>
      </c>
    </row>
    <row r="134" spans="1:65" s="2" customFormat="1" ht="24.2" customHeight="1">
      <c r="A134" s="34"/>
      <c r="B134" s="144"/>
      <c r="C134" s="145" t="s">
        <v>172</v>
      </c>
      <c r="D134" s="145" t="s">
        <v>167</v>
      </c>
      <c r="E134" s="146" t="s">
        <v>1070</v>
      </c>
      <c r="F134" s="147" t="s">
        <v>1071</v>
      </c>
      <c r="G134" s="148" t="s">
        <v>170</v>
      </c>
      <c r="H134" s="149">
        <v>2.625</v>
      </c>
      <c r="I134" s="150"/>
      <c r="J134" s="151">
        <f>ROUND(I134*H134,2)</f>
        <v>0</v>
      </c>
      <c r="K134" s="147" t="s">
        <v>171</v>
      </c>
      <c r="L134" s="35"/>
      <c r="M134" s="152" t="s">
        <v>3</v>
      </c>
      <c r="N134" s="153" t="s">
        <v>42</v>
      </c>
      <c r="O134" s="56"/>
      <c r="P134" s="154">
        <f>O134*H134</f>
        <v>0</v>
      </c>
      <c r="Q134" s="154">
        <v>0</v>
      </c>
      <c r="R134" s="154">
        <f>Q134*H134</f>
        <v>0</v>
      </c>
      <c r="S134" s="154">
        <v>1.95</v>
      </c>
      <c r="T134" s="155">
        <f>S134*H134</f>
        <v>5.1187499999999995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6" t="s">
        <v>172</v>
      </c>
      <c r="AT134" s="156" t="s">
        <v>167</v>
      </c>
      <c r="AU134" s="156" t="s">
        <v>173</v>
      </c>
      <c r="AY134" s="19" t="s">
        <v>163</v>
      </c>
      <c r="BE134" s="157">
        <f>IF(N134="základní",J134,0)</f>
        <v>0</v>
      </c>
      <c r="BF134" s="157">
        <f>IF(N134="snížená",J134,0)</f>
        <v>0</v>
      </c>
      <c r="BG134" s="157">
        <f>IF(N134="zákl. přenesená",J134,0)</f>
        <v>0</v>
      </c>
      <c r="BH134" s="157">
        <f>IF(N134="sníž. přenesená",J134,0)</f>
        <v>0</v>
      </c>
      <c r="BI134" s="157">
        <f>IF(N134="nulová",J134,0)</f>
        <v>0</v>
      </c>
      <c r="BJ134" s="19" t="s">
        <v>172</v>
      </c>
      <c r="BK134" s="157">
        <f>ROUND(I134*H134,2)</f>
        <v>0</v>
      </c>
      <c r="BL134" s="19" t="s">
        <v>172</v>
      </c>
      <c r="BM134" s="156" t="s">
        <v>1072</v>
      </c>
    </row>
    <row r="135" spans="1:47" s="2" customFormat="1" ht="11.25">
      <c r="A135" s="34"/>
      <c r="B135" s="35"/>
      <c r="C135" s="34"/>
      <c r="D135" s="158" t="s">
        <v>175</v>
      </c>
      <c r="E135" s="34"/>
      <c r="F135" s="159" t="s">
        <v>1073</v>
      </c>
      <c r="G135" s="34"/>
      <c r="H135" s="34"/>
      <c r="I135" s="160"/>
      <c r="J135" s="34"/>
      <c r="K135" s="34"/>
      <c r="L135" s="35"/>
      <c r="M135" s="161"/>
      <c r="N135" s="162"/>
      <c r="O135" s="56"/>
      <c r="P135" s="56"/>
      <c r="Q135" s="56"/>
      <c r="R135" s="56"/>
      <c r="S135" s="56"/>
      <c r="T135" s="57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9" t="s">
        <v>175</v>
      </c>
      <c r="AU135" s="19" t="s">
        <v>173</v>
      </c>
    </row>
    <row r="136" spans="2:51" s="16" customFormat="1" ht="11.25">
      <c r="B136" s="198"/>
      <c r="D136" s="164" t="s">
        <v>177</v>
      </c>
      <c r="E136" s="199" t="s">
        <v>3</v>
      </c>
      <c r="F136" s="200" t="s">
        <v>1074</v>
      </c>
      <c r="H136" s="199" t="s">
        <v>3</v>
      </c>
      <c r="I136" s="201"/>
      <c r="L136" s="198"/>
      <c r="M136" s="202"/>
      <c r="N136" s="203"/>
      <c r="O136" s="203"/>
      <c r="P136" s="203"/>
      <c r="Q136" s="203"/>
      <c r="R136" s="203"/>
      <c r="S136" s="203"/>
      <c r="T136" s="204"/>
      <c r="AT136" s="199" t="s">
        <v>177</v>
      </c>
      <c r="AU136" s="199" t="s">
        <v>173</v>
      </c>
      <c r="AV136" s="16" t="s">
        <v>76</v>
      </c>
      <c r="AW136" s="16" t="s">
        <v>31</v>
      </c>
      <c r="AX136" s="16" t="s">
        <v>69</v>
      </c>
      <c r="AY136" s="199" t="s">
        <v>163</v>
      </c>
    </row>
    <row r="137" spans="2:51" s="13" customFormat="1" ht="11.25">
      <c r="B137" s="163"/>
      <c r="D137" s="164" t="s">
        <v>177</v>
      </c>
      <c r="E137" s="165" t="s">
        <v>3</v>
      </c>
      <c r="F137" s="166" t="s">
        <v>1075</v>
      </c>
      <c r="H137" s="167">
        <v>2.625</v>
      </c>
      <c r="I137" s="168"/>
      <c r="L137" s="163"/>
      <c r="M137" s="169"/>
      <c r="N137" s="170"/>
      <c r="O137" s="170"/>
      <c r="P137" s="170"/>
      <c r="Q137" s="170"/>
      <c r="R137" s="170"/>
      <c r="S137" s="170"/>
      <c r="T137" s="171"/>
      <c r="AT137" s="165" t="s">
        <v>177</v>
      </c>
      <c r="AU137" s="165" t="s">
        <v>173</v>
      </c>
      <c r="AV137" s="13" t="s">
        <v>78</v>
      </c>
      <c r="AW137" s="13" t="s">
        <v>31</v>
      </c>
      <c r="AX137" s="13" t="s">
        <v>69</v>
      </c>
      <c r="AY137" s="165" t="s">
        <v>163</v>
      </c>
    </row>
    <row r="138" spans="2:51" s="14" customFormat="1" ht="11.25">
      <c r="B138" s="172"/>
      <c r="D138" s="164" t="s">
        <v>177</v>
      </c>
      <c r="E138" s="173" t="s">
        <v>3</v>
      </c>
      <c r="F138" s="174" t="s">
        <v>179</v>
      </c>
      <c r="H138" s="175">
        <v>2.625</v>
      </c>
      <c r="I138" s="176"/>
      <c r="L138" s="172"/>
      <c r="M138" s="177"/>
      <c r="N138" s="178"/>
      <c r="O138" s="178"/>
      <c r="P138" s="178"/>
      <c r="Q138" s="178"/>
      <c r="R138" s="178"/>
      <c r="S138" s="178"/>
      <c r="T138" s="179"/>
      <c r="AT138" s="173" t="s">
        <v>177</v>
      </c>
      <c r="AU138" s="173" t="s">
        <v>173</v>
      </c>
      <c r="AV138" s="14" t="s">
        <v>173</v>
      </c>
      <c r="AW138" s="14" t="s">
        <v>31</v>
      </c>
      <c r="AX138" s="14" t="s">
        <v>76</v>
      </c>
      <c r="AY138" s="173" t="s">
        <v>163</v>
      </c>
    </row>
    <row r="139" spans="1:65" s="2" customFormat="1" ht="24.2" customHeight="1">
      <c r="A139" s="34"/>
      <c r="B139" s="144"/>
      <c r="C139" s="145" t="s">
        <v>198</v>
      </c>
      <c r="D139" s="145" t="s">
        <v>167</v>
      </c>
      <c r="E139" s="146" t="s">
        <v>1076</v>
      </c>
      <c r="F139" s="147" t="s">
        <v>1077</v>
      </c>
      <c r="G139" s="148" t="s">
        <v>170</v>
      </c>
      <c r="H139" s="149">
        <v>2.314</v>
      </c>
      <c r="I139" s="150"/>
      <c r="J139" s="151">
        <f>ROUND(I139*H139,2)</f>
        <v>0</v>
      </c>
      <c r="K139" s="147" t="s">
        <v>171</v>
      </c>
      <c r="L139" s="35"/>
      <c r="M139" s="152" t="s">
        <v>3</v>
      </c>
      <c r="N139" s="153" t="s">
        <v>42</v>
      </c>
      <c r="O139" s="56"/>
      <c r="P139" s="154">
        <f>O139*H139</f>
        <v>0</v>
      </c>
      <c r="Q139" s="154">
        <v>0</v>
      </c>
      <c r="R139" s="154">
        <f>Q139*H139</f>
        <v>0</v>
      </c>
      <c r="S139" s="154">
        <v>1.671</v>
      </c>
      <c r="T139" s="155">
        <f>S139*H139</f>
        <v>3.8666940000000003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6" t="s">
        <v>172</v>
      </c>
      <c r="AT139" s="156" t="s">
        <v>167</v>
      </c>
      <c r="AU139" s="156" t="s">
        <v>173</v>
      </c>
      <c r="AY139" s="19" t="s">
        <v>163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9" t="s">
        <v>172</v>
      </c>
      <c r="BK139" s="157">
        <f>ROUND(I139*H139,2)</f>
        <v>0</v>
      </c>
      <c r="BL139" s="19" t="s">
        <v>172</v>
      </c>
      <c r="BM139" s="156" t="s">
        <v>1078</v>
      </c>
    </row>
    <row r="140" spans="1:47" s="2" customFormat="1" ht="11.25">
      <c r="A140" s="34"/>
      <c r="B140" s="35"/>
      <c r="C140" s="34"/>
      <c r="D140" s="158" t="s">
        <v>175</v>
      </c>
      <c r="E140" s="34"/>
      <c r="F140" s="159" t="s">
        <v>1079</v>
      </c>
      <c r="G140" s="34"/>
      <c r="H140" s="34"/>
      <c r="I140" s="160"/>
      <c r="J140" s="34"/>
      <c r="K140" s="34"/>
      <c r="L140" s="35"/>
      <c r="M140" s="161"/>
      <c r="N140" s="162"/>
      <c r="O140" s="56"/>
      <c r="P140" s="56"/>
      <c r="Q140" s="56"/>
      <c r="R140" s="56"/>
      <c r="S140" s="56"/>
      <c r="T140" s="57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9" t="s">
        <v>175</v>
      </c>
      <c r="AU140" s="19" t="s">
        <v>173</v>
      </c>
    </row>
    <row r="141" spans="2:51" s="13" customFormat="1" ht="11.25">
      <c r="B141" s="163"/>
      <c r="D141" s="164" t="s">
        <v>177</v>
      </c>
      <c r="E141" s="165" t="s">
        <v>3</v>
      </c>
      <c r="F141" s="166" t="s">
        <v>1080</v>
      </c>
      <c r="H141" s="167">
        <v>1.8</v>
      </c>
      <c r="I141" s="168"/>
      <c r="L141" s="163"/>
      <c r="M141" s="169"/>
      <c r="N141" s="170"/>
      <c r="O141" s="170"/>
      <c r="P141" s="170"/>
      <c r="Q141" s="170"/>
      <c r="R141" s="170"/>
      <c r="S141" s="170"/>
      <c r="T141" s="171"/>
      <c r="AT141" s="165" t="s">
        <v>177</v>
      </c>
      <c r="AU141" s="165" t="s">
        <v>173</v>
      </c>
      <c r="AV141" s="13" t="s">
        <v>78</v>
      </c>
      <c r="AW141" s="13" t="s">
        <v>31</v>
      </c>
      <c r="AX141" s="13" t="s">
        <v>69</v>
      </c>
      <c r="AY141" s="165" t="s">
        <v>163</v>
      </c>
    </row>
    <row r="142" spans="2:51" s="14" customFormat="1" ht="11.25">
      <c r="B142" s="172"/>
      <c r="D142" s="164" t="s">
        <v>177</v>
      </c>
      <c r="E142" s="173" t="s">
        <v>3</v>
      </c>
      <c r="F142" s="174" t="s">
        <v>179</v>
      </c>
      <c r="H142" s="175">
        <v>1.8</v>
      </c>
      <c r="I142" s="176"/>
      <c r="L142" s="172"/>
      <c r="M142" s="177"/>
      <c r="N142" s="178"/>
      <c r="O142" s="178"/>
      <c r="P142" s="178"/>
      <c r="Q142" s="178"/>
      <c r="R142" s="178"/>
      <c r="S142" s="178"/>
      <c r="T142" s="179"/>
      <c r="AT142" s="173" t="s">
        <v>177</v>
      </c>
      <c r="AU142" s="173" t="s">
        <v>173</v>
      </c>
      <c r="AV142" s="14" t="s">
        <v>173</v>
      </c>
      <c r="AW142" s="14" t="s">
        <v>31</v>
      </c>
      <c r="AX142" s="14" t="s">
        <v>69</v>
      </c>
      <c r="AY142" s="173" t="s">
        <v>163</v>
      </c>
    </row>
    <row r="143" spans="2:51" s="13" customFormat="1" ht="11.25">
      <c r="B143" s="163"/>
      <c r="D143" s="164" t="s">
        <v>177</v>
      </c>
      <c r="E143" s="165" t="s">
        <v>3</v>
      </c>
      <c r="F143" s="166" t="s">
        <v>1081</v>
      </c>
      <c r="H143" s="167">
        <v>0.304</v>
      </c>
      <c r="I143" s="168"/>
      <c r="L143" s="163"/>
      <c r="M143" s="169"/>
      <c r="N143" s="170"/>
      <c r="O143" s="170"/>
      <c r="P143" s="170"/>
      <c r="Q143" s="170"/>
      <c r="R143" s="170"/>
      <c r="S143" s="170"/>
      <c r="T143" s="171"/>
      <c r="AT143" s="165" t="s">
        <v>177</v>
      </c>
      <c r="AU143" s="165" t="s">
        <v>173</v>
      </c>
      <c r="AV143" s="13" t="s">
        <v>78</v>
      </c>
      <c r="AW143" s="13" t="s">
        <v>31</v>
      </c>
      <c r="AX143" s="13" t="s">
        <v>69</v>
      </c>
      <c r="AY143" s="165" t="s">
        <v>163</v>
      </c>
    </row>
    <row r="144" spans="2:51" s="14" customFormat="1" ht="11.25">
      <c r="B144" s="172"/>
      <c r="D144" s="164" t="s">
        <v>177</v>
      </c>
      <c r="E144" s="173" t="s">
        <v>3</v>
      </c>
      <c r="F144" s="174" t="s">
        <v>179</v>
      </c>
      <c r="H144" s="175">
        <v>0.304</v>
      </c>
      <c r="I144" s="176"/>
      <c r="L144" s="172"/>
      <c r="M144" s="177"/>
      <c r="N144" s="178"/>
      <c r="O144" s="178"/>
      <c r="P144" s="178"/>
      <c r="Q144" s="178"/>
      <c r="R144" s="178"/>
      <c r="S144" s="178"/>
      <c r="T144" s="179"/>
      <c r="AT144" s="173" t="s">
        <v>177</v>
      </c>
      <c r="AU144" s="173" t="s">
        <v>173</v>
      </c>
      <c r="AV144" s="14" t="s">
        <v>173</v>
      </c>
      <c r="AW144" s="14" t="s">
        <v>31</v>
      </c>
      <c r="AX144" s="14" t="s">
        <v>69</v>
      </c>
      <c r="AY144" s="173" t="s">
        <v>163</v>
      </c>
    </row>
    <row r="145" spans="2:51" s="15" customFormat="1" ht="11.25">
      <c r="B145" s="180"/>
      <c r="D145" s="164" t="s">
        <v>177</v>
      </c>
      <c r="E145" s="181" t="s">
        <v>3</v>
      </c>
      <c r="F145" s="182" t="s">
        <v>210</v>
      </c>
      <c r="H145" s="183">
        <v>2.104</v>
      </c>
      <c r="I145" s="184"/>
      <c r="L145" s="180"/>
      <c r="M145" s="185"/>
      <c r="N145" s="186"/>
      <c r="O145" s="186"/>
      <c r="P145" s="186"/>
      <c r="Q145" s="186"/>
      <c r="R145" s="186"/>
      <c r="S145" s="186"/>
      <c r="T145" s="187"/>
      <c r="AT145" s="181" t="s">
        <v>177</v>
      </c>
      <c r="AU145" s="181" t="s">
        <v>173</v>
      </c>
      <c r="AV145" s="15" t="s">
        <v>172</v>
      </c>
      <c r="AW145" s="15" t="s">
        <v>31</v>
      </c>
      <c r="AX145" s="15" t="s">
        <v>69</v>
      </c>
      <c r="AY145" s="181" t="s">
        <v>163</v>
      </c>
    </row>
    <row r="146" spans="2:51" s="13" customFormat="1" ht="11.25">
      <c r="B146" s="163"/>
      <c r="D146" s="164" t="s">
        <v>177</v>
      </c>
      <c r="E146" s="165" t="s">
        <v>3</v>
      </c>
      <c r="F146" s="166" t="s">
        <v>1082</v>
      </c>
      <c r="H146" s="167">
        <v>2.314</v>
      </c>
      <c r="I146" s="168"/>
      <c r="L146" s="163"/>
      <c r="M146" s="169"/>
      <c r="N146" s="170"/>
      <c r="O146" s="170"/>
      <c r="P146" s="170"/>
      <c r="Q146" s="170"/>
      <c r="R146" s="170"/>
      <c r="S146" s="170"/>
      <c r="T146" s="171"/>
      <c r="AT146" s="165" t="s">
        <v>177</v>
      </c>
      <c r="AU146" s="165" t="s">
        <v>173</v>
      </c>
      <c r="AV146" s="13" t="s">
        <v>78</v>
      </c>
      <c r="AW146" s="13" t="s">
        <v>31</v>
      </c>
      <c r="AX146" s="13" t="s">
        <v>76</v>
      </c>
      <c r="AY146" s="165" t="s">
        <v>163</v>
      </c>
    </row>
    <row r="147" spans="1:65" s="2" customFormat="1" ht="16.5" customHeight="1">
      <c r="A147" s="34"/>
      <c r="B147" s="144"/>
      <c r="C147" s="145" t="s">
        <v>186</v>
      </c>
      <c r="D147" s="145" t="s">
        <v>167</v>
      </c>
      <c r="E147" s="146" t="s">
        <v>1083</v>
      </c>
      <c r="F147" s="147" t="s">
        <v>1084</v>
      </c>
      <c r="G147" s="148" t="s">
        <v>320</v>
      </c>
      <c r="H147" s="149">
        <v>2.2</v>
      </c>
      <c r="I147" s="150"/>
      <c r="J147" s="151">
        <f>ROUND(I147*H147,2)</f>
        <v>0</v>
      </c>
      <c r="K147" s="147" t="s">
        <v>171</v>
      </c>
      <c r="L147" s="35"/>
      <c r="M147" s="152" t="s">
        <v>3</v>
      </c>
      <c r="N147" s="153" t="s">
        <v>42</v>
      </c>
      <c r="O147" s="56"/>
      <c r="P147" s="154">
        <f>O147*H147</f>
        <v>0</v>
      </c>
      <c r="Q147" s="154">
        <v>0</v>
      </c>
      <c r="R147" s="154">
        <f>Q147*H147</f>
        <v>0</v>
      </c>
      <c r="S147" s="154">
        <v>0.37</v>
      </c>
      <c r="T147" s="155">
        <f>S147*H147</f>
        <v>0.8140000000000001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6" t="s">
        <v>172</v>
      </c>
      <c r="AT147" s="156" t="s">
        <v>167</v>
      </c>
      <c r="AU147" s="156" t="s">
        <v>173</v>
      </c>
      <c r="AY147" s="19" t="s">
        <v>163</v>
      </c>
      <c r="BE147" s="157">
        <f>IF(N147="základní",J147,0)</f>
        <v>0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9" t="s">
        <v>172</v>
      </c>
      <c r="BK147" s="157">
        <f>ROUND(I147*H147,2)</f>
        <v>0</v>
      </c>
      <c r="BL147" s="19" t="s">
        <v>172</v>
      </c>
      <c r="BM147" s="156" t="s">
        <v>1085</v>
      </c>
    </row>
    <row r="148" spans="1:47" s="2" customFormat="1" ht="11.25">
      <c r="A148" s="34"/>
      <c r="B148" s="35"/>
      <c r="C148" s="34"/>
      <c r="D148" s="158" t="s">
        <v>175</v>
      </c>
      <c r="E148" s="34"/>
      <c r="F148" s="159" t="s">
        <v>1086</v>
      </c>
      <c r="G148" s="34"/>
      <c r="H148" s="34"/>
      <c r="I148" s="160"/>
      <c r="J148" s="34"/>
      <c r="K148" s="34"/>
      <c r="L148" s="35"/>
      <c r="M148" s="161"/>
      <c r="N148" s="162"/>
      <c r="O148" s="56"/>
      <c r="P148" s="56"/>
      <c r="Q148" s="56"/>
      <c r="R148" s="56"/>
      <c r="S148" s="56"/>
      <c r="T148" s="57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9" t="s">
        <v>175</v>
      </c>
      <c r="AU148" s="19" t="s">
        <v>173</v>
      </c>
    </row>
    <row r="149" spans="2:51" s="13" customFormat="1" ht="11.25">
      <c r="B149" s="163"/>
      <c r="D149" s="164" t="s">
        <v>177</v>
      </c>
      <c r="E149" s="165" t="s">
        <v>3</v>
      </c>
      <c r="F149" s="166" t="s">
        <v>1087</v>
      </c>
      <c r="H149" s="167">
        <v>2.2</v>
      </c>
      <c r="I149" s="168"/>
      <c r="L149" s="163"/>
      <c r="M149" s="169"/>
      <c r="N149" s="170"/>
      <c r="O149" s="170"/>
      <c r="P149" s="170"/>
      <c r="Q149" s="170"/>
      <c r="R149" s="170"/>
      <c r="S149" s="170"/>
      <c r="T149" s="171"/>
      <c r="AT149" s="165" t="s">
        <v>177</v>
      </c>
      <c r="AU149" s="165" t="s">
        <v>173</v>
      </c>
      <c r="AV149" s="13" t="s">
        <v>78</v>
      </c>
      <c r="AW149" s="13" t="s">
        <v>31</v>
      </c>
      <c r="AX149" s="13" t="s">
        <v>69</v>
      </c>
      <c r="AY149" s="165" t="s">
        <v>163</v>
      </c>
    </row>
    <row r="150" spans="2:51" s="14" customFormat="1" ht="11.25">
      <c r="B150" s="172"/>
      <c r="D150" s="164" t="s">
        <v>177</v>
      </c>
      <c r="E150" s="173" t="s">
        <v>3</v>
      </c>
      <c r="F150" s="174" t="s">
        <v>179</v>
      </c>
      <c r="H150" s="175">
        <v>2.2</v>
      </c>
      <c r="I150" s="176"/>
      <c r="L150" s="172"/>
      <c r="M150" s="177"/>
      <c r="N150" s="178"/>
      <c r="O150" s="178"/>
      <c r="P150" s="178"/>
      <c r="Q150" s="178"/>
      <c r="R150" s="178"/>
      <c r="S150" s="178"/>
      <c r="T150" s="179"/>
      <c r="AT150" s="173" t="s">
        <v>177</v>
      </c>
      <c r="AU150" s="173" t="s">
        <v>173</v>
      </c>
      <c r="AV150" s="14" t="s">
        <v>173</v>
      </c>
      <c r="AW150" s="14" t="s">
        <v>31</v>
      </c>
      <c r="AX150" s="14" t="s">
        <v>76</v>
      </c>
      <c r="AY150" s="173" t="s">
        <v>163</v>
      </c>
    </row>
    <row r="151" spans="1:65" s="2" customFormat="1" ht="16.5" customHeight="1">
      <c r="A151" s="34"/>
      <c r="B151" s="144"/>
      <c r="C151" s="145" t="s">
        <v>211</v>
      </c>
      <c r="D151" s="145" t="s">
        <v>167</v>
      </c>
      <c r="E151" s="146" t="s">
        <v>1088</v>
      </c>
      <c r="F151" s="147" t="s">
        <v>1089</v>
      </c>
      <c r="G151" s="148" t="s">
        <v>236</v>
      </c>
      <c r="H151" s="149">
        <v>45.5</v>
      </c>
      <c r="I151" s="150"/>
      <c r="J151" s="151">
        <f>ROUND(I151*H151,2)</f>
        <v>0</v>
      </c>
      <c r="K151" s="147" t="s">
        <v>171</v>
      </c>
      <c r="L151" s="35"/>
      <c r="M151" s="152" t="s">
        <v>3</v>
      </c>
      <c r="N151" s="153" t="s">
        <v>42</v>
      </c>
      <c r="O151" s="56"/>
      <c r="P151" s="154">
        <f>O151*H151</f>
        <v>0</v>
      </c>
      <c r="Q151" s="154">
        <v>0</v>
      </c>
      <c r="R151" s="154">
        <f>Q151*H151</f>
        <v>0</v>
      </c>
      <c r="S151" s="154">
        <v>0.558</v>
      </c>
      <c r="T151" s="155">
        <f>S151*H151</f>
        <v>25.389000000000003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6" t="s">
        <v>172</v>
      </c>
      <c r="AT151" s="156" t="s">
        <v>167</v>
      </c>
      <c r="AU151" s="156" t="s">
        <v>173</v>
      </c>
      <c r="AY151" s="19" t="s">
        <v>163</v>
      </c>
      <c r="BE151" s="157">
        <f>IF(N151="základní",J151,0)</f>
        <v>0</v>
      </c>
      <c r="BF151" s="157">
        <f>IF(N151="snížená",J151,0)</f>
        <v>0</v>
      </c>
      <c r="BG151" s="157">
        <f>IF(N151="zákl. přenesená",J151,0)</f>
        <v>0</v>
      </c>
      <c r="BH151" s="157">
        <f>IF(N151="sníž. přenesená",J151,0)</f>
        <v>0</v>
      </c>
      <c r="BI151" s="157">
        <f>IF(N151="nulová",J151,0)</f>
        <v>0</v>
      </c>
      <c r="BJ151" s="19" t="s">
        <v>172</v>
      </c>
      <c r="BK151" s="157">
        <f>ROUND(I151*H151,2)</f>
        <v>0</v>
      </c>
      <c r="BL151" s="19" t="s">
        <v>172</v>
      </c>
      <c r="BM151" s="156" t="s">
        <v>1090</v>
      </c>
    </row>
    <row r="152" spans="1:47" s="2" customFormat="1" ht="11.25">
      <c r="A152" s="34"/>
      <c r="B152" s="35"/>
      <c r="C152" s="34"/>
      <c r="D152" s="158" t="s">
        <v>175</v>
      </c>
      <c r="E152" s="34"/>
      <c r="F152" s="159" t="s">
        <v>1091</v>
      </c>
      <c r="G152" s="34"/>
      <c r="H152" s="34"/>
      <c r="I152" s="160"/>
      <c r="J152" s="34"/>
      <c r="K152" s="34"/>
      <c r="L152" s="35"/>
      <c r="M152" s="161"/>
      <c r="N152" s="162"/>
      <c r="O152" s="56"/>
      <c r="P152" s="56"/>
      <c r="Q152" s="56"/>
      <c r="R152" s="56"/>
      <c r="S152" s="56"/>
      <c r="T152" s="57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9" t="s">
        <v>175</v>
      </c>
      <c r="AU152" s="19" t="s">
        <v>173</v>
      </c>
    </row>
    <row r="153" spans="2:51" s="16" customFormat="1" ht="11.25">
      <c r="B153" s="198"/>
      <c r="D153" s="164" t="s">
        <v>177</v>
      </c>
      <c r="E153" s="199" t="s">
        <v>3</v>
      </c>
      <c r="F153" s="200" t="s">
        <v>1092</v>
      </c>
      <c r="H153" s="199" t="s">
        <v>3</v>
      </c>
      <c r="I153" s="201"/>
      <c r="L153" s="198"/>
      <c r="M153" s="202"/>
      <c r="N153" s="203"/>
      <c r="O153" s="203"/>
      <c r="P153" s="203"/>
      <c r="Q153" s="203"/>
      <c r="R153" s="203"/>
      <c r="S153" s="203"/>
      <c r="T153" s="204"/>
      <c r="AT153" s="199" t="s">
        <v>177</v>
      </c>
      <c r="AU153" s="199" t="s">
        <v>173</v>
      </c>
      <c r="AV153" s="16" t="s">
        <v>76</v>
      </c>
      <c r="AW153" s="16" t="s">
        <v>31</v>
      </c>
      <c r="AX153" s="16" t="s">
        <v>69</v>
      </c>
      <c r="AY153" s="199" t="s">
        <v>163</v>
      </c>
    </row>
    <row r="154" spans="2:51" s="13" customFormat="1" ht="11.25">
      <c r="B154" s="163"/>
      <c r="D154" s="164" t="s">
        <v>177</v>
      </c>
      <c r="E154" s="165" t="s">
        <v>3</v>
      </c>
      <c r="F154" s="166" t="s">
        <v>1093</v>
      </c>
      <c r="H154" s="167">
        <v>27.1</v>
      </c>
      <c r="I154" s="168"/>
      <c r="L154" s="163"/>
      <c r="M154" s="169"/>
      <c r="N154" s="170"/>
      <c r="O154" s="170"/>
      <c r="P154" s="170"/>
      <c r="Q154" s="170"/>
      <c r="R154" s="170"/>
      <c r="S154" s="170"/>
      <c r="T154" s="171"/>
      <c r="AT154" s="165" t="s">
        <v>177</v>
      </c>
      <c r="AU154" s="165" t="s">
        <v>173</v>
      </c>
      <c r="AV154" s="13" t="s">
        <v>78</v>
      </c>
      <c r="AW154" s="13" t="s">
        <v>31</v>
      </c>
      <c r="AX154" s="13" t="s">
        <v>69</v>
      </c>
      <c r="AY154" s="165" t="s">
        <v>163</v>
      </c>
    </row>
    <row r="155" spans="2:51" s="13" customFormat="1" ht="11.25">
      <c r="B155" s="163"/>
      <c r="D155" s="164" t="s">
        <v>177</v>
      </c>
      <c r="E155" s="165" t="s">
        <v>3</v>
      </c>
      <c r="F155" s="166" t="s">
        <v>1094</v>
      </c>
      <c r="H155" s="167">
        <v>9.1</v>
      </c>
      <c r="I155" s="168"/>
      <c r="L155" s="163"/>
      <c r="M155" s="169"/>
      <c r="N155" s="170"/>
      <c r="O155" s="170"/>
      <c r="P155" s="170"/>
      <c r="Q155" s="170"/>
      <c r="R155" s="170"/>
      <c r="S155" s="170"/>
      <c r="T155" s="171"/>
      <c r="AT155" s="165" t="s">
        <v>177</v>
      </c>
      <c r="AU155" s="165" t="s">
        <v>173</v>
      </c>
      <c r="AV155" s="13" t="s">
        <v>78</v>
      </c>
      <c r="AW155" s="13" t="s">
        <v>31</v>
      </c>
      <c r="AX155" s="13" t="s">
        <v>69</v>
      </c>
      <c r="AY155" s="165" t="s">
        <v>163</v>
      </c>
    </row>
    <row r="156" spans="2:51" s="13" customFormat="1" ht="11.25">
      <c r="B156" s="163"/>
      <c r="D156" s="164" t="s">
        <v>177</v>
      </c>
      <c r="E156" s="165" t="s">
        <v>3</v>
      </c>
      <c r="F156" s="166" t="s">
        <v>1095</v>
      </c>
      <c r="H156" s="167">
        <v>2.5</v>
      </c>
      <c r="I156" s="168"/>
      <c r="L156" s="163"/>
      <c r="M156" s="169"/>
      <c r="N156" s="170"/>
      <c r="O156" s="170"/>
      <c r="P156" s="170"/>
      <c r="Q156" s="170"/>
      <c r="R156" s="170"/>
      <c r="S156" s="170"/>
      <c r="T156" s="171"/>
      <c r="AT156" s="165" t="s">
        <v>177</v>
      </c>
      <c r="AU156" s="165" t="s">
        <v>173</v>
      </c>
      <c r="AV156" s="13" t="s">
        <v>78</v>
      </c>
      <c r="AW156" s="13" t="s">
        <v>31</v>
      </c>
      <c r="AX156" s="13" t="s">
        <v>69</v>
      </c>
      <c r="AY156" s="165" t="s">
        <v>163</v>
      </c>
    </row>
    <row r="157" spans="2:51" s="13" customFormat="1" ht="11.25">
      <c r="B157" s="163"/>
      <c r="D157" s="164" t="s">
        <v>177</v>
      </c>
      <c r="E157" s="165" t="s">
        <v>3</v>
      </c>
      <c r="F157" s="166" t="s">
        <v>1096</v>
      </c>
      <c r="H157" s="167">
        <v>1.5</v>
      </c>
      <c r="I157" s="168"/>
      <c r="L157" s="163"/>
      <c r="M157" s="169"/>
      <c r="N157" s="170"/>
      <c r="O157" s="170"/>
      <c r="P157" s="170"/>
      <c r="Q157" s="170"/>
      <c r="R157" s="170"/>
      <c r="S157" s="170"/>
      <c r="T157" s="171"/>
      <c r="AT157" s="165" t="s">
        <v>177</v>
      </c>
      <c r="AU157" s="165" t="s">
        <v>173</v>
      </c>
      <c r="AV157" s="13" t="s">
        <v>78</v>
      </c>
      <c r="AW157" s="13" t="s">
        <v>31</v>
      </c>
      <c r="AX157" s="13" t="s">
        <v>69</v>
      </c>
      <c r="AY157" s="165" t="s">
        <v>163</v>
      </c>
    </row>
    <row r="158" spans="2:51" s="13" customFormat="1" ht="11.25">
      <c r="B158" s="163"/>
      <c r="D158" s="164" t="s">
        <v>177</v>
      </c>
      <c r="E158" s="165" t="s">
        <v>3</v>
      </c>
      <c r="F158" s="166" t="s">
        <v>1097</v>
      </c>
      <c r="H158" s="167">
        <v>1.5</v>
      </c>
      <c r="I158" s="168"/>
      <c r="L158" s="163"/>
      <c r="M158" s="169"/>
      <c r="N158" s="170"/>
      <c r="O158" s="170"/>
      <c r="P158" s="170"/>
      <c r="Q158" s="170"/>
      <c r="R158" s="170"/>
      <c r="S158" s="170"/>
      <c r="T158" s="171"/>
      <c r="AT158" s="165" t="s">
        <v>177</v>
      </c>
      <c r="AU158" s="165" t="s">
        <v>173</v>
      </c>
      <c r="AV158" s="13" t="s">
        <v>78</v>
      </c>
      <c r="AW158" s="13" t="s">
        <v>31</v>
      </c>
      <c r="AX158" s="13" t="s">
        <v>69</v>
      </c>
      <c r="AY158" s="165" t="s">
        <v>163</v>
      </c>
    </row>
    <row r="159" spans="2:51" s="13" customFormat="1" ht="11.25">
      <c r="B159" s="163"/>
      <c r="D159" s="164" t="s">
        <v>177</v>
      </c>
      <c r="E159" s="165" t="s">
        <v>3</v>
      </c>
      <c r="F159" s="166" t="s">
        <v>1098</v>
      </c>
      <c r="H159" s="167">
        <v>2.5</v>
      </c>
      <c r="I159" s="168"/>
      <c r="L159" s="163"/>
      <c r="M159" s="169"/>
      <c r="N159" s="170"/>
      <c r="O159" s="170"/>
      <c r="P159" s="170"/>
      <c r="Q159" s="170"/>
      <c r="R159" s="170"/>
      <c r="S159" s="170"/>
      <c r="T159" s="171"/>
      <c r="AT159" s="165" t="s">
        <v>177</v>
      </c>
      <c r="AU159" s="165" t="s">
        <v>173</v>
      </c>
      <c r="AV159" s="13" t="s">
        <v>78</v>
      </c>
      <c r="AW159" s="13" t="s">
        <v>31</v>
      </c>
      <c r="AX159" s="13" t="s">
        <v>69</v>
      </c>
      <c r="AY159" s="165" t="s">
        <v>163</v>
      </c>
    </row>
    <row r="160" spans="2:51" s="13" customFormat="1" ht="11.25">
      <c r="B160" s="163"/>
      <c r="D160" s="164" t="s">
        <v>177</v>
      </c>
      <c r="E160" s="165" t="s">
        <v>3</v>
      </c>
      <c r="F160" s="166" t="s">
        <v>1099</v>
      </c>
      <c r="H160" s="167">
        <v>1.3</v>
      </c>
      <c r="I160" s="168"/>
      <c r="L160" s="163"/>
      <c r="M160" s="169"/>
      <c r="N160" s="170"/>
      <c r="O160" s="170"/>
      <c r="P160" s="170"/>
      <c r="Q160" s="170"/>
      <c r="R160" s="170"/>
      <c r="S160" s="170"/>
      <c r="T160" s="171"/>
      <c r="AT160" s="165" t="s">
        <v>177</v>
      </c>
      <c r="AU160" s="165" t="s">
        <v>173</v>
      </c>
      <c r="AV160" s="13" t="s">
        <v>78</v>
      </c>
      <c r="AW160" s="13" t="s">
        <v>31</v>
      </c>
      <c r="AX160" s="13" t="s">
        <v>69</v>
      </c>
      <c r="AY160" s="165" t="s">
        <v>163</v>
      </c>
    </row>
    <row r="161" spans="2:51" s="14" customFormat="1" ht="11.25">
      <c r="B161" s="172"/>
      <c r="D161" s="164" t="s">
        <v>177</v>
      </c>
      <c r="E161" s="173" t="s">
        <v>3</v>
      </c>
      <c r="F161" s="174" t="s">
        <v>179</v>
      </c>
      <c r="H161" s="175">
        <v>45.5</v>
      </c>
      <c r="I161" s="176"/>
      <c r="L161" s="172"/>
      <c r="M161" s="177"/>
      <c r="N161" s="178"/>
      <c r="O161" s="178"/>
      <c r="P161" s="178"/>
      <c r="Q161" s="178"/>
      <c r="R161" s="178"/>
      <c r="S161" s="178"/>
      <c r="T161" s="179"/>
      <c r="AT161" s="173" t="s">
        <v>177</v>
      </c>
      <c r="AU161" s="173" t="s">
        <v>173</v>
      </c>
      <c r="AV161" s="14" t="s">
        <v>173</v>
      </c>
      <c r="AW161" s="14" t="s">
        <v>31</v>
      </c>
      <c r="AX161" s="14" t="s">
        <v>69</v>
      </c>
      <c r="AY161" s="173" t="s">
        <v>163</v>
      </c>
    </row>
    <row r="162" spans="2:51" s="15" customFormat="1" ht="11.25">
      <c r="B162" s="180"/>
      <c r="D162" s="164" t="s">
        <v>177</v>
      </c>
      <c r="E162" s="181" t="s">
        <v>3</v>
      </c>
      <c r="F162" s="182" t="s">
        <v>210</v>
      </c>
      <c r="H162" s="183">
        <v>45.5</v>
      </c>
      <c r="I162" s="184"/>
      <c r="L162" s="180"/>
      <c r="M162" s="185"/>
      <c r="N162" s="186"/>
      <c r="O162" s="186"/>
      <c r="P162" s="186"/>
      <c r="Q162" s="186"/>
      <c r="R162" s="186"/>
      <c r="S162" s="186"/>
      <c r="T162" s="187"/>
      <c r="AT162" s="181" t="s">
        <v>177</v>
      </c>
      <c r="AU162" s="181" t="s">
        <v>173</v>
      </c>
      <c r="AV162" s="15" t="s">
        <v>172</v>
      </c>
      <c r="AW162" s="15" t="s">
        <v>31</v>
      </c>
      <c r="AX162" s="15" t="s">
        <v>76</v>
      </c>
      <c r="AY162" s="181" t="s">
        <v>163</v>
      </c>
    </row>
    <row r="163" spans="1:65" s="2" customFormat="1" ht="16.5" customHeight="1">
      <c r="A163" s="34"/>
      <c r="B163" s="144"/>
      <c r="C163" s="145" t="s">
        <v>215</v>
      </c>
      <c r="D163" s="145" t="s">
        <v>167</v>
      </c>
      <c r="E163" s="146" t="s">
        <v>1100</v>
      </c>
      <c r="F163" s="147" t="s">
        <v>1101</v>
      </c>
      <c r="G163" s="148" t="s">
        <v>170</v>
      </c>
      <c r="H163" s="149">
        <v>1.395</v>
      </c>
      <c r="I163" s="150"/>
      <c r="J163" s="151">
        <f>ROUND(I163*H163,2)</f>
        <v>0</v>
      </c>
      <c r="K163" s="147" t="s">
        <v>171</v>
      </c>
      <c r="L163" s="35"/>
      <c r="M163" s="152" t="s">
        <v>3</v>
      </c>
      <c r="N163" s="153" t="s">
        <v>42</v>
      </c>
      <c r="O163" s="56"/>
      <c r="P163" s="154">
        <f>O163*H163</f>
        <v>0</v>
      </c>
      <c r="Q163" s="154">
        <v>0</v>
      </c>
      <c r="R163" s="154">
        <f>Q163*H163</f>
        <v>0</v>
      </c>
      <c r="S163" s="154">
        <v>1.6</v>
      </c>
      <c r="T163" s="155">
        <f>S163*H163</f>
        <v>2.232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56" t="s">
        <v>172</v>
      </c>
      <c r="AT163" s="156" t="s">
        <v>167</v>
      </c>
      <c r="AU163" s="156" t="s">
        <v>173</v>
      </c>
      <c r="AY163" s="19" t="s">
        <v>163</v>
      </c>
      <c r="BE163" s="157">
        <f>IF(N163="základní",J163,0)</f>
        <v>0</v>
      </c>
      <c r="BF163" s="157">
        <f>IF(N163="snížená",J163,0)</f>
        <v>0</v>
      </c>
      <c r="BG163" s="157">
        <f>IF(N163="zákl. přenesená",J163,0)</f>
        <v>0</v>
      </c>
      <c r="BH163" s="157">
        <f>IF(N163="sníž. přenesená",J163,0)</f>
        <v>0</v>
      </c>
      <c r="BI163" s="157">
        <f>IF(N163="nulová",J163,0)</f>
        <v>0</v>
      </c>
      <c r="BJ163" s="19" t="s">
        <v>172</v>
      </c>
      <c r="BK163" s="157">
        <f>ROUND(I163*H163,2)</f>
        <v>0</v>
      </c>
      <c r="BL163" s="19" t="s">
        <v>172</v>
      </c>
      <c r="BM163" s="156" t="s">
        <v>1102</v>
      </c>
    </row>
    <row r="164" spans="1:47" s="2" customFormat="1" ht="11.25">
      <c r="A164" s="34"/>
      <c r="B164" s="35"/>
      <c r="C164" s="34"/>
      <c r="D164" s="158" t="s">
        <v>175</v>
      </c>
      <c r="E164" s="34"/>
      <c r="F164" s="159" t="s">
        <v>1103</v>
      </c>
      <c r="G164" s="34"/>
      <c r="H164" s="34"/>
      <c r="I164" s="160"/>
      <c r="J164" s="34"/>
      <c r="K164" s="34"/>
      <c r="L164" s="35"/>
      <c r="M164" s="161"/>
      <c r="N164" s="162"/>
      <c r="O164" s="56"/>
      <c r="P164" s="56"/>
      <c r="Q164" s="56"/>
      <c r="R164" s="56"/>
      <c r="S164" s="56"/>
      <c r="T164" s="57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9" t="s">
        <v>175</v>
      </c>
      <c r="AU164" s="19" t="s">
        <v>173</v>
      </c>
    </row>
    <row r="165" spans="2:51" s="13" customFormat="1" ht="11.25">
      <c r="B165" s="163"/>
      <c r="D165" s="164" t="s">
        <v>177</v>
      </c>
      <c r="E165" s="165" t="s">
        <v>3</v>
      </c>
      <c r="F165" s="166" t="s">
        <v>1104</v>
      </c>
      <c r="H165" s="167">
        <v>0.375</v>
      </c>
      <c r="I165" s="168"/>
      <c r="L165" s="163"/>
      <c r="M165" s="169"/>
      <c r="N165" s="170"/>
      <c r="O165" s="170"/>
      <c r="P165" s="170"/>
      <c r="Q165" s="170"/>
      <c r="R165" s="170"/>
      <c r="S165" s="170"/>
      <c r="T165" s="171"/>
      <c r="AT165" s="165" t="s">
        <v>177</v>
      </c>
      <c r="AU165" s="165" t="s">
        <v>173</v>
      </c>
      <c r="AV165" s="13" t="s">
        <v>78</v>
      </c>
      <c r="AW165" s="13" t="s">
        <v>31</v>
      </c>
      <c r="AX165" s="13" t="s">
        <v>69</v>
      </c>
      <c r="AY165" s="165" t="s">
        <v>163</v>
      </c>
    </row>
    <row r="166" spans="2:51" s="13" customFormat="1" ht="11.25">
      <c r="B166" s="163"/>
      <c r="D166" s="164" t="s">
        <v>177</v>
      </c>
      <c r="E166" s="165" t="s">
        <v>3</v>
      </c>
      <c r="F166" s="166" t="s">
        <v>1105</v>
      </c>
      <c r="H166" s="167">
        <v>0.225</v>
      </c>
      <c r="I166" s="168"/>
      <c r="L166" s="163"/>
      <c r="M166" s="169"/>
      <c r="N166" s="170"/>
      <c r="O166" s="170"/>
      <c r="P166" s="170"/>
      <c r="Q166" s="170"/>
      <c r="R166" s="170"/>
      <c r="S166" s="170"/>
      <c r="T166" s="171"/>
      <c r="AT166" s="165" t="s">
        <v>177</v>
      </c>
      <c r="AU166" s="165" t="s">
        <v>173</v>
      </c>
      <c r="AV166" s="13" t="s">
        <v>78</v>
      </c>
      <c r="AW166" s="13" t="s">
        <v>31</v>
      </c>
      <c r="AX166" s="13" t="s">
        <v>69</v>
      </c>
      <c r="AY166" s="165" t="s">
        <v>163</v>
      </c>
    </row>
    <row r="167" spans="2:51" s="13" customFormat="1" ht="11.25">
      <c r="B167" s="163"/>
      <c r="D167" s="164" t="s">
        <v>177</v>
      </c>
      <c r="E167" s="165" t="s">
        <v>3</v>
      </c>
      <c r="F167" s="166" t="s">
        <v>1106</v>
      </c>
      <c r="H167" s="167">
        <v>0.225</v>
      </c>
      <c r="I167" s="168"/>
      <c r="L167" s="163"/>
      <c r="M167" s="169"/>
      <c r="N167" s="170"/>
      <c r="O167" s="170"/>
      <c r="P167" s="170"/>
      <c r="Q167" s="170"/>
      <c r="R167" s="170"/>
      <c r="S167" s="170"/>
      <c r="T167" s="171"/>
      <c r="AT167" s="165" t="s">
        <v>177</v>
      </c>
      <c r="AU167" s="165" t="s">
        <v>173</v>
      </c>
      <c r="AV167" s="13" t="s">
        <v>78</v>
      </c>
      <c r="AW167" s="13" t="s">
        <v>31</v>
      </c>
      <c r="AX167" s="13" t="s">
        <v>69</v>
      </c>
      <c r="AY167" s="165" t="s">
        <v>163</v>
      </c>
    </row>
    <row r="168" spans="2:51" s="13" customFormat="1" ht="11.25">
      <c r="B168" s="163"/>
      <c r="D168" s="164" t="s">
        <v>177</v>
      </c>
      <c r="E168" s="165" t="s">
        <v>3</v>
      </c>
      <c r="F168" s="166" t="s">
        <v>1107</v>
      </c>
      <c r="H168" s="167">
        <v>0.375</v>
      </c>
      <c r="I168" s="168"/>
      <c r="L168" s="163"/>
      <c r="M168" s="169"/>
      <c r="N168" s="170"/>
      <c r="O168" s="170"/>
      <c r="P168" s="170"/>
      <c r="Q168" s="170"/>
      <c r="R168" s="170"/>
      <c r="S168" s="170"/>
      <c r="T168" s="171"/>
      <c r="AT168" s="165" t="s">
        <v>177</v>
      </c>
      <c r="AU168" s="165" t="s">
        <v>173</v>
      </c>
      <c r="AV168" s="13" t="s">
        <v>78</v>
      </c>
      <c r="AW168" s="13" t="s">
        <v>31</v>
      </c>
      <c r="AX168" s="13" t="s">
        <v>69</v>
      </c>
      <c r="AY168" s="165" t="s">
        <v>163</v>
      </c>
    </row>
    <row r="169" spans="2:51" s="13" customFormat="1" ht="11.25">
      <c r="B169" s="163"/>
      <c r="D169" s="164" t="s">
        <v>177</v>
      </c>
      <c r="E169" s="165" t="s">
        <v>3</v>
      </c>
      <c r="F169" s="166" t="s">
        <v>1108</v>
      </c>
      <c r="H169" s="167">
        <v>0.195</v>
      </c>
      <c r="I169" s="168"/>
      <c r="L169" s="163"/>
      <c r="M169" s="169"/>
      <c r="N169" s="170"/>
      <c r="O169" s="170"/>
      <c r="P169" s="170"/>
      <c r="Q169" s="170"/>
      <c r="R169" s="170"/>
      <c r="S169" s="170"/>
      <c r="T169" s="171"/>
      <c r="AT169" s="165" t="s">
        <v>177</v>
      </c>
      <c r="AU169" s="165" t="s">
        <v>173</v>
      </c>
      <c r="AV169" s="13" t="s">
        <v>78</v>
      </c>
      <c r="AW169" s="13" t="s">
        <v>31</v>
      </c>
      <c r="AX169" s="13" t="s">
        <v>69</v>
      </c>
      <c r="AY169" s="165" t="s">
        <v>163</v>
      </c>
    </row>
    <row r="170" spans="2:51" s="14" customFormat="1" ht="11.25">
      <c r="B170" s="172"/>
      <c r="D170" s="164" t="s">
        <v>177</v>
      </c>
      <c r="E170" s="173" t="s">
        <v>3</v>
      </c>
      <c r="F170" s="174" t="s">
        <v>179</v>
      </c>
      <c r="H170" s="175">
        <v>1.395</v>
      </c>
      <c r="I170" s="176"/>
      <c r="L170" s="172"/>
      <c r="M170" s="177"/>
      <c r="N170" s="178"/>
      <c r="O170" s="178"/>
      <c r="P170" s="178"/>
      <c r="Q170" s="178"/>
      <c r="R170" s="178"/>
      <c r="S170" s="178"/>
      <c r="T170" s="179"/>
      <c r="AT170" s="173" t="s">
        <v>177</v>
      </c>
      <c r="AU170" s="173" t="s">
        <v>173</v>
      </c>
      <c r="AV170" s="14" t="s">
        <v>173</v>
      </c>
      <c r="AW170" s="14" t="s">
        <v>31</v>
      </c>
      <c r="AX170" s="14" t="s">
        <v>69</v>
      </c>
      <c r="AY170" s="173" t="s">
        <v>163</v>
      </c>
    </row>
    <row r="171" spans="2:51" s="15" customFormat="1" ht="11.25">
      <c r="B171" s="180"/>
      <c r="D171" s="164" t="s">
        <v>177</v>
      </c>
      <c r="E171" s="181" t="s">
        <v>3</v>
      </c>
      <c r="F171" s="182" t="s">
        <v>210</v>
      </c>
      <c r="H171" s="183">
        <v>1.395</v>
      </c>
      <c r="I171" s="184"/>
      <c r="L171" s="180"/>
      <c r="M171" s="185"/>
      <c r="N171" s="186"/>
      <c r="O171" s="186"/>
      <c r="P171" s="186"/>
      <c r="Q171" s="186"/>
      <c r="R171" s="186"/>
      <c r="S171" s="186"/>
      <c r="T171" s="187"/>
      <c r="AT171" s="181" t="s">
        <v>177</v>
      </c>
      <c r="AU171" s="181" t="s">
        <v>173</v>
      </c>
      <c r="AV171" s="15" t="s">
        <v>172</v>
      </c>
      <c r="AW171" s="15" t="s">
        <v>31</v>
      </c>
      <c r="AX171" s="15" t="s">
        <v>76</v>
      </c>
      <c r="AY171" s="181" t="s">
        <v>163</v>
      </c>
    </row>
    <row r="172" spans="1:65" s="2" customFormat="1" ht="16.5" customHeight="1">
      <c r="A172" s="34"/>
      <c r="B172" s="144"/>
      <c r="C172" s="145" t="s">
        <v>227</v>
      </c>
      <c r="D172" s="145" t="s">
        <v>167</v>
      </c>
      <c r="E172" s="146" t="s">
        <v>1109</v>
      </c>
      <c r="F172" s="147" t="s">
        <v>1110</v>
      </c>
      <c r="G172" s="148" t="s">
        <v>170</v>
      </c>
      <c r="H172" s="149">
        <v>5.43</v>
      </c>
      <c r="I172" s="150"/>
      <c r="J172" s="151">
        <f>ROUND(I172*H172,2)</f>
        <v>0</v>
      </c>
      <c r="K172" s="147" t="s">
        <v>171</v>
      </c>
      <c r="L172" s="35"/>
      <c r="M172" s="152" t="s">
        <v>3</v>
      </c>
      <c r="N172" s="153" t="s">
        <v>42</v>
      </c>
      <c r="O172" s="56"/>
      <c r="P172" s="154">
        <f>O172*H172</f>
        <v>0</v>
      </c>
      <c r="Q172" s="154">
        <v>0</v>
      </c>
      <c r="R172" s="154">
        <f>Q172*H172</f>
        <v>0</v>
      </c>
      <c r="S172" s="154">
        <v>1.6</v>
      </c>
      <c r="T172" s="155">
        <f>S172*H172</f>
        <v>8.688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56" t="s">
        <v>172</v>
      </c>
      <c r="AT172" s="156" t="s">
        <v>167</v>
      </c>
      <c r="AU172" s="156" t="s">
        <v>173</v>
      </c>
      <c r="AY172" s="19" t="s">
        <v>163</v>
      </c>
      <c r="BE172" s="157">
        <f>IF(N172="základní",J172,0)</f>
        <v>0</v>
      </c>
      <c r="BF172" s="157">
        <f>IF(N172="snížená",J172,0)</f>
        <v>0</v>
      </c>
      <c r="BG172" s="157">
        <f>IF(N172="zákl. přenesená",J172,0)</f>
        <v>0</v>
      </c>
      <c r="BH172" s="157">
        <f>IF(N172="sníž. přenesená",J172,0)</f>
        <v>0</v>
      </c>
      <c r="BI172" s="157">
        <f>IF(N172="nulová",J172,0)</f>
        <v>0</v>
      </c>
      <c r="BJ172" s="19" t="s">
        <v>172</v>
      </c>
      <c r="BK172" s="157">
        <f>ROUND(I172*H172,2)</f>
        <v>0</v>
      </c>
      <c r="BL172" s="19" t="s">
        <v>172</v>
      </c>
      <c r="BM172" s="156" t="s">
        <v>1111</v>
      </c>
    </row>
    <row r="173" spans="1:47" s="2" customFormat="1" ht="11.25">
      <c r="A173" s="34"/>
      <c r="B173" s="35"/>
      <c r="C173" s="34"/>
      <c r="D173" s="158" t="s">
        <v>175</v>
      </c>
      <c r="E173" s="34"/>
      <c r="F173" s="159" t="s">
        <v>1112</v>
      </c>
      <c r="G173" s="34"/>
      <c r="H173" s="34"/>
      <c r="I173" s="160"/>
      <c r="J173" s="34"/>
      <c r="K173" s="34"/>
      <c r="L173" s="35"/>
      <c r="M173" s="161"/>
      <c r="N173" s="162"/>
      <c r="O173" s="56"/>
      <c r="P173" s="56"/>
      <c r="Q173" s="56"/>
      <c r="R173" s="56"/>
      <c r="S173" s="56"/>
      <c r="T173" s="57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9" t="s">
        <v>175</v>
      </c>
      <c r="AU173" s="19" t="s">
        <v>173</v>
      </c>
    </row>
    <row r="174" spans="2:51" s="16" customFormat="1" ht="11.25">
      <c r="B174" s="198"/>
      <c r="D174" s="164" t="s">
        <v>177</v>
      </c>
      <c r="E174" s="199" t="s">
        <v>3</v>
      </c>
      <c r="F174" s="200" t="s">
        <v>1092</v>
      </c>
      <c r="H174" s="199" t="s">
        <v>3</v>
      </c>
      <c r="I174" s="201"/>
      <c r="L174" s="198"/>
      <c r="M174" s="202"/>
      <c r="N174" s="203"/>
      <c r="O174" s="203"/>
      <c r="P174" s="203"/>
      <c r="Q174" s="203"/>
      <c r="R174" s="203"/>
      <c r="S174" s="203"/>
      <c r="T174" s="204"/>
      <c r="AT174" s="199" t="s">
        <v>177</v>
      </c>
      <c r="AU174" s="199" t="s">
        <v>173</v>
      </c>
      <c r="AV174" s="16" t="s">
        <v>76</v>
      </c>
      <c r="AW174" s="16" t="s">
        <v>31</v>
      </c>
      <c r="AX174" s="16" t="s">
        <v>69</v>
      </c>
      <c r="AY174" s="199" t="s">
        <v>163</v>
      </c>
    </row>
    <row r="175" spans="2:51" s="13" customFormat="1" ht="11.25">
      <c r="B175" s="163"/>
      <c r="D175" s="164" t="s">
        <v>177</v>
      </c>
      <c r="E175" s="165" t="s">
        <v>3</v>
      </c>
      <c r="F175" s="166" t="s">
        <v>1113</v>
      </c>
      <c r="H175" s="167">
        <v>4.065</v>
      </c>
      <c r="I175" s="168"/>
      <c r="L175" s="163"/>
      <c r="M175" s="169"/>
      <c r="N175" s="170"/>
      <c r="O175" s="170"/>
      <c r="P175" s="170"/>
      <c r="Q175" s="170"/>
      <c r="R175" s="170"/>
      <c r="S175" s="170"/>
      <c r="T175" s="171"/>
      <c r="AT175" s="165" t="s">
        <v>177</v>
      </c>
      <c r="AU175" s="165" t="s">
        <v>173</v>
      </c>
      <c r="AV175" s="13" t="s">
        <v>78</v>
      </c>
      <c r="AW175" s="13" t="s">
        <v>31</v>
      </c>
      <c r="AX175" s="13" t="s">
        <v>69</v>
      </c>
      <c r="AY175" s="165" t="s">
        <v>163</v>
      </c>
    </row>
    <row r="176" spans="2:51" s="13" customFormat="1" ht="11.25">
      <c r="B176" s="163"/>
      <c r="D176" s="164" t="s">
        <v>177</v>
      </c>
      <c r="E176" s="165" t="s">
        <v>3</v>
      </c>
      <c r="F176" s="166" t="s">
        <v>1114</v>
      </c>
      <c r="H176" s="167">
        <v>1.365</v>
      </c>
      <c r="I176" s="168"/>
      <c r="L176" s="163"/>
      <c r="M176" s="169"/>
      <c r="N176" s="170"/>
      <c r="O176" s="170"/>
      <c r="P176" s="170"/>
      <c r="Q176" s="170"/>
      <c r="R176" s="170"/>
      <c r="S176" s="170"/>
      <c r="T176" s="171"/>
      <c r="AT176" s="165" t="s">
        <v>177</v>
      </c>
      <c r="AU176" s="165" t="s">
        <v>173</v>
      </c>
      <c r="AV176" s="13" t="s">
        <v>78</v>
      </c>
      <c r="AW176" s="13" t="s">
        <v>31</v>
      </c>
      <c r="AX176" s="13" t="s">
        <v>69</v>
      </c>
      <c r="AY176" s="165" t="s">
        <v>163</v>
      </c>
    </row>
    <row r="177" spans="2:51" s="14" customFormat="1" ht="11.25">
      <c r="B177" s="172"/>
      <c r="D177" s="164" t="s">
        <v>177</v>
      </c>
      <c r="E177" s="173" t="s">
        <v>3</v>
      </c>
      <c r="F177" s="174" t="s">
        <v>179</v>
      </c>
      <c r="H177" s="175">
        <v>5.430000000000001</v>
      </c>
      <c r="I177" s="176"/>
      <c r="L177" s="172"/>
      <c r="M177" s="177"/>
      <c r="N177" s="178"/>
      <c r="O177" s="178"/>
      <c r="P177" s="178"/>
      <c r="Q177" s="178"/>
      <c r="R177" s="178"/>
      <c r="S177" s="178"/>
      <c r="T177" s="179"/>
      <c r="AT177" s="173" t="s">
        <v>177</v>
      </c>
      <c r="AU177" s="173" t="s">
        <v>173</v>
      </c>
      <c r="AV177" s="14" t="s">
        <v>173</v>
      </c>
      <c r="AW177" s="14" t="s">
        <v>31</v>
      </c>
      <c r="AX177" s="14" t="s">
        <v>69</v>
      </c>
      <c r="AY177" s="173" t="s">
        <v>163</v>
      </c>
    </row>
    <row r="178" spans="2:51" s="15" customFormat="1" ht="11.25">
      <c r="B178" s="180"/>
      <c r="D178" s="164" t="s">
        <v>177</v>
      </c>
      <c r="E178" s="181" t="s">
        <v>3</v>
      </c>
      <c r="F178" s="182" t="s">
        <v>210</v>
      </c>
      <c r="H178" s="183">
        <v>5.430000000000001</v>
      </c>
      <c r="I178" s="184"/>
      <c r="L178" s="180"/>
      <c r="M178" s="185"/>
      <c r="N178" s="186"/>
      <c r="O178" s="186"/>
      <c r="P178" s="186"/>
      <c r="Q178" s="186"/>
      <c r="R178" s="186"/>
      <c r="S178" s="186"/>
      <c r="T178" s="187"/>
      <c r="AT178" s="181" t="s">
        <v>177</v>
      </c>
      <c r="AU178" s="181" t="s">
        <v>173</v>
      </c>
      <c r="AV178" s="15" t="s">
        <v>172</v>
      </c>
      <c r="AW178" s="15" t="s">
        <v>31</v>
      </c>
      <c r="AX178" s="15" t="s">
        <v>76</v>
      </c>
      <c r="AY178" s="181" t="s">
        <v>163</v>
      </c>
    </row>
    <row r="179" spans="1:65" s="2" customFormat="1" ht="24.2" customHeight="1">
      <c r="A179" s="34"/>
      <c r="B179" s="144"/>
      <c r="C179" s="145" t="s">
        <v>233</v>
      </c>
      <c r="D179" s="145" t="s">
        <v>167</v>
      </c>
      <c r="E179" s="146" t="s">
        <v>1115</v>
      </c>
      <c r="F179" s="147" t="s">
        <v>1116</v>
      </c>
      <c r="G179" s="148" t="s">
        <v>236</v>
      </c>
      <c r="H179" s="149">
        <v>45.5</v>
      </c>
      <c r="I179" s="150"/>
      <c r="J179" s="151">
        <f>ROUND(I179*H179,2)</f>
        <v>0</v>
      </c>
      <c r="K179" s="147" t="s">
        <v>171</v>
      </c>
      <c r="L179" s="35"/>
      <c r="M179" s="152" t="s">
        <v>3</v>
      </c>
      <c r="N179" s="153" t="s">
        <v>42</v>
      </c>
      <c r="O179" s="56"/>
      <c r="P179" s="154">
        <f>O179*H179</f>
        <v>0</v>
      </c>
      <c r="Q179" s="154">
        <v>0</v>
      </c>
      <c r="R179" s="154">
        <f>Q179*H179</f>
        <v>0</v>
      </c>
      <c r="S179" s="154">
        <v>0.12</v>
      </c>
      <c r="T179" s="155">
        <f>S179*H179</f>
        <v>5.46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56" t="s">
        <v>172</v>
      </c>
      <c r="AT179" s="156" t="s">
        <v>167</v>
      </c>
      <c r="AU179" s="156" t="s">
        <v>173</v>
      </c>
      <c r="AY179" s="19" t="s">
        <v>163</v>
      </c>
      <c r="BE179" s="157">
        <f>IF(N179="základní",J179,0)</f>
        <v>0</v>
      </c>
      <c r="BF179" s="157">
        <f>IF(N179="snížená",J179,0)</f>
        <v>0</v>
      </c>
      <c r="BG179" s="157">
        <f>IF(N179="zákl. přenesená",J179,0)</f>
        <v>0</v>
      </c>
      <c r="BH179" s="157">
        <f>IF(N179="sníž. přenesená",J179,0)</f>
        <v>0</v>
      </c>
      <c r="BI179" s="157">
        <f>IF(N179="nulová",J179,0)</f>
        <v>0</v>
      </c>
      <c r="BJ179" s="19" t="s">
        <v>172</v>
      </c>
      <c r="BK179" s="157">
        <f>ROUND(I179*H179,2)</f>
        <v>0</v>
      </c>
      <c r="BL179" s="19" t="s">
        <v>172</v>
      </c>
      <c r="BM179" s="156" t="s">
        <v>1117</v>
      </c>
    </row>
    <row r="180" spans="1:47" s="2" customFormat="1" ht="11.25">
      <c r="A180" s="34"/>
      <c r="B180" s="35"/>
      <c r="C180" s="34"/>
      <c r="D180" s="158" t="s">
        <v>175</v>
      </c>
      <c r="E180" s="34"/>
      <c r="F180" s="159" t="s">
        <v>1118</v>
      </c>
      <c r="G180" s="34"/>
      <c r="H180" s="34"/>
      <c r="I180" s="160"/>
      <c r="J180" s="34"/>
      <c r="K180" s="34"/>
      <c r="L180" s="35"/>
      <c r="M180" s="161"/>
      <c r="N180" s="162"/>
      <c r="O180" s="56"/>
      <c r="P180" s="56"/>
      <c r="Q180" s="56"/>
      <c r="R180" s="56"/>
      <c r="S180" s="56"/>
      <c r="T180" s="57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9" t="s">
        <v>175</v>
      </c>
      <c r="AU180" s="19" t="s">
        <v>173</v>
      </c>
    </row>
    <row r="181" spans="2:51" s="16" customFormat="1" ht="11.25">
      <c r="B181" s="198"/>
      <c r="D181" s="164" t="s">
        <v>177</v>
      </c>
      <c r="E181" s="199" t="s">
        <v>3</v>
      </c>
      <c r="F181" s="200" t="s">
        <v>1092</v>
      </c>
      <c r="H181" s="199" t="s">
        <v>3</v>
      </c>
      <c r="I181" s="201"/>
      <c r="L181" s="198"/>
      <c r="M181" s="202"/>
      <c r="N181" s="203"/>
      <c r="O181" s="203"/>
      <c r="P181" s="203"/>
      <c r="Q181" s="203"/>
      <c r="R181" s="203"/>
      <c r="S181" s="203"/>
      <c r="T181" s="204"/>
      <c r="AT181" s="199" t="s">
        <v>177</v>
      </c>
      <c r="AU181" s="199" t="s">
        <v>173</v>
      </c>
      <c r="AV181" s="16" t="s">
        <v>76</v>
      </c>
      <c r="AW181" s="16" t="s">
        <v>31</v>
      </c>
      <c r="AX181" s="16" t="s">
        <v>69</v>
      </c>
      <c r="AY181" s="199" t="s">
        <v>163</v>
      </c>
    </row>
    <row r="182" spans="2:51" s="13" customFormat="1" ht="11.25">
      <c r="B182" s="163"/>
      <c r="D182" s="164" t="s">
        <v>177</v>
      </c>
      <c r="E182" s="165" t="s">
        <v>3</v>
      </c>
      <c r="F182" s="166" t="s">
        <v>1093</v>
      </c>
      <c r="H182" s="167">
        <v>27.1</v>
      </c>
      <c r="I182" s="168"/>
      <c r="L182" s="163"/>
      <c r="M182" s="169"/>
      <c r="N182" s="170"/>
      <c r="O182" s="170"/>
      <c r="P182" s="170"/>
      <c r="Q182" s="170"/>
      <c r="R182" s="170"/>
      <c r="S182" s="170"/>
      <c r="T182" s="171"/>
      <c r="AT182" s="165" t="s">
        <v>177</v>
      </c>
      <c r="AU182" s="165" t="s">
        <v>173</v>
      </c>
      <c r="AV182" s="13" t="s">
        <v>78</v>
      </c>
      <c r="AW182" s="13" t="s">
        <v>31</v>
      </c>
      <c r="AX182" s="13" t="s">
        <v>69</v>
      </c>
      <c r="AY182" s="165" t="s">
        <v>163</v>
      </c>
    </row>
    <row r="183" spans="2:51" s="13" customFormat="1" ht="11.25">
      <c r="B183" s="163"/>
      <c r="D183" s="164" t="s">
        <v>177</v>
      </c>
      <c r="E183" s="165" t="s">
        <v>3</v>
      </c>
      <c r="F183" s="166" t="s">
        <v>1094</v>
      </c>
      <c r="H183" s="167">
        <v>9.1</v>
      </c>
      <c r="I183" s="168"/>
      <c r="L183" s="163"/>
      <c r="M183" s="169"/>
      <c r="N183" s="170"/>
      <c r="O183" s="170"/>
      <c r="P183" s="170"/>
      <c r="Q183" s="170"/>
      <c r="R183" s="170"/>
      <c r="S183" s="170"/>
      <c r="T183" s="171"/>
      <c r="AT183" s="165" t="s">
        <v>177</v>
      </c>
      <c r="AU183" s="165" t="s">
        <v>173</v>
      </c>
      <c r="AV183" s="13" t="s">
        <v>78</v>
      </c>
      <c r="AW183" s="13" t="s">
        <v>31</v>
      </c>
      <c r="AX183" s="13" t="s">
        <v>69</v>
      </c>
      <c r="AY183" s="165" t="s">
        <v>163</v>
      </c>
    </row>
    <row r="184" spans="2:51" s="13" customFormat="1" ht="11.25">
      <c r="B184" s="163"/>
      <c r="D184" s="164" t="s">
        <v>177</v>
      </c>
      <c r="E184" s="165" t="s">
        <v>3</v>
      </c>
      <c r="F184" s="166" t="s">
        <v>1095</v>
      </c>
      <c r="H184" s="167">
        <v>2.5</v>
      </c>
      <c r="I184" s="168"/>
      <c r="L184" s="163"/>
      <c r="M184" s="169"/>
      <c r="N184" s="170"/>
      <c r="O184" s="170"/>
      <c r="P184" s="170"/>
      <c r="Q184" s="170"/>
      <c r="R184" s="170"/>
      <c r="S184" s="170"/>
      <c r="T184" s="171"/>
      <c r="AT184" s="165" t="s">
        <v>177</v>
      </c>
      <c r="AU184" s="165" t="s">
        <v>173</v>
      </c>
      <c r="AV184" s="13" t="s">
        <v>78</v>
      </c>
      <c r="AW184" s="13" t="s">
        <v>31</v>
      </c>
      <c r="AX184" s="13" t="s">
        <v>69</v>
      </c>
      <c r="AY184" s="165" t="s">
        <v>163</v>
      </c>
    </row>
    <row r="185" spans="2:51" s="13" customFormat="1" ht="11.25">
      <c r="B185" s="163"/>
      <c r="D185" s="164" t="s">
        <v>177</v>
      </c>
      <c r="E185" s="165" t="s">
        <v>3</v>
      </c>
      <c r="F185" s="166" t="s">
        <v>1096</v>
      </c>
      <c r="H185" s="167">
        <v>1.5</v>
      </c>
      <c r="I185" s="168"/>
      <c r="L185" s="163"/>
      <c r="M185" s="169"/>
      <c r="N185" s="170"/>
      <c r="O185" s="170"/>
      <c r="P185" s="170"/>
      <c r="Q185" s="170"/>
      <c r="R185" s="170"/>
      <c r="S185" s="170"/>
      <c r="T185" s="171"/>
      <c r="AT185" s="165" t="s">
        <v>177</v>
      </c>
      <c r="AU185" s="165" t="s">
        <v>173</v>
      </c>
      <c r="AV185" s="13" t="s">
        <v>78</v>
      </c>
      <c r="AW185" s="13" t="s">
        <v>31</v>
      </c>
      <c r="AX185" s="13" t="s">
        <v>69</v>
      </c>
      <c r="AY185" s="165" t="s">
        <v>163</v>
      </c>
    </row>
    <row r="186" spans="2:51" s="13" customFormat="1" ht="11.25">
      <c r="B186" s="163"/>
      <c r="D186" s="164" t="s">
        <v>177</v>
      </c>
      <c r="E186" s="165" t="s">
        <v>3</v>
      </c>
      <c r="F186" s="166" t="s">
        <v>1097</v>
      </c>
      <c r="H186" s="167">
        <v>1.5</v>
      </c>
      <c r="I186" s="168"/>
      <c r="L186" s="163"/>
      <c r="M186" s="169"/>
      <c r="N186" s="170"/>
      <c r="O186" s="170"/>
      <c r="P186" s="170"/>
      <c r="Q186" s="170"/>
      <c r="R186" s="170"/>
      <c r="S186" s="170"/>
      <c r="T186" s="171"/>
      <c r="AT186" s="165" t="s">
        <v>177</v>
      </c>
      <c r="AU186" s="165" t="s">
        <v>173</v>
      </c>
      <c r="AV186" s="13" t="s">
        <v>78</v>
      </c>
      <c r="AW186" s="13" t="s">
        <v>31</v>
      </c>
      <c r="AX186" s="13" t="s">
        <v>69</v>
      </c>
      <c r="AY186" s="165" t="s">
        <v>163</v>
      </c>
    </row>
    <row r="187" spans="2:51" s="13" customFormat="1" ht="11.25">
      <c r="B187" s="163"/>
      <c r="D187" s="164" t="s">
        <v>177</v>
      </c>
      <c r="E187" s="165" t="s">
        <v>3</v>
      </c>
      <c r="F187" s="166" t="s">
        <v>1098</v>
      </c>
      <c r="H187" s="167">
        <v>2.5</v>
      </c>
      <c r="I187" s="168"/>
      <c r="L187" s="163"/>
      <c r="M187" s="169"/>
      <c r="N187" s="170"/>
      <c r="O187" s="170"/>
      <c r="P187" s="170"/>
      <c r="Q187" s="170"/>
      <c r="R187" s="170"/>
      <c r="S187" s="170"/>
      <c r="T187" s="171"/>
      <c r="AT187" s="165" t="s">
        <v>177</v>
      </c>
      <c r="AU187" s="165" t="s">
        <v>173</v>
      </c>
      <c r="AV187" s="13" t="s">
        <v>78</v>
      </c>
      <c r="AW187" s="13" t="s">
        <v>31</v>
      </c>
      <c r="AX187" s="13" t="s">
        <v>69</v>
      </c>
      <c r="AY187" s="165" t="s">
        <v>163</v>
      </c>
    </row>
    <row r="188" spans="2:51" s="13" customFormat="1" ht="11.25">
      <c r="B188" s="163"/>
      <c r="D188" s="164" t="s">
        <v>177</v>
      </c>
      <c r="E188" s="165" t="s">
        <v>3</v>
      </c>
      <c r="F188" s="166" t="s">
        <v>1099</v>
      </c>
      <c r="H188" s="167">
        <v>1.3</v>
      </c>
      <c r="I188" s="168"/>
      <c r="L188" s="163"/>
      <c r="M188" s="169"/>
      <c r="N188" s="170"/>
      <c r="O188" s="170"/>
      <c r="P188" s="170"/>
      <c r="Q188" s="170"/>
      <c r="R188" s="170"/>
      <c r="S188" s="170"/>
      <c r="T188" s="171"/>
      <c r="AT188" s="165" t="s">
        <v>177</v>
      </c>
      <c r="AU188" s="165" t="s">
        <v>173</v>
      </c>
      <c r="AV188" s="13" t="s">
        <v>78</v>
      </c>
      <c r="AW188" s="13" t="s">
        <v>31</v>
      </c>
      <c r="AX188" s="13" t="s">
        <v>69</v>
      </c>
      <c r="AY188" s="165" t="s">
        <v>163</v>
      </c>
    </row>
    <row r="189" spans="2:51" s="14" customFormat="1" ht="11.25">
      <c r="B189" s="172"/>
      <c r="D189" s="164" t="s">
        <v>177</v>
      </c>
      <c r="E189" s="173" t="s">
        <v>3</v>
      </c>
      <c r="F189" s="174" t="s">
        <v>179</v>
      </c>
      <c r="H189" s="175">
        <v>45.5</v>
      </c>
      <c r="I189" s="176"/>
      <c r="L189" s="172"/>
      <c r="M189" s="177"/>
      <c r="N189" s="178"/>
      <c r="O189" s="178"/>
      <c r="P189" s="178"/>
      <c r="Q189" s="178"/>
      <c r="R189" s="178"/>
      <c r="S189" s="178"/>
      <c r="T189" s="179"/>
      <c r="AT189" s="173" t="s">
        <v>177</v>
      </c>
      <c r="AU189" s="173" t="s">
        <v>173</v>
      </c>
      <c r="AV189" s="14" t="s">
        <v>173</v>
      </c>
      <c r="AW189" s="14" t="s">
        <v>31</v>
      </c>
      <c r="AX189" s="14" t="s">
        <v>69</v>
      </c>
      <c r="AY189" s="173" t="s">
        <v>163</v>
      </c>
    </row>
    <row r="190" spans="2:51" s="15" customFormat="1" ht="11.25">
      <c r="B190" s="180"/>
      <c r="D190" s="164" t="s">
        <v>177</v>
      </c>
      <c r="E190" s="181" t="s">
        <v>3</v>
      </c>
      <c r="F190" s="182" t="s">
        <v>210</v>
      </c>
      <c r="H190" s="183">
        <v>45.5</v>
      </c>
      <c r="I190" s="184"/>
      <c r="L190" s="180"/>
      <c r="M190" s="185"/>
      <c r="N190" s="186"/>
      <c r="O190" s="186"/>
      <c r="P190" s="186"/>
      <c r="Q190" s="186"/>
      <c r="R190" s="186"/>
      <c r="S190" s="186"/>
      <c r="T190" s="187"/>
      <c r="AT190" s="181" t="s">
        <v>177</v>
      </c>
      <c r="AU190" s="181" t="s">
        <v>173</v>
      </c>
      <c r="AV190" s="15" t="s">
        <v>172</v>
      </c>
      <c r="AW190" s="15" t="s">
        <v>31</v>
      </c>
      <c r="AX190" s="15" t="s">
        <v>76</v>
      </c>
      <c r="AY190" s="181" t="s">
        <v>163</v>
      </c>
    </row>
    <row r="191" spans="1:65" s="2" customFormat="1" ht="24.2" customHeight="1">
      <c r="A191" s="34"/>
      <c r="B191" s="144"/>
      <c r="C191" s="145" t="s">
        <v>240</v>
      </c>
      <c r="D191" s="145" t="s">
        <v>167</v>
      </c>
      <c r="E191" s="146" t="s">
        <v>1119</v>
      </c>
      <c r="F191" s="147" t="s">
        <v>1120</v>
      </c>
      <c r="G191" s="148" t="s">
        <v>236</v>
      </c>
      <c r="H191" s="149">
        <v>2.7</v>
      </c>
      <c r="I191" s="150"/>
      <c r="J191" s="151">
        <f>ROUND(I191*H191,2)</f>
        <v>0</v>
      </c>
      <c r="K191" s="147" t="s">
        <v>171</v>
      </c>
      <c r="L191" s="35"/>
      <c r="M191" s="152" t="s">
        <v>3</v>
      </c>
      <c r="N191" s="153" t="s">
        <v>42</v>
      </c>
      <c r="O191" s="56"/>
      <c r="P191" s="154">
        <f>O191*H191</f>
        <v>0</v>
      </c>
      <c r="Q191" s="154">
        <v>0</v>
      </c>
      <c r="R191" s="154">
        <f>Q191*H191</f>
        <v>0</v>
      </c>
      <c r="S191" s="154">
        <v>0.034</v>
      </c>
      <c r="T191" s="155">
        <f>S191*H191</f>
        <v>0.0918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56" t="s">
        <v>172</v>
      </c>
      <c r="AT191" s="156" t="s">
        <v>167</v>
      </c>
      <c r="AU191" s="156" t="s">
        <v>173</v>
      </c>
      <c r="AY191" s="19" t="s">
        <v>163</v>
      </c>
      <c r="BE191" s="157">
        <f>IF(N191="základní",J191,0)</f>
        <v>0</v>
      </c>
      <c r="BF191" s="157">
        <f>IF(N191="snížená",J191,0)</f>
        <v>0</v>
      </c>
      <c r="BG191" s="157">
        <f>IF(N191="zákl. přenesená",J191,0)</f>
        <v>0</v>
      </c>
      <c r="BH191" s="157">
        <f>IF(N191="sníž. přenesená",J191,0)</f>
        <v>0</v>
      </c>
      <c r="BI191" s="157">
        <f>IF(N191="nulová",J191,0)</f>
        <v>0</v>
      </c>
      <c r="BJ191" s="19" t="s">
        <v>172</v>
      </c>
      <c r="BK191" s="157">
        <f>ROUND(I191*H191,2)</f>
        <v>0</v>
      </c>
      <c r="BL191" s="19" t="s">
        <v>172</v>
      </c>
      <c r="BM191" s="156" t="s">
        <v>1121</v>
      </c>
    </row>
    <row r="192" spans="1:47" s="2" customFormat="1" ht="11.25">
      <c r="A192" s="34"/>
      <c r="B192" s="35"/>
      <c r="C192" s="34"/>
      <c r="D192" s="158" t="s">
        <v>175</v>
      </c>
      <c r="E192" s="34"/>
      <c r="F192" s="159" t="s">
        <v>1122</v>
      </c>
      <c r="G192" s="34"/>
      <c r="H192" s="34"/>
      <c r="I192" s="160"/>
      <c r="J192" s="34"/>
      <c r="K192" s="34"/>
      <c r="L192" s="35"/>
      <c r="M192" s="161"/>
      <c r="N192" s="162"/>
      <c r="O192" s="56"/>
      <c r="P192" s="56"/>
      <c r="Q192" s="56"/>
      <c r="R192" s="56"/>
      <c r="S192" s="56"/>
      <c r="T192" s="57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9" t="s">
        <v>175</v>
      </c>
      <c r="AU192" s="19" t="s">
        <v>173</v>
      </c>
    </row>
    <row r="193" spans="2:51" s="16" customFormat="1" ht="11.25">
      <c r="B193" s="198"/>
      <c r="D193" s="164" t="s">
        <v>177</v>
      </c>
      <c r="E193" s="199" t="s">
        <v>3</v>
      </c>
      <c r="F193" s="200" t="s">
        <v>1123</v>
      </c>
      <c r="H193" s="199" t="s">
        <v>3</v>
      </c>
      <c r="I193" s="201"/>
      <c r="L193" s="198"/>
      <c r="M193" s="202"/>
      <c r="N193" s="203"/>
      <c r="O193" s="203"/>
      <c r="P193" s="203"/>
      <c r="Q193" s="203"/>
      <c r="R193" s="203"/>
      <c r="S193" s="203"/>
      <c r="T193" s="204"/>
      <c r="AT193" s="199" t="s">
        <v>177</v>
      </c>
      <c r="AU193" s="199" t="s">
        <v>173</v>
      </c>
      <c r="AV193" s="16" t="s">
        <v>76</v>
      </c>
      <c r="AW193" s="16" t="s">
        <v>31</v>
      </c>
      <c r="AX193" s="16" t="s">
        <v>69</v>
      </c>
      <c r="AY193" s="199" t="s">
        <v>163</v>
      </c>
    </row>
    <row r="194" spans="2:51" s="13" customFormat="1" ht="11.25">
      <c r="B194" s="163"/>
      <c r="D194" s="164" t="s">
        <v>177</v>
      </c>
      <c r="E194" s="165" t="s">
        <v>3</v>
      </c>
      <c r="F194" s="166" t="s">
        <v>1124</v>
      </c>
      <c r="H194" s="167">
        <v>2.7</v>
      </c>
      <c r="I194" s="168"/>
      <c r="L194" s="163"/>
      <c r="M194" s="169"/>
      <c r="N194" s="170"/>
      <c r="O194" s="170"/>
      <c r="P194" s="170"/>
      <c r="Q194" s="170"/>
      <c r="R194" s="170"/>
      <c r="S194" s="170"/>
      <c r="T194" s="171"/>
      <c r="AT194" s="165" t="s">
        <v>177</v>
      </c>
      <c r="AU194" s="165" t="s">
        <v>173</v>
      </c>
      <c r="AV194" s="13" t="s">
        <v>78</v>
      </c>
      <c r="AW194" s="13" t="s">
        <v>31</v>
      </c>
      <c r="AX194" s="13" t="s">
        <v>69</v>
      </c>
      <c r="AY194" s="165" t="s">
        <v>163</v>
      </c>
    </row>
    <row r="195" spans="2:51" s="14" customFormat="1" ht="11.25">
      <c r="B195" s="172"/>
      <c r="D195" s="164" t="s">
        <v>177</v>
      </c>
      <c r="E195" s="173" t="s">
        <v>3</v>
      </c>
      <c r="F195" s="174" t="s">
        <v>179</v>
      </c>
      <c r="H195" s="175">
        <v>2.7</v>
      </c>
      <c r="I195" s="176"/>
      <c r="L195" s="172"/>
      <c r="M195" s="177"/>
      <c r="N195" s="178"/>
      <c r="O195" s="178"/>
      <c r="P195" s="178"/>
      <c r="Q195" s="178"/>
      <c r="R195" s="178"/>
      <c r="S195" s="178"/>
      <c r="T195" s="179"/>
      <c r="AT195" s="173" t="s">
        <v>177</v>
      </c>
      <c r="AU195" s="173" t="s">
        <v>173</v>
      </c>
      <c r="AV195" s="14" t="s">
        <v>173</v>
      </c>
      <c r="AW195" s="14" t="s">
        <v>31</v>
      </c>
      <c r="AX195" s="14" t="s">
        <v>76</v>
      </c>
      <c r="AY195" s="173" t="s">
        <v>163</v>
      </c>
    </row>
    <row r="196" spans="1:65" s="2" customFormat="1" ht="24.2" customHeight="1">
      <c r="A196" s="34"/>
      <c r="B196" s="144"/>
      <c r="C196" s="145" t="s">
        <v>247</v>
      </c>
      <c r="D196" s="145" t="s">
        <v>167</v>
      </c>
      <c r="E196" s="146" t="s">
        <v>1125</v>
      </c>
      <c r="F196" s="147" t="s">
        <v>1126</v>
      </c>
      <c r="G196" s="148" t="s">
        <v>236</v>
      </c>
      <c r="H196" s="149">
        <v>4.5</v>
      </c>
      <c r="I196" s="150"/>
      <c r="J196" s="151">
        <f>ROUND(I196*H196,2)</f>
        <v>0</v>
      </c>
      <c r="K196" s="147" t="s">
        <v>171</v>
      </c>
      <c r="L196" s="35"/>
      <c r="M196" s="152" t="s">
        <v>3</v>
      </c>
      <c r="N196" s="153" t="s">
        <v>42</v>
      </c>
      <c r="O196" s="56"/>
      <c r="P196" s="154">
        <f>O196*H196</f>
        <v>0</v>
      </c>
      <c r="Q196" s="154">
        <v>0</v>
      </c>
      <c r="R196" s="154">
        <f>Q196*H196</f>
        <v>0</v>
      </c>
      <c r="S196" s="154">
        <v>0.048</v>
      </c>
      <c r="T196" s="155">
        <f>S196*H196</f>
        <v>0.216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56" t="s">
        <v>172</v>
      </c>
      <c r="AT196" s="156" t="s">
        <v>167</v>
      </c>
      <c r="AU196" s="156" t="s">
        <v>173</v>
      </c>
      <c r="AY196" s="19" t="s">
        <v>163</v>
      </c>
      <c r="BE196" s="157">
        <f>IF(N196="základní",J196,0)</f>
        <v>0</v>
      </c>
      <c r="BF196" s="157">
        <f>IF(N196="snížená",J196,0)</f>
        <v>0</v>
      </c>
      <c r="BG196" s="157">
        <f>IF(N196="zákl. přenesená",J196,0)</f>
        <v>0</v>
      </c>
      <c r="BH196" s="157">
        <f>IF(N196="sníž. přenesená",J196,0)</f>
        <v>0</v>
      </c>
      <c r="BI196" s="157">
        <f>IF(N196="nulová",J196,0)</f>
        <v>0</v>
      </c>
      <c r="BJ196" s="19" t="s">
        <v>172</v>
      </c>
      <c r="BK196" s="157">
        <f>ROUND(I196*H196,2)</f>
        <v>0</v>
      </c>
      <c r="BL196" s="19" t="s">
        <v>172</v>
      </c>
      <c r="BM196" s="156" t="s">
        <v>1127</v>
      </c>
    </row>
    <row r="197" spans="1:47" s="2" customFormat="1" ht="11.25">
      <c r="A197" s="34"/>
      <c r="B197" s="35"/>
      <c r="C197" s="34"/>
      <c r="D197" s="158" t="s">
        <v>175</v>
      </c>
      <c r="E197" s="34"/>
      <c r="F197" s="159" t="s">
        <v>1128</v>
      </c>
      <c r="G197" s="34"/>
      <c r="H197" s="34"/>
      <c r="I197" s="160"/>
      <c r="J197" s="34"/>
      <c r="K197" s="34"/>
      <c r="L197" s="35"/>
      <c r="M197" s="161"/>
      <c r="N197" s="162"/>
      <c r="O197" s="56"/>
      <c r="P197" s="56"/>
      <c r="Q197" s="56"/>
      <c r="R197" s="56"/>
      <c r="S197" s="56"/>
      <c r="T197" s="57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9" t="s">
        <v>175</v>
      </c>
      <c r="AU197" s="19" t="s">
        <v>173</v>
      </c>
    </row>
    <row r="198" spans="2:51" s="16" customFormat="1" ht="11.25">
      <c r="B198" s="198"/>
      <c r="D198" s="164" t="s">
        <v>177</v>
      </c>
      <c r="E198" s="199" t="s">
        <v>3</v>
      </c>
      <c r="F198" s="200" t="s">
        <v>1123</v>
      </c>
      <c r="H198" s="199" t="s">
        <v>3</v>
      </c>
      <c r="I198" s="201"/>
      <c r="L198" s="198"/>
      <c r="M198" s="202"/>
      <c r="N198" s="203"/>
      <c r="O198" s="203"/>
      <c r="P198" s="203"/>
      <c r="Q198" s="203"/>
      <c r="R198" s="203"/>
      <c r="S198" s="203"/>
      <c r="T198" s="204"/>
      <c r="AT198" s="199" t="s">
        <v>177</v>
      </c>
      <c r="AU198" s="199" t="s">
        <v>173</v>
      </c>
      <c r="AV198" s="16" t="s">
        <v>76</v>
      </c>
      <c r="AW198" s="16" t="s">
        <v>31</v>
      </c>
      <c r="AX198" s="16" t="s">
        <v>69</v>
      </c>
      <c r="AY198" s="199" t="s">
        <v>163</v>
      </c>
    </row>
    <row r="199" spans="2:51" s="13" customFormat="1" ht="11.25">
      <c r="B199" s="163"/>
      <c r="D199" s="164" t="s">
        <v>177</v>
      </c>
      <c r="E199" s="165" t="s">
        <v>3</v>
      </c>
      <c r="F199" s="166" t="s">
        <v>1129</v>
      </c>
      <c r="H199" s="167">
        <v>4.5</v>
      </c>
      <c r="I199" s="168"/>
      <c r="L199" s="163"/>
      <c r="M199" s="169"/>
      <c r="N199" s="170"/>
      <c r="O199" s="170"/>
      <c r="P199" s="170"/>
      <c r="Q199" s="170"/>
      <c r="R199" s="170"/>
      <c r="S199" s="170"/>
      <c r="T199" s="171"/>
      <c r="AT199" s="165" t="s">
        <v>177</v>
      </c>
      <c r="AU199" s="165" t="s">
        <v>173</v>
      </c>
      <c r="AV199" s="13" t="s">
        <v>78</v>
      </c>
      <c r="AW199" s="13" t="s">
        <v>31</v>
      </c>
      <c r="AX199" s="13" t="s">
        <v>69</v>
      </c>
      <c r="AY199" s="165" t="s">
        <v>163</v>
      </c>
    </row>
    <row r="200" spans="2:51" s="14" customFormat="1" ht="11.25">
      <c r="B200" s="172"/>
      <c r="D200" s="164" t="s">
        <v>177</v>
      </c>
      <c r="E200" s="173" t="s">
        <v>3</v>
      </c>
      <c r="F200" s="174" t="s">
        <v>179</v>
      </c>
      <c r="H200" s="175">
        <v>4.5</v>
      </c>
      <c r="I200" s="176"/>
      <c r="L200" s="172"/>
      <c r="M200" s="177"/>
      <c r="N200" s="178"/>
      <c r="O200" s="178"/>
      <c r="P200" s="178"/>
      <c r="Q200" s="178"/>
      <c r="R200" s="178"/>
      <c r="S200" s="178"/>
      <c r="T200" s="179"/>
      <c r="AT200" s="173" t="s">
        <v>177</v>
      </c>
      <c r="AU200" s="173" t="s">
        <v>173</v>
      </c>
      <c r="AV200" s="14" t="s">
        <v>173</v>
      </c>
      <c r="AW200" s="14" t="s">
        <v>31</v>
      </c>
      <c r="AX200" s="14" t="s">
        <v>76</v>
      </c>
      <c r="AY200" s="173" t="s">
        <v>163</v>
      </c>
    </row>
    <row r="201" spans="1:65" s="2" customFormat="1" ht="24.2" customHeight="1">
      <c r="A201" s="34"/>
      <c r="B201" s="144"/>
      <c r="C201" s="145" t="s">
        <v>165</v>
      </c>
      <c r="D201" s="145" t="s">
        <v>167</v>
      </c>
      <c r="E201" s="146" t="s">
        <v>1130</v>
      </c>
      <c r="F201" s="147" t="s">
        <v>1131</v>
      </c>
      <c r="G201" s="148" t="s">
        <v>236</v>
      </c>
      <c r="H201" s="149">
        <v>8</v>
      </c>
      <c r="I201" s="150"/>
      <c r="J201" s="151">
        <f>ROUND(I201*H201,2)</f>
        <v>0</v>
      </c>
      <c r="K201" s="147" t="s">
        <v>171</v>
      </c>
      <c r="L201" s="35"/>
      <c r="M201" s="152" t="s">
        <v>3</v>
      </c>
      <c r="N201" s="153" t="s">
        <v>42</v>
      </c>
      <c r="O201" s="56"/>
      <c r="P201" s="154">
        <f>O201*H201</f>
        <v>0</v>
      </c>
      <c r="Q201" s="154">
        <v>0</v>
      </c>
      <c r="R201" s="154">
        <f>Q201*H201</f>
        <v>0</v>
      </c>
      <c r="S201" s="154">
        <v>0.088</v>
      </c>
      <c r="T201" s="155">
        <f>S201*H201</f>
        <v>0.704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56" t="s">
        <v>172</v>
      </c>
      <c r="AT201" s="156" t="s">
        <v>167</v>
      </c>
      <c r="AU201" s="156" t="s">
        <v>173</v>
      </c>
      <c r="AY201" s="19" t="s">
        <v>163</v>
      </c>
      <c r="BE201" s="157">
        <f>IF(N201="základní",J201,0)</f>
        <v>0</v>
      </c>
      <c r="BF201" s="157">
        <f>IF(N201="snížená",J201,0)</f>
        <v>0</v>
      </c>
      <c r="BG201" s="157">
        <f>IF(N201="zákl. přenesená",J201,0)</f>
        <v>0</v>
      </c>
      <c r="BH201" s="157">
        <f>IF(N201="sníž. přenesená",J201,0)</f>
        <v>0</v>
      </c>
      <c r="BI201" s="157">
        <f>IF(N201="nulová",J201,0)</f>
        <v>0</v>
      </c>
      <c r="BJ201" s="19" t="s">
        <v>172</v>
      </c>
      <c r="BK201" s="157">
        <f>ROUND(I201*H201,2)</f>
        <v>0</v>
      </c>
      <c r="BL201" s="19" t="s">
        <v>172</v>
      </c>
      <c r="BM201" s="156" t="s">
        <v>1132</v>
      </c>
    </row>
    <row r="202" spans="1:47" s="2" customFormat="1" ht="11.25">
      <c r="A202" s="34"/>
      <c r="B202" s="35"/>
      <c r="C202" s="34"/>
      <c r="D202" s="158" t="s">
        <v>175</v>
      </c>
      <c r="E202" s="34"/>
      <c r="F202" s="159" t="s">
        <v>1133</v>
      </c>
      <c r="G202" s="34"/>
      <c r="H202" s="34"/>
      <c r="I202" s="160"/>
      <c r="J202" s="34"/>
      <c r="K202" s="34"/>
      <c r="L202" s="35"/>
      <c r="M202" s="161"/>
      <c r="N202" s="162"/>
      <c r="O202" s="56"/>
      <c r="P202" s="56"/>
      <c r="Q202" s="56"/>
      <c r="R202" s="56"/>
      <c r="S202" s="56"/>
      <c r="T202" s="57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9" t="s">
        <v>175</v>
      </c>
      <c r="AU202" s="19" t="s">
        <v>173</v>
      </c>
    </row>
    <row r="203" spans="2:51" s="16" customFormat="1" ht="11.25">
      <c r="B203" s="198"/>
      <c r="D203" s="164" t="s">
        <v>177</v>
      </c>
      <c r="E203" s="199" t="s">
        <v>3</v>
      </c>
      <c r="F203" s="200" t="s">
        <v>1123</v>
      </c>
      <c r="H203" s="199" t="s">
        <v>3</v>
      </c>
      <c r="I203" s="201"/>
      <c r="L203" s="198"/>
      <c r="M203" s="202"/>
      <c r="N203" s="203"/>
      <c r="O203" s="203"/>
      <c r="P203" s="203"/>
      <c r="Q203" s="203"/>
      <c r="R203" s="203"/>
      <c r="S203" s="203"/>
      <c r="T203" s="204"/>
      <c r="AT203" s="199" t="s">
        <v>177</v>
      </c>
      <c r="AU203" s="199" t="s">
        <v>173</v>
      </c>
      <c r="AV203" s="16" t="s">
        <v>76</v>
      </c>
      <c r="AW203" s="16" t="s">
        <v>31</v>
      </c>
      <c r="AX203" s="16" t="s">
        <v>69</v>
      </c>
      <c r="AY203" s="199" t="s">
        <v>163</v>
      </c>
    </row>
    <row r="204" spans="2:51" s="13" customFormat="1" ht="11.25">
      <c r="B204" s="163"/>
      <c r="D204" s="164" t="s">
        <v>177</v>
      </c>
      <c r="E204" s="165" t="s">
        <v>3</v>
      </c>
      <c r="F204" s="166" t="s">
        <v>1134</v>
      </c>
      <c r="H204" s="167">
        <v>3.2</v>
      </c>
      <c r="I204" s="168"/>
      <c r="L204" s="163"/>
      <c r="M204" s="169"/>
      <c r="N204" s="170"/>
      <c r="O204" s="170"/>
      <c r="P204" s="170"/>
      <c r="Q204" s="170"/>
      <c r="R204" s="170"/>
      <c r="S204" s="170"/>
      <c r="T204" s="171"/>
      <c r="AT204" s="165" t="s">
        <v>177</v>
      </c>
      <c r="AU204" s="165" t="s">
        <v>173</v>
      </c>
      <c r="AV204" s="13" t="s">
        <v>78</v>
      </c>
      <c r="AW204" s="13" t="s">
        <v>31</v>
      </c>
      <c r="AX204" s="13" t="s">
        <v>69</v>
      </c>
      <c r="AY204" s="165" t="s">
        <v>163</v>
      </c>
    </row>
    <row r="205" spans="2:51" s="14" customFormat="1" ht="11.25">
      <c r="B205" s="172"/>
      <c r="D205" s="164" t="s">
        <v>177</v>
      </c>
      <c r="E205" s="173" t="s">
        <v>3</v>
      </c>
      <c r="F205" s="174" t="s">
        <v>179</v>
      </c>
      <c r="H205" s="175">
        <v>3.2</v>
      </c>
      <c r="I205" s="176"/>
      <c r="L205" s="172"/>
      <c r="M205" s="177"/>
      <c r="N205" s="178"/>
      <c r="O205" s="178"/>
      <c r="P205" s="178"/>
      <c r="Q205" s="178"/>
      <c r="R205" s="178"/>
      <c r="S205" s="178"/>
      <c r="T205" s="179"/>
      <c r="AT205" s="173" t="s">
        <v>177</v>
      </c>
      <c r="AU205" s="173" t="s">
        <v>173</v>
      </c>
      <c r="AV205" s="14" t="s">
        <v>173</v>
      </c>
      <c r="AW205" s="14" t="s">
        <v>31</v>
      </c>
      <c r="AX205" s="14" t="s">
        <v>69</v>
      </c>
      <c r="AY205" s="173" t="s">
        <v>163</v>
      </c>
    </row>
    <row r="206" spans="2:51" s="13" customFormat="1" ht="11.25">
      <c r="B206" s="163"/>
      <c r="D206" s="164" t="s">
        <v>177</v>
      </c>
      <c r="E206" s="165" t="s">
        <v>3</v>
      </c>
      <c r="F206" s="166" t="s">
        <v>1135</v>
      </c>
      <c r="H206" s="167">
        <v>3.6</v>
      </c>
      <c r="I206" s="168"/>
      <c r="L206" s="163"/>
      <c r="M206" s="169"/>
      <c r="N206" s="170"/>
      <c r="O206" s="170"/>
      <c r="P206" s="170"/>
      <c r="Q206" s="170"/>
      <c r="R206" s="170"/>
      <c r="S206" s="170"/>
      <c r="T206" s="171"/>
      <c r="AT206" s="165" t="s">
        <v>177</v>
      </c>
      <c r="AU206" s="165" t="s">
        <v>173</v>
      </c>
      <c r="AV206" s="13" t="s">
        <v>78</v>
      </c>
      <c r="AW206" s="13" t="s">
        <v>31</v>
      </c>
      <c r="AX206" s="13" t="s">
        <v>69</v>
      </c>
      <c r="AY206" s="165" t="s">
        <v>163</v>
      </c>
    </row>
    <row r="207" spans="2:51" s="14" customFormat="1" ht="11.25">
      <c r="B207" s="172"/>
      <c r="D207" s="164" t="s">
        <v>177</v>
      </c>
      <c r="E207" s="173" t="s">
        <v>3</v>
      </c>
      <c r="F207" s="174" t="s">
        <v>179</v>
      </c>
      <c r="H207" s="175">
        <v>3.6</v>
      </c>
      <c r="I207" s="176"/>
      <c r="L207" s="172"/>
      <c r="M207" s="177"/>
      <c r="N207" s="178"/>
      <c r="O207" s="178"/>
      <c r="P207" s="178"/>
      <c r="Q207" s="178"/>
      <c r="R207" s="178"/>
      <c r="S207" s="178"/>
      <c r="T207" s="179"/>
      <c r="AT207" s="173" t="s">
        <v>177</v>
      </c>
      <c r="AU207" s="173" t="s">
        <v>173</v>
      </c>
      <c r="AV207" s="14" t="s">
        <v>173</v>
      </c>
      <c r="AW207" s="14" t="s">
        <v>31</v>
      </c>
      <c r="AX207" s="14" t="s">
        <v>69</v>
      </c>
      <c r="AY207" s="173" t="s">
        <v>163</v>
      </c>
    </row>
    <row r="208" spans="2:51" s="13" customFormat="1" ht="11.25">
      <c r="B208" s="163"/>
      <c r="D208" s="164" t="s">
        <v>177</v>
      </c>
      <c r="E208" s="165" t="s">
        <v>3</v>
      </c>
      <c r="F208" s="166" t="s">
        <v>1136</v>
      </c>
      <c r="H208" s="167">
        <v>1.2</v>
      </c>
      <c r="I208" s="168"/>
      <c r="L208" s="163"/>
      <c r="M208" s="169"/>
      <c r="N208" s="170"/>
      <c r="O208" s="170"/>
      <c r="P208" s="170"/>
      <c r="Q208" s="170"/>
      <c r="R208" s="170"/>
      <c r="S208" s="170"/>
      <c r="T208" s="171"/>
      <c r="AT208" s="165" t="s">
        <v>177</v>
      </c>
      <c r="AU208" s="165" t="s">
        <v>173</v>
      </c>
      <c r="AV208" s="13" t="s">
        <v>78</v>
      </c>
      <c r="AW208" s="13" t="s">
        <v>31</v>
      </c>
      <c r="AX208" s="13" t="s">
        <v>69</v>
      </c>
      <c r="AY208" s="165" t="s">
        <v>163</v>
      </c>
    </row>
    <row r="209" spans="2:51" s="14" customFormat="1" ht="11.25">
      <c r="B209" s="172"/>
      <c r="D209" s="164" t="s">
        <v>177</v>
      </c>
      <c r="E209" s="173" t="s">
        <v>3</v>
      </c>
      <c r="F209" s="174" t="s">
        <v>179</v>
      </c>
      <c r="H209" s="175">
        <v>1.2</v>
      </c>
      <c r="I209" s="176"/>
      <c r="L209" s="172"/>
      <c r="M209" s="177"/>
      <c r="N209" s="178"/>
      <c r="O209" s="178"/>
      <c r="P209" s="178"/>
      <c r="Q209" s="178"/>
      <c r="R209" s="178"/>
      <c r="S209" s="178"/>
      <c r="T209" s="179"/>
      <c r="AT209" s="173" t="s">
        <v>177</v>
      </c>
      <c r="AU209" s="173" t="s">
        <v>173</v>
      </c>
      <c r="AV209" s="14" t="s">
        <v>173</v>
      </c>
      <c r="AW209" s="14" t="s">
        <v>31</v>
      </c>
      <c r="AX209" s="14" t="s">
        <v>69</v>
      </c>
      <c r="AY209" s="173" t="s">
        <v>163</v>
      </c>
    </row>
    <row r="210" spans="2:51" s="15" customFormat="1" ht="11.25">
      <c r="B210" s="180"/>
      <c r="D210" s="164" t="s">
        <v>177</v>
      </c>
      <c r="E210" s="181" t="s">
        <v>3</v>
      </c>
      <c r="F210" s="182" t="s">
        <v>210</v>
      </c>
      <c r="H210" s="183">
        <v>8</v>
      </c>
      <c r="I210" s="184"/>
      <c r="L210" s="180"/>
      <c r="M210" s="185"/>
      <c r="N210" s="186"/>
      <c r="O210" s="186"/>
      <c r="P210" s="186"/>
      <c r="Q210" s="186"/>
      <c r="R210" s="186"/>
      <c r="S210" s="186"/>
      <c r="T210" s="187"/>
      <c r="AT210" s="181" t="s">
        <v>177</v>
      </c>
      <c r="AU210" s="181" t="s">
        <v>173</v>
      </c>
      <c r="AV210" s="15" t="s">
        <v>172</v>
      </c>
      <c r="AW210" s="15" t="s">
        <v>31</v>
      </c>
      <c r="AX210" s="15" t="s">
        <v>76</v>
      </c>
      <c r="AY210" s="181" t="s">
        <v>163</v>
      </c>
    </row>
    <row r="211" spans="1:65" s="2" customFormat="1" ht="24.2" customHeight="1">
      <c r="A211" s="34"/>
      <c r="B211" s="144"/>
      <c r="C211" s="145" t="s">
        <v>262</v>
      </c>
      <c r="D211" s="145" t="s">
        <v>167</v>
      </c>
      <c r="E211" s="146" t="s">
        <v>1137</v>
      </c>
      <c r="F211" s="147" t="s">
        <v>1138</v>
      </c>
      <c r="G211" s="148" t="s">
        <v>236</v>
      </c>
      <c r="H211" s="149">
        <v>2.475</v>
      </c>
      <c r="I211" s="150"/>
      <c r="J211" s="151">
        <f>ROUND(I211*H211,2)</f>
        <v>0</v>
      </c>
      <c r="K211" s="147" t="s">
        <v>171</v>
      </c>
      <c r="L211" s="35"/>
      <c r="M211" s="152" t="s">
        <v>3</v>
      </c>
      <c r="N211" s="153" t="s">
        <v>42</v>
      </c>
      <c r="O211" s="56"/>
      <c r="P211" s="154">
        <f>O211*H211</f>
        <v>0</v>
      </c>
      <c r="Q211" s="154">
        <v>0</v>
      </c>
      <c r="R211" s="154">
        <f>Q211*H211</f>
        <v>0</v>
      </c>
      <c r="S211" s="154">
        <v>0.067</v>
      </c>
      <c r="T211" s="155">
        <f>S211*H211</f>
        <v>0.16582500000000003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56" t="s">
        <v>172</v>
      </c>
      <c r="AT211" s="156" t="s">
        <v>167</v>
      </c>
      <c r="AU211" s="156" t="s">
        <v>173</v>
      </c>
      <c r="AY211" s="19" t="s">
        <v>163</v>
      </c>
      <c r="BE211" s="157">
        <f>IF(N211="základní",J211,0)</f>
        <v>0</v>
      </c>
      <c r="BF211" s="157">
        <f>IF(N211="snížená",J211,0)</f>
        <v>0</v>
      </c>
      <c r="BG211" s="157">
        <f>IF(N211="zákl. přenesená",J211,0)</f>
        <v>0</v>
      </c>
      <c r="BH211" s="157">
        <f>IF(N211="sníž. přenesená",J211,0)</f>
        <v>0</v>
      </c>
      <c r="BI211" s="157">
        <f>IF(N211="nulová",J211,0)</f>
        <v>0</v>
      </c>
      <c r="BJ211" s="19" t="s">
        <v>172</v>
      </c>
      <c r="BK211" s="157">
        <f>ROUND(I211*H211,2)</f>
        <v>0</v>
      </c>
      <c r="BL211" s="19" t="s">
        <v>172</v>
      </c>
      <c r="BM211" s="156" t="s">
        <v>1139</v>
      </c>
    </row>
    <row r="212" spans="1:47" s="2" customFormat="1" ht="11.25">
      <c r="A212" s="34"/>
      <c r="B212" s="35"/>
      <c r="C212" s="34"/>
      <c r="D212" s="158" t="s">
        <v>175</v>
      </c>
      <c r="E212" s="34"/>
      <c r="F212" s="159" t="s">
        <v>1140</v>
      </c>
      <c r="G212" s="34"/>
      <c r="H212" s="34"/>
      <c r="I212" s="160"/>
      <c r="J212" s="34"/>
      <c r="K212" s="34"/>
      <c r="L212" s="35"/>
      <c r="M212" s="161"/>
      <c r="N212" s="162"/>
      <c r="O212" s="56"/>
      <c r="P212" s="56"/>
      <c r="Q212" s="56"/>
      <c r="R212" s="56"/>
      <c r="S212" s="56"/>
      <c r="T212" s="57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9" t="s">
        <v>175</v>
      </c>
      <c r="AU212" s="19" t="s">
        <v>173</v>
      </c>
    </row>
    <row r="213" spans="2:51" s="13" customFormat="1" ht="11.25">
      <c r="B213" s="163"/>
      <c r="D213" s="164" t="s">
        <v>177</v>
      </c>
      <c r="E213" s="165" t="s">
        <v>3</v>
      </c>
      <c r="F213" s="166" t="s">
        <v>1141</v>
      </c>
      <c r="H213" s="167">
        <v>2.475</v>
      </c>
      <c r="I213" s="168"/>
      <c r="L213" s="163"/>
      <c r="M213" s="169"/>
      <c r="N213" s="170"/>
      <c r="O213" s="170"/>
      <c r="P213" s="170"/>
      <c r="Q213" s="170"/>
      <c r="R213" s="170"/>
      <c r="S213" s="170"/>
      <c r="T213" s="171"/>
      <c r="AT213" s="165" t="s">
        <v>177</v>
      </c>
      <c r="AU213" s="165" t="s">
        <v>173</v>
      </c>
      <c r="AV213" s="13" t="s">
        <v>78</v>
      </c>
      <c r="AW213" s="13" t="s">
        <v>31</v>
      </c>
      <c r="AX213" s="13" t="s">
        <v>69</v>
      </c>
      <c r="AY213" s="165" t="s">
        <v>163</v>
      </c>
    </row>
    <row r="214" spans="2:51" s="14" customFormat="1" ht="11.25">
      <c r="B214" s="172"/>
      <c r="D214" s="164" t="s">
        <v>177</v>
      </c>
      <c r="E214" s="173" t="s">
        <v>3</v>
      </c>
      <c r="F214" s="174" t="s">
        <v>179</v>
      </c>
      <c r="H214" s="175">
        <v>2.475</v>
      </c>
      <c r="I214" s="176"/>
      <c r="L214" s="172"/>
      <c r="M214" s="177"/>
      <c r="N214" s="178"/>
      <c r="O214" s="178"/>
      <c r="P214" s="178"/>
      <c r="Q214" s="178"/>
      <c r="R214" s="178"/>
      <c r="S214" s="178"/>
      <c r="T214" s="179"/>
      <c r="AT214" s="173" t="s">
        <v>177</v>
      </c>
      <c r="AU214" s="173" t="s">
        <v>173</v>
      </c>
      <c r="AV214" s="14" t="s">
        <v>173</v>
      </c>
      <c r="AW214" s="14" t="s">
        <v>31</v>
      </c>
      <c r="AX214" s="14" t="s">
        <v>76</v>
      </c>
      <c r="AY214" s="173" t="s">
        <v>163</v>
      </c>
    </row>
    <row r="215" spans="2:63" s="12" customFormat="1" ht="20.85" customHeight="1">
      <c r="B215" s="131"/>
      <c r="D215" s="132" t="s">
        <v>68</v>
      </c>
      <c r="E215" s="142" t="s">
        <v>773</v>
      </c>
      <c r="F215" s="142" t="s">
        <v>1142</v>
      </c>
      <c r="I215" s="134"/>
      <c r="J215" s="143">
        <f>BK215</f>
        <v>0</v>
      </c>
      <c r="L215" s="131"/>
      <c r="M215" s="136"/>
      <c r="N215" s="137"/>
      <c r="O215" s="137"/>
      <c r="P215" s="138">
        <f>SUM(P216:P255)</f>
        <v>0</v>
      </c>
      <c r="Q215" s="137"/>
      <c r="R215" s="138">
        <f>SUM(R216:R255)</f>
        <v>0</v>
      </c>
      <c r="S215" s="137"/>
      <c r="T215" s="139">
        <f>SUM(T216:T255)</f>
        <v>16.509</v>
      </c>
      <c r="AR215" s="132" t="s">
        <v>76</v>
      </c>
      <c r="AT215" s="140" t="s">
        <v>68</v>
      </c>
      <c r="AU215" s="140" t="s">
        <v>78</v>
      </c>
      <c r="AY215" s="132" t="s">
        <v>163</v>
      </c>
      <c r="BK215" s="141">
        <f>SUM(BK216:BK255)</f>
        <v>0</v>
      </c>
    </row>
    <row r="216" spans="1:65" s="2" customFormat="1" ht="24.2" customHeight="1">
      <c r="A216" s="34"/>
      <c r="B216" s="144"/>
      <c r="C216" s="145" t="s">
        <v>9</v>
      </c>
      <c r="D216" s="145" t="s">
        <v>167</v>
      </c>
      <c r="E216" s="146" t="s">
        <v>1143</v>
      </c>
      <c r="F216" s="147" t="s">
        <v>1144</v>
      </c>
      <c r="G216" s="148" t="s">
        <v>170</v>
      </c>
      <c r="H216" s="149">
        <v>1.788</v>
      </c>
      <c r="I216" s="150"/>
      <c r="J216" s="151">
        <f>ROUND(I216*H216,2)</f>
        <v>0</v>
      </c>
      <c r="K216" s="147" t="s">
        <v>171</v>
      </c>
      <c r="L216" s="35"/>
      <c r="M216" s="152" t="s">
        <v>3</v>
      </c>
      <c r="N216" s="153" t="s">
        <v>42</v>
      </c>
      <c r="O216" s="56"/>
      <c r="P216" s="154">
        <f>O216*H216</f>
        <v>0</v>
      </c>
      <c r="Q216" s="154">
        <v>0</v>
      </c>
      <c r="R216" s="154">
        <f>Q216*H216</f>
        <v>0</v>
      </c>
      <c r="S216" s="154">
        <v>1.8</v>
      </c>
      <c r="T216" s="155">
        <f>S216*H216</f>
        <v>3.2184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56" t="s">
        <v>172</v>
      </c>
      <c r="AT216" s="156" t="s">
        <v>167</v>
      </c>
      <c r="AU216" s="156" t="s">
        <v>173</v>
      </c>
      <c r="AY216" s="19" t="s">
        <v>163</v>
      </c>
      <c r="BE216" s="157">
        <f>IF(N216="základní",J216,0)</f>
        <v>0</v>
      </c>
      <c r="BF216" s="157">
        <f>IF(N216="snížená",J216,0)</f>
        <v>0</v>
      </c>
      <c r="BG216" s="157">
        <f>IF(N216="zákl. přenesená",J216,0)</f>
        <v>0</v>
      </c>
      <c r="BH216" s="157">
        <f>IF(N216="sníž. přenesená",J216,0)</f>
        <v>0</v>
      </c>
      <c r="BI216" s="157">
        <f>IF(N216="nulová",J216,0)</f>
        <v>0</v>
      </c>
      <c r="BJ216" s="19" t="s">
        <v>172</v>
      </c>
      <c r="BK216" s="157">
        <f>ROUND(I216*H216,2)</f>
        <v>0</v>
      </c>
      <c r="BL216" s="19" t="s">
        <v>172</v>
      </c>
      <c r="BM216" s="156" t="s">
        <v>1145</v>
      </c>
    </row>
    <row r="217" spans="1:47" s="2" customFormat="1" ht="11.25">
      <c r="A217" s="34"/>
      <c r="B217" s="35"/>
      <c r="C217" s="34"/>
      <c r="D217" s="158" t="s">
        <v>175</v>
      </c>
      <c r="E217" s="34"/>
      <c r="F217" s="159" t="s">
        <v>1146</v>
      </c>
      <c r="G217" s="34"/>
      <c r="H217" s="34"/>
      <c r="I217" s="160"/>
      <c r="J217" s="34"/>
      <c r="K217" s="34"/>
      <c r="L217" s="35"/>
      <c r="M217" s="161"/>
      <c r="N217" s="162"/>
      <c r="O217" s="56"/>
      <c r="P217" s="56"/>
      <c r="Q217" s="56"/>
      <c r="R217" s="56"/>
      <c r="S217" s="56"/>
      <c r="T217" s="57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9" t="s">
        <v>175</v>
      </c>
      <c r="AU217" s="19" t="s">
        <v>173</v>
      </c>
    </row>
    <row r="218" spans="2:51" s="16" customFormat="1" ht="11.25">
      <c r="B218" s="198"/>
      <c r="D218" s="164" t="s">
        <v>177</v>
      </c>
      <c r="E218" s="199" t="s">
        <v>3</v>
      </c>
      <c r="F218" s="200" t="s">
        <v>1147</v>
      </c>
      <c r="H218" s="199" t="s">
        <v>3</v>
      </c>
      <c r="I218" s="201"/>
      <c r="L218" s="198"/>
      <c r="M218" s="202"/>
      <c r="N218" s="203"/>
      <c r="O218" s="203"/>
      <c r="P218" s="203"/>
      <c r="Q218" s="203"/>
      <c r="R218" s="203"/>
      <c r="S218" s="203"/>
      <c r="T218" s="204"/>
      <c r="AT218" s="199" t="s">
        <v>177</v>
      </c>
      <c r="AU218" s="199" t="s">
        <v>173</v>
      </c>
      <c r="AV218" s="16" t="s">
        <v>76</v>
      </c>
      <c r="AW218" s="16" t="s">
        <v>31</v>
      </c>
      <c r="AX218" s="16" t="s">
        <v>69</v>
      </c>
      <c r="AY218" s="199" t="s">
        <v>163</v>
      </c>
    </row>
    <row r="219" spans="2:51" s="13" customFormat="1" ht="11.25">
      <c r="B219" s="163"/>
      <c r="D219" s="164" t="s">
        <v>177</v>
      </c>
      <c r="E219" s="165" t="s">
        <v>3</v>
      </c>
      <c r="F219" s="166" t="s">
        <v>1148</v>
      </c>
      <c r="H219" s="167">
        <v>0.36</v>
      </c>
      <c r="I219" s="168"/>
      <c r="L219" s="163"/>
      <c r="M219" s="169"/>
      <c r="N219" s="170"/>
      <c r="O219" s="170"/>
      <c r="P219" s="170"/>
      <c r="Q219" s="170"/>
      <c r="R219" s="170"/>
      <c r="S219" s="170"/>
      <c r="T219" s="171"/>
      <c r="AT219" s="165" t="s">
        <v>177</v>
      </c>
      <c r="AU219" s="165" t="s">
        <v>173</v>
      </c>
      <c r="AV219" s="13" t="s">
        <v>78</v>
      </c>
      <c r="AW219" s="13" t="s">
        <v>31</v>
      </c>
      <c r="AX219" s="13" t="s">
        <v>69</v>
      </c>
      <c r="AY219" s="165" t="s">
        <v>163</v>
      </c>
    </row>
    <row r="220" spans="2:51" s="13" customFormat="1" ht="11.25">
      <c r="B220" s="163"/>
      <c r="D220" s="164" t="s">
        <v>177</v>
      </c>
      <c r="E220" s="165" t="s">
        <v>3</v>
      </c>
      <c r="F220" s="166" t="s">
        <v>1149</v>
      </c>
      <c r="H220" s="167">
        <v>0.072</v>
      </c>
      <c r="I220" s="168"/>
      <c r="L220" s="163"/>
      <c r="M220" s="169"/>
      <c r="N220" s="170"/>
      <c r="O220" s="170"/>
      <c r="P220" s="170"/>
      <c r="Q220" s="170"/>
      <c r="R220" s="170"/>
      <c r="S220" s="170"/>
      <c r="T220" s="171"/>
      <c r="AT220" s="165" t="s">
        <v>177</v>
      </c>
      <c r="AU220" s="165" t="s">
        <v>173</v>
      </c>
      <c r="AV220" s="13" t="s">
        <v>78</v>
      </c>
      <c r="AW220" s="13" t="s">
        <v>31</v>
      </c>
      <c r="AX220" s="13" t="s">
        <v>69</v>
      </c>
      <c r="AY220" s="165" t="s">
        <v>163</v>
      </c>
    </row>
    <row r="221" spans="2:51" s="14" customFormat="1" ht="11.25">
      <c r="B221" s="172"/>
      <c r="D221" s="164" t="s">
        <v>177</v>
      </c>
      <c r="E221" s="173" t="s">
        <v>3</v>
      </c>
      <c r="F221" s="174" t="s">
        <v>179</v>
      </c>
      <c r="H221" s="175">
        <v>0.432</v>
      </c>
      <c r="I221" s="176"/>
      <c r="L221" s="172"/>
      <c r="M221" s="177"/>
      <c r="N221" s="178"/>
      <c r="O221" s="178"/>
      <c r="P221" s="178"/>
      <c r="Q221" s="178"/>
      <c r="R221" s="178"/>
      <c r="S221" s="178"/>
      <c r="T221" s="179"/>
      <c r="AT221" s="173" t="s">
        <v>177</v>
      </c>
      <c r="AU221" s="173" t="s">
        <v>173</v>
      </c>
      <c r="AV221" s="14" t="s">
        <v>173</v>
      </c>
      <c r="AW221" s="14" t="s">
        <v>31</v>
      </c>
      <c r="AX221" s="14" t="s">
        <v>69</v>
      </c>
      <c r="AY221" s="173" t="s">
        <v>163</v>
      </c>
    </row>
    <row r="222" spans="2:51" s="13" customFormat="1" ht="11.25">
      <c r="B222" s="163"/>
      <c r="D222" s="164" t="s">
        <v>177</v>
      </c>
      <c r="E222" s="165" t="s">
        <v>3</v>
      </c>
      <c r="F222" s="166" t="s">
        <v>1150</v>
      </c>
      <c r="H222" s="167">
        <v>0.3</v>
      </c>
      <c r="I222" s="168"/>
      <c r="L222" s="163"/>
      <c r="M222" s="169"/>
      <c r="N222" s="170"/>
      <c r="O222" s="170"/>
      <c r="P222" s="170"/>
      <c r="Q222" s="170"/>
      <c r="R222" s="170"/>
      <c r="S222" s="170"/>
      <c r="T222" s="171"/>
      <c r="AT222" s="165" t="s">
        <v>177</v>
      </c>
      <c r="AU222" s="165" t="s">
        <v>173</v>
      </c>
      <c r="AV222" s="13" t="s">
        <v>78</v>
      </c>
      <c r="AW222" s="13" t="s">
        <v>31</v>
      </c>
      <c r="AX222" s="13" t="s">
        <v>69</v>
      </c>
      <c r="AY222" s="165" t="s">
        <v>163</v>
      </c>
    </row>
    <row r="223" spans="2:51" s="13" customFormat="1" ht="11.25">
      <c r="B223" s="163"/>
      <c r="D223" s="164" t="s">
        <v>177</v>
      </c>
      <c r="E223" s="165" t="s">
        <v>3</v>
      </c>
      <c r="F223" s="166" t="s">
        <v>1149</v>
      </c>
      <c r="H223" s="167">
        <v>0.072</v>
      </c>
      <c r="I223" s="168"/>
      <c r="L223" s="163"/>
      <c r="M223" s="169"/>
      <c r="N223" s="170"/>
      <c r="O223" s="170"/>
      <c r="P223" s="170"/>
      <c r="Q223" s="170"/>
      <c r="R223" s="170"/>
      <c r="S223" s="170"/>
      <c r="T223" s="171"/>
      <c r="AT223" s="165" t="s">
        <v>177</v>
      </c>
      <c r="AU223" s="165" t="s">
        <v>173</v>
      </c>
      <c r="AV223" s="13" t="s">
        <v>78</v>
      </c>
      <c r="AW223" s="13" t="s">
        <v>31</v>
      </c>
      <c r="AX223" s="13" t="s">
        <v>69</v>
      </c>
      <c r="AY223" s="165" t="s">
        <v>163</v>
      </c>
    </row>
    <row r="224" spans="2:51" s="14" customFormat="1" ht="11.25">
      <c r="B224" s="172"/>
      <c r="D224" s="164" t="s">
        <v>177</v>
      </c>
      <c r="E224" s="173" t="s">
        <v>3</v>
      </c>
      <c r="F224" s="174" t="s">
        <v>179</v>
      </c>
      <c r="H224" s="175">
        <v>0.372</v>
      </c>
      <c r="I224" s="176"/>
      <c r="L224" s="172"/>
      <c r="M224" s="177"/>
      <c r="N224" s="178"/>
      <c r="O224" s="178"/>
      <c r="P224" s="178"/>
      <c r="Q224" s="178"/>
      <c r="R224" s="178"/>
      <c r="S224" s="178"/>
      <c r="T224" s="179"/>
      <c r="AT224" s="173" t="s">
        <v>177</v>
      </c>
      <c r="AU224" s="173" t="s">
        <v>173</v>
      </c>
      <c r="AV224" s="14" t="s">
        <v>173</v>
      </c>
      <c r="AW224" s="14" t="s">
        <v>31</v>
      </c>
      <c r="AX224" s="14" t="s">
        <v>69</v>
      </c>
      <c r="AY224" s="173" t="s">
        <v>163</v>
      </c>
    </row>
    <row r="225" spans="2:51" s="13" customFormat="1" ht="11.25">
      <c r="B225" s="163"/>
      <c r="D225" s="164" t="s">
        <v>177</v>
      </c>
      <c r="E225" s="165" t="s">
        <v>3</v>
      </c>
      <c r="F225" s="166" t="s">
        <v>1151</v>
      </c>
      <c r="H225" s="167">
        <v>0.096</v>
      </c>
      <c r="I225" s="168"/>
      <c r="L225" s="163"/>
      <c r="M225" s="169"/>
      <c r="N225" s="170"/>
      <c r="O225" s="170"/>
      <c r="P225" s="170"/>
      <c r="Q225" s="170"/>
      <c r="R225" s="170"/>
      <c r="S225" s="170"/>
      <c r="T225" s="171"/>
      <c r="AT225" s="165" t="s">
        <v>177</v>
      </c>
      <c r="AU225" s="165" t="s">
        <v>173</v>
      </c>
      <c r="AV225" s="13" t="s">
        <v>78</v>
      </c>
      <c r="AW225" s="13" t="s">
        <v>31</v>
      </c>
      <c r="AX225" s="13" t="s">
        <v>69</v>
      </c>
      <c r="AY225" s="165" t="s">
        <v>163</v>
      </c>
    </row>
    <row r="226" spans="2:51" s="14" customFormat="1" ht="11.25">
      <c r="B226" s="172"/>
      <c r="D226" s="164" t="s">
        <v>177</v>
      </c>
      <c r="E226" s="173" t="s">
        <v>3</v>
      </c>
      <c r="F226" s="174" t="s">
        <v>179</v>
      </c>
      <c r="H226" s="175">
        <v>0.096</v>
      </c>
      <c r="I226" s="176"/>
      <c r="L226" s="172"/>
      <c r="M226" s="177"/>
      <c r="N226" s="178"/>
      <c r="O226" s="178"/>
      <c r="P226" s="178"/>
      <c r="Q226" s="178"/>
      <c r="R226" s="178"/>
      <c r="S226" s="178"/>
      <c r="T226" s="179"/>
      <c r="AT226" s="173" t="s">
        <v>177</v>
      </c>
      <c r="AU226" s="173" t="s">
        <v>173</v>
      </c>
      <c r="AV226" s="14" t="s">
        <v>173</v>
      </c>
      <c r="AW226" s="14" t="s">
        <v>31</v>
      </c>
      <c r="AX226" s="14" t="s">
        <v>69</v>
      </c>
      <c r="AY226" s="173" t="s">
        <v>163</v>
      </c>
    </row>
    <row r="227" spans="2:51" s="13" customFormat="1" ht="11.25">
      <c r="B227" s="163"/>
      <c r="D227" s="164" t="s">
        <v>177</v>
      </c>
      <c r="E227" s="165" t="s">
        <v>3</v>
      </c>
      <c r="F227" s="166" t="s">
        <v>1152</v>
      </c>
      <c r="H227" s="167">
        <v>0.624</v>
      </c>
      <c r="I227" s="168"/>
      <c r="L227" s="163"/>
      <c r="M227" s="169"/>
      <c r="N227" s="170"/>
      <c r="O227" s="170"/>
      <c r="P227" s="170"/>
      <c r="Q227" s="170"/>
      <c r="R227" s="170"/>
      <c r="S227" s="170"/>
      <c r="T227" s="171"/>
      <c r="AT227" s="165" t="s">
        <v>177</v>
      </c>
      <c r="AU227" s="165" t="s">
        <v>173</v>
      </c>
      <c r="AV227" s="13" t="s">
        <v>78</v>
      </c>
      <c r="AW227" s="13" t="s">
        <v>31</v>
      </c>
      <c r="AX227" s="13" t="s">
        <v>69</v>
      </c>
      <c r="AY227" s="165" t="s">
        <v>163</v>
      </c>
    </row>
    <row r="228" spans="2:51" s="13" customFormat="1" ht="11.25">
      <c r="B228" s="163"/>
      <c r="D228" s="164" t="s">
        <v>177</v>
      </c>
      <c r="E228" s="165" t="s">
        <v>3</v>
      </c>
      <c r="F228" s="166" t="s">
        <v>1153</v>
      </c>
      <c r="H228" s="167">
        <v>0.179</v>
      </c>
      <c r="I228" s="168"/>
      <c r="L228" s="163"/>
      <c r="M228" s="169"/>
      <c r="N228" s="170"/>
      <c r="O228" s="170"/>
      <c r="P228" s="170"/>
      <c r="Q228" s="170"/>
      <c r="R228" s="170"/>
      <c r="S228" s="170"/>
      <c r="T228" s="171"/>
      <c r="AT228" s="165" t="s">
        <v>177</v>
      </c>
      <c r="AU228" s="165" t="s">
        <v>173</v>
      </c>
      <c r="AV228" s="13" t="s">
        <v>78</v>
      </c>
      <c r="AW228" s="13" t="s">
        <v>31</v>
      </c>
      <c r="AX228" s="13" t="s">
        <v>69</v>
      </c>
      <c r="AY228" s="165" t="s">
        <v>163</v>
      </c>
    </row>
    <row r="229" spans="2:51" s="14" customFormat="1" ht="11.25">
      <c r="B229" s="172"/>
      <c r="D229" s="164" t="s">
        <v>177</v>
      </c>
      <c r="E229" s="173" t="s">
        <v>3</v>
      </c>
      <c r="F229" s="174" t="s">
        <v>179</v>
      </c>
      <c r="H229" s="175">
        <v>0.8029999999999999</v>
      </c>
      <c r="I229" s="176"/>
      <c r="L229" s="172"/>
      <c r="M229" s="177"/>
      <c r="N229" s="178"/>
      <c r="O229" s="178"/>
      <c r="P229" s="178"/>
      <c r="Q229" s="178"/>
      <c r="R229" s="178"/>
      <c r="S229" s="178"/>
      <c r="T229" s="179"/>
      <c r="AT229" s="173" t="s">
        <v>177</v>
      </c>
      <c r="AU229" s="173" t="s">
        <v>173</v>
      </c>
      <c r="AV229" s="14" t="s">
        <v>173</v>
      </c>
      <c r="AW229" s="14" t="s">
        <v>31</v>
      </c>
      <c r="AX229" s="14" t="s">
        <v>69</v>
      </c>
      <c r="AY229" s="173" t="s">
        <v>163</v>
      </c>
    </row>
    <row r="230" spans="2:51" s="15" customFormat="1" ht="11.25">
      <c r="B230" s="180"/>
      <c r="D230" s="164" t="s">
        <v>177</v>
      </c>
      <c r="E230" s="181" t="s">
        <v>3</v>
      </c>
      <c r="F230" s="182" t="s">
        <v>210</v>
      </c>
      <c r="H230" s="183">
        <v>1.703</v>
      </c>
      <c r="I230" s="184"/>
      <c r="L230" s="180"/>
      <c r="M230" s="185"/>
      <c r="N230" s="186"/>
      <c r="O230" s="186"/>
      <c r="P230" s="186"/>
      <c r="Q230" s="186"/>
      <c r="R230" s="186"/>
      <c r="S230" s="186"/>
      <c r="T230" s="187"/>
      <c r="AT230" s="181" t="s">
        <v>177</v>
      </c>
      <c r="AU230" s="181" t="s">
        <v>173</v>
      </c>
      <c r="AV230" s="15" t="s">
        <v>172</v>
      </c>
      <c r="AW230" s="15" t="s">
        <v>31</v>
      </c>
      <c r="AX230" s="15" t="s">
        <v>69</v>
      </c>
      <c r="AY230" s="181" t="s">
        <v>163</v>
      </c>
    </row>
    <row r="231" spans="2:51" s="13" customFormat="1" ht="11.25">
      <c r="B231" s="163"/>
      <c r="D231" s="164" t="s">
        <v>177</v>
      </c>
      <c r="E231" s="165" t="s">
        <v>3</v>
      </c>
      <c r="F231" s="166" t="s">
        <v>1154</v>
      </c>
      <c r="H231" s="167">
        <v>1.788</v>
      </c>
      <c r="I231" s="168"/>
      <c r="L231" s="163"/>
      <c r="M231" s="169"/>
      <c r="N231" s="170"/>
      <c r="O231" s="170"/>
      <c r="P231" s="170"/>
      <c r="Q231" s="170"/>
      <c r="R231" s="170"/>
      <c r="S231" s="170"/>
      <c r="T231" s="171"/>
      <c r="AT231" s="165" t="s">
        <v>177</v>
      </c>
      <c r="AU231" s="165" t="s">
        <v>173</v>
      </c>
      <c r="AV231" s="13" t="s">
        <v>78</v>
      </c>
      <c r="AW231" s="13" t="s">
        <v>31</v>
      </c>
      <c r="AX231" s="13" t="s">
        <v>76</v>
      </c>
      <c r="AY231" s="165" t="s">
        <v>163</v>
      </c>
    </row>
    <row r="232" spans="1:65" s="2" customFormat="1" ht="21.75" customHeight="1">
      <c r="A232" s="34"/>
      <c r="B232" s="144"/>
      <c r="C232" s="145" t="s">
        <v>180</v>
      </c>
      <c r="D232" s="145" t="s">
        <v>167</v>
      </c>
      <c r="E232" s="146" t="s">
        <v>1155</v>
      </c>
      <c r="F232" s="147" t="s">
        <v>1156</v>
      </c>
      <c r="G232" s="148" t="s">
        <v>236</v>
      </c>
      <c r="H232" s="149">
        <v>45.5</v>
      </c>
      <c r="I232" s="150"/>
      <c r="J232" s="151">
        <f>ROUND(I232*H232,2)</f>
        <v>0</v>
      </c>
      <c r="K232" s="147" t="s">
        <v>171</v>
      </c>
      <c r="L232" s="35"/>
      <c r="M232" s="152" t="s">
        <v>3</v>
      </c>
      <c r="N232" s="153" t="s">
        <v>42</v>
      </c>
      <c r="O232" s="56"/>
      <c r="P232" s="154">
        <f>O232*H232</f>
        <v>0</v>
      </c>
      <c r="Q232" s="154">
        <v>0</v>
      </c>
      <c r="R232" s="154">
        <f>Q232*H232</f>
        <v>0</v>
      </c>
      <c r="S232" s="154">
        <v>0.05</v>
      </c>
      <c r="T232" s="155">
        <f>S232*H232</f>
        <v>2.275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56" t="s">
        <v>172</v>
      </c>
      <c r="AT232" s="156" t="s">
        <v>167</v>
      </c>
      <c r="AU232" s="156" t="s">
        <v>173</v>
      </c>
      <c r="AY232" s="19" t="s">
        <v>163</v>
      </c>
      <c r="BE232" s="157">
        <f>IF(N232="základní",J232,0)</f>
        <v>0</v>
      </c>
      <c r="BF232" s="157">
        <f>IF(N232="snížená",J232,0)</f>
        <v>0</v>
      </c>
      <c r="BG232" s="157">
        <f>IF(N232="zákl. přenesená",J232,0)</f>
        <v>0</v>
      </c>
      <c r="BH232" s="157">
        <f>IF(N232="sníž. přenesená",J232,0)</f>
        <v>0</v>
      </c>
      <c r="BI232" s="157">
        <f>IF(N232="nulová",J232,0)</f>
        <v>0</v>
      </c>
      <c r="BJ232" s="19" t="s">
        <v>172</v>
      </c>
      <c r="BK232" s="157">
        <f>ROUND(I232*H232,2)</f>
        <v>0</v>
      </c>
      <c r="BL232" s="19" t="s">
        <v>172</v>
      </c>
      <c r="BM232" s="156" t="s">
        <v>1157</v>
      </c>
    </row>
    <row r="233" spans="1:47" s="2" customFormat="1" ht="11.25">
      <c r="A233" s="34"/>
      <c r="B233" s="35"/>
      <c r="C233" s="34"/>
      <c r="D233" s="158" t="s">
        <v>175</v>
      </c>
      <c r="E233" s="34"/>
      <c r="F233" s="159" t="s">
        <v>1158</v>
      </c>
      <c r="G233" s="34"/>
      <c r="H233" s="34"/>
      <c r="I233" s="160"/>
      <c r="J233" s="34"/>
      <c r="K233" s="34"/>
      <c r="L233" s="35"/>
      <c r="M233" s="161"/>
      <c r="N233" s="162"/>
      <c r="O233" s="56"/>
      <c r="P233" s="56"/>
      <c r="Q233" s="56"/>
      <c r="R233" s="56"/>
      <c r="S233" s="56"/>
      <c r="T233" s="57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9" t="s">
        <v>175</v>
      </c>
      <c r="AU233" s="19" t="s">
        <v>173</v>
      </c>
    </row>
    <row r="234" spans="2:51" s="16" customFormat="1" ht="11.25">
      <c r="B234" s="198"/>
      <c r="D234" s="164" t="s">
        <v>177</v>
      </c>
      <c r="E234" s="199" t="s">
        <v>3</v>
      </c>
      <c r="F234" s="200" t="s">
        <v>1092</v>
      </c>
      <c r="H234" s="199" t="s">
        <v>3</v>
      </c>
      <c r="I234" s="201"/>
      <c r="L234" s="198"/>
      <c r="M234" s="202"/>
      <c r="N234" s="203"/>
      <c r="O234" s="203"/>
      <c r="P234" s="203"/>
      <c r="Q234" s="203"/>
      <c r="R234" s="203"/>
      <c r="S234" s="203"/>
      <c r="T234" s="204"/>
      <c r="AT234" s="199" t="s">
        <v>177</v>
      </c>
      <c r="AU234" s="199" t="s">
        <v>173</v>
      </c>
      <c r="AV234" s="16" t="s">
        <v>76</v>
      </c>
      <c r="AW234" s="16" t="s">
        <v>31</v>
      </c>
      <c r="AX234" s="16" t="s">
        <v>69</v>
      </c>
      <c r="AY234" s="199" t="s">
        <v>163</v>
      </c>
    </row>
    <row r="235" spans="2:51" s="13" customFormat="1" ht="11.25">
      <c r="B235" s="163"/>
      <c r="D235" s="164" t="s">
        <v>177</v>
      </c>
      <c r="E235" s="165" t="s">
        <v>3</v>
      </c>
      <c r="F235" s="166" t="s">
        <v>1093</v>
      </c>
      <c r="H235" s="167">
        <v>27.1</v>
      </c>
      <c r="I235" s="168"/>
      <c r="L235" s="163"/>
      <c r="M235" s="169"/>
      <c r="N235" s="170"/>
      <c r="O235" s="170"/>
      <c r="P235" s="170"/>
      <c r="Q235" s="170"/>
      <c r="R235" s="170"/>
      <c r="S235" s="170"/>
      <c r="T235" s="171"/>
      <c r="AT235" s="165" t="s">
        <v>177</v>
      </c>
      <c r="AU235" s="165" t="s">
        <v>173</v>
      </c>
      <c r="AV235" s="13" t="s">
        <v>78</v>
      </c>
      <c r="AW235" s="13" t="s">
        <v>31</v>
      </c>
      <c r="AX235" s="13" t="s">
        <v>69</v>
      </c>
      <c r="AY235" s="165" t="s">
        <v>163</v>
      </c>
    </row>
    <row r="236" spans="2:51" s="13" customFormat="1" ht="11.25">
      <c r="B236" s="163"/>
      <c r="D236" s="164" t="s">
        <v>177</v>
      </c>
      <c r="E236" s="165" t="s">
        <v>3</v>
      </c>
      <c r="F236" s="166" t="s">
        <v>1094</v>
      </c>
      <c r="H236" s="167">
        <v>9.1</v>
      </c>
      <c r="I236" s="168"/>
      <c r="L236" s="163"/>
      <c r="M236" s="169"/>
      <c r="N236" s="170"/>
      <c r="O236" s="170"/>
      <c r="P236" s="170"/>
      <c r="Q236" s="170"/>
      <c r="R236" s="170"/>
      <c r="S236" s="170"/>
      <c r="T236" s="171"/>
      <c r="AT236" s="165" t="s">
        <v>177</v>
      </c>
      <c r="AU236" s="165" t="s">
        <v>173</v>
      </c>
      <c r="AV236" s="13" t="s">
        <v>78</v>
      </c>
      <c r="AW236" s="13" t="s">
        <v>31</v>
      </c>
      <c r="AX236" s="13" t="s">
        <v>69</v>
      </c>
      <c r="AY236" s="165" t="s">
        <v>163</v>
      </c>
    </row>
    <row r="237" spans="2:51" s="13" customFormat="1" ht="11.25">
      <c r="B237" s="163"/>
      <c r="D237" s="164" t="s">
        <v>177</v>
      </c>
      <c r="E237" s="165" t="s">
        <v>3</v>
      </c>
      <c r="F237" s="166" t="s">
        <v>1095</v>
      </c>
      <c r="H237" s="167">
        <v>2.5</v>
      </c>
      <c r="I237" s="168"/>
      <c r="L237" s="163"/>
      <c r="M237" s="169"/>
      <c r="N237" s="170"/>
      <c r="O237" s="170"/>
      <c r="P237" s="170"/>
      <c r="Q237" s="170"/>
      <c r="R237" s="170"/>
      <c r="S237" s="170"/>
      <c r="T237" s="171"/>
      <c r="AT237" s="165" t="s">
        <v>177</v>
      </c>
      <c r="AU237" s="165" t="s">
        <v>173</v>
      </c>
      <c r="AV237" s="13" t="s">
        <v>78</v>
      </c>
      <c r="AW237" s="13" t="s">
        <v>31</v>
      </c>
      <c r="AX237" s="13" t="s">
        <v>69</v>
      </c>
      <c r="AY237" s="165" t="s">
        <v>163</v>
      </c>
    </row>
    <row r="238" spans="2:51" s="13" customFormat="1" ht="11.25">
      <c r="B238" s="163"/>
      <c r="D238" s="164" t="s">
        <v>177</v>
      </c>
      <c r="E238" s="165" t="s">
        <v>3</v>
      </c>
      <c r="F238" s="166" t="s">
        <v>1096</v>
      </c>
      <c r="H238" s="167">
        <v>1.5</v>
      </c>
      <c r="I238" s="168"/>
      <c r="L238" s="163"/>
      <c r="M238" s="169"/>
      <c r="N238" s="170"/>
      <c r="O238" s="170"/>
      <c r="P238" s="170"/>
      <c r="Q238" s="170"/>
      <c r="R238" s="170"/>
      <c r="S238" s="170"/>
      <c r="T238" s="171"/>
      <c r="AT238" s="165" t="s">
        <v>177</v>
      </c>
      <c r="AU238" s="165" t="s">
        <v>173</v>
      </c>
      <c r="AV238" s="13" t="s">
        <v>78</v>
      </c>
      <c r="AW238" s="13" t="s">
        <v>31</v>
      </c>
      <c r="AX238" s="13" t="s">
        <v>69</v>
      </c>
      <c r="AY238" s="165" t="s">
        <v>163</v>
      </c>
    </row>
    <row r="239" spans="2:51" s="13" customFormat="1" ht="11.25">
      <c r="B239" s="163"/>
      <c r="D239" s="164" t="s">
        <v>177</v>
      </c>
      <c r="E239" s="165" t="s">
        <v>3</v>
      </c>
      <c r="F239" s="166" t="s">
        <v>1097</v>
      </c>
      <c r="H239" s="167">
        <v>1.5</v>
      </c>
      <c r="I239" s="168"/>
      <c r="L239" s="163"/>
      <c r="M239" s="169"/>
      <c r="N239" s="170"/>
      <c r="O239" s="170"/>
      <c r="P239" s="170"/>
      <c r="Q239" s="170"/>
      <c r="R239" s="170"/>
      <c r="S239" s="170"/>
      <c r="T239" s="171"/>
      <c r="AT239" s="165" t="s">
        <v>177</v>
      </c>
      <c r="AU239" s="165" t="s">
        <v>173</v>
      </c>
      <c r="AV239" s="13" t="s">
        <v>78</v>
      </c>
      <c r="AW239" s="13" t="s">
        <v>31</v>
      </c>
      <c r="AX239" s="13" t="s">
        <v>69</v>
      </c>
      <c r="AY239" s="165" t="s">
        <v>163</v>
      </c>
    </row>
    <row r="240" spans="2:51" s="13" customFormat="1" ht="11.25">
      <c r="B240" s="163"/>
      <c r="D240" s="164" t="s">
        <v>177</v>
      </c>
      <c r="E240" s="165" t="s">
        <v>3</v>
      </c>
      <c r="F240" s="166" t="s">
        <v>1098</v>
      </c>
      <c r="H240" s="167">
        <v>2.5</v>
      </c>
      <c r="I240" s="168"/>
      <c r="L240" s="163"/>
      <c r="M240" s="169"/>
      <c r="N240" s="170"/>
      <c r="O240" s="170"/>
      <c r="P240" s="170"/>
      <c r="Q240" s="170"/>
      <c r="R240" s="170"/>
      <c r="S240" s="170"/>
      <c r="T240" s="171"/>
      <c r="AT240" s="165" t="s">
        <v>177</v>
      </c>
      <c r="AU240" s="165" t="s">
        <v>173</v>
      </c>
      <c r="AV240" s="13" t="s">
        <v>78</v>
      </c>
      <c r="AW240" s="13" t="s">
        <v>31</v>
      </c>
      <c r="AX240" s="13" t="s">
        <v>69</v>
      </c>
      <c r="AY240" s="165" t="s">
        <v>163</v>
      </c>
    </row>
    <row r="241" spans="2:51" s="13" customFormat="1" ht="11.25">
      <c r="B241" s="163"/>
      <c r="D241" s="164" t="s">
        <v>177</v>
      </c>
      <c r="E241" s="165" t="s">
        <v>3</v>
      </c>
      <c r="F241" s="166" t="s">
        <v>1099</v>
      </c>
      <c r="H241" s="167">
        <v>1.3</v>
      </c>
      <c r="I241" s="168"/>
      <c r="L241" s="163"/>
      <c r="M241" s="169"/>
      <c r="N241" s="170"/>
      <c r="O241" s="170"/>
      <c r="P241" s="170"/>
      <c r="Q241" s="170"/>
      <c r="R241" s="170"/>
      <c r="S241" s="170"/>
      <c r="T241" s="171"/>
      <c r="AT241" s="165" t="s">
        <v>177</v>
      </c>
      <c r="AU241" s="165" t="s">
        <v>173</v>
      </c>
      <c r="AV241" s="13" t="s">
        <v>78</v>
      </c>
      <c r="AW241" s="13" t="s">
        <v>31</v>
      </c>
      <c r="AX241" s="13" t="s">
        <v>69</v>
      </c>
      <c r="AY241" s="165" t="s">
        <v>163</v>
      </c>
    </row>
    <row r="242" spans="2:51" s="14" customFormat="1" ht="11.25">
      <c r="B242" s="172"/>
      <c r="D242" s="164" t="s">
        <v>177</v>
      </c>
      <c r="E242" s="173" t="s">
        <v>3</v>
      </c>
      <c r="F242" s="174" t="s">
        <v>179</v>
      </c>
      <c r="H242" s="175">
        <v>45.5</v>
      </c>
      <c r="I242" s="176"/>
      <c r="L242" s="172"/>
      <c r="M242" s="177"/>
      <c r="N242" s="178"/>
      <c r="O242" s="178"/>
      <c r="P242" s="178"/>
      <c r="Q242" s="178"/>
      <c r="R242" s="178"/>
      <c r="S242" s="178"/>
      <c r="T242" s="179"/>
      <c r="AT242" s="173" t="s">
        <v>177</v>
      </c>
      <c r="AU242" s="173" t="s">
        <v>173</v>
      </c>
      <c r="AV242" s="14" t="s">
        <v>173</v>
      </c>
      <c r="AW242" s="14" t="s">
        <v>31</v>
      </c>
      <c r="AX242" s="14" t="s">
        <v>69</v>
      </c>
      <c r="AY242" s="173" t="s">
        <v>163</v>
      </c>
    </row>
    <row r="243" spans="2:51" s="15" customFormat="1" ht="11.25">
      <c r="B243" s="180"/>
      <c r="D243" s="164" t="s">
        <v>177</v>
      </c>
      <c r="E243" s="181" t="s">
        <v>3</v>
      </c>
      <c r="F243" s="182" t="s">
        <v>210</v>
      </c>
      <c r="H243" s="183">
        <v>45.5</v>
      </c>
      <c r="I243" s="184"/>
      <c r="L243" s="180"/>
      <c r="M243" s="185"/>
      <c r="N243" s="186"/>
      <c r="O243" s="186"/>
      <c r="P243" s="186"/>
      <c r="Q243" s="186"/>
      <c r="R243" s="186"/>
      <c r="S243" s="186"/>
      <c r="T243" s="187"/>
      <c r="AT243" s="181" t="s">
        <v>177</v>
      </c>
      <c r="AU243" s="181" t="s">
        <v>173</v>
      </c>
      <c r="AV243" s="15" t="s">
        <v>172</v>
      </c>
      <c r="AW243" s="15" t="s">
        <v>31</v>
      </c>
      <c r="AX243" s="15" t="s">
        <v>76</v>
      </c>
      <c r="AY243" s="181" t="s">
        <v>163</v>
      </c>
    </row>
    <row r="244" spans="1:65" s="2" customFormat="1" ht="24.2" customHeight="1">
      <c r="A244" s="34"/>
      <c r="B244" s="144"/>
      <c r="C244" s="145" t="s">
        <v>192</v>
      </c>
      <c r="D244" s="145" t="s">
        <v>167</v>
      </c>
      <c r="E244" s="146" t="s">
        <v>1159</v>
      </c>
      <c r="F244" s="147" t="s">
        <v>1160</v>
      </c>
      <c r="G244" s="148" t="s">
        <v>236</v>
      </c>
      <c r="H244" s="149">
        <v>79.4</v>
      </c>
      <c r="I244" s="150"/>
      <c r="J244" s="151">
        <f>ROUND(I244*H244,2)</f>
        <v>0</v>
      </c>
      <c r="K244" s="147" t="s">
        <v>171</v>
      </c>
      <c r="L244" s="35"/>
      <c r="M244" s="152" t="s">
        <v>3</v>
      </c>
      <c r="N244" s="153" t="s">
        <v>42</v>
      </c>
      <c r="O244" s="56"/>
      <c r="P244" s="154">
        <f>O244*H244</f>
        <v>0</v>
      </c>
      <c r="Q244" s="154">
        <v>0</v>
      </c>
      <c r="R244" s="154">
        <f>Q244*H244</f>
        <v>0</v>
      </c>
      <c r="S244" s="154">
        <v>0.046</v>
      </c>
      <c r="T244" s="155">
        <f>S244*H244</f>
        <v>3.6524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56" t="s">
        <v>172</v>
      </c>
      <c r="AT244" s="156" t="s">
        <v>167</v>
      </c>
      <c r="AU244" s="156" t="s">
        <v>173</v>
      </c>
      <c r="AY244" s="19" t="s">
        <v>163</v>
      </c>
      <c r="BE244" s="157">
        <f>IF(N244="základní",J244,0)</f>
        <v>0</v>
      </c>
      <c r="BF244" s="157">
        <f>IF(N244="snížená",J244,0)</f>
        <v>0</v>
      </c>
      <c r="BG244" s="157">
        <f>IF(N244="zákl. přenesená",J244,0)</f>
        <v>0</v>
      </c>
      <c r="BH244" s="157">
        <f>IF(N244="sníž. přenesená",J244,0)</f>
        <v>0</v>
      </c>
      <c r="BI244" s="157">
        <f>IF(N244="nulová",J244,0)</f>
        <v>0</v>
      </c>
      <c r="BJ244" s="19" t="s">
        <v>172</v>
      </c>
      <c r="BK244" s="157">
        <f>ROUND(I244*H244,2)</f>
        <v>0</v>
      </c>
      <c r="BL244" s="19" t="s">
        <v>172</v>
      </c>
      <c r="BM244" s="156" t="s">
        <v>1161</v>
      </c>
    </row>
    <row r="245" spans="1:47" s="2" customFormat="1" ht="11.25">
      <c r="A245" s="34"/>
      <c r="B245" s="35"/>
      <c r="C245" s="34"/>
      <c r="D245" s="158" t="s">
        <v>175</v>
      </c>
      <c r="E245" s="34"/>
      <c r="F245" s="159" t="s">
        <v>1162</v>
      </c>
      <c r="G245" s="34"/>
      <c r="H245" s="34"/>
      <c r="I245" s="160"/>
      <c r="J245" s="34"/>
      <c r="K245" s="34"/>
      <c r="L245" s="35"/>
      <c r="M245" s="161"/>
      <c r="N245" s="162"/>
      <c r="O245" s="56"/>
      <c r="P245" s="56"/>
      <c r="Q245" s="56"/>
      <c r="R245" s="56"/>
      <c r="S245" s="56"/>
      <c r="T245" s="57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9" t="s">
        <v>175</v>
      </c>
      <c r="AU245" s="19" t="s">
        <v>173</v>
      </c>
    </row>
    <row r="246" spans="2:51" s="16" customFormat="1" ht="11.25">
      <c r="B246" s="198"/>
      <c r="D246" s="164" t="s">
        <v>177</v>
      </c>
      <c r="E246" s="199" t="s">
        <v>3</v>
      </c>
      <c r="F246" s="200" t="s">
        <v>1163</v>
      </c>
      <c r="H246" s="199" t="s">
        <v>3</v>
      </c>
      <c r="I246" s="201"/>
      <c r="L246" s="198"/>
      <c r="M246" s="202"/>
      <c r="N246" s="203"/>
      <c r="O246" s="203"/>
      <c r="P246" s="203"/>
      <c r="Q246" s="203"/>
      <c r="R246" s="203"/>
      <c r="S246" s="203"/>
      <c r="T246" s="204"/>
      <c r="AT246" s="199" t="s">
        <v>177</v>
      </c>
      <c r="AU246" s="199" t="s">
        <v>173</v>
      </c>
      <c r="AV246" s="16" t="s">
        <v>76</v>
      </c>
      <c r="AW246" s="16" t="s">
        <v>31</v>
      </c>
      <c r="AX246" s="16" t="s">
        <v>69</v>
      </c>
      <c r="AY246" s="199" t="s">
        <v>163</v>
      </c>
    </row>
    <row r="247" spans="2:51" s="13" customFormat="1" ht="11.25">
      <c r="B247" s="163"/>
      <c r="D247" s="164" t="s">
        <v>177</v>
      </c>
      <c r="E247" s="165" t="s">
        <v>3</v>
      </c>
      <c r="F247" s="166" t="s">
        <v>1164</v>
      </c>
      <c r="H247" s="167">
        <v>98</v>
      </c>
      <c r="I247" s="168"/>
      <c r="L247" s="163"/>
      <c r="M247" s="169"/>
      <c r="N247" s="170"/>
      <c r="O247" s="170"/>
      <c r="P247" s="170"/>
      <c r="Q247" s="170"/>
      <c r="R247" s="170"/>
      <c r="S247" s="170"/>
      <c r="T247" s="171"/>
      <c r="AT247" s="165" t="s">
        <v>177</v>
      </c>
      <c r="AU247" s="165" t="s">
        <v>173</v>
      </c>
      <c r="AV247" s="13" t="s">
        <v>78</v>
      </c>
      <c r="AW247" s="13" t="s">
        <v>31</v>
      </c>
      <c r="AX247" s="13" t="s">
        <v>69</v>
      </c>
      <c r="AY247" s="165" t="s">
        <v>163</v>
      </c>
    </row>
    <row r="248" spans="2:51" s="14" customFormat="1" ht="11.25">
      <c r="B248" s="172"/>
      <c r="D248" s="164" t="s">
        <v>177</v>
      </c>
      <c r="E248" s="173" t="s">
        <v>3</v>
      </c>
      <c r="F248" s="174" t="s">
        <v>179</v>
      </c>
      <c r="H248" s="175">
        <v>98</v>
      </c>
      <c r="I248" s="176"/>
      <c r="L248" s="172"/>
      <c r="M248" s="177"/>
      <c r="N248" s="178"/>
      <c r="O248" s="178"/>
      <c r="P248" s="178"/>
      <c r="Q248" s="178"/>
      <c r="R248" s="178"/>
      <c r="S248" s="178"/>
      <c r="T248" s="179"/>
      <c r="AT248" s="173" t="s">
        <v>177</v>
      </c>
      <c r="AU248" s="173" t="s">
        <v>173</v>
      </c>
      <c r="AV248" s="14" t="s">
        <v>173</v>
      </c>
      <c r="AW248" s="14" t="s">
        <v>31</v>
      </c>
      <c r="AX248" s="14" t="s">
        <v>69</v>
      </c>
      <c r="AY248" s="173" t="s">
        <v>163</v>
      </c>
    </row>
    <row r="249" spans="2:51" s="13" customFormat="1" ht="11.25">
      <c r="B249" s="163"/>
      <c r="D249" s="164" t="s">
        <v>177</v>
      </c>
      <c r="E249" s="165" t="s">
        <v>3</v>
      </c>
      <c r="F249" s="166" t="s">
        <v>1165</v>
      </c>
      <c r="H249" s="167">
        <v>-18.6</v>
      </c>
      <c r="I249" s="168"/>
      <c r="L249" s="163"/>
      <c r="M249" s="169"/>
      <c r="N249" s="170"/>
      <c r="O249" s="170"/>
      <c r="P249" s="170"/>
      <c r="Q249" s="170"/>
      <c r="R249" s="170"/>
      <c r="S249" s="170"/>
      <c r="T249" s="171"/>
      <c r="AT249" s="165" t="s">
        <v>177</v>
      </c>
      <c r="AU249" s="165" t="s">
        <v>173</v>
      </c>
      <c r="AV249" s="13" t="s">
        <v>78</v>
      </c>
      <c r="AW249" s="13" t="s">
        <v>31</v>
      </c>
      <c r="AX249" s="13" t="s">
        <v>69</v>
      </c>
      <c r="AY249" s="165" t="s">
        <v>163</v>
      </c>
    </row>
    <row r="250" spans="2:51" s="14" customFormat="1" ht="11.25">
      <c r="B250" s="172"/>
      <c r="D250" s="164" t="s">
        <v>177</v>
      </c>
      <c r="E250" s="173" t="s">
        <v>3</v>
      </c>
      <c r="F250" s="174" t="s">
        <v>179</v>
      </c>
      <c r="H250" s="175">
        <v>-18.6</v>
      </c>
      <c r="I250" s="176"/>
      <c r="L250" s="172"/>
      <c r="M250" s="177"/>
      <c r="N250" s="178"/>
      <c r="O250" s="178"/>
      <c r="P250" s="178"/>
      <c r="Q250" s="178"/>
      <c r="R250" s="178"/>
      <c r="S250" s="178"/>
      <c r="T250" s="179"/>
      <c r="AT250" s="173" t="s">
        <v>177</v>
      </c>
      <c r="AU250" s="173" t="s">
        <v>173</v>
      </c>
      <c r="AV250" s="14" t="s">
        <v>173</v>
      </c>
      <c r="AW250" s="14" t="s">
        <v>31</v>
      </c>
      <c r="AX250" s="14" t="s">
        <v>69</v>
      </c>
      <c r="AY250" s="173" t="s">
        <v>163</v>
      </c>
    </row>
    <row r="251" spans="2:51" s="15" customFormat="1" ht="11.25">
      <c r="B251" s="180"/>
      <c r="D251" s="164" t="s">
        <v>177</v>
      </c>
      <c r="E251" s="181" t="s">
        <v>3</v>
      </c>
      <c r="F251" s="182" t="s">
        <v>210</v>
      </c>
      <c r="H251" s="183">
        <v>79.4</v>
      </c>
      <c r="I251" s="184"/>
      <c r="L251" s="180"/>
      <c r="M251" s="185"/>
      <c r="N251" s="186"/>
      <c r="O251" s="186"/>
      <c r="P251" s="186"/>
      <c r="Q251" s="186"/>
      <c r="R251" s="186"/>
      <c r="S251" s="186"/>
      <c r="T251" s="187"/>
      <c r="AT251" s="181" t="s">
        <v>177</v>
      </c>
      <c r="AU251" s="181" t="s">
        <v>173</v>
      </c>
      <c r="AV251" s="15" t="s">
        <v>172</v>
      </c>
      <c r="AW251" s="15" t="s">
        <v>31</v>
      </c>
      <c r="AX251" s="15" t="s">
        <v>76</v>
      </c>
      <c r="AY251" s="181" t="s">
        <v>163</v>
      </c>
    </row>
    <row r="252" spans="1:65" s="2" customFormat="1" ht="24.2" customHeight="1">
      <c r="A252" s="34"/>
      <c r="B252" s="144"/>
      <c r="C252" s="145" t="s">
        <v>292</v>
      </c>
      <c r="D252" s="145" t="s">
        <v>167</v>
      </c>
      <c r="E252" s="146" t="s">
        <v>1166</v>
      </c>
      <c r="F252" s="147" t="s">
        <v>1167</v>
      </c>
      <c r="G252" s="148" t="s">
        <v>236</v>
      </c>
      <c r="H252" s="149">
        <v>124.8</v>
      </c>
      <c r="I252" s="150"/>
      <c r="J252" s="151">
        <f>ROUND(I252*H252,2)</f>
        <v>0</v>
      </c>
      <c r="K252" s="147" t="s">
        <v>171</v>
      </c>
      <c r="L252" s="35"/>
      <c r="M252" s="152" t="s">
        <v>3</v>
      </c>
      <c r="N252" s="153" t="s">
        <v>42</v>
      </c>
      <c r="O252" s="56"/>
      <c r="P252" s="154">
        <f>O252*H252</f>
        <v>0</v>
      </c>
      <c r="Q252" s="154">
        <v>0</v>
      </c>
      <c r="R252" s="154">
        <f>Q252*H252</f>
        <v>0</v>
      </c>
      <c r="S252" s="154">
        <v>0.059</v>
      </c>
      <c r="T252" s="155">
        <f>S252*H252</f>
        <v>7.363199999999999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56" t="s">
        <v>172</v>
      </c>
      <c r="AT252" s="156" t="s">
        <v>167</v>
      </c>
      <c r="AU252" s="156" t="s">
        <v>173</v>
      </c>
      <c r="AY252" s="19" t="s">
        <v>163</v>
      </c>
      <c r="BE252" s="157">
        <f>IF(N252="základní",J252,0)</f>
        <v>0</v>
      </c>
      <c r="BF252" s="157">
        <f>IF(N252="snížená",J252,0)</f>
        <v>0</v>
      </c>
      <c r="BG252" s="157">
        <f>IF(N252="zákl. přenesená",J252,0)</f>
        <v>0</v>
      </c>
      <c r="BH252" s="157">
        <f>IF(N252="sníž. přenesená",J252,0)</f>
        <v>0</v>
      </c>
      <c r="BI252" s="157">
        <f>IF(N252="nulová",J252,0)</f>
        <v>0</v>
      </c>
      <c r="BJ252" s="19" t="s">
        <v>172</v>
      </c>
      <c r="BK252" s="157">
        <f>ROUND(I252*H252,2)</f>
        <v>0</v>
      </c>
      <c r="BL252" s="19" t="s">
        <v>172</v>
      </c>
      <c r="BM252" s="156" t="s">
        <v>1168</v>
      </c>
    </row>
    <row r="253" spans="1:47" s="2" customFormat="1" ht="11.25">
      <c r="A253" s="34"/>
      <c r="B253" s="35"/>
      <c r="C253" s="34"/>
      <c r="D253" s="158" t="s">
        <v>175</v>
      </c>
      <c r="E253" s="34"/>
      <c r="F253" s="159" t="s">
        <v>1169</v>
      </c>
      <c r="G253" s="34"/>
      <c r="H253" s="34"/>
      <c r="I253" s="160"/>
      <c r="J253" s="34"/>
      <c r="K253" s="34"/>
      <c r="L253" s="35"/>
      <c r="M253" s="161"/>
      <c r="N253" s="162"/>
      <c r="O253" s="56"/>
      <c r="P253" s="56"/>
      <c r="Q253" s="56"/>
      <c r="R253" s="56"/>
      <c r="S253" s="56"/>
      <c r="T253" s="57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9" t="s">
        <v>175</v>
      </c>
      <c r="AU253" s="19" t="s">
        <v>173</v>
      </c>
    </row>
    <row r="254" spans="2:51" s="13" customFormat="1" ht="11.25">
      <c r="B254" s="163"/>
      <c r="D254" s="164" t="s">
        <v>177</v>
      </c>
      <c r="E254" s="165" t="s">
        <v>3</v>
      </c>
      <c r="F254" s="166" t="s">
        <v>1170</v>
      </c>
      <c r="H254" s="167">
        <v>124.8</v>
      </c>
      <c r="I254" s="168"/>
      <c r="L254" s="163"/>
      <c r="M254" s="169"/>
      <c r="N254" s="170"/>
      <c r="O254" s="170"/>
      <c r="P254" s="170"/>
      <c r="Q254" s="170"/>
      <c r="R254" s="170"/>
      <c r="S254" s="170"/>
      <c r="T254" s="171"/>
      <c r="AT254" s="165" t="s">
        <v>177</v>
      </c>
      <c r="AU254" s="165" t="s">
        <v>173</v>
      </c>
      <c r="AV254" s="13" t="s">
        <v>78</v>
      </c>
      <c r="AW254" s="13" t="s">
        <v>31</v>
      </c>
      <c r="AX254" s="13" t="s">
        <v>69</v>
      </c>
      <c r="AY254" s="165" t="s">
        <v>163</v>
      </c>
    </row>
    <row r="255" spans="2:51" s="14" customFormat="1" ht="11.25">
      <c r="B255" s="172"/>
      <c r="D255" s="164" t="s">
        <v>177</v>
      </c>
      <c r="E255" s="173" t="s">
        <v>3</v>
      </c>
      <c r="F255" s="174" t="s">
        <v>179</v>
      </c>
      <c r="H255" s="175">
        <v>124.8</v>
      </c>
      <c r="I255" s="176"/>
      <c r="L255" s="172"/>
      <c r="M255" s="177"/>
      <c r="N255" s="178"/>
      <c r="O255" s="178"/>
      <c r="P255" s="178"/>
      <c r="Q255" s="178"/>
      <c r="R255" s="178"/>
      <c r="S255" s="178"/>
      <c r="T255" s="179"/>
      <c r="AT255" s="173" t="s">
        <v>177</v>
      </c>
      <c r="AU255" s="173" t="s">
        <v>173</v>
      </c>
      <c r="AV255" s="14" t="s">
        <v>173</v>
      </c>
      <c r="AW255" s="14" t="s">
        <v>31</v>
      </c>
      <c r="AX255" s="14" t="s">
        <v>76</v>
      </c>
      <c r="AY255" s="173" t="s">
        <v>163</v>
      </c>
    </row>
    <row r="256" spans="2:63" s="12" customFormat="1" ht="20.85" customHeight="1">
      <c r="B256" s="131"/>
      <c r="D256" s="132" t="s">
        <v>68</v>
      </c>
      <c r="E256" s="142" t="s">
        <v>555</v>
      </c>
      <c r="F256" s="142" t="s">
        <v>556</v>
      </c>
      <c r="I256" s="134"/>
      <c r="J256" s="143">
        <f>BK256</f>
        <v>0</v>
      </c>
      <c r="L256" s="131"/>
      <c r="M256" s="136"/>
      <c r="N256" s="137"/>
      <c r="O256" s="137"/>
      <c r="P256" s="138">
        <f>SUM(P257:P285)</f>
        <v>0</v>
      </c>
      <c r="Q256" s="137"/>
      <c r="R256" s="138">
        <f>SUM(R257:R285)</f>
        <v>6.593400000000001E-05</v>
      </c>
      <c r="S256" s="137"/>
      <c r="T256" s="139">
        <f>SUM(T257:T285)</f>
        <v>681.2315</v>
      </c>
      <c r="AR256" s="132" t="s">
        <v>76</v>
      </c>
      <c r="AT256" s="140" t="s">
        <v>68</v>
      </c>
      <c r="AU256" s="140" t="s">
        <v>78</v>
      </c>
      <c r="AY256" s="132" t="s">
        <v>163</v>
      </c>
      <c r="BK256" s="141">
        <f>SUM(BK257:BK285)</f>
        <v>0</v>
      </c>
    </row>
    <row r="257" spans="1:65" s="2" customFormat="1" ht="24.2" customHeight="1">
      <c r="A257" s="34"/>
      <c r="B257" s="144"/>
      <c r="C257" s="145" t="s">
        <v>297</v>
      </c>
      <c r="D257" s="145" t="s">
        <v>167</v>
      </c>
      <c r="E257" s="146" t="s">
        <v>1171</v>
      </c>
      <c r="F257" s="147" t="s">
        <v>1172</v>
      </c>
      <c r="G257" s="148" t="s">
        <v>170</v>
      </c>
      <c r="H257" s="149">
        <v>921.06</v>
      </c>
      <c r="I257" s="150"/>
      <c r="J257" s="151">
        <f>ROUND(I257*H257,2)</f>
        <v>0</v>
      </c>
      <c r="K257" s="147" t="s">
        <v>171</v>
      </c>
      <c r="L257" s="35"/>
      <c r="M257" s="152" t="s">
        <v>3</v>
      </c>
      <c r="N257" s="153" t="s">
        <v>42</v>
      </c>
      <c r="O257" s="56"/>
      <c r="P257" s="154">
        <f>O257*H257</f>
        <v>0</v>
      </c>
      <c r="Q257" s="154">
        <v>0</v>
      </c>
      <c r="R257" s="154">
        <f>Q257*H257</f>
        <v>0</v>
      </c>
      <c r="S257" s="154">
        <v>0.65</v>
      </c>
      <c r="T257" s="155">
        <f>S257*H257</f>
        <v>598.689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56" t="s">
        <v>172</v>
      </c>
      <c r="AT257" s="156" t="s">
        <v>167</v>
      </c>
      <c r="AU257" s="156" t="s">
        <v>173</v>
      </c>
      <c r="AY257" s="19" t="s">
        <v>163</v>
      </c>
      <c r="BE257" s="157">
        <f>IF(N257="základní",J257,0)</f>
        <v>0</v>
      </c>
      <c r="BF257" s="157">
        <f>IF(N257="snížená",J257,0)</f>
        <v>0</v>
      </c>
      <c r="BG257" s="157">
        <f>IF(N257="zákl. přenesená",J257,0)</f>
        <v>0</v>
      </c>
      <c r="BH257" s="157">
        <f>IF(N257="sníž. přenesená",J257,0)</f>
        <v>0</v>
      </c>
      <c r="BI257" s="157">
        <f>IF(N257="nulová",J257,0)</f>
        <v>0</v>
      </c>
      <c r="BJ257" s="19" t="s">
        <v>172</v>
      </c>
      <c r="BK257" s="157">
        <f>ROUND(I257*H257,2)</f>
        <v>0</v>
      </c>
      <c r="BL257" s="19" t="s">
        <v>172</v>
      </c>
      <c r="BM257" s="156" t="s">
        <v>1173</v>
      </c>
    </row>
    <row r="258" spans="1:47" s="2" customFormat="1" ht="11.25">
      <c r="A258" s="34"/>
      <c r="B258" s="35"/>
      <c r="C258" s="34"/>
      <c r="D258" s="158" t="s">
        <v>175</v>
      </c>
      <c r="E258" s="34"/>
      <c r="F258" s="159" t="s">
        <v>1174</v>
      </c>
      <c r="G258" s="34"/>
      <c r="H258" s="34"/>
      <c r="I258" s="160"/>
      <c r="J258" s="34"/>
      <c r="K258" s="34"/>
      <c r="L258" s="35"/>
      <c r="M258" s="161"/>
      <c r="N258" s="162"/>
      <c r="O258" s="56"/>
      <c r="P258" s="56"/>
      <c r="Q258" s="56"/>
      <c r="R258" s="56"/>
      <c r="S258" s="56"/>
      <c r="T258" s="57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9" t="s">
        <v>175</v>
      </c>
      <c r="AU258" s="19" t="s">
        <v>173</v>
      </c>
    </row>
    <row r="259" spans="2:51" s="13" customFormat="1" ht="11.25">
      <c r="B259" s="163"/>
      <c r="D259" s="164" t="s">
        <v>177</v>
      </c>
      <c r="E259" s="165" t="s">
        <v>3</v>
      </c>
      <c r="F259" s="166" t="s">
        <v>1175</v>
      </c>
      <c r="H259" s="167">
        <v>1134</v>
      </c>
      <c r="I259" s="168"/>
      <c r="L259" s="163"/>
      <c r="M259" s="169"/>
      <c r="N259" s="170"/>
      <c r="O259" s="170"/>
      <c r="P259" s="170"/>
      <c r="Q259" s="170"/>
      <c r="R259" s="170"/>
      <c r="S259" s="170"/>
      <c r="T259" s="171"/>
      <c r="AT259" s="165" t="s">
        <v>177</v>
      </c>
      <c r="AU259" s="165" t="s">
        <v>173</v>
      </c>
      <c r="AV259" s="13" t="s">
        <v>78</v>
      </c>
      <c r="AW259" s="13" t="s">
        <v>31</v>
      </c>
      <c r="AX259" s="13" t="s">
        <v>69</v>
      </c>
      <c r="AY259" s="165" t="s">
        <v>163</v>
      </c>
    </row>
    <row r="260" spans="2:51" s="14" customFormat="1" ht="11.25">
      <c r="B260" s="172"/>
      <c r="D260" s="164" t="s">
        <v>177</v>
      </c>
      <c r="E260" s="173" t="s">
        <v>3</v>
      </c>
      <c r="F260" s="174" t="s">
        <v>179</v>
      </c>
      <c r="H260" s="175">
        <v>1134</v>
      </c>
      <c r="I260" s="176"/>
      <c r="L260" s="172"/>
      <c r="M260" s="177"/>
      <c r="N260" s="178"/>
      <c r="O260" s="178"/>
      <c r="P260" s="178"/>
      <c r="Q260" s="178"/>
      <c r="R260" s="178"/>
      <c r="S260" s="178"/>
      <c r="T260" s="179"/>
      <c r="AT260" s="173" t="s">
        <v>177</v>
      </c>
      <c r="AU260" s="173" t="s">
        <v>173</v>
      </c>
      <c r="AV260" s="14" t="s">
        <v>173</v>
      </c>
      <c r="AW260" s="14" t="s">
        <v>31</v>
      </c>
      <c r="AX260" s="14" t="s">
        <v>69</v>
      </c>
      <c r="AY260" s="173" t="s">
        <v>163</v>
      </c>
    </row>
    <row r="261" spans="2:51" s="16" customFormat="1" ht="11.25">
      <c r="B261" s="198"/>
      <c r="D261" s="164" t="s">
        <v>177</v>
      </c>
      <c r="E261" s="199" t="s">
        <v>3</v>
      </c>
      <c r="F261" s="200" t="s">
        <v>1176</v>
      </c>
      <c r="H261" s="199" t="s">
        <v>3</v>
      </c>
      <c r="I261" s="201"/>
      <c r="L261" s="198"/>
      <c r="M261" s="202"/>
      <c r="N261" s="203"/>
      <c r="O261" s="203"/>
      <c r="P261" s="203"/>
      <c r="Q261" s="203"/>
      <c r="R261" s="203"/>
      <c r="S261" s="203"/>
      <c r="T261" s="204"/>
      <c r="AT261" s="199" t="s">
        <v>177</v>
      </c>
      <c r="AU261" s="199" t="s">
        <v>173</v>
      </c>
      <c r="AV261" s="16" t="s">
        <v>76</v>
      </c>
      <c r="AW261" s="16" t="s">
        <v>31</v>
      </c>
      <c r="AX261" s="16" t="s">
        <v>69</v>
      </c>
      <c r="AY261" s="199" t="s">
        <v>163</v>
      </c>
    </row>
    <row r="262" spans="2:51" s="13" customFormat="1" ht="11.25">
      <c r="B262" s="163"/>
      <c r="D262" s="164" t="s">
        <v>177</v>
      </c>
      <c r="E262" s="165" t="s">
        <v>3</v>
      </c>
      <c r="F262" s="166" t="s">
        <v>1177</v>
      </c>
      <c r="H262" s="167">
        <v>-212.94</v>
      </c>
      <c r="I262" s="168"/>
      <c r="L262" s="163"/>
      <c r="M262" s="169"/>
      <c r="N262" s="170"/>
      <c r="O262" s="170"/>
      <c r="P262" s="170"/>
      <c r="Q262" s="170"/>
      <c r="R262" s="170"/>
      <c r="S262" s="170"/>
      <c r="T262" s="171"/>
      <c r="AT262" s="165" t="s">
        <v>177</v>
      </c>
      <c r="AU262" s="165" t="s">
        <v>173</v>
      </c>
      <c r="AV262" s="13" t="s">
        <v>78</v>
      </c>
      <c r="AW262" s="13" t="s">
        <v>31</v>
      </c>
      <c r="AX262" s="13" t="s">
        <v>69</v>
      </c>
      <c r="AY262" s="165" t="s">
        <v>163</v>
      </c>
    </row>
    <row r="263" spans="2:51" s="14" customFormat="1" ht="11.25">
      <c r="B263" s="172"/>
      <c r="D263" s="164" t="s">
        <v>177</v>
      </c>
      <c r="E263" s="173" t="s">
        <v>3</v>
      </c>
      <c r="F263" s="174" t="s">
        <v>179</v>
      </c>
      <c r="H263" s="175">
        <v>-212.94</v>
      </c>
      <c r="I263" s="176"/>
      <c r="L263" s="172"/>
      <c r="M263" s="177"/>
      <c r="N263" s="178"/>
      <c r="O263" s="178"/>
      <c r="P263" s="178"/>
      <c r="Q263" s="178"/>
      <c r="R263" s="178"/>
      <c r="S263" s="178"/>
      <c r="T263" s="179"/>
      <c r="AT263" s="173" t="s">
        <v>177</v>
      </c>
      <c r="AU263" s="173" t="s">
        <v>173</v>
      </c>
      <c r="AV263" s="14" t="s">
        <v>173</v>
      </c>
      <c r="AW263" s="14" t="s">
        <v>31</v>
      </c>
      <c r="AX263" s="14" t="s">
        <v>69</v>
      </c>
      <c r="AY263" s="173" t="s">
        <v>163</v>
      </c>
    </row>
    <row r="264" spans="2:51" s="15" customFormat="1" ht="11.25">
      <c r="B264" s="180"/>
      <c r="D264" s="164" t="s">
        <v>177</v>
      </c>
      <c r="E264" s="181" t="s">
        <v>3</v>
      </c>
      <c r="F264" s="182" t="s">
        <v>210</v>
      </c>
      <c r="H264" s="183">
        <v>921.06</v>
      </c>
      <c r="I264" s="184"/>
      <c r="L264" s="180"/>
      <c r="M264" s="185"/>
      <c r="N264" s="186"/>
      <c r="O264" s="186"/>
      <c r="P264" s="186"/>
      <c r="Q264" s="186"/>
      <c r="R264" s="186"/>
      <c r="S264" s="186"/>
      <c r="T264" s="187"/>
      <c r="AT264" s="181" t="s">
        <v>177</v>
      </c>
      <c r="AU264" s="181" t="s">
        <v>173</v>
      </c>
      <c r="AV264" s="15" t="s">
        <v>172</v>
      </c>
      <c r="AW264" s="15" t="s">
        <v>31</v>
      </c>
      <c r="AX264" s="15" t="s">
        <v>76</v>
      </c>
      <c r="AY264" s="181" t="s">
        <v>163</v>
      </c>
    </row>
    <row r="265" spans="1:65" s="2" customFormat="1" ht="16.5" customHeight="1">
      <c r="A265" s="34"/>
      <c r="B265" s="144"/>
      <c r="C265" s="145" t="s">
        <v>303</v>
      </c>
      <c r="D265" s="145" t="s">
        <v>167</v>
      </c>
      <c r="E265" s="146" t="s">
        <v>1178</v>
      </c>
      <c r="F265" s="147" t="s">
        <v>1179</v>
      </c>
      <c r="G265" s="148" t="s">
        <v>170</v>
      </c>
      <c r="H265" s="149">
        <v>0.66</v>
      </c>
      <c r="I265" s="150"/>
      <c r="J265" s="151">
        <f>ROUND(I265*H265,2)</f>
        <v>0</v>
      </c>
      <c r="K265" s="147" t="s">
        <v>171</v>
      </c>
      <c r="L265" s="35"/>
      <c r="M265" s="152" t="s">
        <v>3</v>
      </c>
      <c r="N265" s="153" t="s">
        <v>42</v>
      </c>
      <c r="O265" s="56"/>
      <c r="P265" s="154">
        <f>O265*H265</f>
        <v>0</v>
      </c>
      <c r="Q265" s="154">
        <v>9.99E-05</v>
      </c>
      <c r="R265" s="154">
        <f>Q265*H265</f>
        <v>6.593400000000001E-05</v>
      </c>
      <c r="S265" s="154">
        <v>2.41</v>
      </c>
      <c r="T265" s="155">
        <f>S265*H265</f>
        <v>1.5906000000000002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56" t="s">
        <v>172</v>
      </c>
      <c r="AT265" s="156" t="s">
        <v>167</v>
      </c>
      <c r="AU265" s="156" t="s">
        <v>173</v>
      </c>
      <c r="AY265" s="19" t="s">
        <v>163</v>
      </c>
      <c r="BE265" s="157">
        <f>IF(N265="základní",J265,0)</f>
        <v>0</v>
      </c>
      <c r="BF265" s="157">
        <f>IF(N265="snížená",J265,0)</f>
        <v>0</v>
      </c>
      <c r="BG265" s="157">
        <f>IF(N265="zákl. přenesená",J265,0)</f>
        <v>0</v>
      </c>
      <c r="BH265" s="157">
        <f>IF(N265="sníž. přenesená",J265,0)</f>
        <v>0</v>
      </c>
      <c r="BI265" s="157">
        <f>IF(N265="nulová",J265,0)</f>
        <v>0</v>
      </c>
      <c r="BJ265" s="19" t="s">
        <v>172</v>
      </c>
      <c r="BK265" s="157">
        <f>ROUND(I265*H265,2)</f>
        <v>0</v>
      </c>
      <c r="BL265" s="19" t="s">
        <v>172</v>
      </c>
      <c r="BM265" s="156" t="s">
        <v>1180</v>
      </c>
    </row>
    <row r="266" spans="1:47" s="2" customFormat="1" ht="11.25">
      <c r="A266" s="34"/>
      <c r="B266" s="35"/>
      <c r="C266" s="34"/>
      <c r="D266" s="158" t="s">
        <v>175</v>
      </c>
      <c r="E266" s="34"/>
      <c r="F266" s="159" t="s">
        <v>1181</v>
      </c>
      <c r="G266" s="34"/>
      <c r="H266" s="34"/>
      <c r="I266" s="160"/>
      <c r="J266" s="34"/>
      <c r="K266" s="34"/>
      <c r="L266" s="35"/>
      <c r="M266" s="161"/>
      <c r="N266" s="162"/>
      <c r="O266" s="56"/>
      <c r="P266" s="56"/>
      <c r="Q266" s="56"/>
      <c r="R266" s="56"/>
      <c r="S266" s="56"/>
      <c r="T266" s="57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9" t="s">
        <v>175</v>
      </c>
      <c r="AU266" s="19" t="s">
        <v>173</v>
      </c>
    </row>
    <row r="267" spans="2:51" s="16" customFormat="1" ht="11.25">
      <c r="B267" s="198"/>
      <c r="D267" s="164" t="s">
        <v>177</v>
      </c>
      <c r="E267" s="199" t="s">
        <v>3</v>
      </c>
      <c r="F267" s="200" t="s">
        <v>1047</v>
      </c>
      <c r="H267" s="199" t="s">
        <v>3</v>
      </c>
      <c r="I267" s="201"/>
      <c r="L267" s="198"/>
      <c r="M267" s="202"/>
      <c r="N267" s="203"/>
      <c r="O267" s="203"/>
      <c r="P267" s="203"/>
      <c r="Q267" s="203"/>
      <c r="R267" s="203"/>
      <c r="S267" s="203"/>
      <c r="T267" s="204"/>
      <c r="AT267" s="199" t="s">
        <v>177</v>
      </c>
      <c r="AU267" s="199" t="s">
        <v>173</v>
      </c>
      <c r="AV267" s="16" t="s">
        <v>76</v>
      </c>
      <c r="AW267" s="16" t="s">
        <v>31</v>
      </c>
      <c r="AX267" s="16" t="s">
        <v>69</v>
      </c>
      <c r="AY267" s="199" t="s">
        <v>163</v>
      </c>
    </row>
    <row r="268" spans="2:51" s="16" customFormat="1" ht="11.25">
      <c r="B268" s="198"/>
      <c r="D268" s="164" t="s">
        <v>177</v>
      </c>
      <c r="E268" s="199" t="s">
        <v>3</v>
      </c>
      <c r="F268" s="200" t="s">
        <v>1048</v>
      </c>
      <c r="H268" s="199" t="s">
        <v>3</v>
      </c>
      <c r="I268" s="201"/>
      <c r="L268" s="198"/>
      <c r="M268" s="202"/>
      <c r="N268" s="203"/>
      <c r="O268" s="203"/>
      <c r="P268" s="203"/>
      <c r="Q268" s="203"/>
      <c r="R268" s="203"/>
      <c r="S268" s="203"/>
      <c r="T268" s="204"/>
      <c r="AT268" s="199" t="s">
        <v>177</v>
      </c>
      <c r="AU268" s="199" t="s">
        <v>173</v>
      </c>
      <c r="AV268" s="16" t="s">
        <v>76</v>
      </c>
      <c r="AW268" s="16" t="s">
        <v>31</v>
      </c>
      <c r="AX268" s="16" t="s">
        <v>69</v>
      </c>
      <c r="AY268" s="199" t="s">
        <v>163</v>
      </c>
    </row>
    <row r="269" spans="2:51" s="13" customFormat="1" ht="11.25">
      <c r="B269" s="163"/>
      <c r="D269" s="164" t="s">
        <v>177</v>
      </c>
      <c r="E269" s="165" t="s">
        <v>3</v>
      </c>
      <c r="F269" s="166" t="s">
        <v>1049</v>
      </c>
      <c r="H269" s="167">
        <v>0.6</v>
      </c>
      <c r="I269" s="168"/>
      <c r="L269" s="163"/>
      <c r="M269" s="169"/>
      <c r="N269" s="170"/>
      <c r="O269" s="170"/>
      <c r="P269" s="170"/>
      <c r="Q269" s="170"/>
      <c r="R269" s="170"/>
      <c r="S269" s="170"/>
      <c r="T269" s="171"/>
      <c r="AT269" s="165" t="s">
        <v>177</v>
      </c>
      <c r="AU269" s="165" t="s">
        <v>173</v>
      </c>
      <c r="AV269" s="13" t="s">
        <v>78</v>
      </c>
      <c r="AW269" s="13" t="s">
        <v>31</v>
      </c>
      <c r="AX269" s="13" t="s">
        <v>69</v>
      </c>
      <c r="AY269" s="165" t="s">
        <v>163</v>
      </c>
    </row>
    <row r="270" spans="2:51" s="14" customFormat="1" ht="11.25">
      <c r="B270" s="172"/>
      <c r="D270" s="164" t="s">
        <v>177</v>
      </c>
      <c r="E270" s="173" t="s">
        <v>3</v>
      </c>
      <c r="F270" s="174" t="s">
        <v>179</v>
      </c>
      <c r="H270" s="175">
        <v>0.6</v>
      </c>
      <c r="I270" s="176"/>
      <c r="L270" s="172"/>
      <c r="M270" s="177"/>
      <c r="N270" s="178"/>
      <c r="O270" s="178"/>
      <c r="P270" s="178"/>
      <c r="Q270" s="178"/>
      <c r="R270" s="178"/>
      <c r="S270" s="178"/>
      <c r="T270" s="179"/>
      <c r="AT270" s="173" t="s">
        <v>177</v>
      </c>
      <c r="AU270" s="173" t="s">
        <v>173</v>
      </c>
      <c r="AV270" s="14" t="s">
        <v>173</v>
      </c>
      <c r="AW270" s="14" t="s">
        <v>31</v>
      </c>
      <c r="AX270" s="14" t="s">
        <v>69</v>
      </c>
      <c r="AY270" s="173" t="s">
        <v>163</v>
      </c>
    </row>
    <row r="271" spans="2:51" s="15" customFormat="1" ht="11.25">
      <c r="B271" s="180"/>
      <c r="D271" s="164" t="s">
        <v>177</v>
      </c>
      <c r="E271" s="181" t="s">
        <v>3</v>
      </c>
      <c r="F271" s="182" t="s">
        <v>210</v>
      </c>
      <c r="H271" s="183">
        <v>0.6</v>
      </c>
      <c r="I271" s="184"/>
      <c r="L271" s="180"/>
      <c r="M271" s="185"/>
      <c r="N271" s="186"/>
      <c r="O271" s="186"/>
      <c r="P271" s="186"/>
      <c r="Q271" s="186"/>
      <c r="R271" s="186"/>
      <c r="S271" s="186"/>
      <c r="T271" s="187"/>
      <c r="AT271" s="181" t="s">
        <v>177</v>
      </c>
      <c r="AU271" s="181" t="s">
        <v>173</v>
      </c>
      <c r="AV271" s="15" t="s">
        <v>172</v>
      </c>
      <c r="AW271" s="15" t="s">
        <v>31</v>
      </c>
      <c r="AX271" s="15" t="s">
        <v>69</v>
      </c>
      <c r="AY271" s="181" t="s">
        <v>163</v>
      </c>
    </row>
    <row r="272" spans="2:51" s="13" customFormat="1" ht="11.25">
      <c r="B272" s="163"/>
      <c r="D272" s="164" t="s">
        <v>177</v>
      </c>
      <c r="E272" s="165" t="s">
        <v>3</v>
      </c>
      <c r="F272" s="166" t="s">
        <v>1182</v>
      </c>
      <c r="H272" s="167">
        <v>0.66</v>
      </c>
      <c r="I272" s="168"/>
      <c r="L272" s="163"/>
      <c r="M272" s="169"/>
      <c r="N272" s="170"/>
      <c r="O272" s="170"/>
      <c r="P272" s="170"/>
      <c r="Q272" s="170"/>
      <c r="R272" s="170"/>
      <c r="S272" s="170"/>
      <c r="T272" s="171"/>
      <c r="AT272" s="165" t="s">
        <v>177</v>
      </c>
      <c r="AU272" s="165" t="s">
        <v>173</v>
      </c>
      <c r="AV272" s="13" t="s">
        <v>78</v>
      </c>
      <c r="AW272" s="13" t="s">
        <v>31</v>
      </c>
      <c r="AX272" s="13" t="s">
        <v>76</v>
      </c>
      <c r="AY272" s="165" t="s">
        <v>163</v>
      </c>
    </row>
    <row r="273" spans="1:65" s="2" customFormat="1" ht="16.5" customHeight="1">
      <c r="A273" s="34"/>
      <c r="B273" s="144"/>
      <c r="C273" s="145" t="s">
        <v>8</v>
      </c>
      <c r="D273" s="145" t="s">
        <v>167</v>
      </c>
      <c r="E273" s="146" t="s">
        <v>1183</v>
      </c>
      <c r="F273" s="147" t="s">
        <v>1184</v>
      </c>
      <c r="G273" s="148" t="s">
        <v>170</v>
      </c>
      <c r="H273" s="149">
        <v>33.59</v>
      </c>
      <c r="I273" s="150"/>
      <c r="J273" s="151">
        <f>ROUND(I273*H273,2)</f>
        <v>0</v>
      </c>
      <c r="K273" s="147" t="s">
        <v>171</v>
      </c>
      <c r="L273" s="35"/>
      <c r="M273" s="152" t="s">
        <v>3</v>
      </c>
      <c r="N273" s="153" t="s">
        <v>42</v>
      </c>
      <c r="O273" s="56"/>
      <c r="P273" s="154">
        <f>O273*H273</f>
        <v>0</v>
      </c>
      <c r="Q273" s="154">
        <v>0</v>
      </c>
      <c r="R273" s="154">
        <f>Q273*H273</f>
        <v>0</v>
      </c>
      <c r="S273" s="154">
        <v>2.41</v>
      </c>
      <c r="T273" s="155">
        <f>S273*H273</f>
        <v>80.95190000000001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56" t="s">
        <v>172</v>
      </c>
      <c r="AT273" s="156" t="s">
        <v>167</v>
      </c>
      <c r="AU273" s="156" t="s">
        <v>173</v>
      </c>
      <c r="AY273" s="19" t="s">
        <v>163</v>
      </c>
      <c r="BE273" s="157">
        <f>IF(N273="základní",J273,0)</f>
        <v>0</v>
      </c>
      <c r="BF273" s="157">
        <f>IF(N273="snížená",J273,0)</f>
        <v>0</v>
      </c>
      <c r="BG273" s="157">
        <f>IF(N273="zákl. přenesená",J273,0)</f>
        <v>0</v>
      </c>
      <c r="BH273" s="157">
        <f>IF(N273="sníž. přenesená",J273,0)</f>
        <v>0</v>
      </c>
      <c r="BI273" s="157">
        <f>IF(N273="nulová",J273,0)</f>
        <v>0</v>
      </c>
      <c r="BJ273" s="19" t="s">
        <v>172</v>
      </c>
      <c r="BK273" s="157">
        <f>ROUND(I273*H273,2)</f>
        <v>0</v>
      </c>
      <c r="BL273" s="19" t="s">
        <v>172</v>
      </c>
      <c r="BM273" s="156" t="s">
        <v>1185</v>
      </c>
    </row>
    <row r="274" spans="1:47" s="2" customFormat="1" ht="11.25">
      <c r="A274" s="34"/>
      <c r="B274" s="35"/>
      <c r="C274" s="34"/>
      <c r="D274" s="158" t="s">
        <v>175</v>
      </c>
      <c r="E274" s="34"/>
      <c r="F274" s="159" t="s">
        <v>1186</v>
      </c>
      <c r="G274" s="34"/>
      <c r="H274" s="34"/>
      <c r="I274" s="160"/>
      <c r="J274" s="34"/>
      <c r="K274" s="34"/>
      <c r="L274" s="35"/>
      <c r="M274" s="161"/>
      <c r="N274" s="162"/>
      <c r="O274" s="56"/>
      <c r="P274" s="56"/>
      <c r="Q274" s="56"/>
      <c r="R274" s="56"/>
      <c r="S274" s="56"/>
      <c r="T274" s="57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9" t="s">
        <v>175</v>
      </c>
      <c r="AU274" s="19" t="s">
        <v>173</v>
      </c>
    </row>
    <row r="275" spans="2:51" s="16" customFormat="1" ht="11.25">
      <c r="B275" s="198"/>
      <c r="D275" s="164" t="s">
        <v>177</v>
      </c>
      <c r="E275" s="199" t="s">
        <v>3</v>
      </c>
      <c r="F275" s="200" t="s">
        <v>1047</v>
      </c>
      <c r="H275" s="199" t="s">
        <v>3</v>
      </c>
      <c r="I275" s="201"/>
      <c r="L275" s="198"/>
      <c r="M275" s="202"/>
      <c r="N275" s="203"/>
      <c r="O275" s="203"/>
      <c r="P275" s="203"/>
      <c r="Q275" s="203"/>
      <c r="R275" s="203"/>
      <c r="S275" s="203"/>
      <c r="T275" s="204"/>
      <c r="AT275" s="199" t="s">
        <v>177</v>
      </c>
      <c r="AU275" s="199" t="s">
        <v>173</v>
      </c>
      <c r="AV275" s="16" t="s">
        <v>76</v>
      </c>
      <c r="AW275" s="16" t="s">
        <v>31</v>
      </c>
      <c r="AX275" s="16" t="s">
        <v>69</v>
      </c>
      <c r="AY275" s="199" t="s">
        <v>163</v>
      </c>
    </row>
    <row r="276" spans="2:51" s="13" customFormat="1" ht="11.25">
      <c r="B276" s="163"/>
      <c r="D276" s="164" t="s">
        <v>177</v>
      </c>
      <c r="E276" s="165" t="s">
        <v>3</v>
      </c>
      <c r="F276" s="166" t="s">
        <v>1050</v>
      </c>
      <c r="H276" s="167">
        <v>7.725</v>
      </c>
      <c r="I276" s="168"/>
      <c r="L276" s="163"/>
      <c r="M276" s="169"/>
      <c r="N276" s="170"/>
      <c r="O276" s="170"/>
      <c r="P276" s="170"/>
      <c r="Q276" s="170"/>
      <c r="R276" s="170"/>
      <c r="S276" s="170"/>
      <c r="T276" s="171"/>
      <c r="AT276" s="165" t="s">
        <v>177</v>
      </c>
      <c r="AU276" s="165" t="s">
        <v>173</v>
      </c>
      <c r="AV276" s="13" t="s">
        <v>78</v>
      </c>
      <c r="AW276" s="13" t="s">
        <v>31</v>
      </c>
      <c r="AX276" s="13" t="s">
        <v>69</v>
      </c>
      <c r="AY276" s="165" t="s">
        <v>163</v>
      </c>
    </row>
    <row r="277" spans="2:51" s="13" customFormat="1" ht="11.25">
      <c r="B277" s="163"/>
      <c r="D277" s="164" t="s">
        <v>177</v>
      </c>
      <c r="E277" s="165" t="s">
        <v>3</v>
      </c>
      <c r="F277" s="166" t="s">
        <v>1051</v>
      </c>
      <c r="H277" s="167">
        <v>7.176</v>
      </c>
      <c r="I277" s="168"/>
      <c r="L277" s="163"/>
      <c r="M277" s="169"/>
      <c r="N277" s="170"/>
      <c r="O277" s="170"/>
      <c r="P277" s="170"/>
      <c r="Q277" s="170"/>
      <c r="R277" s="170"/>
      <c r="S277" s="170"/>
      <c r="T277" s="171"/>
      <c r="AT277" s="165" t="s">
        <v>177</v>
      </c>
      <c r="AU277" s="165" t="s">
        <v>173</v>
      </c>
      <c r="AV277" s="13" t="s">
        <v>78</v>
      </c>
      <c r="AW277" s="13" t="s">
        <v>31</v>
      </c>
      <c r="AX277" s="13" t="s">
        <v>69</v>
      </c>
      <c r="AY277" s="165" t="s">
        <v>163</v>
      </c>
    </row>
    <row r="278" spans="2:51" s="13" customFormat="1" ht="11.25">
      <c r="B278" s="163"/>
      <c r="D278" s="164" t="s">
        <v>177</v>
      </c>
      <c r="E278" s="165" t="s">
        <v>3</v>
      </c>
      <c r="F278" s="166" t="s">
        <v>1052</v>
      </c>
      <c r="H278" s="167">
        <v>3.555</v>
      </c>
      <c r="I278" s="168"/>
      <c r="L278" s="163"/>
      <c r="M278" s="169"/>
      <c r="N278" s="170"/>
      <c r="O278" s="170"/>
      <c r="P278" s="170"/>
      <c r="Q278" s="170"/>
      <c r="R278" s="170"/>
      <c r="S278" s="170"/>
      <c r="T278" s="171"/>
      <c r="AT278" s="165" t="s">
        <v>177</v>
      </c>
      <c r="AU278" s="165" t="s">
        <v>173</v>
      </c>
      <c r="AV278" s="13" t="s">
        <v>78</v>
      </c>
      <c r="AW278" s="13" t="s">
        <v>31</v>
      </c>
      <c r="AX278" s="13" t="s">
        <v>69</v>
      </c>
      <c r="AY278" s="165" t="s">
        <v>163</v>
      </c>
    </row>
    <row r="279" spans="2:51" s="14" customFormat="1" ht="11.25">
      <c r="B279" s="172"/>
      <c r="D279" s="164" t="s">
        <v>177</v>
      </c>
      <c r="E279" s="173" t="s">
        <v>3</v>
      </c>
      <c r="F279" s="174" t="s">
        <v>179</v>
      </c>
      <c r="H279" s="175">
        <v>18.456</v>
      </c>
      <c r="I279" s="176"/>
      <c r="L279" s="172"/>
      <c r="M279" s="177"/>
      <c r="N279" s="178"/>
      <c r="O279" s="178"/>
      <c r="P279" s="178"/>
      <c r="Q279" s="178"/>
      <c r="R279" s="178"/>
      <c r="S279" s="178"/>
      <c r="T279" s="179"/>
      <c r="AT279" s="173" t="s">
        <v>177</v>
      </c>
      <c r="AU279" s="173" t="s">
        <v>173</v>
      </c>
      <c r="AV279" s="14" t="s">
        <v>173</v>
      </c>
      <c r="AW279" s="14" t="s">
        <v>31</v>
      </c>
      <c r="AX279" s="14" t="s">
        <v>69</v>
      </c>
      <c r="AY279" s="173" t="s">
        <v>163</v>
      </c>
    </row>
    <row r="280" spans="2:51" s="13" customFormat="1" ht="11.25">
      <c r="B280" s="163"/>
      <c r="D280" s="164" t="s">
        <v>177</v>
      </c>
      <c r="E280" s="165" t="s">
        <v>3</v>
      </c>
      <c r="F280" s="166" t="s">
        <v>1187</v>
      </c>
      <c r="H280" s="167">
        <v>4.23</v>
      </c>
      <c r="I280" s="168"/>
      <c r="L280" s="163"/>
      <c r="M280" s="169"/>
      <c r="N280" s="170"/>
      <c r="O280" s="170"/>
      <c r="P280" s="170"/>
      <c r="Q280" s="170"/>
      <c r="R280" s="170"/>
      <c r="S280" s="170"/>
      <c r="T280" s="171"/>
      <c r="AT280" s="165" t="s">
        <v>177</v>
      </c>
      <c r="AU280" s="165" t="s">
        <v>173</v>
      </c>
      <c r="AV280" s="13" t="s">
        <v>78</v>
      </c>
      <c r="AW280" s="13" t="s">
        <v>31</v>
      </c>
      <c r="AX280" s="13" t="s">
        <v>69</v>
      </c>
      <c r="AY280" s="165" t="s">
        <v>163</v>
      </c>
    </row>
    <row r="281" spans="2:51" s="14" customFormat="1" ht="11.25">
      <c r="B281" s="172"/>
      <c r="D281" s="164" t="s">
        <v>177</v>
      </c>
      <c r="E281" s="173" t="s">
        <v>3</v>
      </c>
      <c r="F281" s="174" t="s">
        <v>179</v>
      </c>
      <c r="H281" s="175">
        <v>4.23</v>
      </c>
      <c r="I281" s="176"/>
      <c r="L281" s="172"/>
      <c r="M281" s="177"/>
      <c r="N281" s="178"/>
      <c r="O281" s="178"/>
      <c r="P281" s="178"/>
      <c r="Q281" s="178"/>
      <c r="R281" s="178"/>
      <c r="S281" s="178"/>
      <c r="T281" s="179"/>
      <c r="AT281" s="173" t="s">
        <v>177</v>
      </c>
      <c r="AU281" s="173" t="s">
        <v>173</v>
      </c>
      <c r="AV281" s="14" t="s">
        <v>173</v>
      </c>
      <c r="AW281" s="14" t="s">
        <v>31</v>
      </c>
      <c r="AX281" s="14" t="s">
        <v>69</v>
      </c>
      <c r="AY281" s="173" t="s">
        <v>163</v>
      </c>
    </row>
    <row r="282" spans="2:51" s="13" customFormat="1" ht="11.25">
      <c r="B282" s="163"/>
      <c r="D282" s="164" t="s">
        <v>177</v>
      </c>
      <c r="E282" s="165" t="s">
        <v>3</v>
      </c>
      <c r="F282" s="166" t="s">
        <v>1188</v>
      </c>
      <c r="H282" s="167">
        <v>7.85</v>
      </c>
      <c r="I282" s="168"/>
      <c r="L282" s="163"/>
      <c r="M282" s="169"/>
      <c r="N282" s="170"/>
      <c r="O282" s="170"/>
      <c r="P282" s="170"/>
      <c r="Q282" s="170"/>
      <c r="R282" s="170"/>
      <c r="S282" s="170"/>
      <c r="T282" s="171"/>
      <c r="AT282" s="165" t="s">
        <v>177</v>
      </c>
      <c r="AU282" s="165" t="s">
        <v>173</v>
      </c>
      <c r="AV282" s="13" t="s">
        <v>78</v>
      </c>
      <c r="AW282" s="13" t="s">
        <v>31</v>
      </c>
      <c r="AX282" s="13" t="s">
        <v>69</v>
      </c>
      <c r="AY282" s="165" t="s">
        <v>163</v>
      </c>
    </row>
    <row r="283" spans="2:51" s="14" customFormat="1" ht="11.25">
      <c r="B283" s="172"/>
      <c r="D283" s="164" t="s">
        <v>177</v>
      </c>
      <c r="E283" s="173" t="s">
        <v>3</v>
      </c>
      <c r="F283" s="174" t="s">
        <v>179</v>
      </c>
      <c r="H283" s="175">
        <v>7.85</v>
      </c>
      <c r="I283" s="176"/>
      <c r="L283" s="172"/>
      <c r="M283" s="177"/>
      <c r="N283" s="178"/>
      <c r="O283" s="178"/>
      <c r="P283" s="178"/>
      <c r="Q283" s="178"/>
      <c r="R283" s="178"/>
      <c r="S283" s="178"/>
      <c r="T283" s="179"/>
      <c r="AT283" s="173" t="s">
        <v>177</v>
      </c>
      <c r="AU283" s="173" t="s">
        <v>173</v>
      </c>
      <c r="AV283" s="14" t="s">
        <v>173</v>
      </c>
      <c r="AW283" s="14" t="s">
        <v>31</v>
      </c>
      <c r="AX283" s="14" t="s">
        <v>69</v>
      </c>
      <c r="AY283" s="173" t="s">
        <v>163</v>
      </c>
    </row>
    <row r="284" spans="2:51" s="15" customFormat="1" ht="11.25">
      <c r="B284" s="180"/>
      <c r="D284" s="164" t="s">
        <v>177</v>
      </c>
      <c r="E284" s="181" t="s">
        <v>3</v>
      </c>
      <c r="F284" s="182" t="s">
        <v>210</v>
      </c>
      <c r="H284" s="183">
        <v>30.536</v>
      </c>
      <c r="I284" s="184"/>
      <c r="L284" s="180"/>
      <c r="M284" s="185"/>
      <c r="N284" s="186"/>
      <c r="O284" s="186"/>
      <c r="P284" s="186"/>
      <c r="Q284" s="186"/>
      <c r="R284" s="186"/>
      <c r="S284" s="186"/>
      <c r="T284" s="187"/>
      <c r="AT284" s="181" t="s">
        <v>177</v>
      </c>
      <c r="AU284" s="181" t="s">
        <v>173</v>
      </c>
      <c r="AV284" s="15" t="s">
        <v>172</v>
      </c>
      <c r="AW284" s="15" t="s">
        <v>31</v>
      </c>
      <c r="AX284" s="15" t="s">
        <v>69</v>
      </c>
      <c r="AY284" s="181" t="s">
        <v>163</v>
      </c>
    </row>
    <row r="285" spans="2:51" s="13" customFormat="1" ht="11.25">
      <c r="B285" s="163"/>
      <c r="D285" s="164" t="s">
        <v>177</v>
      </c>
      <c r="E285" s="165" t="s">
        <v>3</v>
      </c>
      <c r="F285" s="166" t="s">
        <v>1189</v>
      </c>
      <c r="H285" s="167">
        <v>33.59</v>
      </c>
      <c r="I285" s="168"/>
      <c r="L285" s="163"/>
      <c r="M285" s="169"/>
      <c r="N285" s="170"/>
      <c r="O285" s="170"/>
      <c r="P285" s="170"/>
      <c r="Q285" s="170"/>
      <c r="R285" s="170"/>
      <c r="S285" s="170"/>
      <c r="T285" s="171"/>
      <c r="AT285" s="165" t="s">
        <v>177</v>
      </c>
      <c r="AU285" s="165" t="s">
        <v>173</v>
      </c>
      <c r="AV285" s="13" t="s">
        <v>78</v>
      </c>
      <c r="AW285" s="13" t="s">
        <v>31</v>
      </c>
      <c r="AX285" s="13" t="s">
        <v>76</v>
      </c>
      <c r="AY285" s="165" t="s">
        <v>163</v>
      </c>
    </row>
    <row r="286" spans="2:63" s="12" customFormat="1" ht="22.9" customHeight="1">
      <c r="B286" s="131"/>
      <c r="D286" s="132" t="s">
        <v>68</v>
      </c>
      <c r="E286" s="142" t="s">
        <v>1190</v>
      </c>
      <c r="F286" s="142" t="s">
        <v>1191</v>
      </c>
      <c r="I286" s="134"/>
      <c r="J286" s="143">
        <f>BK286</f>
        <v>0</v>
      </c>
      <c r="L286" s="131"/>
      <c r="M286" s="136"/>
      <c r="N286" s="137"/>
      <c r="O286" s="137"/>
      <c r="P286" s="138">
        <f>SUM(P287:P315)</f>
        <v>0</v>
      </c>
      <c r="Q286" s="137"/>
      <c r="R286" s="138">
        <f>SUM(R287:R315)</f>
        <v>0</v>
      </c>
      <c r="S286" s="137"/>
      <c r="T286" s="139">
        <f>SUM(T287:T315)</f>
        <v>0</v>
      </c>
      <c r="AR286" s="132" t="s">
        <v>76</v>
      </c>
      <c r="AT286" s="140" t="s">
        <v>68</v>
      </c>
      <c r="AU286" s="140" t="s">
        <v>76</v>
      </c>
      <c r="AY286" s="132" t="s">
        <v>163</v>
      </c>
      <c r="BK286" s="141">
        <f>SUM(BK287:BK315)</f>
        <v>0</v>
      </c>
    </row>
    <row r="287" spans="1:65" s="2" customFormat="1" ht="21.75" customHeight="1">
      <c r="A287" s="34"/>
      <c r="B287" s="144"/>
      <c r="C287" s="145" t="s">
        <v>317</v>
      </c>
      <c r="D287" s="145" t="s">
        <v>167</v>
      </c>
      <c r="E287" s="146" t="s">
        <v>1192</v>
      </c>
      <c r="F287" s="147" t="s">
        <v>1193</v>
      </c>
      <c r="G287" s="148" t="s">
        <v>201</v>
      </c>
      <c r="H287" s="149">
        <v>763.28</v>
      </c>
      <c r="I287" s="150"/>
      <c r="J287" s="151">
        <f>ROUND(I287*H287,2)</f>
        <v>0</v>
      </c>
      <c r="K287" s="147" t="s">
        <v>171</v>
      </c>
      <c r="L287" s="35"/>
      <c r="M287" s="152" t="s">
        <v>3</v>
      </c>
      <c r="N287" s="153" t="s">
        <v>42</v>
      </c>
      <c r="O287" s="56"/>
      <c r="P287" s="154">
        <f>O287*H287</f>
        <v>0</v>
      </c>
      <c r="Q287" s="154">
        <v>0</v>
      </c>
      <c r="R287" s="154">
        <f>Q287*H287</f>
        <v>0</v>
      </c>
      <c r="S287" s="154">
        <v>0</v>
      </c>
      <c r="T287" s="155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56" t="s">
        <v>172</v>
      </c>
      <c r="AT287" s="156" t="s">
        <v>167</v>
      </c>
      <c r="AU287" s="156" t="s">
        <v>78</v>
      </c>
      <c r="AY287" s="19" t="s">
        <v>163</v>
      </c>
      <c r="BE287" s="157">
        <f>IF(N287="základní",J287,0)</f>
        <v>0</v>
      </c>
      <c r="BF287" s="157">
        <f>IF(N287="snížená",J287,0)</f>
        <v>0</v>
      </c>
      <c r="BG287" s="157">
        <f>IF(N287="zákl. přenesená",J287,0)</f>
        <v>0</v>
      </c>
      <c r="BH287" s="157">
        <f>IF(N287="sníž. přenesená",J287,0)</f>
        <v>0</v>
      </c>
      <c r="BI287" s="157">
        <f>IF(N287="nulová",J287,0)</f>
        <v>0</v>
      </c>
      <c r="BJ287" s="19" t="s">
        <v>172</v>
      </c>
      <c r="BK287" s="157">
        <f>ROUND(I287*H287,2)</f>
        <v>0</v>
      </c>
      <c r="BL287" s="19" t="s">
        <v>172</v>
      </c>
      <c r="BM287" s="156" t="s">
        <v>1194</v>
      </c>
    </row>
    <row r="288" spans="1:47" s="2" customFormat="1" ht="11.25">
      <c r="A288" s="34"/>
      <c r="B288" s="35"/>
      <c r="C288" s="34"/>
      <c r="D288" s="158" t="s">
        <v>175</v>
      </c>
      <c r="E288" s="34"/>
      <c r="F288" s="159" t="s">
        <v>1195</v>
      </c>
      <c r="G288" s="34"/>
      <c r="H288" s="34"/>
      <c r="I288" s="160"/>
      <c r="J288" s="34"/>
      <c r="K288" s="34"/>
      <c r="L288" s="35"/>
      <c r="M288" s="161"/>
      <c r="N288" s="162"/>
      <c r="O288" s="56"/>
      <c r="P288" s="56"/>
      <c r="Q288" s="56"/>
      <c r="R288" s="56"/>
      <c r="S288" s="56"/>
      <c r="T288" s="57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T288" s="19" t="s">
        <v>175</v>
      </c>
      <c r="AU288" s="19" t="s">
        <v>78</v>
      </c>
    </row>
    <row r="289" spans="1:65" s="2" customFormat="1" ht="16.5" customHeight="1">
      <c r="A289" s="34"/>
      <c r="B289" s="144"/>
      <c r="C289" s="145" t="s">
        <v>324</v>
      </c>
      <c r="D289" s="145" t="s">
        <v>167</v>
      </c>
      <c r="E289" s="146" t="s">
        <v>1196</v>
      </c>
      <c r="F289" s="147" t="s">
        <v>1197</v>
      </c>
      <c r="G289" s="148" t="s">
        <v>201</v>
      </c>
      <c r="H289" s="149">
        <v>14502.32</v>
      </c>
      <c r="I289" s="150"/>
      <c r="J289" s="151">
        <f>ROUND(I289*H289,2)</f>
        <v>0</v>
      </c>
      <c r="K289" s="147" t="s">
        <v>171</v>
      </c>
      <c r="L289" s="35"/>
      <c r="M289" s="152" t="s">
        <v>3</v>
      </c>
      <c r="N289" s="153" t="s">
        <v>42</v>
      </c>
      <c r="O289" s="56"/>
      <c r="P289" s="154">
        <f>O289*H289</f>
        <v>0</v>
      </c>
      <c r="Q289" s="154">
        <v>0</v>
      </c>
      <c r="R289" s="154">
        <f>Q289*H289</f>
        <v>0</v>
      </c>
      <c r="S289" s="154">
        <v>0</v>
      </c>
      <c r="T289" s="155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56" t="s">
        <v>172</v>
      </c>
      <c r="AT289" s="156" t="s">
        <v>167</v>
      </c>
      <c r="AU289" s="156" t="s">
        <v>78</v>
      </c>
      <c r="AY289" s="19" t="s">
        <v>163</v>
      </c>
      <c r="BE289" s="157">
        <f>IF(N289="základní",J289,0)</f>
        <v>0</v>
      </c>
      <c r="BF289" s="157">
        <f>IF(N289="snížená",J289,0)</f>
        <v>0</v>
      </c>
      <c r="BG289" s="157">
        <f>IF(N289="zákl. přenesená",J289,0)</f>
        <v>0</v>
      </c>
      <c r="BH289" s="157">
        <f>IF(N289="sníž. přenesená",J289,0)</f>
        <v>0</v>
      </c>
      <c r="BI289" s="157">
        <f>IF(N289="nulová",J289,0)</f>
        <v>0</v>
      </c>
      <c r="BJ289" s="19" t="s">
        <v>172</v>
      </c>
      <c r="BK289" s="157">
        <f>ROUND(I289*H289,2)</f>
        <v>0</v>
      </c>
      <c r="BL289" s="19" t="s">
        <v>172</v>
      </c>
      <c r="BM289" s="156" t="s">
        <v>1198</v>
      </c>
    </row>
    <row r="290" spans="1:47" s="2" customFormat="1" ht="11.25">
      <c r="A290" s="34"/>
      <c r="B290" s="35"/>
      <c r="C290" s="34"/>
      <c r="D290" s="158" t="s">
        <v>175</v>
      </c>
      <c r="E290" s="34"/>
      <c r="F290" s="159" t="s">
        <v>1199</v>
      </c>
      <c r="G290" s="34"/>
      <c r="H290" s="34"/>
      <c r="I290" s="160"/>
      <c r="J290" s="34"/>
      <c r="K290" s="34"/>
      <c r="L290" s="35"/>
      <c r="M290" s="161"/>
      <c r="N290" s="162"/>
      <c r="O290" s="56"/>
      <c r="P290" s="56"/>
      <c r="Q290" s="56"/>
      <c r="R290" s="56"/>
      <c r="S290" s="56"/>
      <c r="T290" s="57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T290" s="19" t="s">
        <v>175</v>
      </c>
      <c r="AU290" s="19" t="s">
        <v>78</v>
      </c>
    </row>
    <row r="291" spans="2:51" s="13" customFormat="1" ht="11.25">
      <c r="B291" s="163"/>
      <c r="D291" s="164" t="s">
        <v>177</v>
      </c>
      <c r="E291" s="165" t="s">
        <v>3</v>
      </c>
      <c r="F291" s="166" t="s">
        <v>1200</v>
      </c>
      <c r="H291" s="167">
        <v>14502.32</v>
      </c>
      <c r="I291" s="168"/>
      <c r="L291" s="163"/>
      <c r="M291" s="169"/>
      <c r="N291" s="170"/>
      <c r="O291" s="170"/>
      <c r="P291" s="170"/>
      <c r="Q291" s="170"/>
      <c r="R291" s="170"/>
      <c r="S291" s="170"/>
      <c r="T291" s="171"/>
      <c r="AT291" s="165" t="s">
        <v>177</v>
      </c>
      <c r="AU291" s="165" t="s">
        <v>78</v>
      </c>
      <c r="AV291" s="13" t="s">
        <v>78</v>
      </c>
      <c r="AW291" s="13" t="s">
        <v>31</v>
      </c>
      <c r="AX291" s="13" t="s">
        <v>69</v>
      </c>
      <c r="AY291" s="165" t="s">
        <v>163</v>
      </c>
    </row>
    <row r="292" spans="2:51" s="14" customFormat="1" ht="11.25">
      <c r="B292" s="172"/>
      <c r="D292" s="164" t="s">
        <v>177</v>
      </c>
      <c r="E292" s="173" t="s">
        <v>3</v>
      </c>
      <c r="F292" s="174" t="s">
        <v>179</v>
      </c>
      <c r="H292" s="175">
        <v>14502.32</v>
      </c>
      <c r="I292" s="176"/>
      <c r="L292" s="172"/>
      <c r="M292" s="177"/>
      <c r="N292" s="178"/>
      <c r="O292" s="178"/>
      <c r="P292" s="178"/>
      <c r="Q292" s="178"/>
      <c r="R292" s="178"/>
      <c r="S292" s="178"/>
      <c r="T292" s="179"/>
      <c r="AT292" s="173" t="s">
        <v>177</v>
      </c>
      <c r="AU292" s="173" t="s">
        <v>78</v>
      </c>
      <c r="AV292" s="14" t="s">
        <v>173</v>
      </c>
      <c r="AW292" s="14" t="s">
        <v>31</v>
      </c>
      <c r="AX292" s="14" t="s">
        <v>76</v>
      </c>
      <c r="AY292" s="173" t="s">
        <v>163</v>
      </c>
    </row>
    <row r="293" spans="1:65" s="2" customFormat="1" ht="24.2" customHeight="1">
      <c r="A293" s="34"/>
      <c r="B293" s="144"/>
      <c r="C293" s="145" t="s">
        <v>330</v>
      </c>
      <c r="D293" s="145" t="s">
        <v>167</v>
      </c>
      <c r="E293" s="146" t="s">
        <v>1201</v>
      </c>
      <c r="F293" s="147" t="s">
        <v>1202</v>
      </c>
      <c r="G293" s="148" t="s">
        <v>201</v>
      </c>
      <c r="H293" s="149">
        <v>20</v>
      </c>
      <c r="I293" s="150"/>
      <c r="J293" s="151">
        <f>ROUND(I293*H293,2)</f>
        <v>0</v>
      </c>
      <c r="K293" s="147" t="s">
        <v>171</v>
      </c>
      <c r="L293" s="35"/>
      <c r="M293" s="152" t="s">
        <v>3</v>
      </c>
      <c r="N293" s="153" t="s">
        <v>42</v>
      </c>
      <c r="O293" s="56"/>
      <c r="P293" s="154">
        <f>O293*H293</f>
        <v>0</v>
      </c>
      <c r="Q293" s="154">
        <v>0</v>
      </c>
      <c r="R293" s="154">
        <f>Q293*H293</f>
        <v>0</v>
      </c>
      <c r="S293" s="154">
        <v>0</v>
      </c>
      <c r="T293" s="155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56" t="s">
        <v>172</v>
      </c>
      <c r="AT293" s="156" t="s">
        <v>167</v>
      </c>
      <c r="AU293" s="156" t="s">
        <v>78</v>
      </c>
      <c r="AY293" s="19" t="s">
        <v>163</v>
      </c>
      <c r="BE293" s="157">
        <f>IF(N293="základní",J293,0)</f>
        <v>0</v>
      </c>
      <c r="BF293" s="157">
        <f>IF(N293="snížená",J293,0)</f>
        <v>0</v>
      </c>
      <c r="BG293" s="157">
        <f>IF(N293="zákl. přenesená",J293,0)</f>
        <v>0</v>
      </c>
      <c r="BH293" s="157">
        <f>IF(N293="sníž. přenesená",J293,0)</f>
        <v>0</v>
      </c>
      <c r="BI293" s="157">
        <f>IF(N293="nulová",J293,0)</f>
        <v>0</v>
      </c>
      <c r="BJ293" s="19" t="s">
        <v>172</v>
      </c>
      <c r="BK293" s="157">
        <f>ROUND(I293*H293,2)</f>
        <v>0</v>
      </c>
      <c r="BL293" s="19" t="s">
        <v>172</v>
      </c>
      <c r="BM293" s="156" t="s">
        <v>1203</v>
      </c>
    </row>
    <row r="294" spans="1:47" s="2" customFormat="1" ht="11.25">
      <c r="A294" s="34"/>
      <c r="B294" s="35"/>
      <c r="C294" s="34"/>
      <c r="D294" s="158" t="s">
        <v>175</v>
      </c>
      <c r="E294" s="34"/>
      <c r="F294" s="159" t="s">
        <v>1204</v>
      </c>
      <c r="G294" s="34"/>
      <c r="H294" s="34"/>
      <c r="I294" s="160"/>
      <c r="J294" s="34"/>
      <c r="K294" s="34"/>
      <c r="L294" s="35"/>
      <c r="M294" s="161"/>
      <c r="N294" s="162"/>
      <c r="O294" s="56"/>
      <c r="P294" s="56"/>
      <c r="Q294" s="56"/>
      <c r="R294" s="56"/>
      <c r="S294" s="56"/>
      <c r="T294" s="57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T294" s="19" t="s">
        <v>175</v>
      </c>
      <c r="AU294" s="19" t="s">
        <v>78</v>
      </c>
    </row>
    <row r="295" spans="2:51" s="13" customFormat="1" ht="11.25">
      <c r="B295" s="163"/>
      <c r="D295" s="164" t="s">
        <v>177</v>
      </c>
      <c r="E295" s="165" t="s">
        <v>3</v>
      </c>
      <c r="F295" s="166" t="s">
        <v>303</v>
      </c>
      <c r="H295" s="167">
        <v>20</v>
      </c>
      <c r="I295" s="168"/>
      <c r="L295" s="163"/>
      <c r="M295" s="169"/>
      <c r="N295" s="170"/>
      <c r="O295" s="170"/>
      <c r="P295" s="170"/>
      <c r="Q295" s="170"/>
      <c r="R295" s="170"/>
      <c r="S295" s="170"/>
      <c r="T295" s="171"/>
      <c r="AT295" s="165" t="s">
        <v>177</v>
      </c>
      <c r="AU295" s="165" t="s">
        <v>78</v>
      </c>
      <c r="AV295" s="13" t="s">
        <v>78</v>
      </c>
      <c r="AW295" s="13" t="s">
        <v>31</v>
      </c>
      <c r="AX295" s="13" t="s">
        <v>76</v>
      </c>
      <c r="AY295" s="165" t="s">
        <v>163</v>
      </c>
    </row>
    <row r="296" spans="1:65" s="2" customFormat="1" ht="24.2" customHeight="1">
      <c r="A296" s="34"/>
      <c r="B296" s="144"/>
      <c r="C296" s="145" t="s">
        <v>336</v>
      </c>
      <c r="D296" s="145" t="s">
        <v>167</v>
      </c>
      <c r="E296" s="146" t="s">
        <v>1205</v>
      </c>
      <c r="F296" s="147" t="s">
        <v>1206</v>
      </c>
      <c r="G296" s="148" t="s">
        <v>201</v>
      </c>
      <c r="H296" s="149">
        <v>50</v>
      </c>
      <c r="I296" s="150"/>
      <c r="J296" s="151">
        <f>ROUND(I296*H296,2)</f>
        <v>0</v>
      </c>
      <c r="K296" s="147" t="s">
        <v>171</v>
      </c>
      <c r="L296" s="35"/>
      <c r="M296" s="152" t="s">
        <v>3</v>
      </c>
      <c r="N296" s="153" t="s">
        <v>42</v>
      </c>
      <c r="O296" s="56"/>
      <c r="P296" s="154">
        <f>O296*H296</f>
        <v>0</v>
      </c>
      <c r="Q296" s="154">
        <v>0</v>
      </c>
      <c r="R296" s="154">
        <f>Q296*H296</f>
        <v>0</v>
      </c>
      <c r="S296" s="154">
        <v>0</v>
      </c>
      <c r="T296" s="155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56" t="s">
        <v>172</v>
      </c>
      <c r="AT296" s="156" t="s">
        <v>167</v>
      </c>
      <c r="AU296" s="156" t="s">
        <v>78</v>
      </c>
      <c r="AY296" s="19" t="s">
        <v>163</v>
      </c>
      <c r="BE296" s="157">
        <f>IF(N296="základní",J296,0)</f>
        <v>0</v>
      </c>
      <c r="BF296" s="157">
        <f>IF(N296="snížená",J296,0)</f>
        <v>0</v>
      </c>
      <c r="BG296" s="157">
        <f>IF(N296="zákl. přenesená",J296,0)</f>
        <v>0</v>
      </c>
      <c r="BH296" s="157">
        <f>IF(N296="sníž. přenesená",J296,0)</f>
        <v>0</v>
      </c>
      <c r="BI296" s="157">
        <f>IF(N296="nulová",J296,0)</f>
        <v>0</v>
      </c>
      <c r="BJ296" s="19" t="s">
        <v>172</v>
      </c>
      <c r="BK296" s="157">
        <f>ROUND(I296*H296,2)</f>
        <v>0</v>
      </c>
      <c r="BL296" s="19" t="s">
        <v>172</v>
      </c>
      <c r="BM296" s="156" t="s">
        <v>1207</v>
      </c>
    </row>
    <row r="297" spans="1:47" s="2" customFormat="1" ht="11.25">
      <c r="A297" s="34"/>
      <c r="B297" s="35"/>
      <c r="C297" s="34"/>
      <c r="D297" s="158" t="s">
        <v>175</v>
      </c>
      <c r="E297" s="34"/>
      <c r="F297" s="159" t="s">
        <v>1208</v>
      </c>
      <c r="G297" s="34"/>
      <c r="H297" s="34"/>
      <c r="I297" s="160"/>
      <c r="J297" s="34"/>
      <c r="K297" s="34"/>
      <c r="L297" s="35"/>
      <c r="M297" s="161"/>
      <c r="N297" s="162"/>
      <c r="O297" s="56"/>
      <c r="P297" s="56"/>
      <c r="Q297" s="56"/>
      <c r="R297" s="56"/>
      <c r="S297" s="56"/>
      <c r="T297" s="57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T297" s="19" t="s">
        <v>175</v>
      </c>
      <c r="AU297" s="19" t="s">
        <v>78</v>
      </c>
    </row>
    <row r="298" spans="2:51" s="13" customFormat="1" ht="11.25">
      <c r="B298" s="163"/>
      <c r="D298" s="164" t="s">
        <v>177</v>
      </c>
      <c r="E298" s="165" t="s">
        <v>3</v>
      </c>
      <c r="F298" s="166" t="s">
        <v>504</v>
      </c>
      <c r="H298" s="167">
        <v>50</v>
      </c>
      <c r="I298" s="168"/>
      <c r="L298" s="163"/>
      <c r="M298" s="169"/>
      <c r="N298" s="170"/>
      <c r="O298" s="170"/>
      <c r="P298" s="170"/>
      <c r="Q298" s="170"/>
      <c r="R298" s="170"/>
      <c r="S298" s="170"/>
      <c r="T298" s="171"/>
      <c r="AT298" s="165" t="s">
        <v>177</v>
      </c>
      <c r="AU298" s="165" t="s">
        <v>78</v>
      </c>
      <c r="AV298" s="13" t="s">
        <v>78</v>
      </c>
      <c r="AW298" s="13" t="s">
        <v>31</v>
      </c>
      <c r="AX298" s="13" t="s">
        <v>76</v>
      </c>
      <c r="AY298" s="165" t="s">
        <v>163</v>
      </c>
    </row>
    <row r="299" spans="1:65" s="2" customFormat="1" ht="24.2" customHeight="1">
      <c r="A299" s="34"/>
      <c r="B299" s="144"/>
      <c r="C299" s="145" t="s">
        <v>342</v>
      </c>
      <c r="D299" s="145" t="s">
        <v>167</v>
      </c>
      <c r="E299" s="146" t="s">
        <v>1209</v>
      </c>
      <c r="F299" s="147" t="s">
        <v>1210</v>
      </c>
      <c r="G299" s="148" t="s">
        <v>201</v>
      </c>
      <c r="H299" s="149">
        <v>500</v>
      </c>
      <c r="I299" s="150"/>
      <c r="J299" s="151">
        <f>ROUND(I299*H299,2)</f>
        <v>0</v>
      </c>
      <c r="K299" s="147" t="s">
        <v>171</v>
      </c>
      <c r="L299" s="35"/>
      <c r="M299" s="152" t="s">
        <v>3</v>
      </c>
      <c r="N299" s="153" t="s">
        <v>42</v>
      </c>
      <c r="O299" s="56"/>
      <c r="P299" s="154">
        <f>O299*H299</f>
        <v>0</v>
      </c>
      <c r="Q299" s="154">
        <v>0</v>
      </c>
      <c r="R299" s="154">
        <f>Q299*H299</f>
        <v>0</v>
      </c>
      <c r="S299" s="154">
        <v>0</v>
      </c>
      <c r="T299" s="155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56" t="s">
        <v>172</v>
      </c>
      <c r="AT299" s="156" t="s">
        <v>167</v>
      </c>
      <c r="AU299" s="156" t="s">
        <v>78</v>
      </c>
      <c r="AY299" s="19" t="s">
        <v>163</v>
      </c>
      <c r="BE299" s="157">
        <f>IF(N299="základní",J299,0)</f>
        <v>0</v>
      </c>
      <c r="BF299" s="157">
        <f>IF(N299="snížená",J299,0)</f>
        <v>0</v>
      </c>
      <c r="BG299" s="157">
        <f>IF(N299="zákl. přenesená",J299,0)</f>
        <v>0</v>
      </c>
      <c r="BH299" s="157">
        <f>IF(N299="sníž. přenesená",J299,0)</f>
        <v>0</v>
      </c>
      <c r="BI299" s="157">
        <f>IF(N299="nulová",J299,0)</f>
        <v>0</v>
      </c>
      <c r="BJ299" s="19" t="s">
        <v>172</v>
      </c>
      <c r="BK299" s="157">
        <f>ROUND(I299*H299,2)</f>
        <v>0</v>
      </c>
      <c r="BL299" s="19" t="s">
        <v>172</v>
      </c>
      <c r="BM299" s="156" t="s">
        <v>1211</v>
      </c>
    </row>
    <row r="300" spans="1:47" s="2" customFormat="1" ht="11.25">
      <c r="A300" s="34"/>
      <c r="B300" s="35"/>
      <c r="C300" s="34"/>
      <c r="D300" s="158" t="s">
        <v>175</v>
      </c>
      <c r="E300" s="34"/>
      <c r="F300" s="159" t="s">
        <v>1212</v>
      </c>
      <c r="G300" s="34"/>
      <c r="H300" s="34"/>
      <c r="I300" s="160"/>
      <c r="J300" s="34"/>
      <c r="K300" s="34"/>
      <c r="L300" s="35"/>
      <c r="M300" s="161"/>
      <c r="N300" s="162"/>
      <c r="O300" s="56"/>
      <c r="P300" s="56"/>
      <c r="Q300" s="56"/>
      <c r="R300" s="56"/>
      <c r="S300" s="56"/>
      <c r="T300" s="57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T300" s="19" t="s">
        <v>175</v>
      </c>
      <c r="AU300" s="19" t="s">
        <v>78</v>
      </c>
    </row>
    <row r="301" spans="2:51" s="13" customFormat="1" ht="11.25">
      <c r="B301" s="163"/>
      <c r="D301" s="164" t="s">
        <v>177</v>
      </c>
      <c r="E301" s="165" t="s">
        <v>3</v>
      </c>
      <c r="F301" s="166" t="s">
        <v>1213</v>
      </c>
      <c r="H301" s="167">
        <v>500</v>
      </c>
      <c r="I301" s="168"/>
      <c r="L301" s="163"/>
      <c r="M301" s="169"/>
      <c r="N301" s="170"/>
      <c r="O301" s="170"/>
      <c r="P301" s="170"/>
      <c r="Q301" s="170"/>
      <c r="R301" s="170"/>
      <c r="S301" s="170"/>
      <c r="T301" s="171"/>
      <c r="AT301" s="165" t="s">
        <v>177</v>
      </c>
      <c r="AU301" s="165" t="s">
        <v>78</v>
      </c>
      <c r="AV301" s="13" t="s">
        <v>78</v>
      </c>
      <c r="AW301" s="13" t="s">
        <v>31</v>
      </c>
      <c r="AX301" s="13" t="s">
        <v>76</v>
      </c>
      <c r="AY301" s="165" t="s">
        <v>163</v>
      </c>
    </row>
    <row r="302" spans="1:65" s="2" customFormat="1" ht="24.2" customHeight="1">
      <c r="A302" s="34"/>
      <c r="B302" s="144"/>
      <c r="C302" s="145" t="s">
        <v>220</v>
      </c>
      <c r="D302" s="145" t="s">
        <v>167</v>
      </c>
      <c r="E302" s="146" t="s">
        <v>1214</v>
      </c>
      <c r="F302" s="147" t="s">
        <v>1215</v>
      </c>
      <c r="G302" s="148" t="s">
        <v>201</v>
      </c>
      <c r="H302" s="149">
        <v>100</v>
      </c>
      <c r="I302" s="150"/>
      <c r="J302" s="151">
        <f>ROUND(I302*H302,2)</f>
        <v>0</v>
      </c>
      <c r="K302" s="147" t="s">
        <v>171</v>
      </c>
      <c r="L302" s="35"/>
      <c r="M302" s="152" t="s">
        <v>3</v>
      </c>
      <c r="N302" s="153" t="s">
        <v>42</v>
      </c>
      <c r="O302" s="56"/>
      <c r="P302" s="154">
        <f>O302*H302</f>
        <v>0</v>
      </c>
      <c r="Q302" s="154">
        <v>0</v>
      </c>
      <c r="R302" s="154">
        <f>Q302*H302</f>
        <v>0</v>
      </c>
      <c r="S302" s="154">
        <v>0</v>
      </c>
      <c r="T302" s="155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56" t="s">
        <v>172</v>
      </c>
      <c r="AT302" s="156" t="s">
        <v>167</v>
      </c>
      <c r="AU302" s="156" t="s">
        <v>78</v>
      </c>
      <c r="AY302" s="19" t="s">
        <v>163</v>
      </c>
      <c r="BE302" s="157">
        <f>IF(N302="základní",J302,0)</f>
        <v>0</v>
      </c>
      <c r="BF302" s="157">
        <f>IF(N302="snížená",J302,0)</f>
        <v>0</v>
      </c>
      <c r="BG302" s="157">
        <f>IF(N302="zákl. přenesená",J302,0)</f>
        <v>0</v>
      </c>
      <c r="BH302" s="157">
        <f>IF(N302="sníž. přenesená",J302,0)</f>
        <v>0</v>
      </c>
      <c r="BI302" s="157">
        <f>IF(N302="nulová",J302,0)</f>
        <v>0</v>
      </c>
      <c r="BJ302" s="19" t="s">
        <v>172</v>
      </c>
      <c r="BK302" s="157">
        <f>ROUND(I302*H302,2)</f>
        <v>0</v>
      </c>
      <c r="BL302" s="19" t="s">
        <v>172</v>
      </c>
      <c r="BM302" s="156" t="s">
        <v>1216</v>
      </c>
    </row>
    <row r="303" spans="1:47" s="2" customFormat="1" ht="11.25">
      <c r="A303" s="34"/>
      <c r="B303" s="35"/>
      <c r="C303" s="34"/>
      <c r="D303" s="158" t="s">
        <v>175</v>
      </c>
      <c r="E303" s="34"/>
      <c r="F303" s="159" t="s">
        <v>1217</v>
      </c>
      <c r="G303" s="34"/>
      <c r="H303" s="34"/>
      <c r="I303" s="160"/>
      <c r="J303" s="34"/>
      <c r="K303" s="34"/>
      <c r="L303" s="35"/>
      <c r="M303" s="161"/>
      <c r="N303" s="162"/>
      <c r="O303" s="56"/>
      <c r="P303" s="56"/>
      <c r="Q303" s="56"/>
      <c r="R303" s="56"/>
      <c r="S303" s="56"/>
      <c r="T303" s="57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T303" s="19" t="s">
        <v>175</v>
      </c>
      <c r="AU303" s="19" t="s">
        <v>78</v>
      </c>
    </row>
    <row r="304" spans="2:51" s="13" customFormat="1" ht="11.25">
      <c r="B304" s="163"/>
      <c r="D304" s="164" t="s">
        <v>177</v>
      </c>
      <c r="E304" s="165" t="s">
        <v>3</v>
      </c>
      <c r="F304" s="166" t="s">
        <v>790</v>
      </c>
      <c r="H304" s="167">
        <v>100</v>
      </c>
      <c r="I304" s="168"/>
      <c r="L304" s="163"/>
      <c r="M304" s="169"/>
      <c r="N304" s="170"/>
      <c r="O304" s="170"/>
      <c r="P304" s="170"/>
      <c r="Q304" s="170"/>
      <c r="R304" s="170"/>
      <c r="S304" s="170"/>
      <c r="T304" s="171"/>
      <c r="AT304" s="165" t="s">
        <v>177</v>
      </c>
      <c r="AU304" s="165" t="s">
        <v>78</v>
      </c>
      <c r="AV304" s="13" t="s">
        <v>78</v>
      </c>
      <c r="AW304" s="13" t="s">
        <v>31</v>
      </c>
      <c r="AX304" s="13" t="s">
        <v>76</v>
      </c>
      <c r="AY304" s="165" t="s">
        <v>163</v>
      </c>
    </row>
    <row r="305" spans="1:65" s="2" customFormat="1" ht="24.2" customHeight="1">
      <c r="A305" s="34"/>
      <c r="B305" s="144"/>
      <c r="C305" s="145" t="s">
        <v>357</v>
      </c>
      <c r="D305" s="145" t="s">
        <v>167</v>
      </c>
      <c r="E305" s="146" t="s">
        <v>1218</v>
      </c>
      <c r="F305" s="147" t="s">
        <v>1219</v>
      </c>
      <c r="G305" s="148" t="s">
        <v>201</v>
      </c>
      <c r="H305" s="149">
        <v>83.28</v>
      </c>
      <c r="I305" s="150"/>
      <c r="J305" s="151">
        <f>ROUND(I305*H305,2)</f>
        <v>0</v>
      </c>
      <c r="K305" s="147" t="s">
        <v>171</v>
      </c>
      <c r="L305" s="35"/>
      <c r="M305" s="152" t="s">
        <v>3</v>
      </c>
      <c r="N305" s="153" t="s">
        <v>42</v>
      </c>
      <c r="O305" s="56"/>
      <c r="P305" s="154">
        <f>O305*H305</f>
        <v>0</v>
      </c>
      <c r="Q305" s="154">
        <v>0</v>
      </c>
      <c r="R305" s="154">
        <f>Q305*H305</f>
        <v>0</v>
      </c>
      <c r="S305" s="154">
        <v>0</v>
      </c>
      <c r="T305" s="155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56" t="s">
        <v>172</v>
      </c>
      <c r="AT305" s="156" t="s">
        <v>167</v>
      </c>
      <c r="AU305" s="156" t="s">
        <v>78</v>
      </c>
      <c r="AY305" s="19" t="s">
        <v>163</v>
      </c>
      <c r="BE305" s="157">
        <f>IF(N305="základní",J305,0)</f>
        <v>0</v>
      </c>
      <c r="BF305" s="157">
        <f>IF(N305="snížená",J305,0)</f>
        <v>0</v>
      </c>
      <c r="BG305" s="157">
        <f>IF(N305="zákl. přenesená",J305,0)</f>
        <v>0</v>
      </c>
      <c r="BH305" s="157">
        <f>IF(N305="sníž. přenesená",J305,0)</f>
        <v>0</v>
      </c>
      <c r="BI305" s="157">
        <f>IF(N305="nulová",J305,0)</f>
        <v>0</v>
      </c>
      <c r="BJ305" s="19" t="s">
        <v>172</v>
      </c>
      <c r="BK305" s="157">
        <f>ROUND(I305*H305,2)</f>
        <v>0</v>
      </c>
      <c r="BL305" s="19" t="s">
        <v>172</v>
      </c>
      <c r="BM305" s="156" t="s">
        <v>1220</v>
      </c>
    </row>
    <row r="306" spans="1:47" s="2" customFormat="1" ht="11.25">
      <c r="A306" s="34"/>
      <c r="B306" s="35"/>
      <c r="C306" s="34"/>
      <c r="D306" s="158" t="s">
        <v>175</v>
      </c>
      <c r="E306" s="34"/>
      <c r="F306" s="159" t="s">
        <v>1221</v>
      </c>
      <c r="G306" s="34"/>
      <c r="H306" s="34"/>
      <c r="I306" s="160"/>
      <c r="J306" s="34"/>
      <c r="K306" s="34"/>
      <c r="L306" s="35"/>
      <c r="M306" s="161"/>
      <c r="N306" s="162"/>
      <c r="O306" s="56"/>
      <c r="P306" s="56"/>
      <c r="Q306" s="56"/>
      <c r="R306" s="56"/>
      <c r="S306" s="56"/>
      <c r="T306" s="57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T306" s="19" t="s">
        <v>175</v>
      </c>
      <c r="AU306" s="19" t="s">
        <v>78</v>
      </c>
    </row>
    <row r="307" spans="2:51" s="13" customFormat="1" ht="11.25">
      <c r="B307" s="163"/>
      <c r="D307" s="164" t="s">
        <v>177</v>
      </c>
      <c r="E307" s="165" t="s">
        <v>3</v>
      </c>
      <c r="F307" s="166" t="s">
        <v>1222</v>
      </c>
      <c r="H307" s="167">
        <v>83.28</v>
      </c>
      <c r="I307" s="168"/>
      <c r="L307" s="163"/>
      <c r="M307" s="169"/>
      <c r="N307" s="170"/>
      <c r="O307" s="170"/>
      <c r="P307" s="170"/>
      <c r="Q307" s="170"/>
      <c r="R307" s="170"/>
      <c r="S307" s="170"/>
      <c r="T307" s="171"/>
      <c r="AT307" s="165" t="s">
        <v>177</v>
      </c>
      <c r="AU307" s="165" t="s">
        <v>78</v>
      </c>
      <c r="AV307" s="13" t="s">
        <v>78</v>
      </c>
      <c r="AW307" s="13" t="s">
        <v>31</v>
      </c>
      <c r="AX307" s="13" t="s">
        <v>69</v>
      </c>
      <c r="AY307" s="165" t="s">
        <v>163</v>
      </c>
    </row>
    <row r="308" spans="2:51" s="14" customFormat="1" ht="11.25">
      <c r="B308" s="172"/>
      <c r="D308" s="164" t="s">
        <v>177</v>
      </c>
      <c r="E308" s="173" t="s">
        <v>3</v>
      </c>
      <c r="F308" s="174" t="s">
        <v>179</v>
      </c>
      <c r="H308" s="175">
        <v>83.28</v>
      </c>
      <c r="I308" s="176"/>
      <c r="L308" s="172"/>
      <c r="M308" s="177"/>
      <c r="N308" s="178"/>
      <c r="O308" s="178"/>
      <c r="P308" s="178"/>
      <c r="Q308" s="178"/>
      <c r="R308" s="178"/>
      <c r="S308" s="178"/>
      <c r="T308" s="179"/>
      <c r="AT308" s="173" t="s">
        <v>177</v>
      </c>
      <c r="AU308" s="173" t="s">
        <v>78</v>
      </c>
      <c r="AV308" s="14" t="s">
        <v>173</v>
      </c>
      <c r="AW308" s="14" t="s">
        <v>31</v>
      </c>
      <c r="AX308" s="14" t="s">
        <v>76</v>
      </c>
      <c r="AY308" s="173" t="s">
        <v>163</v>
      </c>
    </row>
    <row r="309" spans="1:65" s="2" customFormat="1" ht="24.2" customHeight="1">
      <c r="A309" s="34"/>
      <c r="B309" s="144"/>
      <c r="C309" s="145" t="s">
        <v>365</v>
      </c>
      <c r="D309" s="145" t="s">
        <v>167</v>
      </c>
      <c r="E309" s="146" t="s">
        <v>1223</v>
      </c>
      <c r="F309" s="147" t="s">
        <v>1224</v>
      </c>
      <c r="G309" s="148" t="s">
        <v>201</v>
      </c>
      <c r="H309" s="149">
        <v>5</v>
      </c>
      <c r="I309" s="150"/>
      <c r="J309" s="151">
        <f>ROUND(I309*H309,2)</f>
        <v>0</v>
      </c>
      <c r="K309" s="147" t="s">
        <v>171</v>
      </c>
      <c r="L309" s="35"/>
      <c r="M309" s="152" t="s">
        <v>3</v>
      </c>
      <c r="N309" s="153" t="s">
        <v>42</v>
      </c>
      <c r="O309" s="56"/>
      <c r="P309" s="154">
        <f>O309*H309</f>
        <v>0</v>
      </c>
      <c r="Q309" s="154">
        <v>0</v>
      </c>
      <c r="R309" s="154">
        <f>Q309*H309</f>
        <v>0</v>
      </c>
      <c r="S309" s="154">
        <v>0</v>
      </c>
      <c r="T309" s="155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56" t="s">
        <v>172</v>
      </c>
      <c r="AT309" s="156" t="s">
        <v>167</v>
      </c>
      <c r="AU309" s="156" t="s">
        <v>78</v>
      </c>
      <c r="AY309" s="19" t="s">
        <v>163</v>
      </c>
      <c r="BE309" s="157">
        <f>IF(N309="základní",J309,0)</f>
        <v>0</v>
      </c>
      <c r="BF309" s="157">
        <f>IF(N309="snížená",J309,0)</f>
        <v>0</v>
      </c>
      <c r="BG309" s="157">
        <f>IF(N309="zákl. přenesená",J309,0)</f>
        <v>0</v>
      </c>
      <c r="BH309" s="157">
        <f>IF(N309="sníž. přenesená",J309,0)</f>
        <v>0</v>
      </c>
      <c r="BI309" s="157">
        <f>IF(N309="nulová",J309,0)</f>
        <v>0</v>
      </c>
      <c r="BJ309" s="19" t="s">
        <v>172</v>
      </c>
      <c r="BK309" s="157">
        <f>ROUND(I309*H309,2)</f>
        <v>0</v>
      </c>
      <c r="BL309" s="19" t="s">
        <v>172</v>
      </c>
      <c r="BM309" s="156" t="s">
        <v>1225</v>
      </c>
    </row>
    <row r="310" spans="1:47" s="2" customFormat="1" ht="11.25">
      <c r="A310" s="34"/>
      <c r="B310" s="35"/>
      <c r="C310" s="34"/>
      <c r="D310" s="158" t="s">
        <v>175</v>
      </c>
      <c r="E310" s="34"/>
      <c r="F310" s="159" t="s">
        <v>1226</v>
      </c>
      <c r="G310" s="34"/>
      <c r="H310" s="34"/>
      <c r="I310" s="160"/>
      <c r="J310" s="34"/>
      <c r="K310" s="34"/>
      <c r="L310" s="35"/>
      <c r="M310" s="161"/>
      <c r="N310" s="162"/>
      <c r="O310" s="56"/>
      <c r="P310" s="56"/>
      <c r="Q310" s="56"/>
      <c r="R310" s="56"/>
      <c r="S310" s="56"/>
      <c r="T310" s="57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T310" s="19" t="s">
        <v>175</v>
      </c>
      <c r="AU310" s="19" t="s">
        <v>78</v>
      </c>
    </row>
    <row r="311" spans="2:51" s="13" customFormat="1" ht="11.25">
      <c r="B311" s="163"/>
      <c r="D311" s="164" t="s">
        <v>177</v>
      </c>
      <c r="E311" s="165" t="s">
        <v>3</v>
      </c>
      <c r="F311" s="166" t="s">
        <v>198</v>
      </c>
      <c r="H311" s="167">
        <v>5</v>
      </c>
      <c r="I311" s="168"/>
      <c r="L311" s="163"/>
      <c r="M311" s="169"/>
      <c r="N311" s="170"/>
      <c r="O311" s="170"/>
      <c r="P311" s="170"/>
      <c r="Q311" s="170"/>
      <c r="R311" s="170"/>
      <c r="S311" s="170"/>
      <c r="T311" s="171"/>
      <c r="AT311" s="165" t="s">
        <v>177</v>
      </c>
      <c r="AU311" s="165" t="s">
        <v>78</v>
      </c>
      <c r="AV311" s="13" t="s">
        <v>78</v>
      </c>
      <c r="AW311" s="13" t="s">
        <v>31</v>
      </c>
      <c r="AX311" s="13" t="s">
        <v>76</v>
      </c>
      <c r="AY311" s="165" t="s">
        <v>163</v>
      </c>
    </row>
    <row r="312" spans="1:65" s="2" customFormat="1" ht="24.2" customHeight="1">
      <c r="A312" s="34"/>
      <c r="B312" s="144"/>
      <c r="C312" s="145" t="s">
        <v>372</v>
      </c>
      <c r="D312" s="145" t="s">
        <v>167</v>
      </c>
      <c r="E312" s="146" t="s">
        <v>1227</v>
      </c>
      <c r="F312" s="147" t="s">
        <v>1228</v>
      </c>
      <c r="G312" s="148" t="s">
        <v>201</v>
      </c>
      <c r="H312" s="149">
        <v>5</v>
      </c>
      <c r="I312" s="150"/>
      <c r="J312" s="151">
        <f>ROUND(I312*H312,2)</f>
        <v>0</v>
      </c>
      <c r="K312" s="147" t="s">
        <v>171</v>
      </c>
      <c r="L312" s="35"/>
      <c r="M312" s="152" t="s">
        <v>3</v>
      </c>
      <c r="N312" s="153" t="s">
        <v>42</v>
      </c>
      <c r="O312" s="56"/>
      <c r="P312" s="154">
        <f>O312*H312</f>
        <v>0</v>
      </c>
      <c r="Q312" s="154">
        <v>0</v>
      </c>
      <c r="R312" s="154">
        <f>Q312*H312</f>
        <v>0</v>
      </c>
      <c r="S312" s="154">
        <v>0</v>
      </c>
      <c r="T312" s="155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56" t="s">
        <v>172</v>
      </c>
      <c r="AT312" s="156" t="s">
        <v>167</v>
      </c>
      <c r="AU312" s="156" t="s">
        <v>78</v>
      </c>
      <c r="AY312" s="19" t="s">
        <v>163</v>
      </c>
      <c r="BE312" s="157">
        <f>IF(N312="základní",J312,0)</f>
        <v>0</v>
      </c>
      <c r="BF312" s="157">
        <f>IF(N312="snížená",J312,0)</f>
        <v>0</v>
      </c>
      <c r="BG312" s="157">
        <f>IF(N312="zákl. přenesená",J312,0)</f>
        <v>0</v>
      </c>
      <c r="BH312" s="157">
        <f>IF(N312="sníž. přenesená",J312,0)</f>
        <v>0</v>
      </c>
      <c r="BI312" s="157">
        <f>IF(N312="nulová",J312,0)</f>
        <v>0</v>
      </c>
      <c r="BJ312" s="19" t="s">
        <v>172</v>
      </c>
      <c r="BK312" s="157">
        <f>ROUND(I312*H312,2)</f>
        <v>0</v>
      </c>
      <c r="BL312" s="19" t="s">
        <v>172</v>
      </c>
      <c r="BM312" s="156" t="s">
        <v>1229</v>
      </c>
    </row>
    <row r="313" spans="1:47" s="2" customFormat="1" ht="11.25">
      <c r="A313" s="34"/>
      <c r="B313" s="35"/>
      <c r="C313" s="34"/>
      <c r="D313" s="158" t="s">
        <v>175</v>
      </c>
      <c r="E313" s="34"/>
      <c r="F313" s="159" t="s">
        <v>1230</v>
      </c>
      <c r="G313" s="34"/>
      <c r="H313" s="34"/>
      <c r="I313" s="160"/>
      <c r="J313" s="34"/>
      <c r="K313" s="34"/>
      <c r="L313" s="35"/>
      <c r="M313" s="161"/>
      <c r="N313" s="162"/>
      <c r="O313" s="56"/>
      <c r="P313" s="56"/>
      <c r="Q313" s="56"/>
      <c r="R313" s="56"/>
      <c r="S313" s="56"/>
      <c r="T313" s="57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T313" s="19" t="s">
        <v>175</v>
      </c>
      <c r="AU313" s="19" t="s">
        <v>78</v>
      </c>
    </row>
    <row r="314" spans="2:51" s="13" customFormat="1" ht="11.25">
      <c r="B314" s="163"/>
      <c r="D314" s="164" t="s">
        <v>177</v>
      </c>
      <c r="E314" s="165" t="s">
        <v>3</v>
      </c>
      <c r="F314" s="166" t="s">
        <v>198</v>
      </c>
      <c r="H314" s="167">
        <v>5</v>
      </c>
      <c r="I314" s="168"/>
      <c r="L314" s="163"/>
      <c r="M314" s="169"/>
      <c r="N314" s="170"/>
      <c r="O314" s="170"/>
      <c r="P314" s="170"/>
      <c r="Q314" s="170"/>
      <c r="R314" s="170"/>
      <c r="S314" s="170"/>
      <c r="T314" s="171"/>
      <c r="AT314" s="165" t="s">
        <v>177</v>
      </c>
      <c r="AU314" s="165" t="s">
        <v>78</v>
      </c>
      <c r="AV314" s="13" t="s">
        <v>78</v>
      </c>
      <c r="AW314" s="13" t="s">
        <v>31</v>
      </c>
      <c r="AX314" s="13" t="s">
        <v>69</v>
      </c>
      <c r="AY314" s="165" t="s">
        <v>163</v>
      </c>
    </row>
    <row r="315" spans="2:51" s="14" customFormat="1" ht="11.25">
      <c r="B315" s="172"/>
      <c r="D315" s="164" t="s">
        <v>177</v>
      </c>
      <c r="E315" s="173" t="s">
        <v>3</v>
      </c>
      <c r="F315" s="174" t="s">
        <v>179</v>
      </c>
      <c r="H315" s="175">
        <v>5</v>
      </c>
      <c r="I315" s="176"/>
      <c r="L315" s="172"/>
      <c r="M315" s="177"/>
      <c r="N315" s="178"/>
      <c r="O315" s="178"/>
      <c r="P315" s="178"/>
      <c r="Q315" s="178"/>
      <c r="R315" s="178"/>
      <c r="S315" s="178"/>
      <c r="T315" s="179"/>
      <c r="AT315" s="173" t="s">
        <v>177</v>
      </c>
      <c r="AU315" s="173" t="s">
        <v>78</v>
      </c>
      <c r="AV315" s="14" t="s">
        <v>173</v>
      </c>
      <c r="AW315" s="14" t="s">
        <v>31</v>
      </c>
      <c r="AX315" s="14" t="s">
        <v>76</v>
      </c>
      <c r="AY315" s="173" t="s">
        <v>163</v>
      </c>
    </row>
    <row r="316" spans="2:63" s="12" customFormat="1" ht="25.9" customHeight="1">
      <c r="B316" s="131"/>
      <c r="D316" s="132" t="s">
        <v>68</v>
      </c>
      <c r="E316" s="133" t="s">
        <v>570</v>
      </c>
      <c r="F316" s="133" t="s">
        <v>571</v>
      </c>
      <c r="I316" s="134"/>
      <c r="J316" s="135">
        <f>BK316</f>
        <v>0</v>
      </c>
      <c r="L316" s="131"/>
      <c r="M316" s="136"/>
      <c r="N316" s="137"/>
      <c r="O316" s="137"/>
      <c r="P316" s="138">
        <f>P317+P323</f>
        <v>0</v>
      </c>
      <c r="Q316" s="137"/>
      <c r="R316" s="138">
        <f>R317+R323</f>
        <v>0</v>
      </c>
      <c r="S316" s="137"/>
      <c r="T316" s="139">
        <f>T317+T323</f>
        <v>3.4024</v>
      </c>
      <c r="AR316" s="132" t="s">
        <v>78</v>
      </c>
      <c r="AT316" s="140" t="s">
        <v>68</v>
      </c>
      <c r="AU316" s="140" t="s">
        <v>69</v>
      </c>
      <c r="AY316" s="132" t="s">
        <v>163</v>
      </c>
      <c r="BK316" s="141">
        <f>BK317+BK323</f>
        <v>0</v>
      </c>
    </row>
    <row r="317" spans="2:63" s="12" customFormat="1" ht="22.9" customHeight="1">
      <c r="B317" s="131"/>
      <c r="D317" s="132" t="s">
        <v>68</v>
      </c>
      <c r="E317" s="142" t="s">
        <v>884</v>
      </c>
      <c r="F317" s="142" t="s">
        <v>885</v>
      </c>
      <c r="I317" s="134"/>
      <c r="J317" s="143">
        <f>BK317</f>
        <v>0</v>
      </c>
      <c r="L317" s="131"/>
      <c r="M317" s="136"/>
      <c r="N317" s="137"/>
      <c r="O317" s="137"/>
      <c r="P317" s="138">
        <f>SUM(P318:P322)</f>
        <v>0</v>
      </c>
      <c r="Q317" s="137"/>
      <c r="R317" s="138">
        <f>SUM(R318:R322)</f>
        <v>0</v>
      </c>
      <c r="S317" s="137"/>
      <c r="T317" s="139">
        <f>SUM(T318:T322)</f>
        <v>1.8865</v>
      </c>
      <c r="AR317" s="132" t="s">
        <v>78</v>
      </c>
      <c r="AT317" s="140" t="s">
        <v>68</v>
      </c>
      <c r="AU317" s="140" t="s">
        <v>76</v>
      </c>
      <c r="AY317" s="132" t="s">
        <v>163</v>
      </c>
      <c r="BK317" s="141">
        <f>SUM(BK318:BK322)</f>
        <v>0</v>
      </c>
    </row>
    <row r="318" spans="1:65" s="2" customFormat="1" ht="21.75" customHeight="1">
      <c r="A318" s="34"/>
      <c r="B318" s="144"/>
      <c r="C318" s="145" t="s">
        <v>254</v>
      </c>
      <c r="D318" s="145" t="s">
        <v>167</v>
      </c>
      <c r="E318" s="146" t="s">
        <v>1231</v>
      </c>
      <c r="F318" s="147" t="s">
        <v>1232</v>
      </c>
      <c r="G318" s="148" t="s">
        <v>1233</v>
      </c>
      <c r="H318" s="149">
        <v>1886.5</v>
      </c>
      <c r="I318" s="150"/>
      <c r="J318" s="151">
        <f>ROUND(I318*H318,2)</f>
        <v>0</v>
      </c>
      <c r="K318" s="147" t="s">
        <v>171</v>
      </c>
      <c r="L318" s="35"/>
      <c r="M318" s="152" t="s">
        <v>3</v>
      </c>
      <c r="N318" s="153" t="s">
        <v>42</v>
      </c>
      <c r="O318" s="56"/>
      <c r="P318" s="154">
        <f>O318*H318</f>
        <v>0</v>
      </c>
      <c r="Q318" s="154">
        <v>0</v>
      </c>
      <c r="R318" s="154">
        <f>Q318*H318</f>
        <v>0</v>
      </c>
      <c r="S318" s="154">
        <v>0.001</v>
      </c>
      <c r="T318" s="155">
        <f>S318*H318</f>
        <v>1.8865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56" t="s">
        <v>180</v>
      </c>
      <c r="AT318" s="156" t="s">
        <v>167</v>
      </c>
      <c r="AU318" s="156" t="s">
        <v>78</v>
      </c>
      <c r="AY318" s="19" t="s">
        <v>163</v>
      </c>
      <c r="BE318" s="157">
        <f>IF(N318="základní",J318,0)</f>
        <v>0</v>
      </c>
      <c r="BF318" s="157">
        <f>IF(N318="snížená",J318,0)</f>
        <v>0</v>
      </c>
      <c r="BG318" s="157">
        <f>IF(N318="zákl. přenesená",J318,0)</f>
        <v>0</v>
      </c>
      <c r="BH318" s="157">
        <f>IF(N318="sníž. přenesená",J318,0)</f>
        <v>0</v>
      </c>
      <c r="BI318" s="157">
        <f>IF(N318="nulová",J318,0)</f>
        <v>0</v>
      </c>
      <c r="BJ318" s="19" t="s">
        <v>172</v>
      </c>
      <c r="BK318" s="157">
        <f>ROUND(I318*H318,2)</f>
        <v>0</v>
      </c>
      <c r="BL318" s="19" t="s">
        <v>180</v>
      </c>
      <c r="BM318" s="156" t="s">
        <v>1234</v>
      </c>
    </row>
    <row r="319" spans="1:47" s="2" customFormat="1" ht="11.25">
      <c r="A319" s="34"/>
      <c r="B319" s="35"/>
      <c r="C319" s="34"/>
      <c r="D319" s="158" t="s">
        <v>175</v>
      </c>
      <c r="E319" s="34"/>
      <c r="F319" s="159" t="s">
        <v>1235</v>
      </c>
      <c r="G319" s="34"/>
      <c r="H319" s="34"/>
      <c r="I319" s="160"/>
      <c r="J319" s="34"/>
      <c r="K319" s="34"/>
      <c r="L319" s="35"/>
      <c r="M319" s="161"/>
      <c r="N319" s="162"/>
      <c r="O319" s="56"/>
      <c r="P319" s="56"/>
      <c r="Q319" s="56"/>
      <c r="R319" s="56"/>
      <c r="S319" s="56"/>
      <c r="T319" s="57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T319" s="19" t="s">
        <v>175</v>
      </c>
      <c r="AU319" s="19" t="s">
        <v>78</v>
      </c>
    </row>
    <row r="320" spans="2:51" s="13" customFormat="1" ht="11.25">
      <c r="B320" s="163"/>
      <c r="D320" s="164" t="s">
        <v>177</v>
      </c>
      <c r="E320" s="165" t="s">
        <v>3</v>
      </c>
      <c r="F320" s="166" t="s">
        <v>1236</v>
      </c>
      <c r="H320" s="167">
        <v>1715</v>
      </c>
      <c r="I320" s="168"/>
      <c r="L320" s="163"/>
      <c r="M320" s="169"/>
      <c r="N320" s="170"/>
      <c r="O320" s="170"/>
      <c r="P320" s="170"/>
      <c r="Q320" s="170"/>
      <c r="R320" s="170"/>
      <c r="S320" s="170"/>
      <c r="T320" s="171"/>
      <c r="AT320" s="165" t="s">
        <v>177</v>
      </c>
      <c r="AU320" s="165" t="s">
        <v>78</v>
      </c>
      <c r="AV320" s="13" t="s">
        <v>78</v>
      </c>
      <c r="AW320" s="13" t="s">
        <v>31</v>
      </c>
      <c r="AX320" s="13" t="s">
        <v>69</v>
      </c>
      <c r="AY320" s="165" t="s">
        <v>163</v>
      </c>
    </row>
    <row r="321" spans="2:51" s="14" customFormat="1" ht="11.25">
      <c r="B321" s="172"/>
      <c r="D321" s="164" t="s">
        <v>177</v>
      </c>
      <c r="E321" s="173" t="s">
        <v>3</v>
      </c>
      <c r="F321" s="174" t="s">
        <v>179</v>
      </c>
      <c r="H321" s="175">
        <v>1715</v>
      </c>
      <c r="I321" s="176"/>
      <c r="L321" s="172"/>
      <c r="M321" s="177"/>
      <c r="N321" s="178"/>
      <c r="O321" s="178"/>
      <c r="P321" s="178"/>
      <c r="Q321" s="178"/>
      <c r="R321" s="178"/>
      <c r="S321" s="178"/>
      <c r="T321" s="179"/>
      <c r="AT321" s="173" t="s">
        <v>177</v>
      </c>
      <c r="AU321" s="173" t="s">
        <v>78</v>
      </c>
      <c r="AV321" s="14" t="s">
        <v>173</v>
      </c>
      <c r="AW321" s="14" t="s">
        <v>31</v>
      </c>
      <c r="AX321" s="14" t="s">
        <v>69</v>
      </c>
      <c r="AY321" s="173" t="s">
        <v>163</v>
      </c>
    </row>
    <row r="322" spans="2:51" s="13" customFormat="1" ht="11.25">
      <c r="B322" s="163"/>
      <c r="D322" s="164" t="s">
        <v>177</v>
      </c>
      <c r="E322" s="165" t="s">
        <v>3</v>
      </c>
      <c r="F322" s="166" t="s">
        <v>1237</v>
      </c>
      <c r="H322" s="167">
        <v>1886.5</v>
      </c>
      <c r="I322" s="168"/>
      <c r="L322" s="163"/>
      <c r="M322" s="169"/>
      <c r="N322" s="170"/>
      <c r="O322" s="170"/>
      <c r="P322" s="170"/>
      <c r="Q322" s="170"/>
      <c r="R322" s="170"/>
      <c r="S322" s="170"/>
      <c r="T322" s="171"/>
      <c r="AT322" s="165" t="s">
        <v>177</v>
      </c>
      <c r="AU322" s="165" t="s">
        <v>78</v>
      </c>
      <c r="AV322" s="13" t="s">
        <v>78</v>
      </c>
      <c r="AW322" s="13" t="s">
        <v>31</v>
      </c>
      <c r="AX322" s="13" t="s">
        <v>76</v>
      </c>
      <c r="AY322" s="165" t="s">
        <v>163</v>
      </c>
    </row>
    <row r="323" spans="2:63" s="12" customFormat="1" ht="22.9" customHeight="1">
      <c r="B323" s="131"/>
      <c r="D323" s="132" t="s">
        <v>68</v>
      </c>
      <c r="E323" s="142" t="s">
        <v>1238</v>
      </c>
      <c r="F323" s="142" t="s">
        <v>1239</v>
      </c>
      <c r="I323" s="134"/>
      <c r="J323" s="143">
        <f>BK323</f>
        <v>0</v>
      </c>
      <c r="L323" s="131"/>
      <c r="M323" s="136"/>
      <c r="N323" s="137"/>
      <c r="O323" s="137"/>
      <c r="P323" s="138">
        <f>SUM(P324:P327)</f>
        <v>0</v>
      </c>
      <c r="Q323" s="137"/>
      <c r="R323" s="138">
        <f>SUM(R324:R327)</f>
        <v>0</v>
      </c>
      <c r="S323" s="137"/>
      <c r="T323" s="139">
        <f>SUM(T324:T327)</f>
        <v>1.5159000000000002</v>
      </c>
      <c r="AR323" s="132" t="s">
        <v>78</v>
      </c>
      <c r="AT323" s="140" t="s">
        <v>68</v>
      </c>
      <c r="AU323" s="140" t="s">
        <v>76</v>
      </c>
      <c r="AY323" s="132" t="s">
        <v>163</v>
      </c>
      <c r="BK323" s="141">
        <f>SUM(BK324:BK327)</f>
        <v>0</v>
      </c>
    </row>
    <row r="324" spans="1:65" s="2" customFormat="1" ht="16.5" customHeight="1">
      <c r="A324" s="34"/>
      <c r="B324" s="144"/>
      <c r="C324" s="145" t="s">
        <v>388</v>
      </c>
      <c r="D324" s="145" t="s">
        <v>167</v>
      </c>
      <c r="E324" s="146" t="s">
        <v>1240</v>
      </c>
      <c r="F324" s="147" t="s">
        <v>1241</v>
      </c>
      <c r="G324" s="148" t="s">
        <v>236</v>
      </c>
      <c r="H324" s="149">
        <v>18.6</v>
      </c>
      <c r="I324" s="150"/>
      <c r="J324" s="151">
        <f>ROUND(I324*H324,2)</f>
        <v>0</v>
      </c>
      <c r="K324" s="147" t="s">
        <v>171</v>
      </c>
      <c r="L324" s="35"/>
      <c r="M324" s="152" t="s">
        <v>3</v>
      </c>
      <c r="N324" s="153" t="s">
        <v>42</v>
      </c>
      <c r="O324" s="56"/>
      <c r="P324" s="154">
        <f>O324*H324</f>
        <v>0</v>
      </c>
      <c r="Q324" s="154">
        <v>0</v>
      </c>
      <c r="R324" s="154">
        <f>Q324*H324</f>
        <v>0</v>
      </c>
      <c r="S324" s="154">
        <v>0.0815</v>
      </c>
      <c r="T324" s="155">
        <f>S324*H324</f>
        <v>1.5159000000000002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56" t="s">
        <v>180</v>
      </c>
      <c r="AT324" s="156" t="s">
        <v>167</v>
      </c>
      <c r="AU324" s="156" t="s">
        <v>78</v>
      </c>
      <c r="AY324" s="19" t="s">
        <v>163</v>
      </c>
      <c r="BE324" s="157">
        <f>IF(N324="základní",J324,0)</f>
        <v>0</v>
      </c>
      <c r="BF324" s="157">
        <f>IF(N324="snížená",J324,0)</f>
        <v>0</v>
      </c>
      <c r="BG324" s="157">
        <f>IF(N324="zákl. přenesená",J324,0)</f>
        <v>0</v>
      </c>
      <c r="BH324" s="157">
        <f>IF(N324="sníž. přenesená",J324,0)</f>
        <v>0</v>
      </c>
      <c r="BI324" s="157">
        <f>IF(N324="nulová",J324,0)</f>
        <v>0</v>
      </c>
      <c r="BJ324" s="19" t="s">
        <v>172</v>
      </c>
      <c r="BK324" s="157">
        <f>ROUND(I324*H324,2)</f>
        <v>0</v>
      </c>
      <c r="BL324" s="19" t="s">
        <v>180</v>
      </c>
      <c r="BM324" s="156" t="s">
        <v>1242</v>
      </c>
    </row>
    <row r="325" spans="1:47" s="2" customFormat="1" ht="11.25">
      <c r="A325" s="34"/>
      <c r="B325" s="35"/>
      <c r="C325" s="34"/>
      <c r="D325" s="158" t="s">
        <v>175</v>
      </c>
      <c r="E325" s="34"/>
      <c r="F325" s="159" t="s">
        <v>1243</v>
      </c>
      <c r="G325" s="34"/>
      <c r="H325" s="34"/>
      <c r="I325" s="160"/>
      <c r="J325" s="34"/>
      <c r="K325" s="34"/>
      <c r="L325" s="35"/>
      <c r="M325" s="161"/>
      <c r="N325" s="162"/>
      <c r="O325" s="56"/>
      <c r="P325" s="56"/>
      <c r="Q325" s="56"/>
      <c r="R325" s="56"/>
      <c r="S325" s="56"/>
      <c r="T325" s="57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T325" s="19" t="s">
        <v>175</v>
      </c>
      <c r="AU325" s="19" t="s">
        <v>78</v>
      </c>
    </row>
    <row r="326" spans="2:51" s="13" customFormat="1" ht="11.25">
      <c r="B326" s="163"/>
      <c r="D326" s="164" t="s">
        <v>177</v>
      </c>
      <c r="E326" s="165" t="s">
        <v>3</v>
      </c>
      <c r="F326" s="166" t="s">
        <v>1244</v>
      </c>
      <c r="H326" s="167">
        <v>18.6</v>
      </c>
      <c r="I326" s="168"/>
      <c r="L326" s="163"/>
      <c r="M326" s="169"/>
      <c r="N326" s="170"/>
      <c r="O326" s="170"/>
      <c r="P326" s="170"/>
      <c r="Q326" s="170"/>
      <c r="R326" s="170"/>
      <c r="S326" s="170"/>
      <c r="T326" s="171"/>
      <c r="AT326" s="165" t="s">
        <v>177</v>
      </c>
      <c r="AU326" s="165" t="s">
        <v>78</v>
      </c>
      <c r="AV326" s="13" t="s">
        <v>78</v>
      </c>
      <c r="AW326" s="13" t="s">
        <v>31</v>
      </c>
      <c r="AX326" s="13" t="s">
        <v>69</v>
      </c>
      <c r="AY326" s="165" t="s">
        <v>163</v>
      </c>
    </row>
    <row r="327" spans="2:51" s="14" customFormat="1" ht="11.25">
      <c r="B327" s="172"/>
      <c r="D327" s="164" t="s">
        <v>177</v>
      </c>
      <c r="E327" s="173" t="s">
        <v>3</v>
      </c>
      <c r="F327" s="174" t="s">
        <v>179</v>
      </c>
      <c r="H327" s="175">
        <v>18.6</v>
      </c>
      <c r="I327" s="176"/>
      <c r="L327" s="172"/>
      <c r="M327" s="177"/>
      <c r="N327" s="178"/>
      <c r="O327" s="178"/>
      <c r="P327" s="178"/>
      <c r="Q327" s="178"/>
      <c r="R327" s="178"/>
      <c r="S327" s="178"/>
      <c r="T327" s="179"/>
      <c r="AT327" s="173" t="s">
        <v>177</v>
      </c>
      <c r="AU327" s="173" t="s">
        <v>78</v>
      </c>
      <c r="AV327" s="14" t="s">
        <v>173</v>
      </c>
      <c r="AW327" s="14" t="s">
        <v>31</v>
      </c>
      <c r="AX327" s="14" t="s">
        <v>76</v>
      </c>
      <c r="AY327" s="173" t="s">
        <v>163</v>
      </c>
    </row>
    <row r="328" spans="2:63" s="12" customFormat="1" ht="25.9" customHeight="1">
      <c r="B328" s="131"/>
      <c r="D328" s="132" t="s">
        <v>68</v>
      </c>
      <c r="E328" s="133" t="s">
        <v>1245</v>
      </c>
      <c r="F328" s="133" t="s">
        <v>1246</v>
      </c>
      <c r="I328" s="134"/>
      <c r="J328" s="135">
        <f>BK328</f>
        <v>0</v>
      </c>
      <c r="L328" s="131"/>
      <c r="M328" s="136"/>
      <c r="N328" s="137"/>
      <c r="O328" s="137"/>
      <c r="P328" s="138">
        <f>SUM(P329:P340)</f>
        <v>0</v>
      </c>
      <c r="Q328" s="137"/>
      <c r="R328" s="138">
        <f>SUM(R329:R340)</f>
        <v>0</v>
      </c>
      <c r="S328" s="137"/>
      <c r="T328" s="139">
        <f>SUM(T329:T340)</f>
        <v>0</v>
      </c>
      <c r="AR328" s="132" t="s">
        <v>172</v>
      </c>
      <c r="AT328" s="140" t="s">
        <v>68</v>
      </c>
      <c r="AU328" s="140" t="s">
        <v>69</v>
      </c>
      <c r="AY328" s="132" t="s">
        <v>163</v>
      </c>
      <c r="BK328" s="141">
        <f>SUM(BK329:BK340)</f>
        <v>0</v>
      </c>
    </row>
    <row r="329" spans="1:65" s="2" customFormat="1" ht="16.5" customHeight="1">
      <c r="A329" s="34"/>
      <c r="B329" s="144"/>
      <c r="C329" s="145" t="s">
        <v>393</v>
      </c>
      <c r="D329" s="145" t="s">
        <v>167</v>
      </c>
      <c r="E329" s="146" t="s">
        <v>1247</v>
      </c>
      <c r="F329" s="147" t="s">
        <v>1248</v>
      </c>
      <c r="G329" s="148" t="s">
        <v>1249</v>
      </c>
      <c r="H329" s="149">
        <v>150</v>
      </c>
      <c r="I329" s="150"/>
      <c r="J329" s="151">
        <f>ROUND(I329*H329,2)</f>
        <v>0</v>
      </c>
      <c r="K329" s="147" t="s">
        <v>171</v>
      </c>
      <c r="L329" s="35"/>
      <c r="M329" s="152" t="s">
        <v>3</v>
      </c>
      <c r="N329" s="153" t="s">
        <v>42</v>
      </c>
      <c r="O329" s="56"/>
      <c r="P329" s="154">
        <f>O329*H329</f>
        <v>0</v>
      </c>
      <c r="Q329" s="154">
        <v>0</v>
      </c>
      <c r="R329" s="154">
        <f>Q329*H329</f>
        <v>0</v>
      </c>
      <c r="S329" s="154">
        <v>0</v>
      </c>
      <c r="T329" s="155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56" t="s">
        <v>1250</v>
      </c>
      <c r="AT329" s="156" t="s">
        <v>167</v>
      </c>
      <c r="AU329" s="156" t="s">
        <v>76</v>
      </c>
      <c r="AY329" s="19" t="s">
        <v>163</v>
      </c>
      <c r="BE329" s="157">
        <f>IF(N329="základní",J329,0)</f>
        <v>0</v>
      </c>
      <c r="BF329" s="157">
        <f>IF(N329="snížená",J329,0)</f>
        <v>0</v>
      </c>
      <c r="BG329" s="157">
        <f>IF(N329="zákl. přenesená",J329,0)</f>
        <v>0</v>
      </c>
      <c r="BH329" s="157">
        <f>IF(N329="sníž. přenesená",J329,0)</f>
        <v>0</v>
      </c>
      <c r="BI329" s="157">
        <f>IF(N329="nulová",J329,0)</f>
        <v>0</v>
      </c>
      <c r="BJ329" s="19" t="s">
        <v>172</v>
      </c>
      <c r="BK329" s="157">
        <f>ROUND(I329*H329,2)</f>
        <v>0</v>
      </c>
      <c r="BL329" s="19" t="s">
        <v>1250</v>
      </c>
      <c r="BM329" s="156" t="s">
        <v>1251</v>
      </c>
    </row>
    <row r="330" spans="1:47" s="2" customFormat="1" ht="11.25">
      <c r="A330" s="34"/>
      <c r="B330" s="35"/>
      <c r="C330" s="34"/>
      <c r="D330" s="158" t="s">
        <v>175</v>
      </c>
      <c r="E330" s="34"/>
      <c r="F330" s="159" t="s">
        <v>1252</v>
      </c>
      <c r="G330" s="34"/>
      <c r="H330" s="34"/>
      <c r="I330" s="160"/>
      <c r="J330" s="34"/>
      <c r="K330" s="34"/>
      <c r="L330" s="35"/>
      <c r="M330" s="161"/>
      <c r="N330" s="162"/>
      <c r="O330" s="56"/>
      <c r="P330" s="56"/>
      <c r="Q330" s="56"/>
      <c r="R330" s="56"/>
      <c r="S330" s="56"/>
      <c r="T330" s="57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T330" s="19" t="s">
        <v>175</v>
      </c>
      <c r="AU330" s="19" t="s">
        <v>76</v>
      </c>
    </row>
    <row r="331" spans="2:51" s="13" customFormat="1" ht="22.5">
      <c r="B331" s="163"/>
      <c r="D331" s="164" t="s">
        <v>177</v>
      </c>
      <c r="E331" s="165" t="s">
        <v>3</v>
      </c>
      <c r="F331" s="166" t="s">
        <v>1253</v>
      </c>
      <c r="H331" s="167">
        <v>150</v>
      </c>
      <c r="I331" s="168"/>
      <c r="L331" s="163"/>
      <c r="M331" s="169"/>
      <c r="N331" s="170"/>
      <c r="O331" s="170"/>
      <c r="P331" s="170"/>
      <c r="Q331" s="170"/>
      <c r="R331" s="170"/>
      <c r="S331" s="170"/>
      <c r="T331" s="171"/>
      <c r="AT331" s="165" t="s">
        <v>177</v>
      </c>
      <c r="AU331" s="165" t="s">
        <v>76</v>
      </c>
      <c r="AV331" s="13" t="s">
        <v>78</v>
      </c>
      <c r="AW331" s="13" t="s">
        <v>31</v>
      </c>
      <c r="AX331" s="13" t="s">
        <v>69</v>
      </c>
      <c r="AY331" s="165" t="s">
        <v>163</v>
      </c>
    </row>
    <row r="332" spans="2:51" s="14" customFormat="1" ht="11.25">
      <c r="B332" s="172"/>
      <c r="D332" s="164" t="s">
        <v>177</v>
      </c>
      <c r="E332" s="173" t="s">
        <v>3</v>
      </c>
      <c r="F332" s="174" t="s">
        <v>179</v>
      </c>
      <c r="H332" s="175">
        <v>150</v>
      </c>
      <c r="I332" s="176"/>
      <c r="L332" s="172"/>
      <c r="M332" s="177"/>
      <c r="N332" s="178"/>
      <c r="O332" s="178"/>
      <c r="P332" s="178"/>
      <c r="Q332" s="178"/>
      <c r="R332" s="178"/>
      <c r="S332" s="178"/>
      <c r="T332" s="179"/>
      <c r="AT332" s="173" t="s">
        <v>177</v>
      </c>
      <c r="AU332" s="173" t="s">
        <v>76</v>
      </c>
      <c r="AV332" s="14" t="s">
        <v>173</v>
      </c>
      <c r="AW332" s="14" t="s">
        <v>31</v>
      </c>
      <c r="AX332" s="14" t="s">
        <v>76</v>
      </c>
      <c r="AY332" s="173" t="s">
        <v>163</v>
      </c>
    </row>
    <row r="333" spans="1:65" s="2" customFormat="1" ht="16.5" customHeight="1">
      <c r="A333" s="34"/>
      <c r="B333" s="144"/>
      <c r="C333" s="145" t="s">
        <v>308</v>
      </c>
      <c r="D333" s="145" t="s">
        <v>167</v>
      </c>
      <c r="E333" s="146" t="s">
        <v>1254</v>
      </c>
      <c r="F333" s="147" t="s">
        <v>1255</v>
      </c>
      <c r="G333" s="148" t="s">
        <v>1249</v>
      </c>
      <c r="H333" s="149">
        <v>30</v>
      </c>
      <c r="I333" s="150"/>
      <c r="J333" s="151">
        <f>ROUND(I333*H333,2)</f>
        <v>0</v>
      </c>
      <c r="K333" s="147" t="s">
        <v>171</v>
      </c>
      <c r="L333" s="35"/>
      <c r="M333" s="152" t="s">
        <v>3</v>
      </c>
      <c r="N333" s="153" t="s">
        <v>42</v>
      </c>
      <c r="O333" s="56"/>
      <c r="P333" s="154">
        <f>O333*H333</f>
        <v>0</v>
      </c>
      <c r="Q333" s="154">
        <v>0</v>
      </c>
      <c r="R333" s="154">
        <f>Q333*H333</f>
        <v>0</v>
      </c>
      <c r="S333" s="154">
        <v>0</v>
      </c>
      <c r="T333" s="155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56" t="s">
        <v>1250</v>
      </c>
      <c r="AT333" s="156" t="s">
        <v>167</v>
      </c>
      <c r="AU333" s="156" t="s">
        <v>76</v>
      </c>
      <c r="AY333" s="19" t="s">
        <v>163</v>
      </c>
      <c r="BE333" s="157">
        <f>IF(N333="základní",J333,0)</f>
        <v>0</v>
      </c>
      <c r="BF333" s="157">
        <f>IF(N333="snížená",J333,0)</f>
        <v>0</v>
      </c>
      <c r="BG333" s="157">
        <f>IF(N333="zákl. přenesená",J333,0)</f>
        <v>0</v>
      </c>
      <c r="BH333" s="157">
        <f>IF(N333="sníž. přenesená",J333,0)</f>
        <v>0</v>
      </c>
      <c r="BI333" s="157">
        <f>IF(N333="nulová",J333,0)</f>
        <v>0</v>
      </c>
      <c r="BJ333" s="19" t="s">
        <v>172</v>
      </c>
      <c r="BK333" s="157">
        <f>ROUND(I333*H333,2)</f>
        <v>0</v>
      </c>
      <c r="BL333" s="19" t="s">
        <v>1250</v>
      </c>
      <c r="BM333" s="156" t="s">
        <v>1256</v>
      </c>
    </row>
    <row r="334" spans="1:47" s="2" customFormat="1" ht="11.25">
      <c r="A334" s="34"/>
      <c r="B334" s="35"/>
      <c r="C334" s="34"/>
      <c r="D334" s="158" t="s">
        <v>175</v>
      </c>
      <c r="E334" s="34"/>
      <c r="F334" s="159" t="s">
        <v>1257</v>
      </c>
      <c r="G334" s="34"/>
      <c r="H334" s="34"/>
      <c r="I334" s="160"/>
      <c r="J334" s="34"/>
      <c r="K334" s="34"/>
      <c r="L334" s="35"/>
      <c r="M334" s="161"/>
      <c r="N334" s="162"/>
      <c r="O334" s="56"/>
      <c r="P334" s="56"/>
      <c r="Q334" s="56"/>
      <c r="R334" s="56"/>
      <c r="S334" s="56"/>
      <c r="T334" s="57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T334" s="19" t="s">
        <v>175</v>
      </c>
      <c r="AU334" s="19" t="s">
        <v>76</v>
      </c>
    </row>
    <row r="335" spans="2:51" s="13" customFormat="1" ht="11.25">
      <c r="B335" s="163"/>
      <c r="D335" s="164" t="s">
        <v>177</v>
      </c>
      <c r="E335" s="165" t="s">
        <v>3</v>
      </c>
      <c r="F335" s="166" t="s">
        <v>1258</v>
      </c>
      <c r="H335" s="167">
        <v>30</v>
      </c>
      <c r="I335" s="168"/>
      <c r="L335" s="163"/>
      <c r="M335" s="169"/>
      <c r="N335" s="170"/>
      <c r="O335" s="170"/>
      <c r="P335" s="170"/>
      <c r="Q335" s="170"/>
      <c r="R335" s="170"/>
      <c r="S335" s="170"/>
      <c r="T335" s="171"/>
      <c r="AT335" s="165" t="s">
        <v>177</v>
      </c>
      <c r="AU335" s="165" t="s">
        <v>76</v>
      </c>
      <c r="AV335" s="13" t="s">
        <v>78</v>
      </c>
      <c r="AW335" s="13" t="s">
        <v>31</v>
      </c>
      <c r="AX335" s="13" t="s">
        <v>69</v>
      </c>
      <c r="AY335" s="165" t="s">
        <v>163</v>
      </c>
    </row>
    <row r="336" spans="2:51" s="14" customFormat="1" ht="11.25">
      <c r="B336" s="172"/>
      <c r="D336" s="164" t="s">
        <v>177</v>
      </c>
      <c r="E336" s="173" t="s">
        <v>3</v>
      </c>
      <c r="F336" s="174" t="s">
        <v>179</v>
      </c>
      <c r="H336" s="175">
        <v>30</v>
      </c>
      <c r="I336" s="176"/>
      <c r="L336" s="172"/>
      <c r="M336" s="177"/>
      <c r="N336" s="178"/>
      <c r="O336" s="178"/>
      <c r="P336" s="178"/>
      <c r="Q336" s="178"/>
      <c r="R336" s="178"/>
      <c r="S336" s="178"/>
      <c r="T336" s="179"/>
      <c r="AT336" s="173" t="s">
        <v>177</v>
      </c>
      <c r="AU336" s="173" t="s">
        <v>76</v>
      </c>
      <c r="AV336" s="14" t="s">
        <v>173</v>
      </c>
      <c r="AW336" s="14" t="s">
        <v>31</v>
      </c>
      <c r="AX336" s="14" t="s">
        <v>76</v>
      </c>
      <c r="AY336" s="173" t="s">
        <v>163</v>
      </c>
    </row>
    <row r="337" spans="1:65" s="2" customFormat="1" ht="16.5" customHeight="1">
      <c r="A337" s="34"/>
      <c r="B337" s="144"/>
      <c r="C337" s="145" t="s">
        <v>402</v>
      </c>
      <c r="D337" s="145" t="s">
        <v>167</v>
      </c>
      <c r="E337" s="146" t="s">
        <v>1259</v>
      </c>
      <c r="F337" s="147" t="s">
        <v>1260</v>
      </c>
      <c r="G337" s="148" t="s">
        <v>1249</v>
      </c>
      <c r="H337" s="149">
        <v>45</v>
      </c>
      <c r="I337" s="150"/>
      <c r="J337" s="151">
        <f>ROUND(I337*H337,2)</f>
        <v>0</v>
      </c>
      <c r="K337" s="147" t="s">
        <v>171</v>
      </c>
      <c r="L337" s="35"/>
      <c r="M337" s="152" t="s">
        <v>3</v>
      </c>
      <c r="N337" s="153" t="s">
        <v>42</v>
      </c>
      <c r="O337" s="56"/>
      <c r="P337" s="154">
        <f>O337*H337</f>
        <v>0</v>
      </c>
      <c r="Q337" s="154">
        <v>0</v>
      </c>
      <c r="R337" s="154">
        <f>Q337*H337</f>
        <v>0</v>
      </c>
      <c r="S337" s="154">
        <v>0</v>
      </c>
      <c r="T337" s="155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56" t="s">
        <v>1250</v>
      </c>
      <c r="AT337" s="156" t="s">
        <v>167</v>
      </c>
      <c r="AU337" s="156" t="s">
        <v>76</v>
      </c>
      <c r="AY337" s="19" t="s">
        <v>163</v>
      </c>
      <c r="BE337" s="157">
        <f>IF(N337="základní",J337,0)</f>
        <v>0</v>
      </c>
      <c r="BF337" s="157">
        <f>IF(N337="snížená",J337,0)</f>
        <v>0</v>
      </c>
      <c r="BG337" s="157">
        <f>IF(N337="zákl. přenesená",J337,0)</f>
        <v>0</v>
      </c>
      <c r="BH337" s="157">
        <f>IF(N337="sníž. přenesená",J337,0)</f>
        <v>0</v>
      </c>
      <c r="BI337" s="157">
        <f>IF(N337="nulová",J337,0)</f>
        <v>0</v>
      </c>
      <c r="BJ337" s="19" t="s">
        <v>172</v>
      </c>
      <c r="BK337" s="157">
        <f>ROUND(I337*H337,2)</f>
        <v>0</v>
      </c>
      <c r="BL337" s="19" t="s">
        <v>1250</v>
      </c>
      <c r="BM337" s="156" t="s">
        <v>1261</v>
      </c>
    </row>
    <row r="338" spans="1:47" s="2" customFormat="1" ht="11.25">
      <c r="A338" s="34"/>
      <c r="B338" s="35"/>
      <c r="C338" s="34"/>
      <c r="D338" s="158" t="s">
        <v>175</v>
      </c>
      <c r="E338" s="34"/>
      <c r="F338" s="159" t="s">
        <v>1262</v>
      </c>
      <c r="G338" s="34"/>
      <c r="H338" s="34"/>
      <c r="I338" s="160"/>
      <c r="J338" s="34"/>
      <c r="K338" s="34"/>
      <c r="L338" s="35"/>
      <c r="M338" s="161"/>
      <c r="N338" s="162"/>
      <c r="O338" s="56"/>
      <c r="P338" s="56"/>
      <c r="Q338" s="56"/>
      <c r="R338" s="56"/>
      <c r="S338" s="56"/>
      <c r="T338" s="57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T338" s="19" t="s">
        <v>175</v>
      </c>
      <c r="AU338" s="19" t="s">
        <v>76</v>
      </c>
    </row>
    <row r="339" spans="2:51" s="13" customFormat="1" ht="11.25">
      <c r="B339" s="163"/>
      <c r="D339" s="164" t="s">
        <v>177</v>
      </c>
      <c r="E339" s="165" t="s">
        <v>3</v>
      </c>
      <c r="F339" s="166" t="s">
        <v>1263</v>
      </c>
      <c r="H339" s="167">
        <v>45</v>
      </c>
      <c r="I339" s="168"/>
      <c r="L339" s="163"/>
      <c r="M339" s="169"/>
      <c r="N339" s="170"/>
      <c r="O339" s="170"/>
      <c r="P339" s="170"/>
      <c r="Q339" s="170"/>
      <c r="R339" s="170"/>
      <c r="S339" s="170"/>
      <c r="T339" s="171"/>
      <c r="AT339" s="165" t="s">
        <v>177</v>
      </c>
      <c r="AU339" s="165" t="s">
        <v>76</v>
      </c>
      <c r="AV339" s="13" t="s">
        <v>78</v>
      </c>
      <c r="AW339" s="13" t="s">
        <v>31</v>
      </c>
      <c r="AX339" s="13" t="s">
        <v>69</v>
      </c>
      <c r="AY339" s="165" t="s">
        <v>163</v>
      </c>
    </row>
    <row r="340" spans="2:51" s="14" customFormat="1" ht="11.25">
      <c r="B340" s="172"/>
      <c r="D340" s="164" t="s">
        <v>177</v>
      </c>
      <c r="E340" s="173" t="s">
        <v>3</v>
      </c>
      <c r="F340" s="174" t="s">
        <v>179</v>
      </c>
      <c r="H340" s="175">
        <v>45</v>
      </c>
      <c r="I340" s="176"/>
      <c r="L340" s="172"/>
      <c r="M340" s="177"/>
      <c r="N340" s="178"/>
      <c r="O340" s="178"/>
      <c r="P340" s="178"/>
      <c r="Q340" s="178"/>
      <c r="R340" s="178"/>
      <c r="S340" s="178"/>
      <c r="T340" s="179"/>
      <c r="AT340" s="173" t="s">
        <v>177</v>
      </c>
      <c r="AU340" s="173" t="s">
        <v>76</v>
      </c>
      <c r="AV340" s="14" t="s">
        <v>173</v>
      </c>
      <c r="AW340" s="14" t="s">
        <v>31</v>
      </c>
      <c r="AX340" s="14" t="s">
        <v>76</v>
      </c>
      <c r="AY340" s="173" t="s">
        <v>163</v>
      </c>
    </row>
    <row r="341" spans="2:63" s="12" customFormat="1" ht="25.9" customHeight="1">
      <c r="B341" s="131"/>
      <c r="D341" s="132" t="s">
        <v>68</v>
      </c>
      <c r="E341" s="133" t="s">
        <v>1011</v>
      </c>
      <c r="F341" s="133" t="s">
        <v>1264</v>
      </c>
      <c r="I341" s="134"/>
      <c r="J341" s="135">
        <f>BK341</f>
        <v>0</v>
      </c>
      <c r="L341" s="131"/>
      <c r="M341" s="136"/>
      <c r="N341" s="137"/>
      <c r="O341" s="137"/>
      <c r="P341" s="138">
        <f>SUM(P342:P348)</f>
        <v>0</v>
      </c>
      <c r="Q341" s="137"/>
      <c r="R341" s="138">
        <f>SUM(R342:R348)</f>
        <v>0</v>
      </c>
      <c r="S341" s="137"/>
      <c r="T341" s="139">
        <f>SUM(T342:T348)</f>
        <v>0</v>
      </c>
      <c r="AR341" s="132" t="s">
        <v>172</v>
      </c>
      <c r="AT341" s="140" t="s">
        <v>68</v>
      </c>
      <c r="AU341" s="140" t="s">
        <v>69</v>
      </c>
      <c r="AY341" s="132" t="s">
        <v>163</v>
      </c>
      <c r="BK341" s="141">
        <f>SUM(BK342:BK348)</f>
        <v>0</v>
      </c>
    </row>
    <row r="342" spans="1:65" s="2" customFormat="1" ht="16.5" customHeight="1">
      <c r="A342" s="34"/>
      <c r="B342" s="144"/>
      <c r="C342" s="145" t="s">
        <v>410</v>
      </c>
      <c r="D342" s="145" t="s">
        <v>167</v>
      </c>
      <c r="E342" s="146" t="s">
        <v>1265</v>
      </c>
      <c r="F342" s="147" t="s">
        <v>1266</v>
      </c>
      <c r="G342" s="148" t="s">
        <v>1267</v>
      </c>
      <c r="H342" s="149">
        <v>1</v>
      </c>
      <c r="I342" s="150"/>
      <c r="J342" s="151">
        <f>ROUND(I342*H342,2)</f>
        <v>0</v>
      </c>
      <c r="K342" s="147" t="s">
        <v>353</v>
      </c>
      <c r="L342" s="35"/>
      <c r="M342" s="152" t="s">
        <v>3</v>
      </c>
      <c r="N342" s="153" t="s">
        <v>42</v>
      </c>
      <c r="O342" s="56"/>
      <c r="P342" s="154">
        <f>O342*H342</f>
        <v>0</v>
      </c>
      <c r="Q342" s="154">
        <v>0</v>
      </c>
      <c r="R342" s="154">
        <f>Q342*H342</f>
        <v>0</v>
      </c>
      <c r="S342" s="154">
        <v>0</v>
      </c>
      <c r="T342" s="155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56" t="s">
        <v>1017</v>
      </c>
      <c r="AT342" s="156" t="s">
        <v>167</v>
      </c>
      <c r="AU342" s="156" t="s">
        <v>76</v>
      </c>
      <c r="AY342" s="19" t="s">
        <v>163</v>
      </c>
      <c r="BE342" s="157">
        <f>IF(N342="základní",J342,0)</f>
        <v>0</v>
      </c>
      <c r="BF342" s="157">
        <f>IF(N342="snížená",J342,0)</f>
        <v>0</v>
      </c>
      <c r="BG342" s="157">
        <f>IF(N342="zákl. přenesená",J342,0)</f>
        <v>0</v>
      </c>
      <c r="BH342" s="157">
        <f>IF(N342="sníž. přenesená",J342,0)</f>
        <v>0</v>
      </c>
      <c r="BI342" s="157">
        <f>IF(N342="nulová",J342,0)</f>
        <v>0</v>
      </c>
      <c r="BJ342" s="19" t="s">
        <v>172</v>
      </c>
      <c r="BK342" s="157">
        <f>ROUND(I342*H342,2)</f>
        <v>0</v>
      </c>
      <c r="BL342" s="19" t="s">
        <v>1017</v>
      </c>
      <c r="BM342" s="156" t="s">
        <v>1268</v>
      </c>
    </row>
    <row r="343" spans="2:51" s="13" customFormat="1" ht="11.25">
      <c r="B343" s="163"/>
      <c r="D343" s="164" t="s">
        <v>177</v>
      </c>
      <c r="E343" s="165" t="s">
        <v>3</v>
      </c>
      <c r="F343" s="166" t="s">
        <v>76</v>
      </c>
      <c r="H343" s="167">
        <v>1</v>
      </c>
      <c r="I343" s="168"/>
      <c r="L343" s="163"/>
      <c r="M343" s="169"/>
      <c r="N343" s="170"/>
      <c r="O343" s="170"/>
      <c r="P343" s="170"/>
      <c r="Q343" s="170"/>
      <c r="R343" s="170"/>
      <c r="S343" s="170"/>
      <c r="T343" s="171"/>
      <c r="AT343" s="165" t="s">
        <v>177</v>
      </c>
      <c r="AU343" s="165" t="s">
        <v>76</v>
      </c>
      <c r="AV343" s="13" t="s">
        <v>78</v>
      </c>
      <c r="AW343" s="13" t="s">
        <v>31</v>
      </c>
      <c r="AX343" s="13" t="s">
        <v>69</v>
      </c>
      <c r="AY343" s="165" t="s">
        <v>163</v>
      </c>
    </row>
    <row r="344" spans="2:51" s="14" customFormat="1" ht="11.25">
      <c r="B344" s="172"/>
      <c r="D344" s="164" t="s">
        <v>177</v>
      </c>
      <c r="E344" s="173" t="s">
        <v>3</v>
      </c>
      <c r="F344" s="174" t="s">
        <v>179</v>
      </c>
      <c r="H344" s="175">
        <v>1</v>
      </c>
      <c r="I344" s="176"/>
      <c r="L344" s="172"/>
      <c r="M344" s="177"/>
      <c r="N344" s="178"/>
      <c r="O344" s="178"/>
      <c r="P344" s="178"/>
      <c r="Q344" s="178"/>
      <c r="R344" s="178"/>
      <c r="S344" s="178"/>
      <c r="T344" s="179"/>
      <c r="AT344" s="173" t="s">
        <v>177</v>
      </c>
      <c r="AU344" s="173" t="s">
        <v>76</v>
      </c>
      <c r="AV344" s="14" t="s">
        <v>173</v>
      </c>
      <c r="AW344" s="14" t="s">
        <v>31</v>
      </c>
      <c r="AX344" s="14" t="s">
        <v>76</v>
      </c>
      <c r="AY344" s="173" t="s">
        <v>163</v>
      </c>
    </row>
    <row r="345" spans="1:65" s="2" customFormat="1" ht="16.5" customHeight="1">
      <c r="A345" s="34"/>
      <c r="B345" s="144"/>
      <c r="C345" s="145" t="s">
        <v>417</v>
      </c>
      <c r="D345" s="145" t="s">
        <v>167</v>
      </c>
      <c r="E345" s="146" t="s">
        <v>1269</v>
      </c>
      <c r="F345" s="147" t="s">
        <v>1270</v>
      </c>
      <c r="G345" s="148" t="s">
        <v>1267</v>
      </c>
      <c r="H345" s="149">
        <v>1</v>
      </c>
      <c r="I345" s="150"/>
      <c r="J345" s="151">
        <f>ROUND(I345*H345,2)</f>
        <v>0</v>
      </c>
      <c r="K345" s="147" t="s">
        <v>353</v>
      </c>
      <c r="L345" s="35"/>
      <c r="M345" s="152" t="s">
        <v>3</v>
      </c>
      <c r="N345" s="153" t="s">
        <v>42</v>
      </c>
      <c r="O345" s="56"/>
      <c r="P345" s="154">
        <f>O345*H345</f>
        <v>0</v>
      </c>
      <c r="Q345" s="154">
        <v>0</v>
      </c>
      <c r="R345" s="154">
        <f>Q345*H345</f>
        <v>0</v>
      </c>
      <c r="S345" s="154">
        <v>0</v>
      </c>
      <c r="T345" s="155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56" t="s">
        <v>1017</v>
      </c>
      <c r="AT345" s="156" t="s">
        <v>167</v>
      </c>
      <c r="AU345" s="156" t="s">
        <v>76</v>
      </c>
      <c r="AY345" s="19" t="s">
        <v>163</v>
      </c>
      <c r="BE345" s="157">
        <f>IF(N345="základní",J345,0)</f>
        <v>0</v>
      </c>
      <c r="BF345" s="157">
        <f>IF(N345="snížená",J345,0)</f>
        <v>0</v>
      </c>
      <c r="BG345" s="157">
        <f>IF(N345="zákl. přenesená",J345,0)</f>
        <v>0</v>
      </c>
      <c r="BH345" s="157">
        <f>IF(N345="sníž. přenesená",J345,0)</f>
        <v>0</v>
      </c>
      <c r="BI345" s="157">
        <f>IF(N345="nulová",J345,0)</f>
        <v>0</v>
      </c>
      <c r="BJ345" s="19" t="s">
        <v>172</v>
      </c>
      <c r="BK345" s="157">
        <f>ROUND(I345*H345,2)</f>
        <v>0</v>
      </c>
      <c r="BL345" s="19" t="s">
        <v>1017</v>
      </c>
      <c r="BM345" s="156" t="s">
        <v>1271</v>
      </c>
    </row>
    <row r="346" spans="2:51" s="13" customFormat="1" ht="11.25">
      <c r="B346" s="163"/>
      <c r="D346" s="164" t="s">
        <v>177</v>
      </c>
      <c r="E346" s="165" t="s">
        <v>3</v>
      </c>
      <c r="F346" s="166" t="s">
        <v>76</v>
      </c>
      <c r="H346" s="167">
        <v>1</v>
      </c>
      <c r="I346" s="168"/>
      <c r="L346" s="163"/>
      <c r="M346" s="169"/>
      <c r="N346" s="170"/>
      <c r="O346" s="170"/>
      <c r="P346" s="170"/>
      <c r="Q346" s="170"/>
      <c r="R346" s="170"/>
      <c r="S346" s="170"/>
      <c r="T346" s="171"/>
      <c r="AT346" s="165" t="s">
        <v>177</v>
      </c>
      <c r="AU346" s="165" t="s">
        <v>76</v>
      </c>
      <c r="AV346" s="13" t="s">
        <v>78</v>
      </c>
      <c r="AW346" s="13" t="s">
        <v>31</v>
      </c>
      <c r="AX346" s="13" t="s">
        <v>76</v>
      </c>
      <c r="AY346" s="165" t="s">
        <v>163</v>
      </c>
    </row>
    <row r="347" spans="1:65" s="2" customFormat="1" ht="16.5" customHeight="1">
      <c r="A347" s="34"/>
      <c r="B347" s="144"/>
      <c r="C347" s="145" t="s">
        <v>424</v>
      </c>
      <c r="D347" s="145" t="s">
        <v>167</v>
      </c>
      <c r="E347" s="146" t="s">
        <v>1272</v>
      </c>
      <c r="F347" s="147" t="s">
        <v>1273</v>
      </c>
      <c r="G347" s="148" t="s">
        <v>1267</v>
      </c>
      <c r="H347" s="149">
        <v>1</v>
      </c>
      <c r="I347" s="150"/>
      <c r="J347" s="151">
        <f>ROUND(I347*H347,2)</f>
        <v>0</v>
      </c>
      <c r="K347" s="147" t="s">
        <v>353</v>
      </c>
      <c r="L347" s="35"/>
      <c r="M347" s="152" t="s">
        <v>3</v>
      </c>
      <c r="N347" s="153" t="s">
        <v>42</v>
      </c>
      <c r="O347" s="56"/>
      <c r="P347" s="154">
        <f>O347*H347</f>
        <v>0</v>
      </c>
      <c r="Q347" s="154">
        <v>0</v>
      </c>
      <c r="R347" s="154">
        <f>Q347*H347</f>
        <v>0</v>
      </c>
      <c r="S347" s="154">
        <v>0</v>
      </c>
      <c r="T347" s="155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56" t="s">
        <v>1017</v>
      </c>
      <c r="AT347" s="156" t="s">
        <v>167</v>
      </c>
      <c r="AU347" s="156" t="s">
        <v>76</v>
      </c>
      <c r="AY347" s="19" t="s">
        <v>163</v>
      </c>
      <c r="BE347" s="157">
        <f>IF(N347="základní",J347,0)</f>
        <v>0</v>
      </c>
      <c r="BF347" s="157">
        <f>IF(N347="snížená",J347,0)</f>
        <v>0</v>
      </c>
      <c r="BG347" s="157">
        <f>IF(N347="zákl. přenesená",J347,0)</f>
        <v>0</v>
      </c>
      <c r="BH347" s="157">
        <f>IF(N347="sníž. přenesená",J347,0)</f>
        <v>0</v>
      </c>
      <c r="BI347" s="157">
        <f>IF(N347="nulová",J347,0)</f>
        <v>0</v>
      </c>
      <c r="BJ347" s="19" t="s">
        <v>172</v>
      </c>
      <c r="BK347" s="157">
        <f>ROUND(I347*H347,2)</f>
        <v>0</v>
      </c>
      <c r="BL347" s="19" t="s">
        <v>1017</v>
      </c>
      <c r="BM347" s="156" t="s">
        <v>1274</v>
      </c>
    </row>
    <row r="348" spans="2:51" s="13" customFormat="1" ht="11.25">
      <c r="B348" s="163"/>
      <c r="D348" s="164" t="s">
        <v>177</v>
      </c>
      <c r="E348" s="165" t="s">
        <v>3</v>
      </c>
      <c r="F348" s="166" t="s">
        <v>76</v>
      </c>
      <c r="H348" s="167">
        <v>1</v>
      </c>
      <c r="I348" s="168"/>
      <c r="L348" s="163"/>
      <c r="M348" s="209"/>
      <c r="N348" s="210"/>
      <c r="O348" s="210"/>
      <c r="P348" s="210"/>
      <c r="Q348" s="210"/>
      <c r="R348" s="210"/>
      <c r="S348" s="210"/>
      <c r="T348" s="211"/>
      <c r="AT348" s="165" t="s">
        <v>177</v>
      </c>
      <c r="AU348" s="165" t="s">
        <v>76</v>
      </c>
      <c r="AV348" s="13" t="s">
        <v>78</v>
      </c>
      <c r="AW348" s="13" t="s">
        <v>31</v>
      </c>
      <c r="AX348" s="13" t="s">
        <v>76</v>
      </c>
      <c r="AY348" s="165" t="s">
        <v>163</v>
      </c>
    </row>
    <row r="349" spans="1:31" s="2" customFormat="1" ht="6.95" customHeight="1">
      <c r="A349" s="34"/>
      <c r="B349" s="45"/>
      <c r="C349" s="46"/>
      <c r="D349" s="46"/>
      <c r="E349" s="46"/>
      <c r="F349" s="46"/>
      <c r="G349" s="46"/>
      <c r="H349" s="46"/>
      <c r="I349" s="46"/>
      <c r="J349" s="46"/>
      <c r="K349" s="46"/>
      <c r="L349" s="35"/>
      <c r="M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</row>
  </sheetData>
  <autoFilter ref="C97:K348"/>
  <mergeCells count="12">
    <mergeCell ref="E90:H90"/>
    <mergeCell ref="L2:V2"/>
    <mergeCell ref="E50:H50"/>
    <mergeCell ref="E52:H52"/>
    <mergeCell ref="E54:H54"/>
    <mergeCell ref="E86:H86"/>
    <mergeCell ref="E88:H88"/>
    <mergeCell ref="E7:H7"/>
    <mergeCell ref="E9:H9"/>
    <mergeCell ref="E11:H11"/>
    <mergeCell ref="E20:H20"/>
    <mergeCell ref="E29:H29"/>
  </mergeCells>
  <hyperlinks>
    <hyperlink ref="F103" r:id="rId1" display="https://podminky.urs.cz/item/CS_URS_2023_01/174101101"/>
    <hyperlink ref="F128" r:id="rId2" display="https://podminky.urs.cz/item/CS_URS_2023_01/962031133"/>
    <hyperlink ref="F135" r:id="rId3" display="https://podminky.urs.cz/item/CS_URS_2023_01/962032241"/>
    <hyperlink ref="F140" r:id="rId4" display="https://podminky.urs.cz/item/CS_URS_2023_01/962032641"/>
    <hyperlink ref="F148" r:id="rId5" display="https://podminky.urs.cz/item/CS_URS_2023_01/963023712"/>
    <hyperlink ref="F152" r:id="rId6" display="https://podminky.urs.cz/item/CS_URS_2023_01/963031434"/>
    <hyperlink ref="F164" r:id="rId7" display="https://podminky.urs.cz/item/CS_URS_2023_01/965041431"/>
    <hyperlink ref="F173" r:id="rId8" display="https://podminky.urs.cz/item/CS_URS_2023_01/965041441"/>
    <hyperlink ref="F180" r:id="rId9" display="https://podminky.urs.cz/item/CS_URS_2023_01/965081343"/>
    <hyperlink ref="F192" r:id="rId10" display="https://podminky.urs.cz/item/CS_URS_2023_01/968062376"/>
    <hyperlink ref="F197" r:id="rId11" display="https://podminky.urs.cz/item/CS_URS_2023_01/968062374"/>
    <hyperlink ref="F202" r:id="rId12" display="https://podminky.urs.cz/item/CS_URS_2023_01/968062455"/>
    <hyperlink ref="F212" r:id="rId13" display="https://podminky.urs.cz/item/CS_URS_2023_01/968062456"/>
    <hyperlink ref="F217" r:id="rId14" display="https://podminky.urs.cz/item/CS_URS_2023_01/971033651"/>
    <hyperlink ref="F233" r:id="rId15" display="https://podminky.urs.cz/item/CS_URS_2023_01/978011191"/>
    <hyperlink ref="F245" r:id="rId16" display="https://podminky.urs.cz/item/CS_URS_2023_01/978013191"/>
    <hyperlink ref="F253" r:id="rId17" display="https://podminky.urs.cz/item/CS_URS_2023_01/978015391"/>
    <hyperlink ref="F258" r:id="rId18" display="https://podminky.urs.cz/item/CS_URS_2023_01/981011316"/>
    <hyperlink ref="F266" r:id="rId19" display="https://podminky.urs.cz/item/CS_URS_2023_01/981511114"/>
    <hyperlink ref="F274" r:id="rId20" display="https://podminky.urs.cz/item/CS_URS_2023_01/981513114"/>
    <hyperlink ref="F288" r:id="rId21" display="https://podminky.urs.cz/item/CS_URS_2023_01/997006512"/>
    <hyperlink ref="F290" r:id="rId22" display="https://podminky.urs.cz/item/CS_URS_2023_01/997006519"/>
    <hyperlink ref="F294" r:id="rId23" display="https://podminky.urs.cz/item/CS_URS_2023_01/997013601"/>
    <hyperlink ref="F297" r:id="rId24" display="https://podminky.urs.cz/item/CS_URS_2023_01/997013602"/>
    <hyperlink ref="F300" r:id="rId25" display="https://podminky.urs.cz/item/CS_URS_2023_01/997013603"/>
    <hyperlink ref="F303" r:id="rId26" display="https://podminky.urs.cz/item/CS_URS_2023_01/997013609"/>
    <hyperlink ref="F306" r:id="rId27" display="https://podminky.urs.cz/item/CS_URS_2023_01/997013631"/>
    <hyperlink ref="F310" r:id="rId28" display="https://podminky.urs.cz/item/CS_URS_2023_01/997013811"/>
    <hyperlink ref="F313" r:id="rId29" display="https://podminky.urs.cz/item/CS_URS_2023_01/997013821"/>
    <hyperlink ref="F319" r:id="rId30" display="https://podminky.urs.cz/item/CS_URS_2023_01/767996704"/>
    <hyperlink ref="F325" r:id="rId31" display="https://podminky.urs.cz/item/CS_URS_2023_01/781471810"/>
    <hyperlink ref="F330" r:id="rId32" display="https://podminky.urs.cz/item/CS_URS_2023_01/HZS1292"/>
    <hyperlink ref="F334" r:id="rId33" display="https://podminky.urs.cz/item/CS_URS_2023_01/HZS2212"/>
    <hyperlink ref="F338" r:id="rId34" display="https://podminky.urs.cz/item/CS_URS_2023_01/HZS222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0"/>
  <sheetViews>
    <sheetView showGridLines="0" workbookViewId="0" topLeftCell="A76">
      <selection activeCell="H102" sqref="H10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 t="s">
        <v>6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9" t="s">
        <v>89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78</v>
      </c>
    </row>
    <row r="4" spans="2:46" s="1" customFormat="1" ht="24.95" customHeight="1">
      <c r="B4" s="22"/>
      <c r="D4" s="23" t="s">
        <v>107</v>
      </c>
      <c r="L4" s="22"/>
      <c r="M4" s="96" t="s">
        <v>11</v>
      </c>
      <c r="AT4" s="19" t="s">
        <v>31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3" t="str">
        <f>'Rekapitulace stavby'!K6</f>
        <v>Kozmice ON</v>
      </c>
      <c r="F7" s="344"/>
      <c r="G7" s="344"/>
      <c r="H7" s="344"/>
      <c r="L7" s="22"/>
    </row>
    <row r="8" spans="2:12" s="1" customFormat="1" ht="12" customHeight="1">
      <c r="B8" s="22"/>
      <c r="D8" s="29" t="s">
        <v>108</v>
      </c>
      <c r="L8" s="22"/>
    </row>
    <row r="9" spans="1:31" s="2" customFormat="1" ht="16.5" customHeight="1">
      <c r="A9" s="34"/>
      <c r="B9" s="35"/>
      <c r="C9" s="34"/>
      <c r="D9" s="34"/>
      <c r="E9" s="343" t="s">
        <v>109</v>
      </c>
      <c r="F9" s="345"/>
      <c r="G9" s="345"/>
      <c r="H9" s="345"/>
      <c r="I9" s="34"/>
      <c r="J9" s="34"/>
      <c r="K9" s="34"/>
      <c r="L9" s="9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110</v>
      </c>
      <c r="E10" s="34"/>
      <c r="F10" s="34"/>
      <c r="G10" s="34"/>
      <c r="H10" s="34"/>
      <c r="I10" s="34"/>
      <c r="J10" s="34"/>
      <c r="K10" s="34"/>
      <c r="L10" s="9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01" t="s">
        <v>1275</v>
      </c>
      <c r="F11" s="345"/>
      <c r="G11" s="345"/>
      <c r="H11" s="345"/>
      <c r="I11" s="34"/>
      <c r="J11" s="34"/>
      <c r="K11" s="34"/>
      <c r="L11" s="9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22</v>
      </c>
      <c r="G14" s="34"/>
      <c r="H14" s="34"/>
      <c r="I14" s="29" t="s">
        <v>23</v>
      </c>
      <c r="J14" s="53" t="str">
        <f>'Rekapitulace stavby'!AN8</f>
        <v>17. 3. 2023</v>
      </c>
      <c r="K14" s="34"/>
      <c r="L14" s="9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">
        <v>3</v>
      </c>
      <c r="K16" s="34"/>
      <c r="L16" s="9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22</v>
      </c>
      <c r="F17" s="34"/>
      <c r="G17" s="34"/>
      <c r="H17" s="34"/>
      <c r="I17" s="29" t="s">
        <v>27</v>
      </c>
      <c r="J17" s="27" t="s">
        <v>3</v>
      </c>
      <c r="K17" s="34"/>
      <c r="L17" s="9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28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6" t="str">
        <f>'Rekapitulace stavby'!E14</f>
        <v>Vyplň údaj</v>
      </c>
      <c r="F20" s="326"/>
      <c r="G20" s="326"/>
      <c r="H20" s="326"/>
      <c r="I20" s="29" t="s">
        <v>27</v>
      </c>
      <c r="J20" s="30" t="str">
        <f>'Rekapitulace stavby'!AN14</f>
        <v>Vyplň údaj</v>
      </c>
      <c r="K20" s="34"/>
      <c r="L20" s="9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30</v>
      </c>
      <c r="E22" s="34"/>
      <c r="F22" s="34"/>
      <c r="G22" s="34"/>
      <c r="H22" s="34"/>
      <c r="I22" s="29" t="s">
        <v>26</v>
      </c>
      <c r="J22" s="27" t="s">
        <v>3</v>
      </c>
      <c r="K22" s="34"/>
      <c r="L22" s="9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22</v>
      </c>
      <c r="F23" s="34"/>
      <c r="G23" s="34"/>
      <c r="H23" s="34"/>
      <c r="I23" s="29" t="s">
        <v>27</v>
      </c>
      <c r="J23" s="27" t="s">
        <v>3</v>
      </c>
      <c r="K23" s="34"/>
      <c r="L23" s="9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32</v>
      </c>
      <c r="E25" s="34"/>
      <c r="F25" s="34"/>
      <c r="G25" s="34"/>
      <c r="H25" s="34"/>
      <c r="I25" s="29" t="s">
        <v>26</v>
      </c>
      <c r="J25" s="27" t="s">
        <v>3</v>
      </c>
      <c r="K25" s="34"/>
      <c r="L25" s="9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">
        <v>22</v>
      </c>
      <c r="F26" s="34"/>
      <c r="G26" s="34"/>
      <c r="H26" s="34"/>
      <c r="I26" s="29" t="s">
        <v>27</v>
      </c>
      <c r="J26" s="27" t="s">
        <v>3</v>
      </c>
      <c r="K26" s="34"/>
      <c r="L26" s="9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7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33</v>
      </c>
      <c r="E28" s="34"/>
      <c r="F28" s="34"/>
      <c r="G28" s="34"/>
      <c r="H28" s="34"/>
      <c r="I28" s="34"/>
      <c r="J28" s="34"/>
      <c r="K28" s="34"/>
      <c r="L28" s="9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98"/>
      <c r="B29" s="99"/>
      <c r="C29" s="98"/>
      <c r="D29" s="98"/>
      <c r="E29" s="331" t="s">
        <v>3</v>
      </c>
      <c r="F29" s="331"/>
      <c r="G29" s="331"/>
      <c r="H29" s="331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4"/>
      <c r="E31" s="64"/>
      <c r="F31" s="64"/>
      <c r="G31" s="64"/>
      <c r="H31" s="64"/>
      <c r="I31" s="64"/>
      <c r="J31" s="64"/>
      <c r="K31" s="64"/>
      <c r="L31" s="9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1" t="s">
        <v>35</v>
      </c>
      <c r="E32" s="34"/>
      <c r="F32" s="34"/>
      <c r="G32" s="34"/>
      <c r="H32" s="34"/>
      <c r="I32" s="34"/>
      <c r="J32" s="69">
        <f>ROUND(J86,2)</f>
        <v>0</v>
      </c>
      <c r="K32" s="34"/>
      <c r="L32" s="9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4"/>
      <c r="E33" s="64"/>
      <c r="F33" s="64"/>
      <c r="G33" s="64"/>
      <c r="H33" s="64"/>
      <c r="I33" s="64"/>
      <c r="J33" s="64"/>
      <c r="K33" s="64"/>
      <c r="L33" s="9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37</v>
      </c>
      <c r="G34" s="34"/>
      <c r="H34" s="34"/>
      <c r="I34" s="38" t="s">
        <v>36</v>
      </c>
      <c r="J34" s="38" t="s">
        <v>38</v>
      </c>
      <c r="K34" s="34"/>
      <c r="L34" s="9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40" t="s">
        <v>39</v>
      </c>
      <c r="E35" s="29" t="s">
        <v>40</v>
      </c>
      <c r="F35" s="102">
        <f>ROUND((SUM(BE86:BE99)),2)</f>
        <v>0</v>
      </c>
      <c r="G35" s="34"/>
      <c r="H35" s="34"/>
      <c r="I35" s="103">
        <v>0.21</v>
      </c>
      <c r="J35" s="102">
        <f>ROUND(((SUM(BE86:BE99))*I35),2)</f>
        <v>0</v>
      </c>
      <c r="K35" s="34"/>
      <c r="L35" s="9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41</v>
      </c>
      <c r="F36" s="102">
        <f>ROUND((SUM(BF86:BF99)),2)</f>
        <v>0</v>
      </c>
      <c r="G36" s="34"/>
      <c r="H36" s="34"/>
      <c r="I36" s="103">
        <v>0.15</v>
      </c>
      <c r="J36" s="102">
        <f>ROUND(((SUM(BF86:BF99))*I36),2)</f>
        <v>0</v>
      </c>
      <c r="K36" s="34"/>
      <c r="L36" s="9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>
      <c r="A37" s="34"/>
      <c r="B37" s="35"/>
      <c r="C37" s="34"/>
      <c r="D37" s="29" t="s">
        <v>39</v>
      </c>
      <c r="E37" s="29" t="s">
        <v>42</v>
      </c>
      <c r="F37" s="102">
        <f>ROUND((SUM(BG86:BG99)),2)</f>
        <v>0</v>
      </c>
      <c r="G37" s="34"/>
      <c r="H37" s="34"/>
      <c r="I37" s="103">
        <v>0.21</v>
      </c>
      <c r="J37" s="102">
        <f>0</f>
        <v>0</v>
      </c>
      <c r="K37" s="34"/>
      <c r="L37" s="9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35"/>
      <c r="C38" s="34"/>
      <c r="D38" s="34"/>
      <c r="E38" s="29" t="s">
        <v>43</v>
      </c>
      <c r="F38" s="102">
        <f>ROUND((SUM(BH86:BH99)),2)</f>
        <v>0</v>
      </c>
      <c r="G38" s="34"/>
      <c r="H38" s="34"/>
      <c r="I38" s="103">
        <v>0.15</v>
      </c>
      <c r="J38" s="102">
        <f>0</f>
        <v>0</v>
      </c>
      <c r="K38" s="34"/>
      <c r="L38" s="9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44</v>
      </c>
      <c r="F39" s="102">
        <f>ROUND((SUM(BI86:BI99)),2)</f>
        <v>0</v>
      </c>
      <c r="G39" s="34"/>
      <c r="H39" s="34"/>
      <c r="I39" s="103">
        <v>0</v>
      </c>
      <c r="J39" s="102">
        <f>0</f>
        <v>0</v>
      </c>
      <c r="K39" s="34"/>
      <c r="L39" s="9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45</v>
      </c>
      <c r="E41" s="58"/>
      <c r="F41" s="58"/>
      <c r="G41" s="106" t="s">
        <v>46</v>
      </c>
      <c r="H41" s="107" t="s">
        <v>47</v>
      </c>
      <c r="I41" s="58"/>
      <c r="J41" s="108">
        <f>SUM(J32:J39)</f>
        <v>0</v>
      </c>
      <c r="K41" s="109"/>
      <c r="L41" s="97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112</v>
      </c>
      <c r="D47" s="34"/>
      <c r="E47" s="34"/>
      <c r="F47" s="34"/>
      <c r="G47" s="34"/>
      <c r="H47" s="34"/>
      <c r="I47" s="34"/>
      <c r="J47" s="34"/>
      <c r="K47" s="34"/>
      <c r="L47" s="9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3" t="str">
        <f>E7</f>
        <v>Kozmice ON</v>
      </c>
      <c r="F50" s="344"/>
      <c r="G50" s="344"/>
      <c r="H50" s="344"/>
      <c r="I50" s="34"/>
      <c r="J50" s="34"/>
      <c r="K50" s="34"/>
      <c r="L50" s="9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108</v>
      </c>
      <c r="L51" s="22"/>
    </row>
    <row r="52" spans="1:31" s="2" customFormat="1" ht="16.5" customHeight="1">
      <c r="A52" s="34"/>
      <c r="B52" s="35"/>
      <c r="C52" s="34"/>
      <c r="D52" s="34"/>
      <c r="E52" s="343" t="s">
        <v>109</v>
      </c>
      <c r="F52" s="345"/>
      <c r="G52" s="345"/>
      <c r="H52" s="345"/>
      <c r="I52" s="34"/>
      <c r="J52" s="34"/>
      <c r="K52" s="34"/>
      <c r="L52" s="9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110</v>
      </c>
      <c r="D53" s="34"/>
      <c r="E53" s="34"/>
      <c r="F53" s="34"/>
      <c r="G53" s="34"/>
      <c r="H53" s="34"/>
      <c r="I53" s="34"/>
      <c r="J53" s="34"/>
      <c r="K53" s="34"/>
      <c r="L53" s="9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01" t="str">
        <f>E11</f>
        <v>E.2. 9 - Informační systém veřejné části</v>
      </c>
      <c r="F54" s="345"/>
      <c r="G54" s="345"/>
      <c r="H54" s="345"/>
      <c r="I54" s="34"/>
      <c r="J54" s="34"/>
      <c r="K54" s="34"/>
      <c r="L54" s="9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 xml:space="preserve"> </v>
      </c>
      <c r="G56" s="34"/>
      <c r="H56" s="34"/>
      <c r="I56" s="29" t="s">
        <v>23</v>
      </c>
      <c r="J56" s="53" t="str">
        <f>IF(J14="","",J14)</f>
        <v>17. 3. 2023</v>
      </c>
      <c r="K56" s="34"/>
      <c r="L56" s="9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4"/>
      <c r="E58" s="34"/>
      <c r="F58" s="27" t="str">
        <f>E17</f>
        <v xml:space="preserve"> </v>
      </c>
      <c r="G58" s="34"/>
      <c r="H58" s="34"/>
      <c r="I58" s="29" t="s">
        <v>30</v>
      </c>
      <c r="J58" s="32" t="str">
        <f>E23</f>
        <v xml:space="preserve"> </v>
      </c>
      <c r="K58" s="34"/>
      <c r="L58" s="9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28</v>
      </c>
      <c r="D59" s="34"/>
      <c r="E59" s="34"/>
      <c r="F59" s="27" t="str">
        <f>IF(E20="","",E20)</f>
        <v>Vyplň údaj</v>
      </c>
      <c r="G59" s="34"/>
      <c r="H59" s="34"/>
      <c r="I59" s="29" t="s">
        <v>32</v>
      </c>
      <c r="J59" s="32" t="str">
        <f>E26</f>
        <v xml:space="preserve"> </v>
      </c>
      <c r="K59" s="34"/>
      <c r="L59" s="9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7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113</v>
      </c>
      <c r="D61" s="104"/>
      <c r="E61" s="104"/>
      <c r="F61" s="104"/>
      <c r="G61" s="104"/>
      <c r="H61" s="104"/>
      <c r="I61" s="104"/>
      <c r="J61" s="111" t="s">
        <v>114</v>
      </c>
      <c r="K61" s="104"/>
      <c r="L61" s="97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7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67</v>
      </c>
      <c r="D63" s="34"/>
      <c r="E63" s="34"/>
      <c r="F63" s="34"/>
      <c r="G63" s="34"/>
      <c r="H63" s="34"/>
      <c r="I63" s="34"/>
      <c r="J63" s="69">
        <f>J86</f>
        <v>0</v>
      </c>
      <c r="K63" s="34"/>
      <c r="L63" s="97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115</v>
      </c>
    </row>
    <row r="64" spans="2:12" s="9" customFormat="1" ht="24.95" customHeight="1">
      <c r="B64" s="113"/>
      <c r="D64" s="114" t="s">
        <v>1276</v>
      </c>
      <c r="E64" s="115"/>
      <c r="F64" s="115"/>
      <c r="G64" s="115"/>
      <c r="H64" s="115"/>
      <c r="I64" s="115"/>
      <c r="J64" s="116">
        <f>J87</f>
        <v>0</v>
      </c>
      <c r="L64" s="113"/>
    </row>
    <row r="65" spans="1:31" s="2" customFormat="1" ht="21.75" customHeight="1">
      <c r="A65" s="34"/>
      <c r="B65" s="35"/>
      <c r="C65" s="34"/>
      <c r="D65" s="34"/>
      <c r="E65" s="34"/>
      <c r="F65" s="34"/>
      <c r="G65" s="34"/>
      <c r="H65" s="34"/>
      <c r="I65" s="34"/>
      <c r="J65" s="34"/>
      <c r="K65" s="34"/>
      <c r="L65" s="97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97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97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3" t="s">
        <v>148</v>
      </c>
      <c r="D71" s="34"/>
      <c r="E71" s="34"/>
      <c r="F71" s="34"/>
      <c r="G71" s="34"/>
      <c r="H71" s="34"/>
      <c r="I71" s="34"/>
      <c r="J71" s="34"/>
      <c r="K71" s="34"/>
      <c r="L71" s="97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97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17</v>
      </c>
      <c r="D73" s="34"/>
      <c r="E73" s="34"/>
      <c r="F73" s="34"/>
      <c r="G73" s="34"/>
      <c r="H73" s="34"/>
      <c r="I73" s="34"/>
      <c r="J73" s="34"/>
      <c r="K73" s="34"/>
      <c r="L73" s="97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4"/>
      <c r="D74" s="34"/>
      <c r="E74" s="343" t="str">
        <f>E7</f>
        <v>Kozmice ON</v>
      </c>
      <c r="F74" s="344"/>
      <c r="G74" s="344"/>
      <c r="H74" s="344"/>
      <c r="I74" s="34"/>
      <c r="J74" s="34"/>
      <c r="K74" s="34"/>
      <c r="L74" s="97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2:12" s="1" customFormat="1" ht="12" customHeight="1">
      <c r="B75" s="22"/>
      <c r="C75" s="29" t="s">
        <v>108</v>
      </c>
      <c r="L75" s="22"/>
    </row>
    <row r="76" spans="1:31" s="2" customFormat="1" ht="16.5" customHeight="1">
      <c r="A76" s="34"/>
      <c r="B76" s="35"/>
      <c r="C76" s="34"/>
      <c r="D76" s="34"/>
      <c r="E76" s="343" t="s">
        <v>109</v>
      </c>
      <c r="F76" s="345"/>
      <c r="G76" s="345"/>
      <c r="H76" s="345"/>
      <c r="I76" s="34"/>
      <c r="J76" s="34"/>
      <c r="K76" s="34"/>
      <c r="L76" s="9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110</v>
      </c>
      <c r="D77" s="34"/>
      <c r="E77" s="34"/>
      <c r="F77" s="34"/>
      <c r="G77" s="34"/>
      <c r="H77" s="34"/>
      <c r="I77" s="34"/>
      <c r="J77" s="34"/>
      <c r="K77" s="34"/>
      <c r="L77" s="9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4"/>
      <c r="D78" s="34"/>
      <c r="E78" s="301" t="str">
        <f>E11</f>
        <v>E.2. 9 - Informační systém veřejné části</v>
      </c>
      <c r="F78" s="345"/>
      <c r="G78" s="345"/>
      <c r="H78" s="345"/>
      <c r="I78" s="34"/>
      <c r="J78" s="34"/>
      <c r="K78" s="34"/>
      <c r="L78" s="9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7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21</v>
      </c>
      <c r="D80" s="34"/>
      <c r="E80" s="34"/>
      <c r="F80" s="27" t="str">
        <f>F14</f>
        <v xml:space="preserve"> </v>
      </c>
      <c r="G80" s="34"/>
      <c r="H80" s="34"/>
      <c r="I80" s="29" t="s">
        <v>23</v>
      </c>
      <c r="J80" s="53" t="str">
        <f>IF(J14="","",J14)</f>
        <v>17. 3. 2023</v>
      </c>
      <c r="K80" s="34"/>
      <c r="L80" s="97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4"/>
      <c r="D81" s="34"/>
      <c r="E81" s="34"/>
      <c r="F81" s="34"/>
      <c r="G81" s="34"/>
      <c r="H81" s="34"/>
      <c r="I81" s="34"/>
      <c r="J81" s="34"/>
      <c r="K81" s="34"/>
      <c r="L81" s="97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2" customHeight="1">
      <c r="A82" s="34"/>
      <c r="B82" s="35"/>
      <c r="C82" s="29" t="s">
        <v>25</v>
      </c>
      <c r="D82" s="34"/>
      <c r="E82" s="34"/>
      <c r="F82" s="27" t="str">
        <f>E17</f>
        <v xml:space="preserve"> </v>
      </c>
      <c r="G82" s="34"/>
      <c r="H82" s="34"/>
      <c r="I82" s="29" t="s">
        <v>30</v>
      </c>
      <c r="J82" s="32" t="str">
        <f>E23</f>
        <v xml:space="preserve"> </v>
      </c>
      <c r="K82" s="34"/>
      <c r="L82" s="97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2" customHeight="1">
      <c r="A83" s="34"/>
      <c r="B83" s="35"/>
      <c r="C83" s="29" t="s">
        <v>28</v>
      </c>
      <c r="D83" s="34"/>
      <c r="E83" s="34"/>
      <c r="F83" s="27" t="str">
        <f>IF(E20="","",E20)</f>
        <v>Vyplň údaj</v>
      </c>
      <c r="G83" s="34"/>
      <c r="H83" s="34"/>
      <c r="I83" s="29" t="s">
        <v>32</v>
      </c>
      <c r="J83" s="32" t="str">
        <f>E26</f>
        <v xml:space="preserve"> </v>
      </c>
      <c r="K83" s="34"/>
      <c r="L83" s="97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0.35" customHeight="1">
      <c r="A84" s="34"/>
      <c r="B84" s="35"/>
      <c r="C84" s="34"/>
      <c r="D84" s="34"/>
      <c r="E84" s="34"/>
      <c r="F84" s="34"/>
      <c r="G84" s="34"/>
      <c r="H84" s="34"/>
      <c r="I84" s="34"/>
      <c r="J84" s="34"/>
      <c r="K84" s="34"/>
      <c r="L84" s="97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1" customFormat="1" ht="29.25" customHeight="1">
      <c r="A85" s="121"/>
      <c r="B85" s="122"/>
      <c r="C85" s="123" t="s">
        <v>149</v>
      </c>
      <c r="D85" s="124" t="s">
        <v>54</v>
      </c>
      <c r="E85" s="124" t="s">
        <v>50</v>
      </c>
      <c r="F85" s="124" t="s">
        <v>51</v>
      </c>
      <c r="G85" s="124" t="s">
        <v>150</v>
      </c>
      <c r="H85" s="124" t="s">
        <v>151</v>
      </c>
      <c r="I85" s="124" t="s">
        <v>152</v>
      </c>
      <c r="J85" s="124" t="s">
        <v>114</v>
      </c>
      <c r="K85" s="125" t="s">
        <v>153</v>
      </c>
      <c r="L85" s="126"/>
      <c r="M85" s="60" t="s">
        <v>3</v>
      </c>
      <c r="N85" s="61" t="s">
        <v>39</v>
      </c>
      <c r="O85" s="61" t="s">
        <v>154</v>
      </c>
      <c r="P85" s="61" t="s">
        <v>155</v>
      </c>
      <c r="Q85" s="61" t="s">
        <v>156</v>
      </c>
      <c r="R85" s="61" t="s">
        <v>157</v>
      </c>
      <c r="S85" s="61" t="s">
        <v>158</v>
      </c>
      <c r="T85" s="62" t="s">
        <v>159</v>
      </c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</row>
    <row r="86" spans="1:63" s="2" customFormat="1" ht="22.9" customHeight="1">
      <c r="A86" s="34"/>
      <c r="B86" s="35"/>
      <c r="C86" s="67" t="s">
        <v>160</v>
      </c>
      <c r="D86" s="34"/>
      <c r="E86" s="34"/>
      <c r="F86" s="34"/>
      <c r="G86" s="34"/>
      <c r="H86" s="34"/>
      <c r="I86" s="34"/>
      <c r="J86" s="127">
        <f>BK86</f>
        <v>0</v>
      </c>
      <c r="K86" s="34"/>
      <c r="L86" s="35"/>
      <c r="M86" s="63"/>
      <c r="N86" s="54"/>
      <c r="O86" s="64"/>
      <c r="P86" s="128">
        <f>P87</f>
        <v>0</v>
      </c>
      <c r="Q86" s="64"/>
      <c r="R86" s="128">
        <f>R87</f>
        <v>0</v>
      </c>
      <c r="S86" s="64"/>
      <c r="T86" s="129">
        <f>T87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9" t="s">
        <v>68</v>
      </c>
      <c r="AU86" s="19" t="s">
        <v>115</v>
      </c>
      <c r="BK86" s="130">
        <f>BK87</f>
        <v>0</v>
      </c>
    </row>
    <row r="87" spans="2:63" s="12" customFormat="1" ht="25.9" customHeight="1">
      <c r="B87" s="131"/>
      <c r="D87" s="132" t="s">
        <v>68</v>
      </c>
      <c r="E87" s="133" t="s">
        <v>1277</v>
      </c>
      <c r="F87" s="133" t="s">
        <v>1278</v>
      </c>
      <c r="I87" s="134"/>
      <c r="J87" s="135">
        <f>BK87</f>
        <v>0</v>
      </c>
      <c r="L87" s="131"/>
      <c r="M87" s="136"/>
      <c r="N87" s="137"/>
      <c r="O87" s="137"/>
      <c r="P87" s="138">
        <f>SUM(P88:P99)</f>
        <v>0</v>
      </c>
      <c r="Q87" s="137"/>
      <c r="R87" s="138">
        <f>SUM(R88:R99)</f>
        <v>0</v>
      </c>
      <c r="S87" s="137"/>
      <c r="T87" s="139">
        <f>SUM(T88:T99)</f>
        <v>0</v>
      </c>
      <c r="AR87" s="132" t="s">
        <v>172</v>
      </c>
      <c r="AT87" s="140" t="s">
        <v>68</v>
      </c>
      <c r="AU87" s="140" t="s">
        <v>69</v>
      </c>
      <c r="AY87" s="132" t="s">
        <v>163</v>
      </c>
      <c r="BK87" s="141">
        <f>SUM(BK88:BK99)</f>
        <v>0</v>
      </c>
    </row>
    <row r="88" spans="1:65" s="2" customFormat="1" ht="16.5" customHeight="1">
      <c r="A88" s="34"/>
      <c r="B88" s="144"/>
      <c r="C88" s="145" t="s">
        <v>76</v>
      </c>
      <c r="D88" s="145" t="s">
        <v>167</v>
      </c>
      <c r="E88" s="146" t="s">
        <v>1279</v>
      </c>
      <c r="F88" s="358" t="s">
        <v>1280</v>
      </c>
      <c r="G88" s="148" t="s">
        <v>522</v>
      </c>
      <c r="H88" s="360">
        <v>3</v>
      </c>
      <c r="I88" s="150"/>
      <c r="J88" s="151">
        <f>ROUND(I88*H88,2)</f>
        <v>0</v>
      </c>
      <c r="K88" s="147" t="s">
        <v>353</v>
      </c>
      <c r="L88" s="35"/>
      <c r="M88" s="152" t="s">
        <v>3</v>
      </c>
      <c r="N88" s="153" t="s">
        <v>42</v>
      </c>
      <c r="O88" s="56"/>
      <c r="P88" s="154">
        <f>O88*H88</f>
        <v>0</v>
      </c>
      <c r="Q88" s="154">
        <v>0</v>
      </c>
      <c r="R88" s="154">
        <f>Q88*H88</f>
        <v>0</v>
      </c>
      <c r="S88" s="154">
        <v>0</v>
      </c>
      <c r="T88" s="155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6" t="s">
        <v>1017</v>
      </c>
      <c r="AT88" s="156" t="s">
        <v>167</v>
      </c>
      <c r="AU88" s="156" t="s">
        <v>76</v>
      </c>
      <c r="AY88" s="19" t="s">
        <v>163</v>
      </c>
      <c r="BE88" s="157">
        <f>IF(N88="základní",J88,0)</f>
        <v>0</v>
      </c>
      <c r="BF88" s="157">
        <f>IF(N88="snížená",J88,0)</f>
        <v>0</v>
      </c>
      <c r="BG88" s="157">
        <f>IF(N88="zákl. přenesená",J88,0)</f>
        <v>0</v>
      </c>
      <c r="BH88" s="157">
        <f>IF(N88="sníž. přenesená",J88,0)</f>
        <v>0</v>
      </c>
      <c r="BI88" s="157">
        <f>IF(N88="nulová",J88,0)</f>
        <v>0</v>
      </c>
      <c r="BJ88" s="19" t="s">
        <v>172</v>
      </c>
      <c r="BK88" s="157">
        <f>ROUND(I88*H88,2)</f>
        <v>0</v>
      </c>
      <c r="BL88" s="19" t="s">
        <v>1017</v>
      </c>
      <c r="BM88" s="156" t="s">
        <v>1281</v>
      </c>
    </row>
    <row r="89" spans="1:47" s="2" customFormat="1" ht="19.5">
      <c r="A89" s="34"/>
      <c r="B89" s="35"/>
      <c r="C89" s="34"/>
      <c r="D89" s="164" t="s">
        <v>1282</v>
      </c>
      <c r="E89" s="34"/>
      <c r="F89" s="359" t="s">
        <v>1283</v>
      </c>
      <c r="G89" s="34"/>
      <c r="H89" s="34"/>
      <c r="I89" s="160"/>
      <c r="J89" s="34"/>
      <c r="K89" s="34"/>
      <c r="L89" s="35"/>
      <c r="M89" s="161"/>
      <c r="N89" s="162"/>
      <c r="O89" s="56"/>
      <c r="P89" s="56"/>
      <c r="Q89" s="56"/>
      <c r="R89" s="56"/>
      <c r="S89" s="56"/>
      <c r="T89" s="57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9" t="s">
        <v>1282</v>
      </c>
      <c r="AU89" s="19" t="s">
        <v>76</v>
      </c>
    </row>
    <row r="90" spans="2:51" s="13" customFormat="1" ht="11.25">
      <c r="B90" s="163"/>
      <c r="D90" s="164" t="s">
        <v>177</v>
      </c>
      <c r="E90" s="165" t="s">
        <v>3</v>
      </c>
      <c r="F90" s="355" t="s">
        <v>1284</v>
      </c>
      <c r="H90" s="167">
        <v>3</v>
      </c>
      <c r="I90" s="168"/>
      <c r="L90" s="163"/>
      <c r="M90" s="169"/>
      <c r="N90" s="170"/>
      <c r="O90" s="170"/>
      <c r="P90" s="170"/>
      <c r="Q90" s="170"/>
      <c r="R90" s="170"/>
      <c r="S90" s="170"/>
      <c r="T90" s="171"/>
      <c r="AT90" s="165" t="s">
        <v>177</v>
      </c>
      <c r="AU90" s="165" t="s">
        <v>76</v>
      </c>
      <c r="AV90" s="13" t="s">
        <v>78</v>
      </c>
      <c r="AW90" s="13" t="s">
        <v>31</v>
      </c>
      <c r="AX90" s="13" t="s">
        <v>76</v>
      </c>
      <c r="AY90" s="165" t="s">
        <v>163</v>
      </c>
    </row>
    <row r="91" spans="1:65" s="2" customFormat="1" ht="16.5" customHeight="1">
      <c r="A91" s="34"/>
      <c r="B91" s="144"/>
      <c r="C91" s="145" t="s">
        <v>78</v>
      </c>
      <c r="D91" s="145" t="s">
        <v>167</v>
      </c>
      <c r="E91" s="146" t="s">
        <v>1285</v>
      </c>
      <c r="F91" s="358" t="s">
        <v>1286</v>
      </c>
      <c r="G91" s="148" t="s">
        <v>522</v>
      </c>
      <c r="H91" s="149">
        <v>1</v>
      </c>
      <c r="I91" s="150"/>
      <c r="J91" s="151">
        <f>ROUND(I91*H91,2)</f>
        <v>0</v>
      </c>
      <c r="K91" s="147" t="s">
        <v>353</v>
      </c>
      <c r="L91" s="35"/>
      <c r="M91" s="152" t="s">
        <v>3</v>
      </c>
      <c r="N91" s="153" t="s">
        <v>42</v>
      </c>
      <c r="O91" s="56"/>
      <c r="P91" s="154">
        <f>O91*H91</f>
        <v>0</v>
      </c>
      <c r="Q91" s="154">
        <v>0</v>
      </c>
      <c r="R91" s="154">
        <f>Q91*H91</f>
        <v>0</v>
      </c>
      <c r="S91" s="154">
        <v>0</v>
      </c>
      <c r="T91" s="155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6" t="s">
        <v>1017</v>
      </c>
      <c r="AT91" s="156" t="s">
        <v>167</v>
      </c>
      <c r="AU91" s="156" t="s">
        <v>76</v>
      </c>
      <c r="AY91" s="19" t="s">
        <v>163</v>
      </c>
      <c r="BE91" s="157">
        <f>IF(N91="základní",J91,0)</f>
        <v>0</v>
      </c>
      <c r="BF91" s="157">
        <f>IF(N91="snížená",J91,0)</f>
        <v>0</v>
      </c>
      <c r="BG91" s="157">
        <f>IF(N91="zákl. přenesená",J91,0)</f>
        <v>0</v>
      </c>
      <c r="BH91" s="157">
        <f>IF(N91="sníž. přenesená",J91,0)</f>
        <v>0</v>
      </c>
      <c r="BI91" s="157">
        <f>IF(N91="nulová",J91,0)</f>
        <v>0</v>
      </c>
      <c r="BJ91" s="19" t="s">
        <v>172</v>
      </c>
      <c r="BK91" s="157">
        <f>ROUND(I91*H91,2)</f>
        <v>0</v>
      </c>
      <c r="BL91" s="19" t="s">
        <v>1017</v>
      </c>
      <c r="BM91" s="156" t="s">
        <v>1287</v>
      </c>
    </row>
    <row r="92" spans="1:47" s="2" customFormat="1" ht="19.5">
      <c r="A92" s="34"/>
      <c r="B92" s="35"/>
      <c r="C92" s="34"/>
      <c r="D92" s="164" t="s">
        <v>1282</v>
      </c>
      <c r="E92" s="34"/>
      <c r="F92" s="359" t="s">
        <v>1283</v>
      </c>
      <c r="G92" s="34"/>
      <c r="H92" s="34"/>
      <c r="I92" s="160"/>
      <c r="J92" s="34"/>
      <c r="K92" s="34"/>
      <c r="L92" s="35"/>
      <c r="M92" s="161"/>
      <c r="N92" s="162"/>
      <c r="O92" s="56"/>
      <c r="P92" s="56"/>
      <c r="Q92" s="56"/>
      <c r="R92" s="56"/>
      <c r="S92" s="56"/>
      <c r="T92" s="57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9" t="s">
        <v>1282</v>
      </c>
      <c r="AU92" s="19" t="s">
        <v>76</v>
      </c>
    </row>
    <row r="93" spans="2:51" s="13" customFormat="1" ht="11.25">
      <c r="B93" s="163"/>
      <c r="D93" s="164" t="s">
        <v>177</v>
      </c>
      <c r="E93" s="165" t="s">
        <v>3</v>
      </c>
      <c r="F93" s="355" t="s">
        <v>1288</v>
      </c>
      <c r="H93" s="167">
        <v>1</v>
      </c>
      <c r="I93" s="168"/>
      <c r="L93" s="163"/>
      <c r="M93" s="169"/>
      <c r="N93" s="170"/>
      <c r="O93" s="170"/>
      <c r="P93" s="170"/>
      <c r="Q93" s="170"/>
      <c r="R93" s="170"/>
      <c r="S93" s="170"/>
      <c r="T93" s="171"/>
      <c r="AT93" s="165" t="s">
        <v>177</v>
      </c>
      <c r="AU93" s="165" t="s">
        <v>76</v>
      </c>
      <c r="AV93" s="13" t="s">
        <v>78</v>
      </c>
      <c r="AW93" s="13" t="s">
        <v>31</v>
      </c>
      <c r="AX93" s="13" t="s">
        <v>76</v>
      </c>
      <c r="AY93" s="165" t="s">
        <v>163</v>
      </c>
    </row>
    <row r="94" spans="1:65" s="2" customFormat="1" ht="16.5" customHeight="1">
      <c r="A94" s="34"/>
      <c r="B94" s="144"/>
      <c r="C94" s="145" t="s">
        <v>173</v>
      </c>
      <c r="D94" s="145" t="s">
        <v>167</v>
      </c>
      <c r="E94" s="146" t="s">
        <v>1289</v>
      </c>
      <c r="F94" s="358" t="s">
        <v>1290</v>
      </c>
      <c r="G94" s="148" t="s">
        <v>522</v>
      </c>
      <c r="H94" s="149">
        <v>1</v>
      </c>
      <c r="I94" s="150"/>
      <c r="J94" s="151">
        <f>ROUND(I94*H94,2)</f>
        <v>0</v>
      </c>
      <c r="K94" s="147" t="s">
        <v>353</v>
      </c>
      <c r="L94" s="35"/>
      <c r="M94" s="152" t="s">
        <v>3</v>
      </c>
      <c r="N94" s="153" t="s">
        <v>42</v>
      </c>
      <c r="O94" s="56"/>
      <c r="P94" s="154">
        <f>O94*H94</f>
        <v>0</v>
      </c>
      <c r="Q94" s="154">
        <v>0</v>
      </c>
      <c r="R94" s="154">
        <f>Q94*H94</f>
        <v>0</v>
      </c>
      <c r="S94" s="154">
        <v>0</v>
      </c>
      <c r="T94" s="155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6" t="s">
        <v>1017</v>
      </c>
      <c r="AT94" s="156" t="s">
        <v>167</v>
      </c>
      <c r="AU94" s="156" t="s">
        <v>76</v>
      </c>
      <c r="AY94" s="19" t="s">
        <v>163</v>
      </c>
      <c r="BE94" s="157">
        <f>IF(N94="základní",J94,0)</f>
        <v>0</v>
      </c>
      <c r="BF94" s="157">
        <f>IF(N94="snížená",J94,0)</f>
        <v>0</v>
      </c>
      <c r="BG94" s="157">
        <f>IF(N94="zákl. přenesená",J94,0)</f>
        <v>0</v>
      </c>
      <c r="BH94" s="157">
        <f>IF(N94="sníž. přenesená",J94,0)</f>
        <v>0</v>
      </c>
      <c r="BI94" s="157">
        <f>IF(N94="nulová",J94,0)</f>
        <v>0</v>
      </c>
      <c r="BJ94" s="19" t="s">
        <v>172</v>
      </c>
      <c r="BK94" s="157">
        <f>ROUND(I94*H94,2)</f>
        <v>0</v>
      </c>
      <c r="BL94" s="19" t="s">
        <v>1017</v>
      </c>
      <c r="BM94" s="156" t="s">
        <v>1291</v>
      </c>
    </row>
    <row r="95" spans="1:47" s="2" customFormat="1" ht="19.5">
      <c r="A95" s="34"/>
      <c r="B95" s="35"/>
      <c r="C95" s="34"/>
      <c r="D95" s="164" t="s">
        <v>1282</v>
      </c>
      <c r="E95" s="34"/>
      <c r="F95" s="359" t="s">
        <v>1283</v>
      </c>
      <c r="G95" s="34"/>
      <c r="H95" s="34"/>
      <c r="I95" s="160"/>
      <c r="J95" s="34"/>
      <c r="K95" s="34"/>
      <c r="L95" s="35"/>
      <c r="M95" s="161"/>
      <c r="N95" s="162"/>
      <c r="O95" s="56"/>
      <c r="P95" s="56"/>
      <c r="Q95" s="56"/>
      <c r="R95" s="56"/>
      <c r="S95" s="56"/>
      <c r="T95" s="57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9" t="s">
        <v>1282</v>
      </c>
      <c r="AU95" s="19" t="s">
        <v>76</v>
      </c>
    </row>
    <row r="96" spans="2:51" s="13" customFormat="1" ht="11.25">
      <c r="B96" s="163"/>
      <c r="D96" s="164" t="s">
        <v>177</v>
      </c>
      <c r="E96" s="165" t="s">
        <v>3</v>
      </c>
      <c r="F96" s="355" t="s">
        <v>76</v>
      </c>
      <c r="H96" s="167">
        <v>1</v>
      </c>
      <c r="I96" s="168"/>
      <c r="L96" s="163"/>
      <c r="M96" s="169"/>
      <c r="N96" s="170"/>
      <c r="O96" s="170"/>
      <c r="P96" s="170"/>
      <c r="Q96" s="170"/>
      <c r="R96" s="170"/>
      <c r="S96" s="170"/>
      <c r="T96" s="171"/>
      <c r="AT96" s="165" t="s">
        <v>177</v>
      </c>
      <c r="AU96" s="165" t="s">
        <v>76</v>
      </c>
      <c r="AV96" s="13" t="s">
        <v>78</v>
      </c>
      <c r="AW96" s="13" t="s">
        <v>31</v>
      </c>
      <c r="AX96" s="13" t="s">
        <v>76</v>
      </c>
      <c r="AY96" s="165" t="s">
        <v>163</v>
      </c>
    </row>
    <row r="97" spans="1:65" s="2" customFormat="1" ht="16.5" customHeight="1">
      <c r="A97" s="34"/>
      <c r="B97" s="144"/>
      <c r="C97" s="145" t="s">
        <v>172</v>
      </c>
      <c r="D97" s="145" t="s">
        <v>167</v>
      </c>
      <c r="E97" s="146" t="s">
        <v>1292</v>
      </c>
      <c r="F97" s="358" t="s">
        <v>1293</v>
      </c>
      <c r="G97" s="148" t="s">
        <v>522</v>
      </c>
      <c r="H97" s="149">
        <v>1</v>
      </c>
      <c r="I97" s="150"/>
      <c r="J97" s="151">
        <f>ROUND(I97*H97,2)</f>
        <v>0</v>
      </c>
      <c r="K97" s="147" t="s">
        <v>353</v>
      </c>
      <c r="L97" s="35"/>
      <c r="M97" s="152" t="s">
        <v>3</v>
      </c>
      <c r="N97" s="153" t="s">
        <v>42</v>
      </c>
      <c r="O97" s="56"/>
      <c r="P97" s="154">
        <f>O97*H97</f>
        <v>0</v>
      </c>
      <c r="Q97" s="154">
        <v>0</v>
      </c>
      <c r="R97" s="154">
        <f>Q97*H97</f>
        <v>0</v>
      </c>
      <c r="S97" s="154">
        <v>0</v>
      </c>
      <c r="T97" s="155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6" t="s">
        <v>1017</v>
      </c>
      <c r="AT97" s="156" t="s">
        <v>167</v>
      </c>
      <c r="AU97" s="156" t="s">
        <v>76</v>
      </c>
      <c r="AY97" s="19" t="s">
        <v>163</v>
      </c>
      <c r="BE97" s="157">
        <f>IF(N97="základní",J97,0)</f>
        <v>0</v>
      </c>
      <c r="BF97" s="157">
        <f>IF(N97="snížená",J97,0)</f>
        <v>0</v>
      </c>
      <c r="BG97" s="157">
        <f>IF(N97="zákl. přenesená",J97,0)</f>
        <v>0</v>
      </c>
      <c r="BH97" s="157">
        <f>IF(N97="sníž. přenesená",J97,0)</f>
        <v>0</v>
      </c>
      <c r="BI97" s="157">
        <f>IF(N97="nulová",J97,0)</f>
        <v>0</v>
      </c>
      <c r="BJ97" s="19" t="s">
        <v>172</v>
      </c>
      <c r="BK97" s="157">
        <f>ROUND(I97*H97,2)</f>
        <v>0</v>
      </c>
      <c r="BL97" s="19" t="s">
        <v>1017</v>
      </c>
      <c r="BM97" s="156" t="s">
        <v>1294</v>
      </c>
    </row>
    <row r="98" spans="1:47" s="2" customFormat="1" ht="19.5">
      <c r="A98" s="34"/>
      <c r="B98" s="35"/>
      <c r="C98" s="34"/>
      <c r="D98" s="164" t="s">
        <v>1282</v>
      </c>
      <c r="E98" s="34"/>
      <c r="F98" s="359" t="s">
        <v>1283</v>
      </c>
      <c r="G98" s="34"/>
      <c r="H98" s="34"/>
      <c r="I98" s="160"/>
      <c r="J98" s="34"/>
      <c r="K98" s="34"/>
      <c r="L98" s="35"/>
      <c r="M98" s="161"/>
      <c r="N98" s="162"/>
      <c r="O98" s="56"/>
      <c r="P98" s="56"/>
      <c r="Q98" s="56"/>
      <c r="R98" s="56"/>
      <c r="S98" s="56"/>
      <c r="T98" s="57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9" t="s">
        <v>1282</v>
      </c>
      <c r="AU98" s="19" t="s">
        <v>76</v>
      </c>
    </row>
    <row r="99" spans="2:51" s="13" customFormat="1" ht="11.25">
      <c r="B99" s="163"/>
      <c r="D99" s="164" t="s">
        <v>177</v>
      </c>
      <c r="E99" s="165" t="s">
        <v>3</v>
      </c>
      <c r="F99" s="166" t="s">
        <v>76</v>
      </c>
      <c r="H99" s="167">
        <v>1</v>
      </c>
      <c r="I99" s="168"/>
      <c r="L99" s="163"/>
      <c r="M99" s="209"/>
      <c r="N99" s="210"/>
      <c r="O99" s="210"/>
      <c r="P99" s="210"/>
      <c r="Q99" s="210"/>
      <c r="R99" s="210"/>
      <c r="S99" s="210"/>
      <c r="T99" s="211"/>
      <c r="AT99" s="165" t="s">
        <v>177</v>
      </c>
      <c r="AU99" s="165" t="s">
        <v>76</v>
      </c>
      <c r="AV99" s="13" t="s">
        <v>78</v>
      </c>
      <c r="AW99" s="13" t="s">
        <v>31</v>
      </c>
      <c r="AX99" s="13" t="s">
        <v>76</v>
      </c>
      <c r="AY99" s="165" t="s">
        <v>163</v>
      </c>
    </row>
    <row r="100" spans="1:31" s="2" customFormat="1" ht="6.95" customHeight="1">
      <c r="A100" s="34"/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35"/>
      <c r="M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</sheetData>
  <autoFilter ref="C85:K99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1"/>
  <sheetViews>
    <sheetView showGridLines="0" workbookViewId="0" topLeftCell="A145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 t="s">
        <v>6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9" t="s">
        <v>92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78</v>
      </c>
    </row>
    <row r="4" spans="2:46" s="1" customFormat="1" ht="24.95" customHeight="1">
      <c r="B4" s="22"/>
      <c r="D4" s="23" t="s">
        <v>107</v>
      </c>
      <c r="L4" s="22"/>
      <c r="M4" s="96" t="s">
        <v>11</v>
      </c>
      <c r="AT4" s="19" t="s">
        <v>31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3" t="str">
        <f>'Rekapitulace stavby'!K6</f>
        <v>Kozmice ON</v>
      </c>
      <c r="F7" s="344"/>
      <c r="G7" s="344"/>
      <c r="H7" s="344"/>
      <c r="L7" s="22"/>
    </row>
    <row r="8" spans="2:12" s="1" customFormat="1" ht="12" customHeight="1">
      <c r="B8" s="22"/>
      <c r="D8" s="29" t="s">
        <v>108</v>
      </c>
      <c r="L8" s="22"/>
    </row>
    <row r="9" spans="1:31" s="2" customFormat="1" ht="16.5" customHeight="1">
      <c r="A9" s="34"/>
      <c r="B9" s="35"/>
      <c r="C9" s="34"/>
      <c r="D9" s="34"/>
      <c r="E9" s="343" t="s">
        <v>109</v>
      </c>
      <c r="F9" s="345"/>
      <c r="G9" s="345"/>
      <c r="H9" s="345"/>
      <c r="I9" s="34"/>
      <c r="J9" s="34"/>
      <c r="K9" s="34"/>
      <c r="L9" s="9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110</v>
      </c>
      <c r="E10" s="34"/>
      <c r="F10" s="34"/>
      <c r="G10" s="34"/>
      <c r="H10" s="34"/>
      <c r="I10" s="34"/>
      <c r="J10" s="34"/>
      <c r="K10" s="34"/>
      <c r="L10" s="9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01" t="s">
        <v>1295</v>
      </c>
      <c r="F11" s="345"/>
      <c r="G11" s="345"/>
      <c r="H11" s="345"/>
      <c r="I11" s="34"/>
      <c r="J11" s="34"/>
      <c r="K11" s="34"/>
      <c r="L11" s="9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22</v>
      </c>
      <c r="G14" s="34"/>
      <c r="H14" s="34"/>
      <c r="I14" s="29" t="s">
        <v>23</v>
      </c>
      <c r="J14" s="53" t="str">
        <f>'Rekapitulace stavby'!AN8</f>
        <v>17. 3. 2023</v>
      </c>
      <c r="K14" s="34"/>
      <c r="L14" s="9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">
        <v>3</v>
      </c>
      <c r="K16" s="34"/>
      <c r="L16" s="9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22</v>
      </c>
      <c r="F17" s="34"/>
      <c r="G17" s="34"/>
      <c r="H17" s="34"/>
      <c r="I17" s="29" t="s">
        <v>27</v>
      </c>
      <c r="J17" s="27" t="s">
        <v>3</v>
      </c>
      <c r="K17" s="34"/>
      <c r="L17" s="9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28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6" t="str">
        <f>'Rekapitulace stavby'!E14</f>
        <v>Vyplň údaj</v>
      </c>
      <c r="F20" s="326"/>
      <c r="G20" s="326"/>
      <c r="H20" s="326"/>
      <c r="I20" s="29" t="s">
        <v>27</v>
      </c>
      <c r="J20" s="30" t="str">
        <f>'Rekapitulace stavby'!AN14</f>
        <v>Vyplň údaj</v>
      </c>
      <c r="K20" s="34"/>
      <c r="L20" s="9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30</v>
      </c>
      <c r="E22" s="34"/>
      <c r="F22" s="34"/>
      <c r="G22" s="34"/>
      <c r="H22" s="34"/>
      <c r="I22" s="29" t="s">
        <v>26</v>
      </c>
      <c r="J22" s="27" t="s">
        <v>3</v>
      </c>
      <c r="K22" s="34"/>
      <c r="L22" s="9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22</v>
      </c>
      <c r="F23" s="34"/>
      <c r="G23" s="34"/>
      <c r="H23" s="34"/>
      <c r="I23" s="29" t="s">
        <v>27</v>
      </c>
      <c r="J23" s="27" t="s">
        <v>3</v>
      </c>
      <c r="K23" s="34"/>
      <c r="L23" s="9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32</v>
      </c>
      <c r="E25" s="34"/>
      <c r="F25" s="34"/>
      <c r="G25" s="34"/>
      <c r="H25" s="34"/>
      <c r="I25" s="29" t="s">
        <v>26</v>
      </c>
      <c r="J25" s="27" t="s">
        <v>3</v>
      </c>
      <c r="K25" s="34"/>
      <c r="L25" s="9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">
        <v>22</v>
      </c>
      <c r="F26" s="34"/>
      <c r="G26" s="34"/>
      <c r="H26" s="34"/>
      <c r="I26" s="29" t="s">
        <v>27</v>
      </c>
      <c r="J26" s="27" t="s">
        <v>3</v>
      </c>
      <c r="K26" s="34"/>
      <c r="L26" s="9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7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33</v>
      </c>
      <c r="E28" s="34"/>
      <c r="F28" s="34"/>
      <c r="G28" s="34"/>
      <c r="H28" s="34"/>
      <c r="I28" s="34"/>
      <c r="J28" s="34"/>
      <c r="K28" s="34"/>
      <c r="L28" s="9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98"/>
      <c r="B29" s="99"/>
      <c r="C29" s="98"/>
      <c r="D29" s="98"/>
      <c r="E29" s="331" t="s">
        <v>3</v>
      </c>
      <c r="F29" s="331"/>
      <c r="G29" s="331"/>
      <c r="H29" s="331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4"/>
      <c r="E31" s="64"/>
      <c r="F31" s="64"/>
      <c r="G31" s="64"/>
      <c r="H31" s="64"/>
      <c r="I31" s="64"/>
      <c r="J31" s="64"/>
      <c r="K31" s="64"/>
      <c r="L31" s="9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1" t="s">
        <v>35</v>
      </c>
      <c r="E32" s="34"/>
      <c r="F32" s="34"/>
      <c r="G32" s="34"/>
      <c r="H32" s="34"/>
      <c r="I32" s="34"/>
      <c r="J32" s="69">
        <f>ROUND(J91,2)</f>
        <v>0</v>
      </c>
      <c r="K32" s="34"/>
      <c r="L32" s="9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4"/>
      <c r="E33" s="64"/>
      <c r="F33" s="64"/>
      <c r="G33" s="64"/>
      <c r="H33" s="64"/>
      <c r="I33" s="64"/>
      <c r="J33" s="64"/>
      <c r="K33" s="64"/>
      <c r="L33" s="9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37</v>
      </c>
      <c r="G34" s="34"/>
      <c r="H34" s="34"/>
      <c r="I34" s="38" t="s">
        <v>36</v>
      </c>
      <c r="J34" s="38" t="s">
        <v>38</v>
      </c>
      <c r="K34" s="34"/>
      <c r="L34" s="9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40" t="s">
        <v>39</v>
      </c>
      <c r="E35" s="29" t="s">
        <v>40</v>
      </c>
      <c r="F35" s="102">
        <f>ROUND((SUM(BE91:BE160)),2)</f>
        <v>0</v>
      </c>
      <c r="G35" s="34"/>
      <c r="H35" s="34"/>
      <c r="I35" s="103">
        <v>0.21</v>
      </c>
      <c r="J35" s="102">
        <f>ROUND(((SUM(BE91:BE160))*I35),2)</f>
        <v>0</v>
      </c>
      <c r="K35" s="34"/>
      <c r="L35" s="9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41</v>
      </c>
      <c r="F36" s="102">
        <f>ROUND((SUM(BF91:BF160)),2)</f>
        <v>0</v>
      </c>
      <c r="G36" s="34"/>
      <c r="H36" s="34"/>
      <c r="I36" s="103">
        <v>0.15</v>
      </c>
      <c r="J36" s="102">
        <f>ROUND(((SUM(BF91:BF160))*I36),2)</f>
        <v>0</v>
      </c>
      <c r="K36" s="34"/>
      <c r="L36" s="9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>
      <c r="A37" s="34"/>
      <c r="B37" s="35"/>
      <c r="C37" s="34"/>
      <c r="D37" s="29" t="s">
        <v>39</v>
      </c>
      <c r="E37" s="29" t="s">
        <v>42</v>
      </c>
      <c r="F37" s="102">
        <f>ROUND((SUM(BG91:BG160)),2)</f>
        <v>0</v>
      </c>
      <c r="G37" s="34"/>
      <c r="H37" s="34"/>
      <c r="I37" s="103">
        <v>0.21</v>
      </c>
      <c r="J37" s="102">
        <f>0</f>
        <v>0</v>
      </c>
      <c r="K37" s="34"/>
      <c r="L37" s="9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35"/>
      <c r="C38" s="34"/>
      <c r="D38" s="34"/>
      <c r="E38" s="29" t="s">
        <v>43</v>
      </c>
      <c r="F38" s="102">
        <f>ROUND((SUM(BH91:BH160)),2)</f>
        <v>0</v>
      </c>
      <c r="G38" s="34"/>
      <c r="H38" s="34"/>
      <c r="I38" s="103">
        <v>0.15</v>
      </c>
      <c r="J38" s="102">
        <f>0</f>
        <v>0</v>
      </c>
      <c r="K38" s="34"/>
      <c r="L38" s="9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44</v>
      </c>
      <c r="F39" s="102">
        <f>ROUND((SUM(BI91:BI160)),2)</f>
        <v>0</v>
      </c>
      <c r="G39" s="34"/>
      <c r="H39" s="34"/>
      <c r="I39" s="103">
        <v>0</v>
      </c>
      <c r="J39" s="102">
        <f>0</f>
        <v>0</v>
      </c>
      <c r="K39" s="34"/>
      <c r="L39" s="9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45</v>
      </c>
      <c r="E41" s="58"/>
      <c r="F41" s="58"/>
      <c r="G41" s="106" t="s">
        <v>46</v>
      </c>
      <c r="H41" s="107" t="s">
        <v>47</v>
      </c>
      <c r="I41" s="58"/>
      <c r="J41" s="108">
        <f>SUM(J32:J39)</f>
        <v>0</v>
      </c>
      <c r="K41" s="109"/>
      <c r="L41" s="97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112</v>
      </c>
      <c r="D47" s="34"/>
      <c r="E47" s="34"/>
      <c r="F47" s="34"/>
      <c r="G47" s="34"/>
      <c r="H47" s="34"/>
      <c r="I47" s="34"/>
      <c r="J47" s="34"/>
      <c r="K47" s="34"/>
      <c r="L47" s="9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3" t="str">
        <f>E7</f>
        <v>Kozmice ON</v>
      </c>
      <c r="F50" s="344"/>
      <c r="G50" s="344"/>
      <c r="H50" s="344"/>
      <c r="I50" s="34"/>
      <c r="J50" s="34"/>
      <c r="K50" s="34"/>
      <c r="L50" s="9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108</v>
      </c>
      <c r="L51" s="22"/>
    </row>
    <row r="52" spans="1:31" s="2" customFormat="1" ht="16.5" customHeight="1">
      <c r="A52" s="34"/>
      <c r="B52" s="35"/>
      <c r="C52" s="34"/>
      <c r="D52" s="34"/>
      <c r="E52" s="343" t="s">
        <v>109</v>
      </c>
      <c r="F52" s="345"/>
      <c r="G52" s="345"/>
      <c r="H52" s="345"/>
      <c r="I52" s="34"/>
      <c r="J52" s="34"/>
      <c r="K52" s="34"/>
      <c r="L52" s="9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110</v>
      </c>
      <c r="D53" s="34"/>
      <c r="E53" s="34"/>
      <c r="F53" s="34"/>
      <c r="G53" s="34"/>
      <c r="H53" s="34"/>
      <c r="I53" s="34"/>
      <c r="J53" s="34"/>
      <c r="K53" s="34"/>
      <c r="L53" s="9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01" t="str">
        <f>E11</f>
        <v>E.2.10 - Umělé osvětlení a vnitřní silnoproudé rozvody, hromosvod</v>
      </c>
      <c r="F54" s="345"/>
      <c r="G54" s="345"/>
      <c r="H54" s="345"/>
      <c r="I54" s="34"/>
      <c r="J54" s="34"/>
      <c r="K54" s="34"/>
      <c r="L54" s="9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 xml:space="preserve"> </v>
      </c>
      <c r="G56" s="34"/>
      <c r="H56" s="34"/>
      <c r="I56" s="29" t="s">
        <v>23</v>
      </c>
      <c r="J56" s="53" t="str">
        <f>IF(J14="","",J14)</f>
        <v>17. 3. 2023</v>
      </c>
      <c r="K56" s="34"/>
      <c r="L56" s="9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4"/>
      <c r="E58" s="34"/>
      <c r="F58" s="27" t="str">
        <f>E17</f>
        <v xml:space="preserve"> </v>
      </c>
      <c r="G58" s="34"/>
      <c r="H58" s="34"/>
      <c r="I58" s="29" t="s">
        <v>30</v>
      </c>
      <c r="J58" s="32" t="str">
        <f>E23</f>
        <v xml:space="preserve"> </v>
      </c>
      <c r="K58" s="34"/>
      <c r="L58" s="9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28</v>
      </c>
      <c r="D59" s="34"/>
      <c r="E59" s="34"/>
      <c r="F59" s="27" t="str">
        <f>IF(E20="","",E20)</f>
        <v>Vyplň údaj</v>
      </c>
      <c r="G59" s="34"/>
      <c r="H59" s="34"/>
      <c r="I59" s="29" t="s">
        <v>32</v>
      </c>
      <c r="J59" s="32" t="str">
        <f>E26</f>
        <v xml:space="preserve"> </v>
      </c>
      <c r="K59" s="34"/>
      <c r="L59" s="9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7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113</v>
      </c>
      <c r="D61" s="104"/>
      <c r="E61" s="104"/>
      <c r="F61" s="104"/>
      <c r="G61" s="104"/>
      <c r="H61" s="104"/>
      <c r="I61" s="104"/>
      <c r="J61" s="111" t="s">
        <v>114</v>
      </c>
      <c r="K61" s="104"/>
      <c r="L61" s="97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7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67</v>
      </c>
      <c r="D63" s="34"/>
      <c r="E63" s="34"/>
      <c r="F63" s="34"/>
      <c r="G63" s="34"/>
      <c r="H63" s="34"/>
      <c r="I63" s="34"/>
      <c r="J63" s="69">
        <f>J91</f>
        <v>0</v>
      </c>
      <c r="K63" s="34"/>
      <c r="L63" s="97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115</v>
      </c>
    </row>
    <row r="64" spans="2:12" s="9" customFormat="1" ht="24.95" customHeight="1">
      <c r="B64" s="113"/>
      <c r="D64" s="114" t="s">
        <v>1296</v>
      </c>
      <c r="E64" s="115"/>
      <c r="F64" s="115"/>
      <c r="G64" s="115"/>
      <c r="H64" s="115"/>
      <c r="I64" s="115"/>
      <c r="J64" s="116">
        <f>J92</f>
        <v>0</v>
      </c>
      <c r="L64" s="113"/>
    </row>
    <row r="65" spans="2:12" s="9" customFormat="1" ht="24.95" customHeight="1">
      <c r="B65" s="113"/>
      <c r="D65" s="114" t="s">
        <v>1297</v>
      </c>
      <c r="E65" s="115"/>
      <c r="F65" s="115"/>
      <c r="G65" s="115"/>
      <c r="H65" s="115"/>
      <c r="I65" s="115"/>
      <c r="J65" s="116">
        <f>J96</f>
        <v>0</v>
      </c>
      <c r="L65" s="113"/>
    </row>
    <row r="66" spans="2:12" s="9" customFormat="1" ht="24.95" customHeight="1">
      <c r="B66" s="113"/>
      <c r="D66" s="114" t="s">
        <v>1298</v>
      </c>
      <c r="E66" s="115"/>
      <c r="F66" s="115"/>
      <c r="G66" s="115"/>
      <c r="H66" s="115"/>
      <c r="I66" s="115"/>
      <c r="J66" s="116">
        <f>J102</f>
        <v>0</v>
      </c>
      <c r="L66" s="113"/>
    </row>
    <row r="67" spans="2:12" s="9" customFormat="1" ht="24.95" customHeight="1">
      <c r="B67" s="113"/>
      <c r="D67" s="114" t="s">
        <v>1299</v>
      </c>
      <c r="E67" s="115"/>
      <c r="F67" s="115"/>
      <c r="G67" s="115"/>
      <c r="H67" s="115"/>
      <c r="I67" s="115"/>
      <c r="J67" s="116">
        <f>J113</f>
        <v>0</v>
      </c>
      <c r="L67" s="113"/>
    </row>
    <row r="68" spans="2:12" s="9" customFormat="1" ht="24.95" customHeight="1">
      <c r="B68" s="113"/>
      <c r="D68" s="114" t="s">
        <v>1300</v>
      </c>
      <c r="E68" s="115"/>
      <c r="F68" s="115"/>
      <c r="G68" s="115"/>
      <c r="H68" s="115"/>
      <c r="I68" s="115"/>
      <c r="J68" s="116">
        <f>J122</f>
        <v>0</v>
      </c>
      <c r="L68" s="113"/>
    </row>
    <row r="69" spans="2:12" s="9" customFormat="1" ht="24.95" customHeight="1">
      <c r="B69" s="113"/>
      <c r="D69" s="114" t="s">
        <v>1301</v>
      </c>
      <c r="E69" s="115"/>
      <c r="F69" s="115"/>
      <c r="G69" s="115"/>
      <c r="H69" s="115"/>
      <c r="I69" s="115"/>
      <c r="J69" s="116">
        <f>J141</f>
        <v>0</v>
      </c>
      <c r="L69" s="113"/>
    </row>
    <row r="70" spans="1:31" s="2" customFormat="1" ht="21.75" customHeight="1">
      <c r="A70" s="34"/>
      <c r="B70" s="35"/>
      <c r="C70" s="34"/>
      <c r="D70" s="34"/>
      <c r="E70" s="34"/>
      <c r="F70" s="34"/>
      <c r="G70" s="34"/>
      <c r="H70" s="34"/>
      <c r="I70" s="34"/>
      <c r="J70" s="34"/>
      <c r="K70" s="34"/>
      <c r="L70" s="97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97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5" spans="1:31" s="2" customFormat="1" ht="6.95" customHeight="1">
      <c r="A75" s="34"/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97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24.95" customHeight="1">
      <c r="A76" s="34"/>
      <c r="B76" s="35"/>
      <c r="C76" s="23" t="s">
        <v>148</v>
      </c>
      <c r="D76" s="34"/>
      <c r="E76" s="34"/>
      <c r="F76" s="34"/>
      <c r="G76" s="34"/>
      <c r="H76" s="34"/>
      <c r="I76" s="34"/>
      <c r="J76" s="34"/>
      <c r="K76" s="34"/>
      <c r="L76" s="9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9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17</v>
      </c>
      <c r="D78" s="34"/>
      <c r="E78" s="34"/>
      <c r="F78" s="34"/>
      <c r="G78" s="34"/>
      <c r="H78" s="34"/>
      <c r="I78" s="34"/>
      <c r="J78" s="34"/>
      <c r="K78" s="34"/>
      <c r="L78" s="9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4"/>
      <c r="D79" s="34"/>
      <c r="E79" s="343" t="str">
        <f>E7</f>
        <v>Kozmice ON</v>
      </c>
      <c r="F79" s="344"/>
      <c r="G79" s="344"/>
      <c r="H79" s="344"/>
      <c r="I79" s="34"/>
      <c r="J79" s="34"/>
      <c r="K79" s="34"/>
      <c r="L79" s="97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2:12" s="1" customFormat="1" ht="12" customHeight="1">
      <c r="B80" s="22"/>
      <c r="C80" s="29" t="s">
        <v>108</v>
      </c>
      <c r="L80" s="22"/>
    </row>
    <row r="81" spans="1:31" s="2" customFormat="1" ht="16.5" customHeight="1">
      <c r="A81" s="34"/>
      <c r="B81" s="35"/>
      <c r="C81" s="34"/>
      <c r="D81" s="34"/>
      <c r="E81" s="343" t="s">
        <v>109</v>
      </c>
      <c r="F81" s="345"/>
      <c r="G81" s="345"/>
      <c r="H81" s="345"/>
      <c r="I81" s="34"/>
      <c r="J81" s="34"/>
      <c r="K81" s="34"/>
      <c r="L81" s="97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110</v>
      </c>
      <c r="D82" s="34"/>
      <c r="E82" s="34"/>
      <c r="F82" s="34"/>
      <c r="G82" s="34"/>
      <c r="H82" s="34"/>
      <c r="I82" s="34"/>
      <c r="J82" s="34"/>
      <c r="K82" s="34"/>
      <c r="L82" s="97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6.5" customHeight="1">
      <c r="A83" s="34"/>
      <c r="B83" s="35"/>
      <c r="C83" s="34"/>
      <c r="D83" s="34"/>
      <c r="E83" s="301" t="str">
        <f>E11</f>
        <v>E.2.10 - Umělé osvětlení a vnitřní silnoproudé rozvody, hromosvod</v>
      </c>
      <c r="F83" s="345"/>
      <c r="G83" s="345"/>
      <c r="H83" s="345"/>
      <c r="I83" s="34"/>
      <c r="J83" s="34"/>
      <c r="K83" s="34"/>
      <c r="L83" s="97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5" customHeight="1">
      <c r="A84" s="34"/>
      <c r="B84" s="35"/>
      <c r="C84" s="34"/>
      <c r="D84" s="34"/>
      <c r="E84" s="34"/>
      <c r="F84" s="34"/>
      <c r="G84" s="34"/>
      <c r="H84" s="34"/>
      <c r="I84" s="34"/>
      <c r="J84" s="34"/>
      <c r="K84" s="34"/>
      <c r="L84" s="97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2" customHeight="1">
      <c r="A85" s="34"/>
      <c r="B85" s="35"/>
      <c r="C85" s="29" t="s">
        <v>21</v>
      </c>
      <c r="D85" s="34"/>
      <c r="E85" s="34"/>
      <c r="F85" s="27" t="str">
        <f>F14</f>
        <v xml:space="preserve"> </v>
      </c>
      <c r="G85" s="34"/>
      <c r="H85" s="34"/>
      <c r="I85" s="29" t="s">
        <v>23</v>
      </c>
      <c r="J85" s="53" t="str">
        <f>IF(J14="","",J14)</f>
        <v>17. 3. 2023</v>
      </c>
      <c r="K85" s="34"/>
      <c r="L85" s="97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97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2" customHeight="1">
      <c r="A87" s="34"/>
      <c r="B87" s="35"/>
      <c r="C87" s="29" t="s">
        <v>25</v>
      </c>
      <c r="D87" s="34"/>
      <c r="E87" s="34"/>
      <c r="F87" s="27" t="str">
        <f>E17</f>
        <v xml:space="preserve"> </v>
      </c>
      <c r="G87" s="34"/>
      <c r="H87" s="34"/>
      <c r="I87" s="29" t="s">
        <v>30</v>
      </c>
      <c r="J87" s="32" t="str">
        <f>E23</f>
        <v xml:space="preserve"> </v>
      </c>
      <c r="K87" s="34"/>
      <c r="L87" s="97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5.2" customHeight="1">
      <c r="A88" s="34"/>
      <c r="B88" s="35"/>
      <c r="C88" s="29" t="s">
        <v>28</v>
      </c>
      <c r="D88" s="34"/>
      <c r="E88" s="34"/>
      <c r="F88" s="27" t="str">
        <f>IF(E20="","",E20)</f>
        <v>Vyplň údaj</v>
      </c>
      <c r="G88" s="34"/>
      <c r="H88" s="34"/>
      <c r="I88" s="29" t="s">
        <v>32</v>
      </c>
      <c r="J88" s="32" t="str">
        <f>E26</f>
        <v xml:space="preserve"> </v>
      </c>
      <c r="K88" s="34"/>
      <c r="L88" s="97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0.35" customHeight="1">
      <c r="A89" s="34"/>
      <c r="B89" s="35"/>
      <c r="C89" s="34"/>
      <c r="D89" s="34"/>
      <c r="E89" s="34"/>
      <c r="F89" s="34"/>
      <c r="G89" s="34"/>
      <c r="H89" s="34"/>
      <c r="I89" s="34"/>
      <c r="J89" s="34"/>
      <c r="K89" s="34"/>
      <c r="L89" s="97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11" customFormat="1" ht="29.25" customHeight="1">
      <c r="A90" s="121"/>
      <c r="B90" s="122"/>
      <c r="C90" s="123" t="s">
        <v>149</v>
      </c>
      <c r="D90" s="124" t="s">
        <v>54</v>
      </c>
      <c r="E90" s="124" t="s">
        <v>50</v>
      </c>
      <c r="F90" s="124" t="s">
        <v>51</v>
      </c>
      <c r="G90" s="124" t="s">
        <v>150</v>
      </c>
      <c r="H90" s="124" t="s">
        <v>151</v>
      </c>
      <c r="I90" s="124" t="s">
        <v>152</v>
      </c>
      <c r="J90" s="124" t="s">
        <v>114</v>
      </c>
      <c r="K90" s="125" t="s">
        <v>153</v>
      </c>
      <c r="L90" s="126"/>
      <c r="M90" s="60" t="s">
        <v>3</v>
      </c>
      <c r="N90" s="61" t="s">
        <v>39</v>
      </c>
      <c r="O90" s="61" t="s">
        <v>154</v>
      </c>
      <c r="P90" s="61" t="s">
        <v>155</v>
      </c>
      <c r="Q90" s="61" t="s">
        <v>156</v>
      </c>
      <c r="R90" s="61" t="s">
        <v>157</v>
      </c>
      <c r="S90" s="61" t="s">
        <v>158</v>
      </c>
      <c r="T90" s="62" t="s">
        <v>159</v>
      </c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</row>
    <row r="91" spans="1:63" s="2" customFormat="1" ht="22.9" customHeight="1">
      <c r="A91" s="34"/>
      <c r="B91" s="35"/>
      <c r="C91" s="67" t="s">
        <v>160</v>
      </c>
      <c r="D91" s="34"/>
      <c r="E91" s="34"/>
      <c r="F91" s="34"/>
      <c r="G91" s="34"/>
      <c r="H91" s="34"/>
      <c r="I91" s="34"/>
      <c r="J91" s="127">
        <f>BK91</f>
        <v>0</v>
      </c>
      <c r="K91" s="34"/>
      <c r="L91" s="35"/>
      <c r="M91" s="63"/>
      <c r="N91" s="54"/>
      <c r="O91" s="64"/>
      <c r="P91" s="128">
        <f>P92+P96+P102+P113+P122+P141</f>
        <v>0</v>
      </c>
      <c r="Q91" s="64"/>
      <c r="R91" s="128">
        <f>R92+R96+R102+R113+R122+R141</f>
        <v>0</v>
      </c>
      <c r="S91" s="64"/>
      <c r="T91" s="129">
        <f>T92+T96+T102+T113+T122+T141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9" t="s">
        <v>68</v>
      </c>
      <c r="AU91" s="19" t="s">
        <v>115</v>
      </c>
      <c r="BK91" s="130">
        <f>BK92+BK96+BK102+BK113+BK122+BK141</f>
        <v>0</v>
      </c>
    </row>
    <row r="92" spans="2:63" s="12" customFormat="1" ht="25.9" customHeight="1">
      <c r="B92" s="131"/>
      <c r="D92" s="132" t="s">
        <v>68</v>
      </c>
      <c r="E92" s="133" t="s">
        <v>1302</v>
      </c>
      <c r="F92" s="133" t="s">
        <v>1303</v>
      </c>
      <c r="I92" s="134"/>
      <c r="J92" s="135">
        <f>BK92</f>
        <v>0</v>
      </c>
      <c r="L92" s="131"/>
      <c r="M92" s="136"/>
      <c r="N92" s="137"/>
      <c r="O92" s="137"/>
      <c r="P92" s="138">
        <f>SUM(P93:P95)</f>
        <v>0</v>
      </c>
      <c r="Q92" s="137"/>
      <c r="R92" s="138">
        <f>SUM(R93:R95)</f>
        <v>0</v>
      </c>
      <c r="S92" s="137"/>
      <c r="T92" s="139">
        <f>SUM(T93:T95)</f>
        <v>0</v>
      </c>
      <c r="AR92" s="132" t="s">
        <v>76</v>
      </c>
      <c r="AT92" s="140" t="s">
        <v>68</v>
      </c>
      <c r="AU92" s="140" t="s">
        <v>69</v>
      </c>
      <c r="AY92" s="132" t="s">
        <v>163</v>
      </c>
      <c r="BK92" s="141">
        <f>SUM(BK93:BK95)</f>
        <v>0</v>
      </c>
    </row>
    <row r="93" spans="1:65" s="2" customFormat="1" ht="16.5" customHeight="1">
      <c r="A93" s="34"/>
      <c r="B93" s="144"/>
      <c r="C93" s="145" t="s">
        <v>76</v>
      </c>
      <c r="D93" s="145" t="s">
        <v>167</v>
      </c>
      <c r="E93" s="146" t="s">
        <v>1304</v>
      </c>
      <c r="F93" s="147" t="s">
        <v>1305</v>
      </c>
      <c r="G93" s="148" t="s">
        <v>1306</v>
      </c>
      <c r="H93" s="149">
        <v>1</v>
      </c>
      <c r="I93" s="150"/>
      <c r="J93" s="151">
        <f>ROUND(I93*H93,2)</f>
        <v>0</v>
      </c>
      <c r="K93" s="147" t="s">
        <v>353</v>
      </c>
      <c r="L93" s="35"/>
      <c r="M93" s="152" t="s">
        <v>3</v>
      </c>
      <c r="N93" s="153" t="s">
        <v>42</v>
      </c>
      <c r="O93" s="56"/>
      <c r="P93" s="154">
        <f>O93*H93</f>
        <v>0</v>
      </c>
      <c r="Q93" s="154">
        <v>0</v>
      </c>
      <c r="R93" s="154">
        <f>Q93*H93</f>
        <v>0</v>
      </c>
      <c r="S93" s="154">
        <v>0</v>
      </c>
      <c r="T93" s="155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6" t="s">
        <v>172</v>
      </c>
      <c r="AT93" s="156" t="s">
        <v>167</v>
      </c>
      <c r="AU93" s="156" t="s">
        <v>76</v>
      </c>
      <c r="AY93" s="19" t="s">
        <v>163</v>
      </c>
      <c r="BE93" s="157">
        <f>IF(N93="základní",J93,0)</f>
        <v>0</v>
      </c>
      <c r="BF93" s="157">
        <f>IF(N93="snížená",J93,0)</f>
        <v>0</v>
      </c>
      <c r="BG93" s="157">
        <f>IF(N93="zákl. přenesená",J93,0)</f>
        <v>0</v>
      </c>
      <c r="BH93" s="157">
        <f>IF(N93="sníž. přenesená",J93,0)</f>
        <v>0</v>
      </c>
      <c r="BI93" s="157">
        <f>IF(N93="nulová",J93,0)</f>
        <v>0</v>
      </c>
      <c r="BJ93" s="19" t="s">
        <v>172</v>
      </c>
      <c r="BK93" s="157">
        <f>ROUND(I93*H93,2)</f>
        <v>0</v>
      </c>
      <c r="BL93" s="19" t="s">
        <v>172</v>
      </c>
      <c r="BM93" s="156" t="s">
        <v>1307</v>
      </c>
    </row>
    <row r="94" spans="1:65" s="2" customFormat="1" ht="16.5" customHeight="1">
      <c r="A94" s="34"/>
      <c r="B94" s="144"/>
      <c r="C94" s="145" t="s">
        <v>78</v>
      </c>
      <c r="D94" s="145" t="s">
        <v>167</v>
      </c>
      <c r="E94" s="146" t="s">
        <v>1308</v>
      </c>
      <c r="F94" s="147" t="s">
        <v>1309</v>
      </c>
      <c r="G94" s="148" t="s">
        <v>1306</v>
      </c>
      <c r="H94" s="149">
        <v>1</v>
      </c>
      <c r="I94" s="150"/>
      <c r="J94" s="151">
        <f>ROUND(I94*H94,2)</f>
        <v>0</v>
      </c>
      <c r="K94" s="147" t="s">
        <v>353</v>
      </c>
      <c r="L94" s="35"/>
      <c r="M94" s="152" t="s">
        <v>3</v>
      </c>
      <c r="N94" s="153" t="s">
        <v>42</v>
      </c>
      <c r="O94" s="56"/>
      <c r="P94" s="154">
        <f>O94*H94</f>
        <v>0</v>
      </c>
      <c r="Q94" s="154">
        <v>0</v>
      </c>
      <c r="R94" s="154">
        <f>Q94*H94</f>
        <v>0</v>
      </c>
      <c r="S94" s="154">
        <v>0</v>
      </c>
      <c r="T94" s="155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6" t="s">
        <v>172</v>
      </c>
      <c r="AT94" s="156" t="s">
        <v>167</v>
      </c>
      <c r="AU94" s="156" t="s">
        <v>76</v>
      </c>
      <c r="AY94" s="19" t="s">
        <v>163</v>
      </c>
      <c r="BE94" s="157">
        <f>IF(N94="základní",J94,0)</f>
        <v>0</v>
      </c>
      <c r="BF94" s="157">
        <f>IF(N94="snížená",J94,0)</f>
        <v>0</v>
      </c>
      <c r="BG94" s="157">
        <f>IF(N94="zákl. přenesená",J94,0)</f>
        <v>0</v>
      </c>
      <c r="BH94" s="157">
        <f>IF(N94="sníž. přenesená",J94,0)</f>
        <v>0</v>
      </c>
      <c r="BI94" s="157">
        <f>IF(N94="nulová",J94,0)</f>
        <v>0</v>
      </c>
      <c r="BJ94" s="19" t="s">
        <v>172</v>
      </c>
      <c r="BK94" s="157">
        <f>ROUND(I94*H94,2)</f>
        <v>0</v>
      </c>
      <c r="BL94" s="19" t="s">
        <v>172</v>
      </c>
      <c r="BM94" s="156" t="s">
        <v>1310</v>
      </c>
    </row>
    <row r="95" spans="1:65" s="2" customFormat="1" ht="16.5" customHeight="1">
      <c r="A95" s="34"/>
      <c r="B95" s="144"/>
      <c r="C95" s="145" t="s">
        <v>173</v>
      </c>
      <c r="D95" s="145" t="s">
        <v>167</v>
      </c>
      <c r="E95" s="146" t="s">
        <v>1311</v>
      </c>
      <c r="F95" s="147" t="s">
        <v>1312</v>
      </c>
      <c r="G95" s="148" t="s">
        <v>1306</v>
      </c>
      <c r="H95" s="149">
        <v>1</v>
      </c>
      <c r="I95" s="150"/>
      <c r="J95" s="151">
        <f>ROUND(I95*H95,2)</f>
        <v>0</v>
      </c>
      <c r="K95" s="147" t="s">
        <v>353</v>
      </c>
      <c r="L95" s="35"/>
      <c r="M95" s="152" t="s">
        <v>3</v>
      </c>
      <c r="N95" s="153" t="s">
        <v>42</v>
      </c>
      <c r="O95" s="56"/>
      <c r="P95" s="154">
        <f>O95*H95</f>
        <v>0</v>
      </c>
      <c r="Q95" s="154">
        <v>0</v>
      </c>
      <c r="R95" s="154">
        <f>Q95*H95</f>
        <v>0</v>
      </c>
      <c r="S95" s="154">
        <v>0</v>
      </c>
      <c r="T95" s="155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6" t="s">
        <v>172</v>
      </c>
      <c r="AT95" s="156" t="s">
        <v>167</v>
      </c>
      <c r="AU95" s="156" t="s">
        <v>76</v>
      </c>
      <c r="AY95" s="19" t="s">
        <v>163</v>
      </c>
      <c r="BE95" s="157">
        <f>IF(N95="základní",J95,0)</f>
        <v>0</v>
      </c>
      <c r="BF95" s="157">
        <f>IF(N95="snížená",J95,0)</f>
        <v>0</v>
      </c>
      <c r="BG95" s="157">
        <f>IF(N95="zákl. přenesená",J95,0)</f>
        <v>0</v>
      </c>
      <c r="BH95" s="157">
        <f>IF(N95="sníž. přenesená",J95,0)</f>
        <v>0</v>
      </c>
      <c r="BI95" s="157">
        <f>IF(N95="nulová",J95,0)</f>
        <v>0</v>
      </c>
      <c r="BJ95" s="19" t="s">
        <v>172</v>
      </c>
      <c r="BK95" s="157">
        <f>ROUND(I95*H95,2)</f>
        <v>0</v>
      </c>
      <c r="BL95" s="19" t="s">
        <v>172</v>
      </c>
      <c r="BM95" s="156" t="s">
        <v>1313</v>
      </c>
    </row>
    <row r="96" spans="2:63" s="12" customFormat="1" ht="25.9" customHeight="1">
      <c r="B96" s="131"/>
      <c r="D96" s="132" t="s">
        <v>68</v>
      </c>
      <c r="E96" s="133" t="s">
        <v>1314</v>
      </c>
      <c r="F96" s="133" t="s">
        <v>1315</v>
      </c>
      <c r="I96" s="134"/>
      <c r="J96" s="135">
        <f>BK96</f>
        <v>0</v>
      </c>
      <c r="L96" s="131"/>
      <c r="M96" s="136"/>
      <c r="N96" s="137"/>
      <c r="O96" s="137"/>
      <c r="P96" s="138">
        <f>SUM(P97:P101)</f>
        <v>0</v>
      </c>
      <c r="Q96" s="137"/>
      <c r="R96" s="138">
        <f>SUM(R97:R101)</f>
        <v>0</v>
      </c>
      <c r="S96" s="137"/>
      <c r="T96" s="139">
        <f>SUM(T97:T101)</f>
        <v>0</v>
      </c>
      <c r="AR96" s="132" t="s">
        <v>76</v>
      </c>
      <c r="AT96" s="140" t="s">
        <v>68</v>
      </c>
      <c r="AU96" s="140" t="s">
        <v>69</v>
      </c>
      <c r="AY96" s="132" t="s">
        <v>163</v>
      </c>
      <c r="BK96" s="141">
        <f>SUM(BK97:BK101)</f>
        <v>0</v>
      </c>
    </row>
    <row r="97" spans="1:65" s="2" customFormat="1" ht="16.5" customHeight="1">
      <c r="A97" s="34"/>
      <c r="B97" s="144"/>
      <c r="C97" s="145" t="s">
        <v>172</v>
      </c>
      <c r="D97" s="145" t="s">
        <v>167</v>
      </c>
      <c r="E97" s="146" t="s">
        <v>1316</v>
      </c>
      <c r="F97" s="147" t="s">
        <v>1317</v>
      </c>
      <c r="G97" s="148" t="s">
        <v>1306</v>
      </c>
      <c r="H97" s="149">
        <v>1</v>
      </c>
      <c r="I97" s="150"/>
      <c r="J97" s="151">
        <f>ROUND(I97*H97,2)</f>
        <v>0</v>
      </c>
      <c r="K97" s="147" t="s">
        <v>353</v>
      </c>
      <c r="L97" s="35"/>
      <c r="M97" s="152" t="s">
        <v>3</v>
      </c>
      <c r="N97" s="153" t="s">
        <v>42</v>
      </c>
      <c r="O97" s="56"/>
      <c r="P97" s="154">
        <f>O97*H97</f>
        <v>0</v>
      </c>
      <c r="Q97" s="154">
        <v>0</v>
      </c>
      <c r="R97" s="154">
        <f>Q97*H97</f>
        <v>0</v>
      </c>
      <c r="S97" s="154">
        <v>0</v>
      </c>
      <c r="T97" s="155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6" t="s">
        <v>172</v>
      </c>
      <c r="AT97" s="156" t="s">
        <v>167</v>
      </c>
      <c r="AU97" s="156" t="s">
        <v>76</v>
      </c>
      <c r="AY97" s="19" t="s">
        <v>163</v>
      </c>
      <c r="BE97" s="157">
        <f>IF(N97="základní",J97,0)</f>
        <v>0</v>
      </c>
      <c r="BF97" s="157">
        <f>IF(N97="snížená",J97,0)</f>
        <v>0</v>
      </c>
      <c r="BG97" s="157">
        <f>IF(N97="zákl. přenesená",J97,0)</f>
        <v>0</v>
      </c>
      <c r="BH97" s="157">
        <f>IF(N97="sníž. přenesená",J97,0)</f>
        <v>0</v>
      </c>
      <c r="BI97" s="157">
        <f>IF(N97="nulová",J97,0)</f>
        <v>0</v>
      </c>
      <c r="BJ97" s="19" t="s">
        <v>172</v>
      </c>
      <c r="BK97" s="157">
        <f>ROUND(I97*H97,2)</f>
        <v>0</v>
      </c>
      <c r="BL97" s="19" t="s">
        <v>172</v>
      </c>
      <c r="BM97" s="156" t="s">
        <v>1318</v>
      </c>
    </row>
    <row r="98" spans="1:65" s="2" customFormat="1" ht="16.5" customHeight="1">
      <c r="A98" s="34"/>
      <c r="B98" s="144"/>
      <c r="C98" s="145" t="s">
        <v>198</v>
      </c>
      <c r="D98" s="145" t="s">
        <v>167</v>
      </c>
      <c r="E98" s="146" t="s">
        <v>1319</v>
      </c>
      <c r="F98" s="147" t="s">
        <v>1320</v>
      </c>
      <c r="G98" s="148" t="s">
        <v>1306</v>
      </c>
      <c r="H98" s="149">
        <v>7</v>
      </c>
      <c r="I98" s="150"/>
      <c r="J98" s="151">
        <f>ROUND(I98*H98,2)</f>
        <v>0</v>
      </c>
      <c r="K98" s="147" t="s">
        <v>353</v>
      </c>
      <c r="L98" s="35"/>
      <c r="M98" s="152" t="s">
        <v>3</v>
      </c>
      <c r="N98" s="153" t="s">
        <v>42</v>
      </c>
      <c r="O98" s="56"/>
      <c r="P98" s="154">
        <f>O98*H98</f>
        <v>0</v>
      </c>
      <c r="Q98" s="154">
        <v>0</v>
      </c>
      <c r="R98" s="154">
        <f>Q98*H98</f>
        <v>0</v>
      </c>
      <c r="S98" s="154">
        <v>0</v>
      </c>
      <c r="T98" s="155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6" t="s">
        <v>172</v>
      </c>
      <c r="AT98" s="156" t="s">
        <v>167</v>
      </c>
      <c r="AU98" s="156" t="s">
        <v>76</v>
      </c>
      <c r="AY98" s="19" t="s">
        <v>163</v>
      </c>
      <c r="BE98" s="157">
        <f>IF(N98="základní",J98,0)</f>
        <v>0</v>
      </c>
      <c r="BF98" s="157">
        <f>IF(N98="snížená",J98,0)</f>
        <v>0</v>
      </c>
      <c r="BG98" s="157">
        <f>IF(N98="zákl. přenesená",J98,0)</f>
        <v>0</v>
      </c>
      <c r="BH98" s="157">
        <f>IF(N98="sníž. přenesená",J98,0)</f>
        <v>0</v>
      </c>
      <c r="BI98" s="157">
        <f>IF(N98="nulová",J98,0)</f>
        <v>0</v>
      </c>
      <c r="BJ98" s="19" t="s">
        <v>172</v>
      </c>
      <c r="BK98" s="157">
        <f>ROUND(I98*H98,2)</f>
        <v>0</v>
      </c>
      <c r="BL98" s="19" t="s">
        <v>172</v>
      </c>
      <c r="BM98" s="156" t="s">
        <v>1321</v>
      </c>
    </row>
    <row r="99" spans="1:65" s="2" customFormat="1" ht="16.5" customHeight="1">
      <c r="A99" s="34"/>
      <c r="B99" s="144"/>
      <c r="C99" s="145" t="s">
        <v>186</v>
      </c>
      <c r="D99" s="145" t="s">
        <v>167</v>
      </c>
      <c r="E99" s="146" t="s">
        <v>1322</v>
      </c>
      <c r="F99" s="147" t="s">
        <v>1323</v>
      </c>
      <c r="G99" s="148" t="s">
        <v>1306</v>
      </c>
      <c r="H99" s="149">
        <v>2</v>
      </c>
      <c r="I99" s="150"/>
      <c r="J99" s="151">
        <f>ROUND(I99*H99,2)</f>
        <v>0</v>
      </c>
      <c r="K99" s="147" t="s">
        <v>353</v>
      </c>
      <c r="L99" s="35"/>
      <c r="M99" s="152" t="s">
        <v>3</v>
      </c>
      <c r="N99" s="153" t="s">
        <v>42</v>
      </c>
      <c r="O99" s="56"/>
      <c r="P99" s="154">
        <f>O99*H99</f>
        <v>0</v>
      </c>
      <c r="Q99" s="154">
        <v>0</v>
      </c>
      <c r="R99" s="154">
        <f>Q99*H99</f>
        <v>0</v>
      </c>
      <c r="S99" s="154">
        <v>0</v>
      </c>
      <c r="T99" s="155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6" t="s">
        <v>172</v>
      </c>
      <c r="AT99" s="156" t="s">
        <v>167</v>
      </c>
      <c r="AU99" s="156" t="s">
        <v>76</v>
      </c>
      <c r="AY99" s="19" t="s">
        <v>163</v>
      </c>
      <c r="BE99" s="157">
        <f>IF(N99="základní",J99,0)</f>
        <v>0</v>
      </c>
      <c r="BF99" s="157">
        <f>IF(N99="snížená",J99,0)</f>
        <v>0</v>
      </c>
      <c r="BG99" s="157">
        <f>IF(N99="zákl. přenesená",J99,0)</f>
        <v>0</v>
      </c>
      <c r="BH99" s="157">
        <f>IF(N99="sníž. přenesená",J99,0)</f>
        <v>0</v>
      </c>
      <c r="BI99" s="157">
        <f>IF(N99="nulová",J99,0)</f>
        <v>0</v>
      </c>
      <c r="BJ99" s="19" t="s">
        <v>172</v>
      </c>
      <c r="BK99" s="157">
        <f>ROUND(I99*H99,2)</f>
        <v>0</v>
      </c>
      <c r="BL99" s="19" t="s">
        <v>172</v>
      </c>
      <c r="BM99" s="156" t="s">
        <v>1324</v>
      </c>
    </row>
    <row r="100" spans="1:65" s="2" customFormat="1" ht="16.5" customHeight="1">
      <c r="A100" s="34"/>
      <c r="B100" s="144"/>
      <c r="C100" s="145" t="s">
        <v>211</v>
      </c>
      <c r="D100" s="145" t="s">
        <v>167</v>
      </c>
      <c r="E100" s="146" t="s">
        <v>1325</v>
      </c>
      <c r="F100" s="147" t="s">
        <v>1326</v>
      </c>
      <c r="G100" s="148" t="s">
        <v>1306</v>
      </c>
      <c r="H100" s="149">
        <v>2</v>
      </c>
      <c r="I100" s="150"/>
      <c r="J100" s="151">
        <f>ROUND(I100*H100,2)</f>
        <v>0</v>
      </c>
      <c r="K100" s="147" t="s">
        <v>353</v>
      </c>
      <c r="L100" s="35"/>
      <c r="M100" s="152" t="s">
        <v>3</v>
      </c>
      <c r="N100" s="153" t="s">
        <v>42</v>
      </c>
      <c r="O100" s="56"/>
      <c r="P100" s="154">
        <f>O100*H100</f>
        <v>0</v>
      </c>
      <c r="Q100" s="154">
        <v>0</v>
      </c>
      <c r="R100" s="154">
        <f>Q100*H100</f>
        <v>0</v>
      </c>
      <c r="S100" s="154">
        <v>0</v>
      </c>
      <c r="T100" s="155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6" t="s">
        <v>172</v>
      </c>
      <c r="AT100" s="156" t="s">
        <v>167</v>
      </c>
      <c r="AU100" s="156" t="s">
        <v>76</v>
      </c>
      <c r="AY100" s="19" t="s">
        <v>163</v>
      </c>
      <c r="BE100" s="157">
        <f>IF(N100="základní",J100,0)</f>
        <v>0</v>
      </c>
      <c r="BF100" s="157">
        <f>IF(N100="snížená",J100,0)</f>
        <v>0</v>
      </c>
      <c r="BG100" s="157">
        <f>IF(N100="zákl. přenesená",J100,0)</f>
        <v>0</v>
      </c>
      <c r="BH100" s="157">
        <f>IF(N100="sníž. přenesená",J100,0)</f>
        <v>0</v>
      </c>
      <c r="BI100" s="157">
        <f>IF(N100="nulová",J100,0)</f>
        <v>0</v>
      </c>
      <c r="BJ100" s="19" t="s">
        <v>172</v>
      </c>
      <c r="BK100" s="157">
        <f>ROUND(I100*H100,2)</f>
        <v>0</v>
      </c>
      <c r="BL100" s="19" t="s">
        <v>172</v>
      </c>
      <c r="BM100" s="156" t="s">
        <v>1327</v>
      </c>
    </row>
    <row r="101" spans="1:65" s="2" customFormat="1" ht="16.5" customHeight="1">
      <c r="A101" s="34"/>
      <c r="B101" s="144"/>
      <c r="C101" s="145" t="s">
        <v>215</v>
      </c>
      <c r="D101" s="145" t="s">
        <v>167</v>
      </c>
      <c r="E101" s="146" t="s">
        <v>1328</v>
      </c>
      <c r="F101" s="147" t="s">
        <v>1329</v>
      </c>
      <c r="G101" s="148" t="s">
        <v>1306</v>
      </c>
      <c r="H101" s="149">
        <v>1</v>
      </c>
      <c r="I101" s="150"/>
      <c r="J101" s="151">
        <f>ROUND(I101*H101,2)</f>
        <v>0</v>
      </c>
      <c r="K101" s="147" t="s">
        <v>353</v>
      </c>
      <c r="L101" s="35"/>
      <c r="M101" s="152" t="s">
        <v>3</v>
      </c>
      <c r="N101" s="153" t="s">
        <v>42</v>
      </c>
      <c r="O101" s="56"/>
      <c r="P101" s="154">
        <f>O101*H101</f>
        <v>0</v>
      </c>
      <c r="Q101" s="154">
        <v>0</v>
      </c>
      <c r="R101" s="154">
        <f>Q101*H101</f>
        <v>0</v>
      </c>
      <c r="S101" s="154">
        <v>0</v>
      </c>
      <c r="T101" s="155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6" t="s">
        <v>172</v>
      </c>
      <c r="AT101" s="156" t="s">
        <v>167</v>
      </c>
      <c r="AU101" s="156" t="s">
        <v>76</v>
      </c>
      <c r="AY101" s="19" t="s">
        <v>163</v>
      </c>
      <c r="BE101" s="157">
        <f>IF(N101="základní",J101,0)</f>
        <v>0</v>
      </c>
      <c r="BF101" s="157">
        <f>IF(N101="snížená",J101,0)</f>
        <v>0</v>
      </c>
      <c r="BG101" s="157">
        <f>IF(N101="zákl. přenesená",J101,0)</f>
        <v>0</v>
      </c>
      <c r="BH101" s="157">
        <f>IF(N101="sníž. přenesená",J101,0)</f>
        <v>0</v>
      </c>
      <c r="BI101" s="157">
        <f>IF(N101="nulová",J101,0)</f>
        <v>0</v>
      </c>
      <c r="BJ101" s="19" t="s">
        <v>172</v>
      </c>
      <c r="BK101" s="157">
        <f>ROUND(I101*H101,2)</f>
        <v>0</v>
      </c>
      <c r="BL101" s="19" t="s">
        <v>172</v>
      </c>
      <c r="BM101" s="156" t="s">
        <v>1330</v>
      </c>
    </row>
    <row r="102" spans="2:63" s="12" customFormat="1" ht="25.9" customHeight="1">
      <c r="B102" s="131"/>
      <c r="D102" s="132" t="s">
        <v>68</v>
      </c>
      <c r="E102" s="133" t="s">
        <v>1331</v>
      </c>
      <c r="F102" s="133" t="s">
        <v>1332</v>
      </c>
      <c r="I102" s="134"/>
      <c r="J102" s="135">
        <f>BK102</f>
        <v>0</v>
      </c>
      <c r="L102" s="131"/>
      <c r="M102" s="136"/>
      <c r="N102" s="137"/>
      <c r="O102" s="137"/>
      <c r="P102" s="138">
        <f>SUM(P103:P112)</f>
        <v>0</v>
      </c>
      <c r="Q102" s="137"/>
      <c r="R102" s="138">
        <f>SUM(R103:R112)</f>
        <v>0</v>
      </c>
      <c r="S102" s="137"/>
      <c r="T102" s="139">
        <f>SUM(T103:T112)</f>
        <v>0</v>
      </c>
      <c r="AR102" s="132" t="s">
        <v>76</v>
      </c>
      <c r="AT102" s="140" t="s">
        <v>68</v>
      </c>
      <c r="AU102" s="140" t="s">
        <v>69</v>
      </c>
      <c r="AY102" s="132" t="s">
        <v>163</v>
      </c>
      <c r="BK102" s="141">
        <f>SUM(BK103:BK112)</f>
        <v>0</v>
      </c>
    </row>
    <row r="103" spans="1:65" s="2" customFormat="1" ht="16.5" customHeight="1">
      <c r="A103" s="34"/>
      <c r="B103" s="144"/>
      <c r="C103" s="145" t="s">
        <v>227</v>
      </c>
      <c r="D103" s="145" t="s">
        <v>167</v>
      </c>
      <c r="E103" s="146" t="s">
        <v>1333</v>
      </c>
      <c r="F103" s="147" t="s">
        <v>1334</v>
      </c>
      <c r="G103" s="148" t="s">
        <v>320</v>
      </c>
      <c r="H103" s="149">
        <v>20</v>
      </c>
      <c r="I103" s="150"/>
      <c r="J103" s="151">
        <f aca="true" t="shared" si="0" ref="J103:J112">ROUND(I103*H103,2)</f>
        <v>0</v>
      </c>
      <c r="K103" s="147" t="s">
        <v>353</v>
      </c>
      <c r="L103" s="35"/>
      <c r="M103" s="152" t="s">
        <v>3</v>
      </c>
      <c r="N103" s="153" t="s">
        <v>42</v>
      </c>
      <c r="O103" s="56"/>
      <c r="P103" s="154">
        <f aca="true" t="shared" si="1" ref="P103:P112">O103*H103</f>
        <v>0</v>
      </c>
      <c r="Q103" s="154">
        <v>0</v>
      </c>
      <c r="R103" s="154">
        <f aca="true" t="shared" si="2" ref="R103:R112">Q103*H103</f>
        <v>0</v>
      </c>
      <c r="S103" s="154">
        <v>0</v>
      </c>
      <c r="T103" s="155">
        <f aca="true" t="shared" si="3" ref="T103:T112"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6" t="s">
        <v>172</v>
      </c>
      <c r="AT103" s="156" t="s">
        <v>167</v>
      </c>
      <c r="AU103" s="156" t="s">
        <v>76</v>
      </c>
      <c r="AY103" s="19" t="s">
        <v>163</v>
      </c>
      <c r="BE103" s="157">
        <f aca="true" t="shared" si="4" ref="BE103:BE112">IF(N103="základní",J103,0)</f>
        <v>0</v>
      </c>
      <c r="BF103" s="157">
        <f aca="true" t="shared" si="5" ref="BF103:BF112">IF(N103="snížená",J103,0)</f>
        <v>0</v>
      </c>
      <c r="BG103" s="157">
        <f aca="true" t="shared" si="6" ref="BG103:BG112">IF(N103="zákl. přenesená",J103,0)</f>
        <v>0</v>
      </c>
      <c r="BH103" s="157">
        <f aca="true" t="shared" si="7" ref="BH103:BH112">IF(N103="sníž. přenesená",J103,0)</f>
        <v>0</v>
      </c>
      <c r="BI103" s="157">
        <f aca="true" t="shared" si="8" ref="BI103:BI112">IF(N103="nulová",J103,0)</f>
        <v>0</v>
      </c>
      <c r="BJ103" s="19" t="s">
        <v>172</v>
      </c>
      <c r="BK103" s="157">
        <f aca="true" t="shared" si="9" ref="BK103:BK112">ROUND(I103*H103,2)</f>
        <v>0</v>
      </c>
      <c r="BL103" s="19" t="s">
        <v>172</v>
      </c>
      <c r="BM103" s="156" t="s">
        <v>1335</v>
      </c>
    </row>
    <row r="104" spans="1:65" s="2" customFormat="1" ht="16.5" customHeight="1">
      <c r="A104" s="34"/>
      <c r="B104" s="144"/>
      <c r="C104" s="145" t="s">
        <v>233</v>
      </c>
      <c r="D104" s="145" t="s">
        <v>167</v>
      </c>
      <c r="E104" s="146" t="s">
        <v>1336</v>
      </c>
      <c r="F104" s="147" t="s">
        <v>1337</v>
      </c>
      <c r="G104" s="148" t="s">
        <v>320</v>
      </c>
      <c r="H104" s="149">
        <v>20</v>
      </c>
      <c r="I104" s="150"/>
      <c r="J104" s="151">
        <f t="shared" si="0"/>
        <v>0</v>
      </c>
      <c r="K104" s="147" t="s">
        <v>353</v>
      </c>
      <c r="L104" s="35"/>
      <c r="M104" s="152" t="s">
        <v>3</v>
      </c>
      <c r="N104" s="153" t="s">
        <v>42</v>
      </c>
      <c r="O104" s="56"/>
      <c r="P104" s="154">
        <f t="shared" si="1"/>
        <v>0</v>
      </c>
      <c r="Q104" s="154">
        <v>0</v>
      </c>
      <c r="R104" s="154">
        <f t="shared" si="2"/>
        <v>0</v>
      </c>
      <c r="S104" s="154">
        <v>0</v>
      </c>
      <c r="T104" s="155">
        <f t="shared" si="3"/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6" t="s">
        <v>172</v>
      </c>
      <c r="AT104" s="156" t="s">
        <v>167</v>
      </c>
      <c r="AU104" s="156" t="s">
        <v>76</v>
      </c>
      <c r="AY104" s="19" t="s">
        <v>163</v>
      </c>
      <c r="BE104" s="157">
        <f t="shared" si="4"/>
        <v>0</v>
      </c>
      <c r="BF104" s="157">
        <f t="shared" si="5"/>
        <v>0</v>
      </c>
      <c r="BG104" s="157">
        <f t="shared" si="6"/>
        <v>0</v>
      </c>
      <c r="BH104" s="157">
        <f t="shared" si="7"/>
        <v>0</v>
      </c>
      <c r="BI104" s="157">
        <f t="shared" si="8"/>
        <v>0</v>
      </c>
      <c r="BJ104" s="19" t="s">
        <v>172</v>
      </c>
      <c r="BK104" s="157">
        <f t="shared" si="9"/>
        <v>0</v>
      </c>
      <c r="BL104" s="19" t="s">
        <v>172</v>
      </c>
      <c r="BM104" s="156" t="s">
        <v>1338</v>
      </c>
    </row>
    <row r="105" spans="1:65" s="2" customFormat="1" ht="16.5" customHeight="1">
      <c r="A105" s="34"/>
      <c r="B105" s="144"/>
      <c r="C105" s="145" t="s">
        <v>240</v>
      </c>
      <c r="D105" s="145" t="s">
        <v>167</v>
      </c>
      <c r="E105" s="146" t="s">
        <v>1339</v>
      </c>
      <c r="F105" s="147" t="s">
        <v>1340</v>
      </c>
      <c r="G105" s="148" t="s">
        <v>320</v>
      </c>
      <c r="H105" s="149">
        <v>20</v>
      </c>
      <c r="I105" s="150"/>
      <c r="J105" s="151">
        <f t="shared" si="0"/>
        <v>0</v>
      </c>
      <c r="K105" s="147" t="s">
        <v>353</v>
      </c>
      <c r="L105" s="35"/>
      <c r="M105" s="152" t="s">
        <v>3</v>
      </c>
      <c r="N105" s="153" t="s">
        <v>42</v>
      </c>
      <c r="O105" s="56"/>
      <c r="P105" s="154">
        <f t="shared" si="1"/>
        <v>0</v>
      </c>
      <c r="Q105" s="154">
        <v>0</v>
      </c>
      <c r="R105" s="154">
        <f t="shared" si="2"/>
        <v>0</v>
      </c>
      <c r="S105" s="154">
        <v>0</v>
      </c>
      <c r="T105" s="155">
        <f t="shared" si="3"/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6" t="s">
        <v>172</v>
      </c>
      <c r="AT105" s="156" t="s">
        <v>167</v>
      </c>
      <c r="AU105" s="156" t="s">
        <v>76</v>
      </c>
      <c r="AY105" s="19" t="s">
        <v>163</v>
      </c>
      <c r="BE105" s="157">
        <f t="shared" si="4"/>
        <v>0</v>
      </c>
      <c r="BF105" s="157">
        <f t="shared" si="5"/>
        <v>0</v>
      </c>
      <c r="BG105" s="157">
        <f t="shared" si="6"/>
        <v>0</v>
      </c>
      <c r="BH105" s="157">
        <f t="shared" si="7"/>
        <v>0</v>
      </c>
      <c r="BI105" s="157">
        <f t="shared" si="8"/>
        <v>0</v>
      </c>
      <c r="BJ105" s="19" t="s">
        <v>172</v>
      </c>
      <c r="BK105" s="157">
        <f t="shared" si="9"/>
        <v>0</v>
      </c>
      <c r="BL105" s="19" t="s">
        <v>172</v>
      </c>
      <c r="BM105" s="156" t="s">
        <v>1341</v>
      </c>
    </row>
    <row r="106" spans="1:65" s="2" customFormat="1" ht="16.5" customHeight="1">
      <c r="A106" s="34"/>
      <c r="B106" s="144"/>
      <c r="C106" s="145" t="s">
        <v>247</v>
      </c>
      <c r="D106" s="145" t="s">
        <v>167</v>
      </c>
      <c r="E106" s="146" t="s">
        <v>1342</v>
      </c>
      <c r="F106" s="147" t="s">
        <v>1343</v>
      </c>
      <c r="G106" s="148" t="s">
        <v>320</v>
      </c>
      <c r="H106" s="149">
        <v>10</v>
      </c>
      <c r="I106" s="150"/>
      <c r="J106" s="151">
        <f t="shared" si="0"/>
        <v>0</v>
      </c>
      <c r="K106" s="147" t="s">
        <v>353</v>
      </c>
      <c r="L106" s="35"/>
      <c r="M106" s="152" t="s">
        <v>3</v>
      </c>
      <c r="N106" s="153" t="s">
        <v>42</v>
      </c>
      <c r="O106" s="56"/>
      <c r="P106" s="154">
        <f t="shared" si="1"/>
        <v>0</v>
      </c>
      <c r="Q106" s="154">
        <v>0</v>
      </c>
      <c r="R106" s="154">
        <f t="shared" si="2"/>
        <v>0</v>
      </c>
      <c r="S106" s="154">
        <v>0</v>
      </c>
      <c r="T106" s="155">
        <f t="shared" si="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6" t="s">
        <v>172</v>
      </c>
      <c r="AT106" s="156" t="s">
        <v>167</v>
      </c>
      <c r="AU106" s="156" t="s">
        <v>76</v>
      </c>
      <c r="AY106" s="19" t="s">
        <v>163</v>
      </c>
      <c r="BE106" s="157">
        <f t="shared" si="4"/>
        <v>0</v>
      </c>
      <c r="BF106" s="157">
        <f t="shared" si="5"/>
        <v>0</v>
      </c>
      <c r="BG106" s="157">
        <f t="shared" si="6"/>
        <v>0</v>
      </c>
      <c r="BH106" s="157">
        <f t="shared" si="7"/>
        <v>0</v>
      </c>
      <c r="BI106" s="157">
        <f t="shared" si="8"/>
        <v>0</v>
      </c>
      <c r="BJ106" s="19" t="s">
        <v>172</v>
      </c>
      <c r="BK106" s="157">
        <f t="shared" si="9"/>
        <v>0</v>
      </c>
      <c r="BL106" s="19" t="s">
        <v>172</v>
      </c>
      <c r="BM106" s="156" t="s">
        <v>1344</v>
      </c>
    </row>
    <row r="107" spans="1:65" s="2" customFormat="1" ht="16.5" customHeight="1">
      <c r="A107" s="34"/>
      <c r="B107" s="144"/>
      <c r="C107" s="145" t="s">
        <v>165</v>
      </c>
      <c r="D107" s="145" t="s">
        <v>167</v>
      </c>
      <c r="E107" s="146" t="s">
        <v>1345</v>
      </c>
      <c r="F107" s="147" t="s">
        <v>1346</v>
      </c>
      <c r="G107" s="148" t="s">
        <v>320</v>
      </c>
      <c r="H107" s="149">
        <v>140</v>
      </c>
      <c r="I107" s="150"/>
      <c r="J107" s="151">
        <f t="shared" si="0"/>
        <v>0</v>
      </c>
      <c r="K107" s="147" t="s">
        <v>353</v>
      </c>
      <c r="L107" s="35"/>
      <c r="M107" s="152" t="s">
        <v>3</v>
      </c>
      <c r="N107" s="153" t="s">
        <v>42</v>
      </c>
      <c r="O107" s="56"/>
      <c r="P107" s="154">
        <f t="shared" si="1"/>
        <v>0</v>
      </c>
      <c r="Q107" s="154">
        <v>0</v>
      </c>
      <c r="R107" s="154">
        <f t="shared" si="2"/>
        <v>0</v>
      </c>
      <c r="S107" s="154">
        <v>0</v>
      </c>
      <c r="T107" s="155">
        <f t="shared" si="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6" t="s">
        <v>172</v>
      </c>
      <c r="AT107" s="156" t="s">
        <v>167</v>
      </c>
      <c r="AU107" s="156" t="s">
        <v>76</v>
      </c>
      <c r="AY107" s="19" t="s">
        <v>163</v>
      </c>
      <c r="BE107" s="157">
        <f t="shared" si="4"/>
        <v>0</v>
      </c>
      <c r="BF107" s="157">
        <f t="shared" si="5"/>
        <v>0</v>
      </c>
      <c r="BG107" s="157">
        <f t="shared" si="6"/>
        <v>0</v>
      </c>
      <c r="BH107" s="157">
        <f t="shared" si="7"/>
        <v>0</v>
      </c>
      <c r="BI107" s="157">
        <f t="shared" si="8"/>
        <v>0</v>
      </c>
      <c r="BJ107" s="19" t="s">
        <v>172</v>
      </c>
      <c r="BK107" s="157">
        <f t="shared" si="9"/>
        <v>0</v>
      </c>
      <c r="BL107" s="19" t="s">
        <v>172</v>
      </c>
      <c r="BM107" s="156" t="s">
        <v>1347</v>
      </c>
    </row>
    <row r="108" spans="1:65" s="2" customFormat="1" ht="16.5" customHeight="1">
      <c r="A108" s="34"/>
      <c r="B108" s="144"/>
      <c r="C108" s="145" t="s">
        <v>262</v>
      </c>
      <c r="D108" s="145" t="s">
        <v>167</v>
      </c>
      <c r="E108" s="146" t="s">
        <v>1348</v>
      </c>
      <c r="F108" s="147" t="s">
        <v>1349</v>
      </c>
      <c r="G108" s="148" t="s">
        <v>320</v>
      </c>
      <c r="H108" s="149">
        <v>20</v>
      </c>
      <c r="I108" s="150"/>
      <c r="J108" s="151">
        <f t="shared" si="0"/>
        <v>0</v>
      </c>
      <c r="K108" s="147" t="s">
        <v>353</v>
      </c>
      <c r="L108" s="35"/>
      <c r="M108" s="152" t="s">
        <v>3</v>
      </c>
      <c r="N108" s="153" t="s">
        <v>42</v>
      </c>
      <c r="O108" s="56"/>
      <c r="P108" s="154">
        <f t="shared" si="1"/>
        <v>0</v>
      </c>
      <c r="Q108" s="154">
        <v>0</v>
      </c>
      <c r="R108" s="154">
        <f t="shared" si="2"/>
        <v>0</v>
      </c>
      <c r="S108" s="154">
        <v>0</v>
      </c>
      <c r="T108" s="155">
        <f t="shared" si="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6" t="s">
        <v>172</v>
      </c>
      <c r="AT108" s="156" t="s">
        <v>167</v>
      </c>
      <c r="AU108" s="156" t="s">
        <v>76</v>
      </c>
      <c r="AY108" s="19" t="s">
        <v>163</v>
      </c>
      <c r="BE108" s="157">
        <f t="shared" si="4"/>
        <v>0</v>
      </c>
      <c r="BF108" s="157">
        <f t="shared" si="5"/>
        <v>0</v>
      </c>
      <c r="BG108" s="157">
        <f t="shared" si="6"/>
        <v>0</v>
      </c>
      <c r="BH108" s="157">
        <f t="shared" si="7"/>
        <v>0</v>
      </c>
      <c r="BI108" s="157">
        <f t="shared" si="8"/>
        <v>0</v>
      </c>
      <c r="BJ108" s="19" t="s">
        <v>172</v>
      </c>
      <c r="BK108" s="157">
        <f t="shared" si="9"/>
        <v>0</v>
      </c>
      <c r="BL108" s="19" t="s">
        <v>172</v>
      </c>
      <c r="BM108" s="156" t="s">
        <v>1350</v>
      </c>
    </row>
    <row r="109" spans="1:65" s="2" customFormat="1" ht="16.5" customHeight="1">
      <c r="A109" s="34"/>
      <c r="B109" s="144"/>
      <c r="C109" s="145" t="s">
        <v>9</v>
      </c>
      <c r="D109" s="145" t="s">
        <v>167</v>
      </c>
      <c r="E109" s="146" t="s">
        <v>1351</v>
      </c>
      <c r="F109" s="147" t="s">
        <v>1352</v>
      </c>
      <c r="G109" s="148" t="s">
        <v>320</v>
      </c>
      <c r="H109" s="149">
        <v>165</v>
      </c>
      <c r="I109" s="150"/>
      <c r="J109" s="151">
        <f t="shared" si="0"/>
        <v>0</v>
      </c>
      <c r="K109" s="147" t="s">
        <v>353</v>
      </c>
      <c r="L109" s="35"/>
      <c r="M109" s="152" t="s">
        <v>3</v>
      </c>
      <c r="N109" s="153" t="s">
        <v>42</v>
      </c>
      <c r="O109" s="56"/>
      <c r="P109" s="154">
        <f t="shared" si="1"/>
        <v>0</v>
      </c>
      <c r="Q109" s="154">
        <v>0</v>
      </c>
      <c r="R109" s="154">
        <f t="shared" si="2"/>
        <v>0</v>
      </c>
      <c r="S109" s="154">
        <v>0</v>
      </c>
      <c r="T109" s="155">
        <f t="shared" si="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6" t="s">
        <v>172</v>
      </c>
      <c r="AT109" s="156" t="s">
        <v>167</v>
      </c>
      <c r="AU109" s="156" t="s">
        <v>76</v>
      </c>
      <c r="AY109" s="19" t="s">
        <v>163</v>
      </c>
      <c r="BE109" s="157">
        <f t="shared" si="4"/>
        <v>0</v>
      </c>
      <c r="BF109" s="157">
        <f t="shared" si="5"/>
        <v>0</v>
      </c>
      <c r="BG109" s="157">
        <f t="shared" si="6"/>
        <v>0</v>
      </c>
      <c r="BH109" s="157">
        <f t="shared" si="7"/>
        <v>0</v>
      </c>
      <c r="BI109" s="157">
        <f t="shared" si="8"/>
        <v>0</v>
      </c>
      <c r="BJ109" s="19" t="s">
        <v>172</v>
      </c>
      <c r="BK109" s="157">
        <f t="shared" si="9"/>
        <v>0</v>
      </c>
      <c r="BL109" s="19" t="s">
        <v>172</v>
      </c>
      <c r="BM109" s="156" t="s">
        <v>1353</v>
      </c>
    </row>
    <row r="110" spans="1:65" s="2" customFormat="1" ht="16.5" customHeight="1">
      <c r="A110" s="34"/>
      <c r="B110" s="144"/>
      <c r="C110" s="145" t="s">
        <v>180</v>
      </c>
      <c r="D110" s="145" t="s">
        <v>167</v>
      </c>
      <c r="E110" s="146" t="s">
        <v>1354</v>
      </c>
      <c r="F110" s="147" t="s">
        <v>1355</v>
      </c>
      <c r="G110" s="148" t="s">
        <v>320</v>
      </c>
      <c r="H110" s="149">
        <v>45</v>
      </c>
      <c r="I110" s="150"/>
      <c r="J110" s="151">
        <f t="shared" si="0"/>
        <v>0</v>
      </c>
      <c r="K110" s="147" t="s">
        <v>353</v>
      </c>
      <c r="L110" s="35"/>
      <c r="M110" s="152" t="s">
        <v>3</v>
      </c>
      <c r="N110" s="153" t="s">
        <v>42</v>
      </c>
      <c r="O110" s="56"/>
      <c r="P110" s="154">
        <f t="shared" si="1"/>
        <v>0</v>
      </c>
      <c r="Q110" s="154">
        <v>0</v>
      </c>
      <c r="R110" s="154">
        <f t="shared" si="2"/>
        <v>0</v>
      </c>
      <c r="S110" s="154">
        <v>0</v>
      </c>
      <c r="T110" s="155">
        <f t="shared" si="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6" t="s">
        <v>172</v>
      </c>
      <c r="AT110" s="156" t="s">
        <v>167</v>
      </c>
      <c r="AU110" s="156" t="s">
        <v>76</v>
      </c>
      <c r="AY110" s="19" t="s">
        <v>163</v>
      </c>
      <c r="BE110" s="157">
        <f t="shared" si="4"/>
        <v>0</v>
      </c>
      <c r="BF110" s="157">
        <f t="shared" si="5"/>
        <v>0</v>
      </c>
      <c r="BG110" s="157">
        <f t="shared" si="6"/>
        <v>0</v>
      </c>
      <c r="BH110" s="157">
        <f t="shared" si="7"/>
        <v>0</v>
      </c>
      <c r="BI110" s="157">
        <f t="shared" si="8"/>
        <v>0</v>
      </c>
      <c r="BJ110" s="19" t="s">
        <v>172</v>
      </c>
      <c r="BK110" s="157">
        <f t="shared" si="9"/>
        <v>0</v>
      </c>
      <c r="BL110" s="19" t="s">
        <v>172</v>
      </c>
      <c r="BM110" s="156" t="s">
        <v>1356</v>
      </c>
    </row>
    <row r="111" spans="1:65" s="2" customFormat="1" ht="16.5" customHeight="1">
      <c r="A111" s="34"/>
      <c r="B111" s="144"/>
      <c r="C111" s="145" t="s">
        <v>192</v>
      </c>
      <c r="D111" s="145" t="s">
        <v>167</v>
      </c>
      <c r="E111" s="146" t="s">
        <v>1357</v>
      </c>
      <c r="F111" s="147" t="s">
        <v>1358</v>
      </c>
      <c r="G111" s="148" t="s">
        <v>320</v>
      </c>
      <c r="H111" s="149">
        <v>65</v>
      </c>
      <c r="I111" s="150"/>
      <c r="J111" s="151">
        <f t="shared" si="0"/>
        <v>0</v>
      </c>
      <c r="K111" s="147" t="s">
        <v>353</v>
      </c>
      <c r="L111" s="35"/>
      <c r="M111" s="152" t="s">
        <v>3</v>
      </c>
      <c r="N111" s="153" t="s">
        <v>42</v>
      </c>
      <c r="O111" s="56"/>
      <c r="P111" s="154">
        <f t="shared" si="1"/>
        <v>0</v>
      </c>
      <c r="Q111" s="154">
        <v>0</v>
      </c>
      <c r="R111" s="154">
        <f t="shared" si="2"/>
        <v>0</v>
      </c>
      <c r="S111" s="154">
        <v>0</v>
      </c>
      <c r="T111" s="155">
        <f t="shared" si="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6" t="s">
        <v>172</v>
      </c>
      <c r="AT111" s="156" t="s">
        <v>167</v>
      </c>
      <c r="AU111" s="156" t="s">
        <v>76</v>
      </c>
      <c r="AY111" s="19" t="s">
        <v>163</v>
      </c>
      <c r="BE111" s="157">
        <f t="shared" si="4"/>
        <v>0</v>
      </c>
      <c r="BF111" s="157">
        <f t="shared" si="5"/>
        <v>0</v>
      </c>
      <c r="BG111" s="157">
        <f t="shared" si="6"/>
        <v>0</v>
      </c>
      <c r="BH111" s="157">
        <f t="shared" si="7"/>
        <v>0</v>
      </c>
      <c r="BI111" s="157">
        <f t="shared" si="8"/>
        <v>0</v>
      </c>
      <c r="BJ111" s="19" t="s">
        <v>172</v>
      </c>
      <c r="BK111" s="157">
        <f t="shared" si="9"/>
        <v>0</v>
      </c>
      <c r="BL111" s="19" t="s">
        <v>172</v>
      </c>
      <c r="BM111" s="156" t="s">
        <v>1359</v>
      </c>
    </row>
    <row r="112" spans="1:65" s="2" customFormat="1" ht="16.5" customHeight="1">
      <c r="A112" s="34"/>
      <c r="B112" s="144"/>
      <c r="C112" s="145" t="s">
        <v>292</v>
      </c>
      <c r="D112" s="145" t="s">
        <v>167</v>
      </c>
      <c r="E112" s="146" t="s">
        <v>1360</v>
      </c>
      <c r="F112" s="147" t="s">
        <v>1361</v>
      </c>
      <c r="G112" s="148" t="s">
        <v>320</v>
      </c>
      <c r="H112" s="149">
        <v>44</v>
      </c>
      <c r="I112" s="150"/>
      <c r="J112" s="151">
        <f t="shared" si="0"/>
        <v>0</v>
      </c>
      <c r="K112" s="147" t="s">
        <v>353</v>
      </c>
      <c r="L112" s="35"/>
      <c r="M112" s="152" t="s">
        <v>3</v>
      </c>
      <c r="N112" s="153" t="s">
        <v>42</v>
      </c>
      <c r="O112" s="56"/>
      <c r="P112" s="154">
        <f t="shared" si="1"/>
        <v>0</v>
      </c>
      <c r="Q112" s="154">
        <v>0</v>
      </c>
      <c r="R112" s="154">
        <f t="shared" si="2"/>
        <v>0</v>
      </c>
      <c r="S112" s="154">
        <v>0</v>
      </c>
      <c r="T112" s="155">
        <f t="shared" si="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6" t="s">
        <v>172</v>
      </c>
      <c r="AT112" s="156" t="s">
        <v>167</v>
      </c>
      <c r="AU112" s="156" t="s">
        <v>76</v>
      </c>
      <c r="AY112" s="19" t="s">
        <v>163</v>
      </c>
      <c r="BE112" s="157">
        <f t="shared" si="4"/>
        <v>0</v>
      </c>
      <c r="BF112" s="157">
        <f t="shared" si="5"/>
        <v>0</v>
      </c>
      <c r="BG112" s="157">
        <f t="shared" si="6"/>
        <v>0</v>
      </c>
      <c r="BH112" s="157">
        <f t="shared" si="7"/>
        <v>0</v>
      </c>
      <c r="BI112" s="157">
        <f t="shared" si="8"/>
        <v>0</v>
      </c>
      <c r="BJ112" s="19" t="s">
        <v>172</v>
      </c>
      <c r="BK112" s="157">
        <f t="shared" si="9"/>
        <v>0</v>
      </c>
      <c r="BL112" s="19" t="s">
        <v>172</v>
      </c>
      <c r="BM112" s="156" t="s">
        <v>1362</v>
      </c>
    </row>
    <row r="113" spans="2:63" s="12" customFormat="1" ht="25.9" customHeight="1">
      <c r="B113" s="131"/>
      <c r="D113" s="132" t="s">
        <v>68</v>
      </c>
      <c r="E113" s="133" t="s">
        <v>1363</v>
      </c>
      <c r="F113" s="133" t="s">
        <v>1364</v>
      </c>
      <c r="I113" s="134"/>
      <c r="J113" s="135">
        <f>BK113</f>
        <v>0</v>
      </c>
      <c r="L113" s="131"/>
      <c r="M113" s="136"/>
      <c r="N113" s="137"/>
      <c r="O113" s="137"/>
      <c r="P113" s="138">
        <f>SUM(P114:P121)</f>
        <v>0</v>
      </c>
      <c r="Q113" s="137"/>
      <c r="R113" s="138">
        <f>SUM(R114:R121)</f>
        <v>0</v>
      </c>
      <c r="S113" s="137"/>
      <c r="T113" s="139">
        <f>SUM(T114:T121)</f>
        <v>0</v>
      </c>
      <c r="AR113" s="132" t="s">
        <v>76</v>
      </c>
      <c r="AT113" s="140" t="s">
        <v>68</v>
      </c>
      <c r="AU113" s="140" t="s">
        <v>69</v>
      </c>
      <c r="AY113" s="132" t="s">
        <v>163</v>
      </c>
      <c r="BK113" s="141">
        <f>SUM(BK114:BK121)</f>
        <v>0</v>
      </c>
    </row>
    <row r="114" spans="1:65" s="2" customFormat="1" ht="16.5" customHeight="1">
      <c r="A114" s="34"/>
      <c r="B114" s="144"/>
      <c r="C114" s="145" t="s">
        <v>297</v>
      </c>
      <c r="D114" s="145" t="s">
        <v>167</v>
      </c>
      <c r="E114" s="146" t="s">
        <v>1365</v>
      </c>
      <c r="F114" s="147" t="s">
        <v>1366</v>
      </c>
      <c r="G114" s="148" t="s">
        <v>1233</v>
      </c>
      <c r="H114" s="149">
        <v>10</v>
      </c>
      <c r="I114" s="150"/>
      <c r="J114" s="151">
        <f aca="true" t="shared" si="10" ref="J114:J121">ROUND(I114*H114,2)</f>
        <v>0</v>
      </c>
      <c r="K114" s="147" t="s">
        <v>353</v>
      </c>
      <c r="L114" s="35"/>
      <c r="M114" s="152" t="s">
        <v>3</v>
      </c>
      <c r="N114" s="153" t="s">
        <v>42</v>
      </c>
      <c r="O114" s="56"/>
      <c r="P114" s="154">
        <f aca="true" t="shared" si="11" ref="P114:P121">O114*H114</f>
        <v>0</v>
      </c>
      <c r="Q114" s="154">
        <v>0</v>
      </c>
      <c r="R114" s="154">
        <f aca="true" t="shared" si="12" ref="R114:R121">Q114*H114</f>
        <v>0</v>
      </c>
      <c r="S114" s="154">
        <v>0</v>
      </c>
      <c r="T114" s="155">
        <f aca="true" t="shared" si="13" ref="T114:T121"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6" t="s">
        <v>172</v>
      </c>
      <c r="AT114" s="156" t="s">
        <v>167</v>
      </c>
      <c r="AU114" s="156" t="s">
        <v>76</v>
      </c>
      <c r="AY114" s="19" t="s">
        <v>163</v>
      </c>
      <c r="BE114" s="157">
        <f aca="true" t="shared" si="14" ref="BE114:BE121">IF(N114="základní",J114,0)</f>
        <v>0</v>
      </c>
      <c r="BF114" s="157">
        <f aca="true" t="shared" si="15" ref="BF114:BF121">IF(N114="snížená",J114,0)</f>
        <v>0</v>
      </c>
      <c r="BG114" s="157">
        <f aca="true" t="shared" si="16" ref="BG114:BG121">IF(N114="zákl. přenesená",J114,0)</f>
        <v>0</v>
      </c>
      <c r="BH114" s="157">
        <f aca="true" t="shared" si="17" ref="BH114:BH121">IF(N114="sníž. přenesená",J114,0)</f>
        <v>0</v>
      </c>
      <c r="BI114" s="157">
        <f aca="true" t="shared" si="18" ref="BI114:BI121">IF(N114="nulová",J114,0)</f>
        <v>0</v>
      </c>
      <c r="BJ114" s="19" t="s">
        <v>172</v>
      </c>
      <c r="BK114" s="157">
        <f aca="true" t="shared" si="19" ref="BK114:BK121">ROUND(I114*H114,2)</f>
        <v>0</v>
      </c>
      <c r="BL114" s="19" t="s">
        <v>172</v>
      </c>
      <c r="BM114" s="156" t="s">
        <v>1367</v>
      </c>
    </row>
    <row r="115" spans="1:65" s="2" customFormat="1" ht="16.5" customHeight="1">
      <c r="A115" s="34"/>
      <c r="B115" s="144"/>
      <c r="C115" s="145" t="s">
        <v>303</v>
      </c>
      <c r="D115" s="145" t="s">
        <v>167</v>
      </c>
      <c r="E115" s="146" t="s">
        <v>1368</v>
      </c>
      <c r="F115" s="147" t="s">
        <v>1369</v>
      </c>
      <c r="G115" s="148" t="s">
        <v>1306</v>
      </c>
      <c r="H115" s="149">
        <v>10</v>
      </c>
      <c r="I115" s="150"/>
      <c r="J115" s="151">
        <f t="shared" si="10"/>
        <v>0</v>
      </c>
      <c r="K115" s="147" t="s">
        <v>353</v>
      </c>
      <c r="L115" s="35"/>
      <c r="M115" s="152" t="s">
        <v>3</v>
      </c>
      <c r="N115" s="153" t="s">
        <v>42</v>
      </c>
      <c r="O115" s="56"/>
      <c r="P115" s="154">
        <f t="shared" si="11"/>
        <v>0</v>
      </c>
      <c r="Q115" s="154">
        <v>0</v>
      </c>
      <c r="R115" s="154">
        <f t="shared" si="12"/>
        <v>0</v>
      </c>
      <c r="S115" s="154">
        <v>0</v>
      </c>
      <c r="T115" s="155">
        <f t="shared" si="13"/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6" t="s">
        <v>172</v>
      </c>
      <c r="AT115" s="156" t="s">
        <v>167</v>
      </c>
      <c r="AU115" s="156" t="s">
        <v>76</v>
      </c>
      <c r="AY115" s="19" t="s">
        <v>163</v>
      </c>
      <c r="BE115" s="157">
        <f t="shared" si="14"/>
        <v>0</v>
      </c>
      <c r="BF115" s="157">
        <f t="shared" si="15"/>
        <v>0</v>
      </c>
      <c r="BG115" s="157">
        <f t="shared" si="16"/>
        <v>0</v>
      </c>
      <c r="BH115" s="157">
        <f t="shared" si="17"/>
        <v>0</v>
      </c>
      <c r="BI115" s="157">
        <f t="shared" si="18"/>
        <v>0</v>
      </c>
      <c r="BJ115" s="19" t="s">
        <v>172</v>
      </c>
      <c r="BK115" s="157">
        <f t="shared" si="19"/>
        <v>0</v>
      </c>
      <c r="BL115" s="19" t="s">
        <v>172</v>
      </c>
      <c r="BM115" s="156" t="s">
        <v>1370</v>
      </c>
    </row>
    <row r="116" spans="1:65" s="2" customFormat="1" ht="16.5" customHeight="1">
      <c r="A116" s="34"/>
      <c r="B116" s="144"/>
      <c r="C116" s="145" t="s">
        <v>8</v>
      </c>
      <c r="D116" s="145" t="s">
        <v>167</v>
      </c>
      <c r="E116" s="146" t="s">
        <v>1371</v>
      </c>
      <c r="F116" s="147" t="s">
        <v>1372</v>
      </c>
      <c r="G116" s="148" t="s">
        <v>1306</v>
      </c>
      <c r="H116" s="149">
        <v>10</v>
      </c>
      <c r="I116" s="150"/>
      <c r="J116" s="151">
        <f t="shared" si="10"/>
        <v>0</v>
      </c>
      <c r="K116" s="147" t="s">
        <v>353</v>
      </c>
      <c r="L116" s="35"/>
      <c r="M116" s="152" t="s">
        <v>3</v>
      </c>
      <c r="N116" s="153" t="s">
        <v>42</v>
      </c>
      <c r="O116" s="56"/>
      <c r="P116" s="154">
        <f t="shared" si="11"/>
        <v>0</v>
      </c>
      <c r="Q116" s="154">
        <v>0</v>
      </c>
      <c r="R116" s="154">
        <f t="shared" si="12"/>
        <v>0</v>
      </c>
      <c r="S116" s="154">
        <v>0</v>
      </c>
      <c r="T116" s="155">
        <f t="shared" si="13"/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6" t="s">
        <v>172</v>
      </c>
      <c r="AT116" s="156" t="s">
        <v>167</v>
      </c>
      <c r="AU116" s="156" t="s">
        <v>76</v>
      </c>
      <c r="AY116" s="19" t="s">
        <v>163</v>
      </c>
      <c r="BE116" s="157">
        <f t="shared" si="14"/>
        <v>0</v>
      </c>
      <c r="BF116" s="157">
        <f t="shared" si="15"/>
        <v>0</v>
      </c>
      <c r="BG116" s="157">
        <f t="shared" si="16"/>
        <v>0</v>
      </c>
      <c r="BH116" s="157">
        <f t="shared" si="17"/>
        <v>0</v>
      </c>
      <c r="BI116" s="157">
        <f t="shared" si="18"/>
        <v>0</v>
      </c>
      <c r="BJ116" s="19" t="s">
        <v>172</v>
      </c>
      <c r="BK116" s="157">
        <f t="shared" si="19"/>
        <v>0</v>
      </c>
      <c r="BL116" s="19" t="s">
        <v>172</v>
      </c>
      <c r="BM116" s="156" t="s">
        <v>1373</v>
      </c>
    </row>
    <row r="117" spans="1:65" s="2" customFormat="1" ht="16.5" customHeight="1">
      <c r="A117" s="34"/>
      <c r="B117" s="144"/>
      <c r="C117" s="145" t="s">
        <v>317</v>
      </c>
      <c r="D117" s="145" t="s">
        <v>167</v>
      </c>
      <c r="E117" s="146" t="s">
        <v>1374</v>
      </c>
      <c r="F117" s="147" t="s">
        <v>1375</v>
      </c>
      <c r="G117" s="148" t="s">
        <v>1267</v>
      </c>
      <c r="H117" s="149">
        <v>1</v>
      </c>
      <c r="I117" s="150"/>
      <c r="J117" s="151">
        <f t="shared" si="10"/>
        <v>0</v>
      </c>
      <c r="K117" s="147" t="s">
        <v>353</v>
      </c>
      <c r="L117" s="35"/>
      <c r="M117" s="152" t="s">
        <v>3</v>
      </c>
      <c r="N117" s="153" t="s">
        <v>42</v>
      </c>
      <c r="O117" s="56"/>
      <c r="P117" s="154">
        <f t="shared" si="11"/>
        <v>0</v>
      </c>
      <c r="Q117" s="154">
        <v>0</v>
      </c>
      <c r="R117" s="154">
        <f t="shared" si="12"/>
        <v>0</v>
      </c>
      <c r="S117" s="154">
        <v>0</v>
      </c>
      <c r="T117" s="155">
        <f t="shared" si="13"/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6" t="s">
        <v>172</v>
      </c>
      <c r="AT117" s="156" t="s">
        <v>167</v>
      </c>
      <c r="AU117" s="156" t="s">
        <v>76</v>
      </c>
      <c r="AY117" s="19" t="s">
        <v>163</v>
      </c>
      <c r="BE117" s="157">
        <f t="shared" si="14"/>
        <v>0</v>
      </c>
      <c r="BF117" s="157">
        <f t="shared" si="15"/>
        <v>0</v>
      </c>
      <c r="BG117" s="157">
        <f t="shared" si="16"/>
        <v>0</v>
      </c>
      <c r="BH117" s="157">
        <f t="shared" si="17"/>
        <v>0</v>
      </c>
      <c r="BI117" s="157">
        <f t="shared" si="18"/>
        <v>0</v>
      </c>
      <c r="BJ117" s="19" t="s">
        <v>172</v>
      </c>
      <c r="BK117" s="157">
        <f t="shared" si="19"/>
        <v>0</v>
      </c>
      <c r="BL117" s="19" t="s">
        <v>172</v>
      </c>
      <c r="BM117" s="156" t="s">
        <v>1376</v>
      </c>
    </row>
    <row r="118" spans="1:65" s="2" customFormat="1" ht="16.5" customHeight="1">
      <c r="A118" s="34"/>
      <c r="B118" s="144"/>
      <c r="C118" s="145" t="s">
        <v>324</v>
      </c>
      <c r="D118" s="145" t="s">
        <v>167</v>
      </c>
      <c r="E118" s="146" t="s">
        <v>1377</v>
      </c>
      <c r="F118" s="147" t="s">
        <v>1378</v>
      </c>
      <c r="G118" s="148" t="s">
        <v>1306</v>
      </c>
      <c r="H118" s="149">
        <v>12</v>
      </c>
      <c r="I118" s="150"/>
      <c r="J118" s="151">
        <f t="shared" si="10"/>
        <v>0</v>
      </c>
      <c r="K118" s="147" t="s">
        <v>353</v>
      </c>
      <c r="L118" s="35"/>
      <c r="M118" s="152" t="s">
        <v>3</v>
      </c>
      <c r="N118" s="153" t="s">
        <v>42</v>
      </c>
      <c r="O118" s="56"/>
      <c r="P118" s="154">
        <f t="shared" si="11"/>
        <v>0</v>
      </c>
      <c r="Q118" s="154">
        <v>0</v>
      </c>
      <c r="R118" s="154">
        <f t="shared" si="12"/>
        <v>0</v>
      </c>
      <c r="S118" s="154">
        <v>0</v>
      </c>
      <c r="T118" s="155">
        <f t="shared" si="13"/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6" t="s">
        <v>172</v>
      </c>
      <c r="AT118" s="156" t="s">
        <v>167</v>
      </c>
      <c r="AU118" s="156" t="s">
        <v>76</v>
      </c>
      <c r="AY118" s="19" t="s">
        <v>163</v>
      </c>
      <c r="BE118" s="157">
        <f t="shared" si="14"/>
        <v>0</v>
      </c>
      <c r="BF118" s="157">
        <f t="shared" si="15"/>
        <v>0</v>
      </c>
      <c r="BG118" s="157">
        <f t="shared" si="16"/>
        <v>0</v>
      </c>
      <c r="BH118" s="157">
        <f t="shared" si="17"/>
        <v>0</v>
      </c>
      <c r="BI118" s="157">
        <f t="shared" si="18"/>
        <v>0</v>
      </c>
      <c r="BJ118" s="19" t="s">
        <v>172</v>
      </c>
      <c r="BK118" s="157">
        <f t="shared" si="19"/>
        <v>0</v>
      </c>
      <c r="BL118" s="19" t="s">
        <v>172</v>
      </c>
      <c r="BM118" s="156" t="s">
        <v>1379</v>
      </c>
    </row>
    <row r="119" spans="1:65" s="2" customFormat="1" ht="16.5" customHeight="1">
      <c r="A119" s="34"/>
      <c r="B119" s="144"/>
      <c r="C119" s="145" t="s">
        <v>330</v>
      </c>
      <c r="D119" s="145" t="s">
        <v>167</v>
      </c>
      <c r="E119" s="146" t="s">
        <v>1380</v>
      </c>
      <c r="F119" s="147" t="s">
        <v>1381</v>
      </c>
      <c r="G119" s="148" t="s">
        <v>1306</v>
      </c>
      <c r="H119" s="149">
        <v>8</v>
      </c>
      <c r="I119" s="150"/>
      <c r="J119" s="151">
        <f t="shared" si="10"/>
        <v>0</v>
      </c>
      <c r="K119" s="147" t="s">
        <v>353</v>
      </c>
      <c r="L119" s="35"/>
      <c r="M119" s="152" t="s">
        <v>3</v>
      </c>
      <c r="N119" s="153" t="s">
        <v>42</v>
      </c>
      <c r="O119" s="56"/>
      <c r="P119" s="154">
        <f t="shared" si="11"/>
        <v>0</v>
      </c>
      <c r="Q119" s="154">
        <v>0</v>
      </c>
      <c r="R119" s="154">
        <f t="shared" si="12"/>
        <v>0</v>
      </c>
      <c r="S119" s="154">
        <v>0</v>
      </c>
      <c r="T119" s="155">
        <f t="shared" si="13"/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6" t="s">
        <v>172</v>
      </c>
      <c r="AT119" s="156" t="s">
        <v>167</v>
      </c>
      <c r="AU119" s="156" t="s">
        <v>76</v>
      </c>
      <c r="AY119" s="19" t="s">
        <v>163</v>
      </c>
      <c r="BE119" s="157">
        <f t="shared" si="14"/>
        <v>0</v>
      </c>
      <c r="BF119" s="157">
        <f t="shared" si="15"/>
        <v>0</v>
      </c>
      <c r="BG119" s="157">
        <f t="shared" si="16"/>
        <v>0</v>
      </c>
      <c r="BH119" s="157">
        <f t="shared" si="17"/>
        <v>0</v>
      </c>
      <c r="BI119" s="157">
        <f t="shared" si="18"/>
        <v>0</v>
      </c>
      <c r="BJ119" s="19" t="s">
        <v>172</v>
      </c>
      <c r="BK119" s="157">
        <f t="shared" si="19"/>
        <v>0</v>
      </c>
      <c r="BL119" s="19" t="s">
        <v>172</v>
      </c>
      <c r="BM119" s="156" t="s">
        <v>1382</v>
      </c>
    </row>
    <row r="120" spans="1:65" s="2" customFormat="1" ht="16.5" customHeight="1">
      <c r="A120" s="34"/>
      <c r="B120" s="144"/>
      <c r="C120" s="145" t="s">
        <v>336</v>
      </c>
      <c r="D120" s="145" t="s">
        <v>167</v>
      </c>
      <c r="E120" s="146" t="s">
        <v>1383</v>
      </c>
      <c r="F120" s="147" t="s">
        <v>1384</v>
      </c>
      <c r="G120" s="148" t="s">
        <v>1306</v>
      </c>
      <c r="H120" s="149">
        <v>1</v>
      </c>
      <c r="I120" s="150"/>
      <c r="J120" s="151">
        <f t="shared" si="10"/>
        <v>0</v>
      </c>
      <c r="K120" s="147" t="s">
        <v>353</v>
      </c>
      <c r="L120" s="35"/>
      <c r="M120" s="152" t="s">
        <v>3</v>
      </c>
      <c r="N120" s="153" t="s">
        <v>42</v>
      </c>
      <c r="O120" s="56"/>
      <c r="P120" s="154">
        <f t="shared" si="11"/>
        <v>0</v>
      </c>
      <c r="Q120" s="154">
        <v>0</v>
      </c>
      <c r="R120" s="154">
        <f t="shared" si="12"/>
        <v>0</v>
      </c>
      <c r="S120" s="154">
        <v>0</v>
      </c>
      <c r="T120" s="155">
        <f t="shared" si="13"/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6" t="s">
        <v>172</v>
      </c>
      <c r="AT120" s="156" t="s">
        <v>167</v>
      </c>
      <c r="AU120" s="156" t="s">
        <v>76</v>
      </c>
      <c r="AY120" s="19" t="s">
        <v>163</v>
      </c>
      <c r="BE120" s="157">
        <f t="shared" si="14"/>
        <v>0</v>
      </c>
      <c r="BF120" s="157">
        <f t="shared" si="15"/>
        <v>0</v>
      </c>
      <c r="BG120" s="157">
        <f t="shared" si="16"/>
        <v>0</v>
      </c>
      <c r="BH120" s="157">
        <f t="shared" si="17"/>
        <v>0</v>
      </c>
      <c r="BI120" s="157">
        <f t="shared" si="18"/>
        <v>0</v>
      </c>
      <c r="BJ120" s="19" t="s">
        <v>172</v>
      </c>
      <c r="BK120" s="157">
        <f t="shared" si="19"/>
        <v>0</v>
      </c>
      <c r="BL120" s="19" t="s">
        <v>172</v>
      </c>
      <c r="BM120" s="156" t="s">
        <v>1385</v>
      </c>
    </row>
    <row r="121" spans="1:65" s="2" customFormat="1" ht="21.75" customHeight="1">
      <c r="A121" s="34"/>
      <c r="B121" s="144"/>
      <c r="C121" s="145" t="s">
        <v>342</v>
      </c>
      <c r="D121" s="145" t="s">
        <v>167</v>
      </c>
      <c r="E121" s="146" t="s">
        <v>1386</v>
      </c>
      <c r="F121" s="147" t="s">
        <v>1387</v>
      </c>
      <c r="G121" s="148" t="s">
        <v>1306</v>
      </c>
      <c r="H121" s="149">
        <v>4</v>
      </c>
      <c r="I121" s="150"/>
      <c r="J121" s="151">
        <f t="shared" si="10"/>
        <v>0</v>
      </c>
      <c r="K121" s="147" t="s">
        <v>353</v>
      </c>
      <c r="L121" s="35"/>
      <c r="M121" s="152" t="s">
        <v>3</v>
      </c>
      <c r="N121" s="153" t="s">
        <v>42</v>
      </c>
      <c r="O121" s="56"/>
      <c r="P121" s="154">
        <f t="shared" si="11"/>
        <v>0</v>
      </c>
      <c r="Q121" s="154">
        <v>0</v>
      </c>
      <c r="R121" s="154">
        <f t="shared" si="12"/>
        <v>0</v>
      </c>
      <c r="S121" s="154">
        <v>0</v>
      </c>
      <c r="T121" s="155">
        <f t="shared" si="13"/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6" t="s">
        <v>172</v>
      </c>
      <c r="AT121" s="156" t="s">
        <v>167</v>
      </c>
      <c r="AU121" s="156" t="s">
        <v>76</v>
      </c>
      <c r="AY121" s="19" t="s">
        <v>163</v>
      </c>
      <c r="BE121" s="157">
        <f t="shared" si="14"/>
        <v>0</v>
      </c>
      <c r="BF121" s="157">
        <f t="shared" si="15"/>
        <v>0</v>
      </c>
      <c r="BG121" s="157">
        <f t="shared" si="16"/>
        <v>0</v>
      </c>
      <c r="BH121" s="157">
        <f t="shared" si="17"/>
        <v>0</v>
      </c>
      <c r="BI121" s="157">
        <f t="shared" si="18"/>
        <v>0</v>
      </c>
      <c r="BJ121" s="19" t="s">
        <v>172</v>
      </c>
      <c r="BK121" s="157">
        <f t="shared" si="19"/>
        <v>0</v>
      </c>
      <c r="BL121" s="19" t="s">
        <v>172</v>
      </c>
      <c r="BM121" s="156" t="s">
        <v>1388</v>
      </c>
    </row>
    <row r="122" spans="2:63" s="12" customFormat="1" ht="25.9" customHeight="1">
      <c r="B122" s="131"/>
      <c r="D122" s="132" t="s">
        <v>68</v>
      </c>
      <c r="E122" s="133" t="s">
        <v>1389</v>
      </c>
      <c r="F122" s="133" t="s">
        <v>1390</v>
      </c>
      <c r="I122" s="134"/>
      <c r="J122" s="135">
        <f>BK122</f>
        <v>0</v>
      </c>
      <c r="L122" s="131"/>
      <c r="M122" s="136"/>
      <c r="N122" s="137"/>
      <c r="O122" s="137"/>
      <c r="P122" s="138">
        <f>SUM(P123:P140)</f>
        <v>0</v>
      </c>
      <c r="Q122" s="137"/>
      <c r="R122" s="138">
        <f>SUM(R123:R140)</f>
        <v>0</v>
      </c>
      <c r="S122" s="137"/>
      <c r="T122" s="139">
        <f>SUM(T123:T140)</f>
        <v>0</v>
      </c>
      <c r="AR122" s="132" t="s">
        <v>76</v>
      </c>
      <c r="AT122" s="140" t="s">
        <v>68</v>
      </c>
      <c r="AU122" s="140" t="s">
        <v>69</v>
      </c>
      <c r="AY122" s="132" t="s">
        <v>163</v>
      </c>
      <c r="BK122" s="141">
        <f>SUM(BK123:BK140)</f>
        <v>0</v>
      </c>
    </row>
    <row r="123" spans="1:65" s="2" customFormat="1" ht="16.5" customHeight="1">
      <c r="A123" s="34"/>
      <c r="B123" s="144"/>
      <c r="C123" s="145" t="s">
        <v>220</v>
      </c>
      <c r="D123" s="145" t="s">
        <v>167</v>
      </c>
      <c r="E123" s="146" t="s">
        <v>1391</v>
      </c>
      <c r="F123" s="147" t="s">
        <v>1392</v>
      </c>
      <c r="G123" s="148" t="s">
        <v>1306</v>
      </c>
      <c r="H123" s="149">
        <v>1</v>
      </c>
      <c r="I123" s="150"/>
      <c r="J123" s="151">
        <f aca="true" t="shared" si="20" ref="J123:J140">ROUND(I123*H123,2)</f>
        <v>0</v>
      </c>
      <c r="K123" s="147" t="s">
        <v>353</v>
      </c>
      <c r="L123" s="35"/>
      <c r="M123" s="152" t="s">
        <v>3</v>
      </c>
      <c r="N123" s="153" t="s">
        <v>42</v>
      </c>
      <c r="O123" s="56"/>
      <c r="P123" s="154">
        <f aca="true" t="shared" si="21" ref="P123:P140">O123*H123</f>
        <v>0</v>
      </c>
      <c r="Q123" s="154">
        <v>0</v>
      </c>
      <c r="R123" s="154">
        <f aca="true" t="shared" si="22" ref="R123:R140">Q123*H123</f>
        <v>0</v>
      </c>
      <c r="S123" s="154">
        <v>0</v>
      </c>
      <c r="T123" s="155">
        <f aca="true" t="shared" si="23" ref="T123:T140"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6" t="s">
        <v>172</v>
      </c>
      <c r="AT123" s="156" t="s">
        <v>167</v>
      </c>
      <c r="AU123" s="156" t="s">
        <v>76</v>
      </c>
      <c r="AY123" s="19" t="s">
        <v>163</v>
      </c>
      <c r="BE123" s="157">
        <f aca="true" t="shared" si="24" ref="BE123:BE140">IF(N123="základní",J123,0)</f>
        <v>0</v>
      </c>
      <c r="BF123" s="157">
        <f aca="true" t="shared" si="25" ref="BF123:BF140">IF(N123="snížená",J123,0)</f>
        <v>0</v>
      </c>
      <c r="BG123" s="157">
        <f aca="true" t="shared" si="26" ref="BG123:BG140">IF(N123="zákl. přenesená",J123,0)</f>
        <v>0</v>
      </c>
      <c r="BH123" s="157">
        <f aca="true" t="shared" si="27" ref="BH123:BH140">IF(N123="sníž. přenesená",J123,0)</f>
        <v>0</v>
      </c>
      <c r="BI123" s="157">
        <f aca="true" t="shared" si="28" ref="BI123:BI140">IF(N123="nulová",J123,0)</f>
        <v>0</v>
      </c>
      <c r="BJ123" s="19" t="s">
        <v>172</v>
      </c>
      <c r="BK123" s="157">
        <f aca="true" t="shared" si="29" ref="BK123:BK140">ROUND(I123*H123,2)</f>
        <v>0</v>
      </c>
      <c r="BL123" s="19" t="s">
        <v>172</v>
      </c>
      <c r="BM123" s="156" t="s">
        <v>1393</v>
      </c>
    </row>
    <row r="124" spans="1:65" s="2" customFormat="1" ht="16.5" customHeight="1">
      <c r="A124" s="34"/>
      <c r="B124" s="144"/>
      <c r="C124" s="145" t="s">
        <v>357</v>
      </c>
      <c r="D124" s="145" t="s">
        <v>167</v>
      </c>
      <c r="E124" s="146" t="s">
        <v>1394</v>
      </c>
      <c r="F124" s="147" t="s">
        <v>1395</v>
      </c>
      <c r="G124" s="148" t="s">
        <v>1306</v>
      </c>
      <c r="H124" s="149">
        <v>7</v>
      </c>
      <c r="I124" s="150"/>
      <c r="J124" s="151">
        <f t="shared" si="20"/>
        <v>0</v>
      </c>
      <c r="K124" s="147" t="s">
        <v>353</v>
      </c>
      <c r="L124" s="35"/>
      <c r="M124" s="152" t="s">
        <v>3</v>
      </c>
      <c r="N124" s="153" t="s">
        <v>42</v>
      </c>
      <c r="O124" s="56"/>
      <c r="P124" s="154">
        <f t="shared" si="21"/>
        <v>0</v>
      </c>
      <c r="Q124" s="154">
        <v>0</v>
      </c>
      <c r="R124" s="154">
        <f t="shared" si="22"/>
        <v>0</v>
      </c>
      <c r="S124" s="154">
        <v>0</v>
      </c>
      <c r="T124" s="155">
        <f t="shared" si="2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6" t="s">
        <v>172</v>
      </c>
      <c r="AT124" s="156" t="s">
        <v>167</v>
      </c>
      <c r="AU124" s="156" t="s">
        <v>76</v>
      </c>
      <c r="AY124" s="19" t="s">
        <v>163</v>
      </c>
      <c r="BE124" s="157">
        <f t="shared" si="24"/>
        <v>0</v>
      </c>
      <c r="BF124" s="157">
        <f t="shared" si="25"/>
        <v>0</v>
      </c>
      <c r="BG124" s="157">
        <f t="shared" si="26"/>
        <v>0</v>
      </c>
      <c r="BH124" s="157">
        <f t="shared" si="27"/>
        <v>0</v>
      </c>
      <c r="BI124" s="157">
        <f t="shared" si="28"/>
        <v>0</v>
      </c>
      <c r="BJ124" s="19" t="s">
        <v>172</v>
      </c>
      <c r="BK124" s="157">
        <f t="shared" si="29"/>
        <v>0</v>
      </c>
      <c r="BL124" s="19" t="s">
        <v>172</v>
      </c>
      <c r="BM124" s="156" t="s">
        <v>1396</v>
      </c>
    </row>
    <row r="125" spans="1:65" s="2" customFormat="1" ht="16.5" customHeight="1">
      <c r="A125" s="34"/>
      <c r="B125" s="144"/>
      <c r="C125" s="145" t="s">
        <v>365</v>
      </c>
      <c r="D125" s="145" t="s">
        <v>167</v>
      </c>
      <c r="E125" s="146" t="s">
        <v>1397</v>
      </c>
      <c r="F125" s="147" t="s">
        <v>1398</v>
      </c>
      <c r="G125" s="148" t="s">
        <v>1306</v>
      </c>
      <c r="H125" s="149">
        <v>4</v>
      </c>
      <c r="I125" s="150"/>
      <c r="J125" s="151">
        <f t="shared" si="20"/>
        <v>0</v>
      </c>
      <c r="K125" s="147" t="s">
        <v>353</v>
      </c>
      <c r="L125" s="35"/>
      <c r="M125" s="152" t="s">
        <v>3</v>
      </c>
      <c r="N125" s="153" t="s">
        <v>42</v>
      </c>
      <c r="O125" s="56"/>
      <c r="P125" s="154">
        <f t="shared" si="21"/>
        <v>0</v>
      </c>
      <c r="Q125" s="154">
        <v>0</v>
      </c>
      <c r="R125" s="154">
        <f t="shared" si="22"/>
        <v>0</v>
      </c>
      <c r="S125" s="154">
        <v>0</v>
      </c>
      <c r="T125" s="155">
        <f t="shared" si="2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6" t="s">
        <v>172</v>
      </c>
      <c r="AT125" s="156" t="s">
        <v>167</v>
      </c>
      <c r="AU125" s="156" t="s">
        <v>76</v>
      </c>
      <c r="AY125" s="19" t="s">
        <v>163</v>
      </c>
      <c r="BE125" s="157">
        <f t="shared" si="24"/>
        <v>0</v>
      </c>
      <c r="BF125" s="157">
        <f t="shared" si="25"/>
        <v>0</v>
      </c>
      <c r="BG125" s="157">
        <f t="shared" si="26"/>
        <v>0</v>
      </c>
      <c r="BH125" s="157">
        <f t="shared" si="27"/>
        <v>0</v>
      </c>
      <c r="BI125" s="157">
        <f t="shared" si="28"/>
        <v>0</v>
      </c>
      <c r="BJ125" s="19" t="s">
        <v>172</v>
      </c>
      <c r="BK125" s="157">
        <f t="shared" si="29"/>
        <v>0</v>
      </c>
      <c r="BL125" s="19" t="s">
        <v>172</v>
      </c>
      <c r="BM125" s="156" t="s">
        <v>1399</v>
      </c>
    </row>
    <row r="126" spans="1:65" s="2" customFormat="1" ht="16.5" customHeight="1">
      <c r="A126" s="34"/>
      <c r="B126" s="144"/>
      <c r="C126" s="145" t="s">
        <v>372</v>
      </c>
      <c r="D126" s="145" t="s">
        <v>167</v>
      </c>
      <c r="E126" s="146" t="s">
        <v>1400</v>
      </c>
      <c r="F126" s="147" t="s">
        <v>1401</v>
      </c>
      <c r="G126" s="148" t="s">
        <v>1306</v>
      </c>
      <c r="H126" s="149">
        <v>5</v>
      </c>
      <c r="I126" s="150"/>
      <c r="J126" s="151">
        <f t="shared" si="20"/>
        <v>0</v>
      </c>
      <c r="K126" s="147" t="s">
        <v>353</v>
      </c>
      <c r="L126" s="35"/>
      <c r="M126" s="152" t="s">
        <v>3</v>
      </c>
      <c r="N126" s="153" t="s">
        <v>42</v>
      </c>
      <c r="O126" s="56"/>
      <c r="P126" s="154">
        <f t="shared" si="21"/>
        <v>0</v>
      </c>
      <c r="Q126" s="154">
        <v>0</v>
      </c>
      <c r="R126" s="154">
        <f t="shared" si="22"/>
        <v>0</v>
      </c>
      <c r="S126" s="154">
        <v>0</v>
      </c>
      <c r="T126" s="155">
        <f t="shared" si="2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6" t="s">
        <v>172</v>
      </c>
      <c r="AT126" s="156" t="s">
        <v>167</v>
      </c>
      <c r="AU126" s="156" t="s">
        <v>76</v>
      </c>
      <c r="AY126" s="19" t="s">
        <v>163</v>
      </c>
      <c r="BE126" s="157">
        <f t="shared" si="24"/>
        <v>0</v>
      </c>
      <c r="BF126" s="157">
        <f t="shared" si="25"/>
        <v>0</v>
      </c>
      <c r="BG126" s="157">
        <f t="shared" si="26"/>
        <v>0</v>
      </c>
      <c r="BH126" s="157">
        <f t="shared" si="27"/>
        <v>0</v>
      </c>
      <c r="BI126" s="157">
        <f t="shared" si="28"/>
        <v>0</v>
      </c>
      <c r="BJ126" s="19" t="s">
        <v>172</v>
      </c>
      <c r="BK126" s="157">
        <f t="shared" si="29"/>
        <v>0</v>
      </c>
      <c r="BL126" s="19" t="s">
        <v>172</v>
      </c>
      <c r="BM126" s="156" t="s">
        <v>1402</v>
      </c>
    </row>
    <row r="127" spans="1:65" s="2" customFormat="1" ht="16.5" customHeight="1">
      <c r="A127" s="34"/>
      <c r="B127" s="144"/>
      <c r="C127" s="145" t="s">
        <v>254</v>
      </c>
      <c r="D127" s="145" t="s">
        <v>167</v>
      </c>
      <c r="E127" s="146" t="s">
        <v>1403</v>
      </c>
      <c r="F127" s="147" t="s">
        <v>1404</v>
      </c>
      <c r="G127" s="148" t="s">
        <v>1306</v>
      </c>
      <c r="H127" s="149">
        <v>4</v>
      </c>
      <c r="I127" s="150"/>
      <c r="J127" s="151">
        <f t="shared" si="20"/>
        <v>0</v>
      </c>
      <c r="K127" s="147" t="s">
        <v>353</v>
      </c>
      <c r="L127" s="35"/>
      <c r="M127" s="152" t="s">
        <v>3</v>
      </c>
      <c r="N127" s="153" t="s">
        <v>42</v>
      </c>
      <c r="O127" s="56"/>
      <c r="P127" s="154">
        <f t="shared" si="21"/>
        <v>0</v>
      </c>
      <c r="Q127" s="154">
        <v>0</v>
      </c>
      <c r="R127" s="154">
        <f t="shared" si="22"/>
        <v>0</v>
      </c>
      <c r="S127" s="154">
        <v>0</v>
      </c>
      <c r="T127" s="155">
        <f t="shared" si="2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6" t="s">
        <v>172</v>
      </c>
      <c r="AT127" s="156" t="s">
        <v>167</v>
      </c>
      <c r="AU127" s="156" t="s">
        <v>76</v>
      </c>
      <c r="AY127" s="19" t="s">
        <v>163</v>
      </c>
      <c r="BE127" s="157">
        <f t="shared" si="24"/>
        <v>0</v>
      </c>
      <c r="BF127" s="157">
        <f t="shared" si="25"/>
        <v>0</v>
      </c>
      <c r="BG127" s="157">
        <f t="shared" si="26"/>
        <v>0</v>
      </c>
      <c r="BH127" s="157">
        <f t="shared" si="27"/>
        <v>0</v>
      </c>
      <c r="BI127" s="157">
        <f t="shared" si="28"/>
        <v>0</v>
      </c>
      <c r="BJ127" s="19" t="s">
        <v>172</v>
      </c>
      <c r="BK127" s="157">
        <f t="shared" si="29"/>
        <v>0</v>
      </c>
      <c r="BL127" s="19" t="s">
        <v>172</v>
      </c>
      <c r="BM127" s="156" t="s">
        <v>1405</v>
      </c>
    </row>
    <row r="128" spans="1:65" s="2" customFormat="1" ht="16.5" customHeight="1">
      <c r="A128" s="34"/>
      <c r="B128" s="144"/>
      <c r="C128" s="145" t="s">
        <v>388</v>
      </c>
      <c r="D128" s="145" t="s">
        <v>167</v>
      </c>
      <c r="E128" s="146" t="s">
        <v>1406</v>
      </c>
      <c r="F128" s="147" t="s">
        <v>1407</v>
      </c>
      <c r="G128" s="148" t="s">
        <v>1306</v>
      </c>
      <c r="H128" s="149">
        <v>24</v>
      </c>
      <c r="I128" s="150"/>
      <c r="J128" s="151">
        <f t="shared" si="20"/>
        <v>0</v>
      </c>
      <c r="K128" s="147" t="s">
        <v>353</v>
      </c>
      <c r="L128" s="35"/>
      <c r="M128" s="152" t="s">
        <v>3</v>
      </c>
      <c r="N128" s="153" t="s">
        <v>42</v>
      </c>
      <c r="O128" s="56"/>
      <c r="P128" s="154">
        <f t="shared" si="21"/>
        <v>0</v>
      </c>
      <c r="Q128" s="154">
        <v>0</v>
      </c>
      <c r="R128" s="154">
        <f t="shared" si="22"/>
        <v>0</v>
      </c>
      <c r="S128" s="154">
        <v>0</v>
      </c>
      <c r="T128" s="155">
        <f t="shared" si="2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6" t="s">
        <v>172</v>
      </c>
      <c r="AT128" s="156" t="s">
        <v>167</v>
      </c>
      <c r="AU128" s="156" t="s">
        <v>76</v>
      </c>
      <c r="AY128" s="19" t="s">
        <v>163</v>
      </c>
      <c r="BE128" s="157">
        <f t="shared" si="24"/>
        <v>0</v>
      </c>
      <c r="BF128" s="157">
        <f t="shared" si="25"/>
        <v>0</v>
      </c>
      <c r="BG128" s="157">
        <f t="shared" si="26"/>
        <v>0</v>
      </c>
      <c r="BH128" s="157">
        <f t="shared" si="27"/>
        <v>0</v>
      </c>
      <c r="BI128" s="157">
        <f t="shared" si="28"/>
        <v>0</v>
      </c>
      <c r="BJ128" s="19" t="s">
        <v>172</v>
      </c>
      <c r="BK128" s="157">
        <f t="shared" si="29"/>
        <v>0</v>
      </c>
      <c r="BL128" s="19" t="s">
        <v>172</v>
      </c>
      <c r="BM128" s="156" t="s">
        <v>1408</v>
      </c>
    </row>
    <row r="129" spans="1:65" s="2" customFormat="1" ht="16.5" customHeight="1">
      <c r="A129" s="34"/>
      <c r="B129" s="144"/>
      <c r="C129" s="145" t="s">
        <v>393</v>
      </c>
      <c r="D129" s="145" t="s">
        <v>167</v>
      </c>
      <c r="E129" s="146" t="s">
        <v>1409</v>
      </c>
      <c r="F129" s="147" t="s">
        <v>1410</v>
      </c>
      <c r="G129" s="148" t="s">
        <v>1267</v>
      </c>
      <c r="H129" s="149">
        <v>1</v>
      </c>
      <c r="I129" s="150"/>
      <c r="J129" s="151">
        <f t="shared" si="20"/>
        <v>0</v>
      </c>
      <c r="K129" s="147" t="s">
        <v>353</v>
      </c>
      <c r="L129" s="35"/>
      <c r="M129" s="152" t="s">
        <v>3</v>
      </c>
      <c r="N129" s="153" t="s">
        <v>42</v>
      </c>
      <c r="O129" s="56"/>
      <c r="P129" s="154">
        <f t="shared" si="21"/>
        <v>0</v>
      </c>
      <c r="Q129" s="154">
        <v>0</v>
      </c>
      <c r="R129" s="154">
        <f t="shared" si="22"/>
        <v>0</v>
      </c>
      <c r="S129" s="154">
        <v>0</v>
      </c>
      <c r="T129" s="155">
        <f t="shared" si="2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6" t="s">
        <v>172</v>
      </c>
      <c r="AT129" s="156" t="s">
        <v>167</v>
      </c>
      <c r="AU129" s="156" t="s">
        <v>76</v>
      </c>
      <c r="AY129" s="19" t="s">
        <v>163</v>
      </c>
      <c r="BE129" s="157">
        <f t="shared" si="24"/>
        <v>0</v>
      </c>
      <c r="BF129" s="157">
        <f t="shared" si="25"/>
        <v>0</v>
      </c>
      <c r="BG129" s="157">
        <f t="shared" si="26"/>
        <v>0</v>
      </c>
      <c r="BH129" s="157">
        <f t="shared" si="27"/>
        <v>0</v>
      </c>
      <c r="BI129" s="157">
        <f t="shared" si="28"/>
        <v>0</v>
      </c>
      <c r="BJ129" s="19" t="s">
        <v>172</v>
      </c>
      <c r="BK129" s="157">
        <f t="shared" si="29"/>
        <v>0</v>
      </c>
      <c r="BL129" s="19" t="s">
        <v>172</v>
      </c>
      <c r="BM129" s="156" t="s">
        <v>1411</v>
      </c>
    </row>
    <row r="130" spans="1:65" s="2" customFormat="1" ht="16.5" customHeight="1">
      <c r="A130" s="34"/>
      <c r="B130" s="144"/>
      <c r="C130" s="145" t="s">
        <v>308</v>
      </c>
      <c r="D130" s="145" t="s">
        <v>167</v>
      </c>
      <c r="E130" s="146" t="s">
        <v>1412</v>
      </c>
      <c r="F130" s="147" t="s">
        <v>1413</v>
      </c>
      <c r="G130" s="148" t="s">
        <v>1267</v>
      </c>
      <c r="H130" s="149">
        <v>1</v>
      </c>
      <c r="I130" s="150"/>
      <c r="J130" s="151">
        <f t="shared" si="20"/>
        <v>0</v>
      </c>
      <c r="K130" s="147" t="s">
        <v>353</v>
      </c>
      <c r="L130" s="35"/>
      <c r="M130" s="152" t="s">
        <v>3</v>
      </c>
      <c r="N130" s="153" t="s">
        <v>42</v>
      </c>
      <c r="O130" s="56"/>
      <c r="P130" s="154">
        <f t="shared" si="21"/>
        <v>0</v>
      </c>
      <c r="Q130" s="154">
        <v>0</v>
      </c>
      <c r="R130" s="154">
        <f t="shared" si="22"/>
        <v>0</v>
      </c>
      <c r="S130" s="154">
        <v>0</v>
      </c>
      <c r="T130" s="155">
        <f t="shared" si="2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6" t="s">
        <v>172</v>
      </c>
      <c r="AT130" s="156" t="s">
        <v>167</v>
      </c>
      <c r="AU130" s="156" t="s">
        <v>76</v>
      </c>
      <c r="AY130" s="19" t="s">
        <v>163</v>
      </c>
      <c r="BE130" s="157">
        <f t="shared" si="24"/>
        <v>0</v>
      </c>
      <c r="BF130" s="157">
        <f t="shared" si="25"/>
        <v>0</v>
      </c>
      <c r="BG130" s="157">
        <f t="shared" si="26"/>
        <v>0</v>
      </c>
      <c r="BH130" s="157">
        <f t="shared" si="27"/>
        <v>0</v>
      </c>
      <c r="BI130" s="157">
        <f t="shared" si="28"/>
        <v>0</v>
      </c>
      <c r="BJ130" s="19" t="s">
        <v>172</v>
      </c>
      <c r="BK130" s="157">
        <f t="shared" si="29"/>
        <v>0</v>
      </c>
      <c r="BL130" s="19" t="s">
        <v>172</v>
      </c>
      <c r="BM130" s="156" t="s">
        <v>1414</v>
      </c>
    </row>
    <row r="131" spans="1:65" s="2" customFormat="1" ht="16.5" customHeight="1">
      <c r="A131" s="34"/>
      <c r="B131" s="144"/>
      <c r="C131" s="145" t="s">
        <v>402</v>
      </c>
      <c r="D131" s="145" t="s">
        <v>167</v>
      </c>
      <c r="E131" s="146" t="s">
        <v>1415</v>
      </c>
      <c r="F131" s="147" t="s">
        <v>1416</v>
      </c>
      <c r="G131" s="148" t="s">
        <v>1306</v>
      </c>
      <c r="H131" s="149">
        <v>5</v>
      </c>
      <c r="I131" s="150"/>
      <c r="J131" s="151">
        <f t="shared" si="20"/>
        <v>0</v>
      </c>
      <c r="K131" s="147" t="s">
        <v>353</v>
      </c>
      <c r="L131" s="35"/>
      <c r="M131" s="152" t="s">
        <v>3</v>
      </c>
      <c r="N131" s="153" t="s">
        <v>42</v>
      </c>
      <c r="O131" s="56"/>
      <c r="P131" s="154">
        <f t="shared" si="21"/>
        <v>0</v>
      </c>
      <c r="Q131" s="154">
        <v>0</v>
      </c>
      <c r="R131" s="154">
        <f t="shared" si="22"/>
        <v>0</v>
      </c>
      <c r="S131" s="154">
        <v>0</v>
      </c>
      <c r="T131" s="155">
        <f t="shared" si="2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6" t="s">
        <v>172</v>
      </c>
      <c r="AT131" s="156" t="s">
        <v>167</v>
      </c>
      <c r="AU131" s="156" t="s">
        <v>76</v>
      </c>
      <c r="AY131" s="19" t="s">
        <v>163</v>
      </c>
      <c r="BE131" s="157">
        <f t="shared" si="24"/>
        <v>0</v>
      </c>
      <c r="BF131" s="157">
        <f t="shared" si="25"/>
        <v>0</v>
      </c>
      <c r="BG131" s="157">
        <f t="shared" si="26"/>
        <v>0</v>
      </c>
      <c r="BH131" s="157">
        <f t="shared" si="27"/>
        <v>0</v>
      </c>
      <c r="BI131" s="157">
        <f t="shared" si="28"/>
        <v>0</v>
      </c>
      <c r="BJ131" s="19" t="s">
        <v>172</v>
      </c>
      <c r="BK131" s="157">
        <f t="shared" si="29"/>
        <v>0</v>
      </c>
      <c r="BL131" s="19" t="s">
        <v>172</v>
      </c>
      <c r="BM131" s="156" t="s">
        <v>1417</v>
      </c>
    </row>
    <row r="132" spans="1:65" s="2" customFormat="1" ht="16.5" customHeight="1">
      <c r="A132" s="34"/>
      <c r="B132" s="144"/>
      <c r="C132" s="145" t="s">
        <v>410</v>
      </c>
      <c r="D132" s="145" t="s">
        <v>167</v>
      </c>
      <c r="E132" s="146" t="s">
        <v>1418</v>
      </c>
      <c r="F132" s="147" t="s">
        <v>1419</v>
      </c>
      <c r="G132" s="148" t="s">
        <v>1267</v>
      </c>
      <c r="H132" s="149">
        <v>1</v>
      </c>
      <c r="I132" s="150"/>
      <c r="J132" s="151">
        <f t="shared" si="20"/>
        <v>0</v>
      </c>
      <c r="K132" s="147" t="s">
        <v>353</v>
      </c>
      <c r="L132" s="35"/>
      <c r="M132" s="152" t="s">
        <v>3</v>
      </c>
      <c r="N132" s="153" t="s">
        <v>42</v>
      </c>
      <c r="O132" s="56"/>
      <c r="P132" s="154">
        <f t="shared" si="21"/>
        <v>0</v>
      </c>
      <c r="Q132" s="154">
        <v>0</v>
      </c>
      <c r="R132" s="154">
        <f t="shared" si="22"/>
        <v>0</v>
      </c>
      <c r="S132" s="154">
        <v>0</v>
      </c>
      <c r="T132" s="155">
        <f t="shared" si="2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6" t="s">
        <v>172</v>
      </c>
      <c r="AT132" s="156" t="s">
        <v>167</v>
      </c>
      <c r="AU132" s="156" t="s">
        <v>76</v>
      </c>
      <c r="AY132" s="19" t="s">
        <v>163</v>
      </c>
      <c r="BE132" s="157">
        <f t="shared" si="24"/>
        <v>0</v>
      </c>
      <c r="BF132" s="157">
        <f t="shared" si="25"/>
        <v>0</v>
      </c>
      <c r="BG132" s="157">
        <f t="shared" si="26"/>
        <v>0</v>
      </c>
      <c r="BH132" s="157">
        <f t="shared" si="27"/>
        <v>0</v>
      </c>
      <c r="BI132" s="157">
        <f t="shared" si="28"/>
        <v>0</v>
      </c>
      <c r="BJ132" s="19" t="s">
        <v>172</v>
      </c>
      <c r="BK132" s="157">
        <f t="shared" si="29"/>
        <v>0</v>
      </c>
      <c r="BL132" s="19" t="s">
        <v>172</v>
      </c>
      <c r="BM132" s="156" t="s">
        <v>1420</v>
      </c>
    </row>
    <row r="133" spans="1:65" s="2" customFormat="1" ht="16.5" customHeight="1">
      <c r="A133" s="34"/>
      <c r="B133" s="144"/>
      <c r="C133" s="145" t="s">
        <v>417</v>
      </c>
      <c r="D133" s="145" t="s">
        <v>167</v>
      </c>
      <c r="E133" s="146" t="s">
        <v>1421</v>
      </c>
      <c r="F133" s="147" t="s">
        <v>1422</v>
      </c>
      <c r="G133" s="148" t="s">
        <v>320</v>
      </c>
      <c r="H133" s="149">
        <v>52</v>
      </c>
      <c r="I133" s="150"/>
      <c r="J133" s="151">
        <f t="shared" si="20"/>
        <v>0</v>
      </c>
      <c r="K133" s="147" t="s">
        <v>353</v>
      </c>
      <c r="L133" s="35"/>
      <c r="M133" s="152" t="s">
        <v>3</v>
      </c>
      <c r="N133" s="153" t="s">
        <v>42</v>
      </c>
      <c r="O133" s="56"/>
      <c r="P133" s="154">
        <f t="shared" si="21"/>
        <v>0</v>
      </c>
      <c r="Q133" s="154">
        <v>0</v>
      </c>
      <c r="R133" s="154">
        <f t="shared" si="22"/>
        <v>0</v>
      </c>
      <c r="S133" s="154">
        <v>0</v>
      </c>
      <c r="T133" s="155">
        <f t="shared" si="2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6" t="s">
        <v>172</v>
      </c>
      <c r="AT133" s="156" t="s">
        <v>167</v>
      </c>
      <c r="AU133" s="156" t="s">
        <v>76</v>
      </c>
      <c r="AY133" s="19" t="s">
        <v>163</v>
      </c>
      <c r="BE133" s="157">
        <f t="shared" si="24"/>
        <v>0</v>
      </c>
      <c r="BF133" s="157">
        <f t="shared" si="25"/>
        <v>0</v>
      </c>
      <c r="BG133" s="157">
        <f t="shared" si="26"/>
        <v>0</v>
      </c>
      <c r="BH133" s="157">
        <f t="shared" si="27"/>
        <v>0</v>
      </c>
      <c r="BI133" s="157">
        <f t="shared" si="28"/>
        <v>0</v>
      </c>
      <c r="BJ133" s="19" t="s">
        <v>172</v>
      </c>
      <c r="BK133" s="157">
        <f t="shared" si="29"/>
        <v>0</v>
      </c>
      <c r="BL133" s="19" t="s">
        <v>172</v>
      </c>
      <c r="BM133" s="156" t="s">
        <v>1423</v>
      </c>
    </row>
    <row r="134" spans="1:65" s="2" customFormat="1" ht="16.5" customHeight="1">
      <c r="A134" s="34"/>
      <c r="B134" s="144"/>
      <c r="C134" s="145" t="s">
        <v>424</v>
      </c>
      <c r="D134" s="145" t="s">
        <v>167</v>
      </c>
      <c r="E134" s="146" t="s">
        <v>1424</v>
      </c>
      <c r="F134" s="147" t="s">
        <v>1425</v>
      </c>
      <c r="G134" s="148" t="s">
        <v>320</v>
      </c>
      <c r="H134" s="149">
        <v>10</v>
      </c>
      <c r="I134" s="150"/>
      <c r="J134" s="151">
        <f t="shared" si="20"/>
        <v>0</v>
      </c>
      <c r="K134" s="147" t="s">
        <v>353</v>
      </c>
      <c r="L134" s="35"/>
      <c r="M134" s="152" t="s">
        <v>3</v>
      </c>
      <c r="N134" s="153" t="s">
        <v>42</v>
      </c>
      <c r="O134" s="56"/>
      <c r="P134" s="154">
        <f t="shared" si="21"/>
        <v>0</v>
      </c>
      <c r="Q134" s="154">
        <v>0</v>
      </c>
      <c r="R134" s="154">
        <f t="shared" si="22"/>
        <v>0</v>
      </c>
      <c r="S134" s="154">
        <v>0</v>
      </c>
      <c r="T134" s="155">
        <f t="shared" si="2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6" t="s">
        <v>172</v>
      </c>
      <c r="AT134" s="156" t="s">
        <v>167</v>
      </c>
      <c r="AU134" s="156" t="s">
        <v>76</v>
      </c>
      <c r="AY134" s="19" t="s">
        <v>163</v>
      </c>
      <c r="BE134" s="157">
        <f t="shared" si="24"/>
        <v>0</v>
      </c>
      <c r="BF134" s="157">
        <f t="shared" si="25"/>
        <v>0</v>
      </c>
      <c r="BG134" s="157">
        <f t="shared" si="26"/>
        <v>0</v>
      </c>
      <c r="BH134" s="157">
        <f t="shared" si="27"/>
        <v>0</v>
      </c>
      <c r="BI134" s="157">
        <f t="shared" si="28"/>
        <v>0</v>
      </c>
      <c r="BJ134" s="19" t="s">
        <v>172</v>
      </c>
      <c r="BK134" s="157">
        <f t="shared" si="29"/>
        <v>0</v>
      </c>
      <c r="BL134" s="19" t="s">
        <v>172</v>
      </c>
      <c r="BM134" s="156" t="s">
        <v>1426</v>
      </c>
    </row>
    <row r="135" spans="1:65" s="2" customFormat="1" ht="16.5" customHeight="1">
      <c r="A135" s="34"/>
      <c r="B135" s="144"/>
      <c r="C135" s="145" t="s">
        <v>431</v>
      </c>
      <c r="D135" s="145" t="s">
        <v>167</v>
      </c>
      <c r="E135" s="146" t="s">
        <v>1427</v>
      </c>
      <c r="F135" s="147" t="s">
        <v>1428</v>
      </c>
      <c r="G135" s="148" t="s">
        <v>1306</v>
      </c>
      <c r="H135" s="149">
        <v>1</v>
      </c>
      <c r="I135" s="150"/>
      <c r="J135" s="151">
        <f t="shared" si="20"/>
        <v>0</v>
      </c>
      <c r="K135" s="147" t="s">
        <v>353</v>
      </c>
      <c r="L135" s="35"/>
      <c r="M135" s="152" t="s">
        <v>3</v>
      </c>
      <c r="N135" s="153" t="s">
        <v>42</v>
      </c>
      <c r="O135" s="56"/>
      <c r="P135" s="154">
        <f t="shared" si="21"/>
        <v>0</v>
      </c>
      <c r="Q135" s="154">
        <v>0</v>
      </c>
      <c r="R135" s="154">
        <f t="shared" si="22"/>
        <v>0</v>
      </c>
      <c r="S135" s="154">
        <v>0</v>
      </c>
      <c r="T135" s="155">
        <f t="shared" si="2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6" t="s">
        <v>172</v>
      </c>
      <c r="AT135" s="156" t="s">
        <v>167</v>
      </c>
      <c r="AU135" s="156" t="s">
        <v>76</v>
      </c>
      <c r="AY135" s="19" t="s">
        <v>163</v>
      </c>
      <c r="BE135" s="157">
        <f t="shared" si="24"/>
        <v>0</v>
      </c>
      <c r="BF135" s="157">
        <f t="shared" si="25"/>
        <v>0</v>
      </c>
      <c r="BG135" s="157">
        <f t="shared" si="26"/>
        <v>0</v>
      </c>
      <c r="BH135" s="157">
        <f t="shared" si="27"/>
        <v>0</v>
      </c>
      <c r="BI135" s="157">
        <f t="shared" si="28"/>
        <v>0</v>
      </c>
      <c r="BJ135" s="19" t="s">
        <v>172</v>
      </c>
      <c r="BK135" s="157">
        <f t="shared" si="29"/>
        <v>0</v>
      </c>
      <c r="BL135" s="19" t="s">
        <v>172</v>
      </c>
      <c r="BM135" s="156" t="s">
        <v>1429</v>
      </c>
    </row>
    <row r="136" spans="1:65" s="2" customFormat="1" ht="16.5" customHeight="1">
      <c r="A136" s="34"/>
      <c r="B136" s="144"/>
      <c r="C136" s="145" t="s">
        <v>438</v>
      </c>
      <c r="D136" s="145" t="s">
        <v>167</v>
      </c>
      <c r="E136" s="146" t="s">
        <v>1430</v>
      </c>
      <c r="F136" s="147" t="s">
        <v>1431</v>
      </c>
      <c r="G136" s="148" t="s">
        <v>1306</v>
      </c>
      <c r="H136" s="149">
        <v>1</v>
      </c>
      <c r="I136" s="150"/>
      <c r="J136" s="151">
        <f t="shared" si="20"/>
        <v>0</v>
      </c>
      <c r="K136" s="147" t="s">
        <v>353</v>
      </c>
      <c r="L136" s="35"/>
      <c r="M136" s="152" t="s">
        <v>3</v>
      </c>
      <c r="N136" s="153" t="s">
        <v>42</v>
      </c>
      <c r="O136" s="56"/>
      <c r="P136" s="154">
        <f t="shared" si="21"/>
        <v>0</v>
      </c>
      <c r="Q136" s="154">
        <v>0</v>
      </c>
      <c r="R136" s="154">
        <f t="shared" si="22"/>
        <v>0</v>
      </c>
      <c r="S136" s="154">
        <v>0</v>
      </c>
      <c r="T136" s="155">
        <f t="shared" si="2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6" t="s">
        <v>172</v>
      </c>
      <c r="AT136" s="156" t="s">
        <v>167</v>
      </c>
      <c r="AU136" s="156" t="s">
        <v>76</v>
      </c>
      <c r="AY136" s="19" t="s">
        <v>163</v>
      </c>
      <c r="BE136" s="157">
        <f t="shared" si="24"/>
        <v>0</v>
      </c>
      <c r="BF136" s="157">
        <f t="shared" si="25"/>
        <v>0</v>
      </c>
      <c r="BG136" s="157">
        <f t="shared" si="26"/>
        <v>0</v>
      </c>
      <c r="BH136" s="157">
        <f t="shared" si="27"/>
        <v>0</v>
      </c>
      <c r="BI136" s="157">
        <f t="shared" si="28"/>
        <v>0</v>
      </c>
      <c r="BJ136" s="19" t="s">
        <v>172</v>
      </c>
      <c r="BK136" s="157">
        <f t="shared" si="29"/>
        <v>0</v>
      </c>
      <c r="BL136" s="19" t="s">
        <v>172</v>
      </c>
      <c r="BM136" s="156" t="s">
        <v>1432</v>
      </c>
    </row>
    <row r="137" spans="1:65" s="2" customFormat="1" ht="16.5" customHeight="1">
      <c r="A137" s="34"/>
      <c r="B137" s="144"/>
      <c r="C137" s="145" t="s">
        <v>443</v>
      </c>
      <c r="D137" s="145" t="s">
        <v>167</v>
      </c>
      <c r="E137" s="146" t="s">
        <v>1433</v>
      </c>
      <c r="F137" s="147" t="s">
        <v>1434</v>
      </c>
      <c r="G137" s="148" t="s">
        <v>1306</v>
      </c>
      <c r="H137" s="149">
        <v>1</v>
      </c>
      <c r="I137" s="150"/>
      <c r="J137" s="151">
        <f t="shared" si="20"/>
        <v>0</v>
      </c>
      <c r="K137" s="147" t="s">
        <v>353</v>
      </c>
      <c r="L137" s="35"/>
      <c r="M137" s="152" t="s">
        <v>3</v>
      </c>
      <c r="N137" s="153" t="s">
        <v>42</v>
      </c>
      <c r="O137" s="56"/>
      <c r="P137" s="154">
        <f t="shared" si="21"/>
        <v>0</v>
      </c>
      <c r="Q137" s="154">
        <v>0</v>
      </c>
      <c r="R137" s="154">
        <f t="shared" si="22"/>
        <v>0</v>
      </c>
      <c r="S137" s="154">
        <v>0</v>
      </c>
      <c r="T137" s="155">
        <f t="shared" si="2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6" t="s">
        <v>172</v>
      </c>
      <c r="AT137" s="156" t="s">
        <v>167</v>
      </c>
      <c r="AU137" s="156" t="s">
        <v>76</v>
      </c>
      <c r="AY137" s="19" t="s">
        <v>163</v>
      </c>
      <c r="BE137" s="157">
        <f t="shared" si="24"/>
        <v>0</v>
      </c>
      <c r="BF137" s="157">
        <f t="shared" si="25"/>
        <v>0</v>
      </c>
      <c r="BG137" s="157">
        <f t="shared" si="26"/>
        <v>0</v>
      </c>
      <c r="BH137" s="157">
        <f t="shared" si="27"/>
        <v>0</v>
      </c>
      <c r="BI137" s="157">
        <f t="shared" si="28"/>
        <v>0</v>
      </c>
      <c r="BJ137" s="19" t="s">
        <v>172</v>
      </c>
      <c r="BK137" s="157">
        <f t="shared" si="29"/>
        <v>0</v>
      </c>
      <c r="BL137" s="19" t="s">
        <v>172</v>
      </c>
      <c r="BM137" s="156" t="s">
        <v>1435</v>
      </c>
    </row>
    <row r="138" spans="1:65" s="2" customFormat="1" ht="16.5" customHeight="1">
      <c r="A138" s="34"/>
      <c r="B138" s="144"/>
      <c r="C138" s="145" t="s">
        <v>448</v>
      </c>
      <c r="D138" s="145" t="s">
        <v>167</v>
      </c>
      <c r="E138" s="146" t="s">
        <v>1436</v>
      </c>
      <c r="F138" s="147" t="s">
        <v>1437</v>
      </c>
      <c r="G138" s="148" t="s">
        <v>1249</v>
      </c>
      <c r="H138" s="149">
        <v>14</v>
      </c>
      <c r="I138" s="150"/>
      <c r="J138" s="151">
        <f t="shared" si="20"/>
        <v>0</v>
      </c>
      <c r="K138" s="147" t="s">
        <v>353</v>
      </c>
      <c r="L138" s="35"/>
      <c r="M138" s="152" t="s">
        <v>3</v>
      </c>
      <c r="N138" s="153" t="s">
        <v>42</v>
      </c>
      <c r="O138" s="56"/>
      <c r="P138" s="154">
        <f t="shared" si="21"/>
        <v>0</v>
      </c>
      <c r="Q138" s="154">
        <v>0</v>
      </c>
      <c r="R138" s="154">
        <f t="shared" si="22"/>
        <v>0</v>
      </c>
      <c r="S138" s="154">
        <v>0</v>
      </c>
      <c r="T138" s="155">
        <f t="shared" si="2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6" t="s">
        <v>172</v>
      </c>
      <c r="AT138" s="156" t="s">
        <v>167</v>
      </c>
      <c r="AU138" s="156" t="s">
        <v>76</v>
      </c>
      <c r="AY138" s="19" t="s">
        <v>163</v>
      </c>
      <c r="BE138" s="157">
        <f t="shared" si="24"/>
        <v>0</v>
      </c>
      <c r="BF138" s="157">
        <f t="shared" si="25"/>
        <v>0</v>
      </c>
      <c r="BG138" s="157">
        <f t="shared" si="26"/>
        <v>0</v>
      </c>
      <c r="BH138" s="157">
        <f t="shared" si="27"/>
        <v>0</v>
      </c>
      <c r="BI138" s="157">
        <f t="shared" si="28"/>
        <v>0</v>
      </c>
      <c r="BJ138" s="19" t="s">
        <v>172</v>
      </c>
      <c r="BK138" s="157">
        <f t="shared" si="29"/>
        <v>0</v>
      </c>
      <c r="BL138" s="19" t="s">
        <v>172</v>
      </c>
      <c r="BM138" s="156" t="s">
        <v>1438</v>
      </c>
    </row>
    <row r="139" spans="1:65" s="2" customFormat="1" ht="16.5" customHeight="1">
      <c r="A139" s="34"/>
      <c r="B139" s="144"/>
      <c r="C139" s="145" t="s">
        <v>454</v>
      </c>
      <c r="D139" s="145" t="s">
        <v>167</v>
      </c>
      <c r="E139" s="146" t="s">
        <v>1439</v>
      </c>
      <c r="F139" s="147" t="s">
        <v>1440</v>
      </c>
      <c r="G139" s="148" t="s">
        <v>1249</v>
      </c>
      <c r="H139" s="149">
        <v>3</v>
      </c>
      <c r="I139" s="150"/>
      <c r="J139" s="151">
        <f t="shared" si="20"/>
        <v>0</v>
      </c>
      <c r="K139" s="147" t="s">
        <v>353</v>
      </c>
      <c r="L139" s="35"/>
      <c r="M139" s="152" t="s">
        <v>3</v>
      </c>
      <c r="N139" s="153" t="s">
        <v>42</v>
      </c>
      <c r="O139" s="56"/>
      <c r="P139" s="154">
        <f t="shared" si="21"/>
        <v>0</v>
      </c>
      <c r="Q139" s="154">
        <v>0</v>
      </c>
      <c r="R139" s="154">
        <f t="shared" si="22"/>
        <v>0</v>
      </c>
      <c r="S139" s="154">
        <v>0</v>
      </c>
      <c r="T139" s="155">
        <f t="shared" si="2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6" t="s">
        <v>172</v>
      </c>
      <c r="AT139" s="156" t="s">
        <v>167</v>
      </c>
      <c r="AU139" s="156" t="s">
        <v>76</v>
      </c>
      <c r="AY139" s="19" t="s">
        <v>163</v>
      </c>
      <c r="BE139" s="157">
        <f t="shared" si="24"/>
        <v>0</v>
      </c>
      <c r="BF139" s="157">
        <f t="shared" si="25"/>
        <v>0</v>
      </c>
      <c r="BG139" s="157">
        <f t="shared" si="26"/>
        <v>0</v>
      </c>
      <c r="BH139" s="157">
        <f t="shared" si="27"/>
        <v>0</v>
      </c>
      <c r="BI139" s="157">
        <f t="shared" si="28"/>
        <v>0</v>
      </c>
      <c r="BJ139" s="19" t="s">
        <v>172</v>
      </c>
      <c r="BK139" s="157">
        <f t="shared" si="29"/>
        <v>0</v>
      </c>
      <c r="BL139" s="19" t="s">
        <v>172</v>
      </c>
      <c r="BM139" s="156" t="s">
        <v>1441</v>
      </c>
    </row>
    <row r="140" spans="1:65" s="2" customFormat="1" ht="16.5" customHeight="1">
      <c r="A140" s="34"/>
      <c r="B140" s="144"/>
      <c r="C140" s="145" t="s">
        <v>461</v>
      </c>
      <c r="D140" s="145" t="s">
        <v>167</v>
      </c>
      <c r="E140" s="146" t="s">
        <v>1442</v>
      </c>
      <c r="F140" s="147" t="s">
        <v>1443</v>
      </c>
      <c r="G140" s="148" t="s">
        <v>1306</v>
      </c>
      <c r="H140" s="149">
        <v>1</v>
      </c>
      <c r="I140" s="150"/>
      <c r="J140" s="151">
        <f t="shared" si="20"/>
        <v>0</v>
      </c>
      <c r="K140" s="147" t="s">
        <v>353</v>
      </c>
      <c r="L140" s="35"/>
      <c r="M140" s="152" t="s">
        <v>3</v>
      </c>
      <c r="N140" s="153" t="s">
        <v>42</v>
      </c>
      <c r="O140" s="56"/>
      <c r="P140" s="154">
        <f t="shared" si="21"/>
        <v>0</v>
      </c>
      <c r="Q140" s="154">
        <v>0</v>
      </c>
      <c r="R140" s="154">
        <f t="shared" si="22"/>
        <v>0</v>
      </c>
      <c r="S140" s="154">
        <v>0</v>
      </c>
      <c r="T140" s="155">
        <f t="shared" si="2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6" t="s">
        <v>172</v>
      </c>
      <c r="AT140" s="156" t="s">
        <v>167</v>
      </c>
      <c r="AU140" s="156" t="s">
        <v>76</v>
      </c>
      <c r="AY140" s="19" t="s">
        <v>163</v>
      </c>
      <c r="BE140" s="157">
        <f t="shared" si="24"/>
        <v>0</v>
      </c>
      <c r="BF140" s="157">
        <f t="shared" si="25"/>
        <v>0</v>
      </c>
      <c r="BG140" s="157">
        <f t="shared" si="26"/>
        <v>0</v>
      </c>
      <c r="BH140" s="157">
        <f t="shared" si="27"/>
        <v>0</v>
      </c>
      <c r="BI140" s="157">
        <f t="shared" si="28"/>
        <v>0</v>
      </c>
      <c r="BJ140" s="19" t="s">
        <v>172</v>
      </c>
      <c r="BK140" s="157">
        <f t="shared" si="29"/>
        <v>0</v>
      </c>
      <c r="BL140" s="19" t="s">
        <v>172</v>
      </c>
      <c r="BM140" s="156" t="s">
        <v>1444</v>
      </c>
    </row>
    <row r="141" spans="2:63" s="12" customFormat="1" ht="25.9" customHeight="1">
      <c r="B141" s="131"/>
      <c r="D141" s="132" t="s">
        <v>68</v>
      </c>
      <c r="E141" s="133" t="s">
        <v>1445</v>
      </c>
      <c r="F141" s="133" t="s">
        <v>1446</v>
      </c>
      <c r="I141" s="134"/>
      <c r="J141" s="135">
        <f>BK141</f>
        <v>0</v>
      </c>
      <c r="L141" s="131"/>
      <c r="M141" s="136"/>
      <c r="N141" s="137"/>
      <c r="O141" s="137"/>
      <c r="P141" s="138">
        <f>SUM(P142:P160)</f>
        <v>0</v>
      </c>
      <c r="Q141" s="137"/>
      <c r="R141" s="138">
        <f>SUM(R142:R160)</f>
        <v>0</v>
      </c>
      <c r="S141" s="137"/>
      <c r="T141" s="139">
        <f>SUM(T142:T160)</f>
        <v>0</v>
      </c>
      <c r="AR141" s="132" t="s">
        <v>76</v>
      </c>
      <c r="AT141" s="140" t="s">
        <v>68</v>
      </c>
      <c r="AU141" s="140" t="s">
        <v>69</v>
      </c>
      <c r="AY141" s="132" t="s">
        <v>163</v>
      </c>
      <c r="BK141" s="141">
        <f>SUM(BK142:BK160)</f>
        <v>0</v>
      </c>
    </row>
    <row r="142" spans="1:65" s="2" customFormat="1" ht="16.5" customHeight="1">
      <c r="A142" s="34"/>
      <c r="B142" s="144"/>
      <c r="C142" s="145" t="s">
        <v>467</v>
      </c>
      <c r="D142" s="145" t="s">
        <v>167</v>
      </c>
      <c r="E142" s="146" t="s">
        <v>1447</v>
      </c>
      <c r="F142" s="147" t="s">
        <v>1448</v>
      </c>
      <c r="G142" s="148" t="s">
        <v>320</v>
      </c>
      <c r="H142" s="149">
        <v>54</v>
      </c>
      <c r="I142" s="150"/>
      <c r="J142" s="151">
        <f aca="true" t="shared" si="30" ref="J142:J160">ROUND(I142*H142,2)</f>
        <v>0</v>
      </c>
      <c r="K142" s="147" t="s">
        <v>353</v>
      </c>
      <c r="L142" s="35"/>
      <c r="M142" s="152" t="s">
        <v>3</v>
      </c>
      <c r="N142" s="153" t="s">
        <v>42</v>
      </c>
      <c r="O142" s="56"/>
      <c r="P142" s="154">
        <f aca="true" t="shared" si="31" ref="P142:P160">O142*H142</f>
        <v>0</v>
      </c>
      <c r="Q142" s="154">
        <v>0</v>
      </c>
      <c r="R142" s="154">
        <f aca="true" t="shared" si="32" ref="R142:R160">Q142*H142</f>
        <v>0</v>
      </c>
      <c r="S142" s="154">
        <v>0</v>
      </c>
      <c r="T142" s="155">
        <f aca="true" t="shared" si="33" ref="T142:T160"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56" t="s">
        <v>172</v>
      </c>
      <c r="AT142" s="156" t="s">
        <v>167</v>
      </c>
      <c r="AU142" s="156" t="s">
        <v>76</v>
      </c>
      <c r="AY142" s="19" t="s">
        <v>163</v>
      </c>
      <c r="BE142" s="157">
        <f aca="true" t="shared" si="34" ref="BE142:BE160">IF(N142="základní",J142,0)</f>
        <v>0</v>
      </c>
      <c r="BF142" s="157">
        <f aca="true" t="shared" si="35" ref="BF142:BF160">IF(N142="snížená",J142,0)</f>
        <v>0</v>
      </c>
      <c r="BG142" s="157">
        <f aca="true" t="shared" si="36" ref="BG142:BG160">IF(N142="zákl. přenesená",J142,0)</f>
        <v>0</v>
      </c>
      <c r="BH142" s="157">
        <f aca="true" t="shared" si="37" ref="BH142:BH160">IF(N142="sníž. přenesená",J142,0)</f>
        <v>0</v>
      </c>
      <c r="BI142" s="157">
        <f aca="true" t="shared" si="38" ref="BI142:BI160">IF(N142="nulová",J142,0)</f>
        <v>0</v>
      </c>
      <c r="BJ142" s="19" t="s">
        <v>172</v>
      </c>
      <c r="BK142" s="157">
        <f aca="true" t="shared" si="39" ref="BK142:BK160">ROUND(I142*H142,2)</f>
        <v>0</v>
      </c>
      <c r="BL142" s="19" t="s">
        <v>172</v>
      </c>
      <c r="BM142" s="156" t="s">
        <v>1449</v>
      </c>
    </row>
    <row r="143" spans="1:65" s="2" customFormat="1" ht="16.5" customHeight="1">
      <c r="A143" s="34"/>
      <c r="B143" s="144"/>
      <c r="C143" s="145" t="s">
        <v>475</v>
      </c>
      <c r="D143" s="145" t="s">
        <v>167</v>
      </c>
      <c r="E143" s="146" t="s">
        <v>1450</v>
      </c>
      <c r="F143" s="147" t="s">
        <v>1451</v>
      </c>
      <c r="G143" s="148" t="s">
        <v>320</v>
      </c>
      <c r="H143" s="149">
        <v>50</v>
      </c>
      <c r="I143" s="150"/>
      <c r="J143" s="151">
        <f t="shared" si="30"/>
        <v>0</v>
      </c>
      <c r="K143" s="147" t="s">
        <v>353</v>
      </c>
      <c r="L143" s="35"/>
      <c r="M143" s="152" t="s">
        <v>3</v>
      </c>
      <c r="N143" s="153" t="s">
        <v>42</v>
      </c>
      <c r="O143" s="56"/>
      <c r="P143" s="154">
        <f t="shared" si="31"/>
        <v>0</v>
      </c>
      <c r="Q143" s="154">
        <v>0</v>
      </c>
      <c r="R143" s="154">
        <f t="shared" si="32"/>
        <v>0</v>
      </c>
      <c r="S143" s="154">
        <v>0</v>
      </c>
      <c r="T143" s="155">
        <f t="shared" si="3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6" t="s">
        <v>172</v>
      </c>
      <c r="AT143" s="156" t="s">
        <v>167</v>
      </c>
      <c r="AU143" s="156" t="s">
        <v>76</v>
      </c>
      <c r="AY143" s="19" t="s">
        <v>163</v>
      </c>
      <c r="BE143" s="157">
        <f t="shared" si="34"/>
        <v>0</v>
      </c>
      <c r="BF143" s="157">
        <f t="shared" si="35"/>
        <v>0</v>
      </c>
      <c r="BG143" s="157">
        <f t="shared" si="36"/>
        <v>0</v>
      </c>
      <c r="BH143" s="157">
        <f t="shared" si="37"/>
        <v>0</v>
      </c>
      <c r="BI143" s="157">
        <f t="shared" si="38"/>
        <v>0</v>
      </c>
      <c r="BJ143" s="19" t="s">
        <v>172</v>
      </c>
      <c r="BK143" s="157">
        <f t="shared" si="39"/>
        <v>0</v>
      </c>
      <c r="BL143" s="19" t="s">
        <v>172</v>
      </c>
      <c r="BM143" s="156" t="s">
        <v>1452</v>
      </c>
    </row>
    <row r="144" spans="1:65" s="2" customFormat="1" ht="16.5" customHeight="1">
      <c r="A144" s="34"/>
      <c r="B144" s="144"/>
      <c r="C144" s="145" t="s">
        <v>486</v>
      </c>
      <c r="D144" s="145" t="s">
        <v>167</v>
      </c>
      <c r="E144" s="146" t="s">
        <v>1453</v>
      </c>
      <c r="F144" s="147" t="s">
        <v>1454</v>
      </c>
      <c r="G144" s="148" t="s">
        <v>320</v>
      </c>
      <c r="H144" s="149">
        <v>6</v>
      </c>
      <c r="I144" s="150"/>
      <c r="J144" s="151">
        <f t="shared" si="30"/>
        <v>0</v>
      </c>
      <c r="K144" s="147" t="s">
        <v>353</v>
      </c>
      <c r="L144" s="35"/>
      <c r="M144" s="152" t="s">
        <v>3</v>
      </c>
      <c r="N144" s="153" t="s">
        <v>42</v>
      </c>
      <c r="O144" s="56"/>
      <c r="P144" s="154">
        <f t="shared" si="31"/>
        <v>0</v>
      </c>
      <c r="Q144" s="154">
        <v>0</v>
      </c>
      <c r="R144" s="154">
        <f t="shared" si="32"/>
        <v>0</v>
      </c>
      <c r="S144" s="154">
        <v>0</v>
      </c>
      <c r="T144" s="155">
        <f t="shared" si="3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6" t="s">
        <v>172</v>
      </c>
      <c r="AT144" s="156" t="s">
        <v>167</v>
      </c>
      <c r="AU144" s="156" t="s">
        <v>76</v>
      </c>
      <c r="AY144" s="19" t="s">
        <v>163</v>
      </c>
      <c r="BE144" s="157">
        <f t="shared" si="34"/>
        <v>0</v>
      </c>
      <c r="BF144" s="157">
        <f t="shared" si="35"/>
        <v>0</v>
      </c>
      <c r="BG144" s="157">
        <f t="shared" si="36"/>
        <v>0</v>
      </c>
      <c r="BH144" s="157">
        <f t="shared" si="37"/>
        <v>0</v>
      </c>
      <c r="BI144" s="157">
        <f t="shared" si="38"/>
        <v>0</v>
      </c>
      <c r="BJ144" s="19" t="s">
        <v>172</v>
      </c>
      <c r="BK144" s="157">
        <f t="shared" si="39"/>
        <v>0</v>
      </c>
      <c r="BL144" s="19" t="s">
        <v>172</v>
      </c>
      <c r="BM144" s="156" t="s">
        <v>1455</v>
      </c>
    </row>
    <row r="145" spans="1:65" s="2" customFormat="1" ht="16.5" customHeight="1">
      <c r="A145" s="34"/>
      <c r="B145" s="144"/>
      <c r="C145" s="145" t="s">
        <v>492</v>
      </c>
      <c r="D145" s="145" t="s">
        <v>167</v>
      </c>
      <c r="E145" s="146" t="s">
        <v>1456</v>
      </c>
      <c r="F145" s="147" t="s">
        <v>1457</v>
      </c>
      <c r="G145" s="148" t="s">
        <v>1306</v>
      </c>
      <c r="H145" s="149">
        <v>3</v>
      </c>
      <c r="I145" s="150"/>
      <c r="J145" s="151">
        <f t="shared" si="30"/>
        <v>0</v>
      </c>
      <c r="K145" s="147" t="s">
        <v>353</v>
      </c>
      <c r="L145" s="35"/>
      <c r="M145" s="152" t="s">
        <v>3</v>
      </c>
      <c r="N145" s="153" t="s">
        <v>42</v>
      </c>
      <c r="O145" s="56"/>
      <c r="P145" s="154">
        <f t="shared" si="31"/>
        <v>0</v>
      </c>
      <c r="Q145" s="154">
        <v>0</v>
      </c>
      <c r="R145" s="154">
        <f t="shared" si="32"/>
        <v>0</v>
      </c>
      <c r="S145" s="154">
        <v>0</v>
      </c>
      <c r="T145" s="155">
        <f t="shared" si="3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6" t="s">
        <v>172</v>
      </c>
      <c r="AT145" s="156" t="s">
        <v>167</v>
      </c>
      <c r="AU145" s="156" t="s">
        <v>76</v>
      </c>
      <c r="AY145" s="19" t="s">
        <v>163</v>
      </c>
      <c r="BE145" s="157">
        <f t="shared" si="34"/>
        <v>0</v>
      </c>
      <c r="BF145" s="157">
        <f t="shared" si="35"/>
        <v>0</v>
      </c>
      <c r="BG145" s="157">
        <f t="shared" si="36"/>
        <v>0</v>
      </c>
      <c r="BH145" s="157">
        <f t="shared" si="37"/>
        <v>0</v>
      </c>
      <c r="BI145" s="157">
        <f t="shared" si="38"/>
        <v>0</v>
      </c>
      <c r="BJ145" s="19" t="s">
        <v>172</v>
      </c>
      <c r="BK145" s="157">
        <f t="shared" si="39"/>
        <v>0</v>
      </c>
      <c r="BL145" s="19" t="s">
        <v>172</v>
      </c>
      <c r="BM145" s="156" t="s">
        <v>1458</v>
      </c>
    </row>
    <row r="146" spans="1:65" s="2" customFormat="1" ht="16.5" customHeight="1">
      <c r="A146" s="34"/>
      <c r="B146" s="144"/>
      <c r="C146" s="145" t="s">
        <v>498</v>
      </c>
      <c r="D146" s="145" t="s">
        <v>167</v>
      </c>
      <c r="E146" s="146" t="s">
        <v>1459</v>
      </c>
      <c r="F146" s="147" t="s">
        <v>1460</v>
      </c>
      <c r="G146" s="148" t="s">
        <v>1306</v>
      </c>
      <c r="H146" s="149">
        <v>18</v>
      </c>
      <c r="I146" s="150"/>
      <c r="J146" s="151">
        <f t="shared" si="30"/>
        <v>0</v>
      </c>
      <c r="K146" s="147" t="s">
        <v>353</v>
      </c>
      <c r="L146" s="35"/>
      <c r="M146" s="152" t="s">
        <v>3</v>
      </c>
      <c r="N146" s="153" t="s">
        <v>42</v>
      </c>
      <c r="O146" s="56"/>
      <c r="P146" s="154">
        <f t="shared" si="31"/>
        <v>0</v>
      </c>
      <c r="Q146" s="154">
        <v>0</v>
      </c>
      <c r="R146" s="154">
        <f t="shared" si="32"/>
        <v>0</v>
      </c>
      <c r="S146" s="154">
        <v>0</v>
      </c>
      <c r="T146" s="155">
        <f t="shared" si="3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56" t="s">
        <v>172</v>
      </c>
      <c r="AT146" s="156" t="s">
        <v>167</v>
      </c>
      <c r="AU146" s="156" t="s">
        <v>76</v>
      </c>
      <c r="AY146" s="19" t="s">
        <v>163</v>
      </c>
      <c r="BE146" s="157">
        <f t="shared" si="34"/>
        <v>0</v>
      </c>
      <c r="BF146" s="157">
        <f t="shared" si="35"/>
        <v>0</v>
      </c>
      <c r="BG146" s="157">
        <f t="shared" si="36"/>
        <v>0</v>
      </c>
      <c r="BH146" s="157">
        <f t="shared" si="37"/>
        <v>0</v>
      </c>
      <c r="BI146" s="157">
        <f t="shared" si="38"/>
        <v>0</v>
      </c>
      <c r="BJ146" s="19" t="s">
        <v>172</v>
      </c>
      <c r="BK146" s="157">
        <f t="shared" si="39"/>
        <v>0</v>
      </c>
      <c r="BL146" s="19" t="s">
        <v>172</v>
      </c>
      <c r="BM146" s="156" t="s">
        <v>1461</v>
      </c>
    </row>
    <row r="147" spans="1:65" s="2" customFormat="1" ht="16.5" customHeight="1">
      <c r="A147" s="34"/>
      <c r="B147" s="144"/>
      <c r="C147" s="145" t="s">
        <v>504</v>
      </c>
      <c r="D147" s="145" t="s">
        <v>167</v>
      </c>
      <c r="E147" s="146" t="s">
        <v>1462</v>
      </c>
      <c r="F147" s="147" t="s">
        <v>1463</v>
      </c>
      <c r="G147" s="148" t="s">
        <v>1306</v>
      </c>
      <c r="H147" s="149">
        <v>10</v>
      </c>
      <c r="I147" s="150"/>
      <c r="J147" s="151">
        <f t="shared" si="30"/>
        <v>0</v>
      </c>
      <c r="K147" s="147" t="s">
        <v>353</v>
      </c>
      <c r="L147" s="35"/>
      <c r="M147" s="152" t="s">
        <v>3</v>
      </c>
      <c r="N147" s="153" t="s">
        <v>42</v>
      </c>
      <c r="O147" s="56"/>
      <c r="P147" s="154">
        <f t="shared" si="31"/>
        <v>0</v>
      </c>
      <c r="Q147" s="154">
        <v>0</v>
      </c>
      <c r="R147" s="154">
        <f t="shared" si="32"/>
        <v>0</v>
      </c>
      <c r="S147" s="154">
        <v>0</v>
      </c>
      <c r="T147" s="155">
        <f t="shared" si="3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6" t="s">
        <v>172</v>
      </c>
      <c r="AT147" s="156" t="s">
        <v>167</v>
      </c>
      <c r="AU147" s="156" t="s">
        <v>76</v>
      </c>
      <c r="AY147" s="19" t="s">
        <v>163</v>
      </c>
      <c r="BE147" s="157">
        <f t="shared" si="34"/>
        <v>0</v>
      </c>
      <c r="BF147" s="157">
        <f t="shared" si="35"/>
        <v>0</v>
      </c>
      <c r="BG147" s="157">
        <f t="shared" si="36"/>
        <v>0</v>
      </c>
      <c r="BH147" s="157">
        <f t="shared" si="37"/>
        <v>0</v>
      </c>
      <c r="BI147" s="157">
        <f t="shared" si="38"/>
        <v>0</v>
      </c>
      <c r="BJ147" s="19" t="s">
        <v>172</v>
      </c>
      <c r="BK147" s="157">
        <f t="shared" si="39"/>
        <v>0</v>
      </c>
      <c r="BL147" s="19" t="s">
        <v>172</v>
      </c>
      <c r="BM147" s="156" t="s">
        <v>1464</v>
      </c>
    </row>
    <row r="148" spans="1:65" s="2" customFormat="1" ht="16.5" customHeight="1">
      <c r="A148" s="34"/>
      <c r="B148" s="144"/>
      <c r="C148" s="145" t="s">
        <v>509</v>
      </c>
      <c r="D148" s="145" t="s">
        <v>167</v>
      </c>
      <c r="E148" s="146" t="s">
        <v>1465</v>
      </c>
      <c r="F148" s="147" t="s">
        <v>1466</v>
      </c>
      <c r="G148" s="148" t="s">
        <v>1306</v>
      </c>
      <c r="H148" s="149">
        <v>18</v>
      </c>
      <c r="I148" s="150"/>
      <c r="J148" s="151">
        <f t="shared" si="30"/>
        <v>0</v>
      </c>
      <c r="K148" s="147" t="s">
        <v>353</v>
      </c>
      <c r="L148" s="35"/>
      <c r="M148" s="152" t="s">
        <v>3</v>
      </c>
      <c r="N148" s="153" t="s">
        <v>42</v>
      </c>
      <c r="O148" s="56"/>
      <c r="P148" s="154">
        <f t="shared" si="31"/>
        <v>0</v>
      </c>
      <c r="Q148" s="154">
        <v>0</v>
      </c>
      <c r="R148" s="154">
        <f t="shared" si="32"/>
        <v>0</v>
      </c>
      <c r="S148" s="154">
        <v>0</v>
      </c>
      <c r="T148" s="155">
        <f t="shared" si="3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6" t="s">
        <v>172</v>
      </c>
      <c r="AT148" s="156" t="s">
        <v>167</v>
      </c>
      <c r="AU148" s="156" t="s">
        <v>76</v>
      </c>
      <c r="AY148" s="19" t="s">
        <v>163</v>
      </c>
      <c r="BE148" s="157">
        <f t="shared" si="34"/>
        <v>0</v>
      </c>
      <c r="BF148" s="157">
        <f t="shared" si="35"/>
        <v>0</v>
      </c>
      <c r="BG148" s="157">
        <f t="shared" si="36"/>
        <v>0</v>
      </c>
      <c r="BH148" s="157">
        <f t="shared" si="37"/>
        <v>0</v>
      </c>
      <c r="BI148" s="157">
        <f t="shared" si="38"/>
        <v>0</v>
      </c>
      <c r="BJ148" s="19" t="s">
        <v>172</v>
      </c>
      <c r="BK148" s="157">
        <f t="shared" si="39"/>
        <v>0</v>
      </c>
      <c r="BL148" s="19" t="s">
        <v>172</v>
      </c>
      <c r="BM148" s="156" t="s">
        <v>1467</v>
      </c>
    </row>
    <row r="149" spans="1:65" s="2" customFormat="1" ht="16.5" customHeight="1">
      <c r="A149" s="34"/>
      <c r="B149" s="144"/>
      <c r="C149" s="145" t="s">
        <v>514</v>
      </c>
      <c r="D149" s="145" t="s">
        <v>167</v>
      </c>
      <c r="E149" s="146" t="s">
        <v>1468</v>
      </c>
      <c r="F149" s="147" t="s">
        <v>1469</v>
      </c>
      <c r="G149" s="148" t="s">
        <v>1306</v>
      </c>
      <c r="H149" s="149">
        <v>3</v>
      </c>
      <c r="I149" s="150"/>
      <c r="J149" s="151">
        <f t="shared" si="30"/>
        <v>0</v>
      </c>
      <c r="K149" s="147" t="s">
        <v>353</v>
      </c>
      <c r="L149" s="35"/>
      <c r="M149" s="152" t="s">
        <v>3</v>
      </c>
      <c r="N149" s="153" t="s">
        <v>42</v>
      </c>
      <c r="O149" s="56"/>
      <c r="P149" s="154">
        <f t="shared" si="31"/>
        <v>0</v>
      </c>
      <c r="Q149" s="154">
        <v>0</v>
      </c>
      <c r="R149" s="154">
        <f t="shared" si="32"/>
        <v>0</v>
      </c>
      <c r="S149" s="154">
        <v>0</v>
      </c>
      <c r="T149" s="155">
        <f t="shared" si="3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56" t="s">
        <v>172</v>
      </c>
      <c r="AT149" s="156" t="s">
        <v>167</v>
      </c>
      <c r="AU149" s="156" t="s">
        <v>76</v>
      </c>
      <c r="AY149" s="19" t="s">
        <v>163</v>
      </c>
      <c r="BE149" s="157">
        <f t="shared" si="34"/>
        <v>0</v>
      </c>
      <c r="BF149" s="157">
        <f t="shared" si="35"/>
        <v>0</v>
      </c>
      <c r="BG149" s="157">
        <f t="shared" si="36"/>
        <v>0</v>
      </c>
      <c r="BH149" s="157">
        <f t="shared" si="37"/>
        <v>0</v>
      </c>
      <c r="BI149" s="157">
        <f t="shared" si="38"/>
        <v>0</v>
      </c>
      <c r="BJ149" s="19" t="s">
        <v>172</v>
      </c>
      <c r="BK149" s="157">
        <f t="shared" si="39"/>
        <v>0</v>
      </c>
      <c r="BL149" s="19" t="s">
        <v>172</v>
      </c>
      <c r="BM149" s="156" t="s">
        <v>1470</v>
      </c>
    </row>
    <row r="150" spans="1:65" s="2" customFormat="1" ht="16.5" customHeight="1">
      <c r="A150" s="34"/>
      <c r="B150" s="144"/>
      <c r="C150" s="145" t="s">
        <v>519</v>
      </c>
      <c r="D150" s="145" t="s">
        <v>167</v>
      </c>
      <c r="E150" s="146" t="s">
        <v>1471</v>
      </c>
      <c r="F150" s="147" t="s">
        <v>1472</v>
      </c>
      <c r="G150" s="148" t="s">
        <v>1306</v>
      </c>
      <c r="H150" s="149">
        <v>8</v>
      </c>
      <c r="I150" s="150"/>
      <c r="J150" s="151">
        <f t="shared" si="30"/>
        <v>0</v>
      </c>
      <c r="K150" s="147" t="s">
        <v>353</v>
      </c>
      <c r="L150" s="35"/>
      <c r="M150" s="152" t="s">
        <v>3</v>
      </c>
      <c r="N150" s="153" t="s">
        <v>42</v>
      </c>
      <c r="O150" s="56"/>
      <c r="P150" s="154">
        <f t="shared" si="31"/>
        <v>0</v>
      </c>
      <c r="Q150" s="154">
        <v>0</v>
      </c>
      <c r="R150" s="154">
        <f t="shared" si="32"/>
        <v>0</v>
      </c>
      <c r="S150" s="154">
        <v>0</v>
      </c>
      <c r="T150" s="155">
        <f t="shared" si="3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6" t="s">
        <v>172</v>
      </c>
      <c r="AT150" s="156" t="s">
        <v>167</v>
      </c>
      <c r="AU150" s="156" t="s">
        <v>76</v>
      </c>
      <c r="AY150" s="19" t="s">
        <v>163</v>
      </c>
      <c r="BE150" s="157">
        <f t="shared" si="34"/>
        <v>0</v>
      </c>
      <c r="BF150" s="157">
        <f t="shared" si="35"/>
        <v>0</v>
      </c>
      <c r="BG150" s="157">
        <f t="shared" si="36"/>
        <v>0</v>
      </c>
      <c r="BH150" s="157">
        <f t="shared" si="37"/>
        <v>0</v>
      </c>
      <c r="BI150" s="157">
        <f t="shared" si="38"/>
        <v>0</v>
      </c>
      <c r="BJ150" s="19" t="s">
        <v>172</v>
      </c>
      <c r="BK150" s="157">
        <f t="shared" si="39"/>
        <v>0</v>
      </c>
      <c r="BL150" s="19" t="s">
        <v>172</v>
      </c>
      <c r="BM150" s="156" t="s">
        <v>1473</v>
      </c>
    </row>
    <row r="151" spans="1:65" s="2" customFormat="1" ht="16.5" customHeight="1">
      <c r="A151" s="34"/>
      <c r="B151" s="144"/>
      <c r="C151" s="145" t="s">
        <v>525</v>
      </c>
      <c r="D151" s="145" t="s">
        <v>167</v>
      </c>
      <c r="E151" s="146" t="s">
        <v>1474</v>
      </c>
      <c r="F151" s="147" t="s">
        <v>1475</v>
      </c>
      <c r="G151" s="148" t="s">
        <v>1306</v>
      </c>
      <c r="H151" s="149">
        <v>3</v>
      </c>
      <c r="I151" s="150"/>
      <c r="J151" s="151">
        <f t="shared" si="30"/>
        <v>0</v>
      </c>
      <c r="K151" s="147" t="s">
        <v>353</v>
      </c>
      <c r="L151" s="35"/>
      <c r="M151" s="152" t="s">
        <v>3</v>
      </c>
      <c r="N151" s="153" t="s">
        <v>42</v>
      </c>
      <c r="O151" s="56"/>
      <c r="P151" s="154">
        <f t="shared" si="31"/>
        <v>0</v>
      </c>
      <c r="Q151" s="154">
        <v>0</v>
      </c>
      <c r="R151" s="154">
        <f t="shared" si="32"/>
        <v>0</v>
      </c>
      <c r="S151" s="154">
        <v>0</v>
      </c>
      <c r="T151" s="155">
        <f t="shared" si="3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6" t="s">
        <v>172</v>
      </c>
      <c r="AT151" s="156" t="s">
        <v>167</v>
      </c>
      <c r="AU151" s="156" t="s">
        <v>76</v>
      </c>
      <c r="AY151" s="19" t="s">
        <v>163</v>
      </c>
      <c r="BE151" s="157">
        <f t="shared" si="34"/>
        <v>0</v>
      </c>
      <c r="BF151" s="157">
        <f t="shared" si="35"/>
        <v>0</v>
      </c>
      <c r="BG151" s="157">
        <f t="shared" si="36"/>
        <v>0</v>
      </c>
      <c r="BH151" s="157">
        <f t="shared" si="37"/>
        <v>0</v>
      </c>
      <c r="BI151" s="157">
        <f t="shared" si="38"/>
        <v>0</v>
      </c>
      <c r="BJ151" s="19" t="s">
        <v>172</v>
      </c>
      <c r="BK151" s="157">
        <f t="shared" si="39"/>
        <v>0</v>
      </c>
      <c r="BL151" s="19" t="s">
        <v>172</v>
      </c>
      <c r="BM151" s="156" t="s">
        <v>1476</v>
      </c>
    </row>
    <row r="152" spans="1:65" s="2" customFormat="1" ht="16.5" customHeight="1">
      <c r="A152" s="34"/>
      <c r="B152" s="144"/>
      <c r="C152" s="145" t="s">
        <v>531</v>
      </c>
      <c r="D152" s="145" t="s">
        <v>167</v>
      </c>
      <c r="E152" s="146" t="s">
        <v>1477</v>
      </c>
      <c r="F152" s="147" t="s">
        <v>1478</v>
      </c>
      <c r="G152" s="148" t="s">
        <v>1306</v>
      </c>
      <c r="H152" s="149">
        <v>2</v>
      </c>
      <c r="I152" s="150"/>
      <c r="J152" s="151">
        <f t="shared" si="30"/>
        <v>0</v>
      </c>
      <c r="K152" s="147" t="s">
        <v>353</v>
      </c>
      <c r="L152" s="35"/>
      <c r="M152" s="152" t="s">
        <v>3</v>
      </c>
      <c r="N152" s="153" t="s">
        <v>42</v>
      </c>
      <c r="O152" s="56"/>
      <c r="P152" s="154">
        <f t="shared" si="31"/>
        <v>0</v>
      </c>
      <c r="Q152" s="154">
        <v>0</v>
      </c>
      <c r="R152" s="154">
        <f t="shared" si="32"/>
        <v>0</v>
      </c>
      <c r="S152" s="154">
        <v>0</v>
      </c>
      <c r="T152" s="155">
        <f t="shared" si="3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6" t="s">
        <v>172</v>
      </c>
      <c r="AT152" s="156" t="s">
        <v>167</v>
      </c>
      <c r="AU152" s="156" t="s">
        <v>76</v>
      </c>
      <c r="AY152" s="19" t="s">
        <v>163</v>
      </c>
      <c r="BE152" s="157">
        <f t="shared" si="34"/>
        <v>0</v>
      </c>
      <c r="BF152" s="157">
        <f t="shared" si="35"/>
        <v>0</v>
      </c>
      <c r="BG152" s="157">
        <f t="shared" si="36"/>
        <v>0</v>
      </c>
      <c r="BH152" s="157">
        <f t="shared" si="37"/>
        <v>0</v>
      </c>
      <c r="BI152" s="157">
        <f t="shared" si="38"/>
        <v>0</v>
      </c>
      <c r="BJ152" s="19" t="s">
        <v>172</v>
      </c>
      <c r="BK152" s="157">
        <f t="shared" si="39"/>
        <v>0</v>
      </c>
      <c r="BL152" s="19" t="s">
        <v>172</v>
      </c>
      <c r="BM152" s="156" t="s">
        <v>1479</v>
      </c>
    </row>
    <row r="153" spans="1:65" s="2" customFormat="1" ht="16.5" customHeight="1">
      <c r="A153" s="34"/>
      <c r="B153" s="144"/>
      <c r="C153" s="145" t="s">
        <v>538</v>
      </c>
      <c r="D153" s="145" t="s">
        <v>167</v>
      </c>
      <c r="E153" s="146" t="s">
        <v>1480</v>
      </c>
      <c r="F153" s="147" t="s">
        <v>1481</v>
      </c>
      <c r="G153" s="148" t="s">
        <v>1306</v>
      </c>
      <c r="H153" s="149">
        <v>3</v>
      </c>
      <c r="I153" s="150"/>
      <c r="J153" s="151">
        <f t="shared" si="30"/>
        <v>0</v>
      </c>
      <c r="K153" s="147" t="s">
        <v>353</v>
      </c>
      <c r="L153" s="35"/>
      <c r="M153" s="152" t="s">
        <v>3</v>
      </c>
      <c r="N153" s="153" t="s">
        <v>42</v>
      </c>
      <c r="O153" s="56"/>
      <c r="P153" s="154">
        <f t="shared" si="31"/>
        <v>0</v>
      </c>
      <c r="Q153" s="154">
        <v>0</v>
      </c>
      <c r="R153" s="154">
        <f t="shared" si="32"/>
        <v>0</v>
      </c>
      <c r="S153" s="154">
        <v>0</v>
      </c>
      <c r="T153" s="155">
        <f t="shared" si="3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56" t="s">
        <v>172</v>
      </c>
      <c r="AT153" s="156" t="s">
        <v>167</v>
      </c>
      <c r="AU153" s="156" t="s">
        <v>76</v>
      </c>
      <c r="AY153" s="19" t="s">
        <v>163</v>
      </c>
      <c r="BE153" s="157">
        <f t="shared" si="34"/>
        <v>0</v>
      </c>
      <c r="BF153" s="157">
        <f t="shared" si="35"/>
        <v>0</v>
      </c>
      <c r="BG153" s="157">
        <f t="shared" si="36"/>
        <v>0</v>
      </c>
      <c r="BH153" s="157">
        <f t="shared" si="37"/>
        <v>0</v>
      </c>
      <c r="BI153" s="157">
        <f t="shared" si="38"/>
        <v>0</v>
      </c>
      <c r="BJ153" s="19" t="s">
        <v>172</v>
      </c>
      <c r="BK153" s="157">
        <f t="shared" si="39"/>
        <v>0</v>
      </c>
      <c r="BL153" s="19" t="s">
        <v>172</v>
      </c>
      <c r="BM153" s="156" t="s">
        <v>1482</v>
      </c>
    </row>
    <row r="154" spans="1:65" s="2" customFormat="1" ht="16.5" customHeight="1">
      <c r="A154" s="34"/>
      <c r="B154" s="144"/>
      <c r="C154" s="145" t="s">
        <v>545</v>
      </c>
      <c r="D154" s="145" t="s">
        <v>167</v>
      </c>
      <c r="E154" s="146" t="s">
        <v>1483</v>
      </c>
      <c r="F154" s="147" t="s">
        <v>1484</v>
      </c>
      <c r="G154" s="148" t="s">
        <v>1306</v>
      </c>
      <c r="H154" s="149">
        <v>2</v>
      </c>
      <c r="I154" s="150"/>
      <c r="J154" s="151">
        <f t="shared" si="30"/>
        <v>0</v>
      </c>
      <c r="K154" s="147" t="s">
        <v>353</v>
      </c>
      <c r="L154" s="35"/>
      <c r="M154" s="152" t="s">
        <v>3</v>
      </c>
      <c r="N154" s="153" t="s">
        <v>42</v>
      </c>
      <c r="O154" s="56"/>
      <c r="P154" s="154">
        <f t="shared" si="31"/>
        <v>0</v>
      </c>
      <c r="Q154" s="154">
        <v>0</v>
      </c>
      <c r="R154" s="154">
        <f t="shared" si="32"/>
        <v>0</v>
      </c>
      <c r="S154" s="154">
        <v>0</v>
      </c>
      <c r="T154" s="155">
        <f t="shared" si="3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56" t="s">
        <v>172</v>
      </c>
      <c r="AT154" s="156" t="s">
        <v>167</v>
      </c>
      <c r="AU154" s="156" t="s">
        <v>76</v>
      </c>
      <c r="AY154" s="19" t="s">
        <v>163</v>
      </c>
      <c r="BE154" s="157">
        <f t="shared" si="34"/>
        <v>0</v>
      </c>
      <c r="BF154" s="157">
        <f t="shared" si="35"/>
        <v>0</v>
      </c>
      <c r="BG154" s="157">
        <f t="shared" si="36"/>
        <v>0</v>
      </c>
      <c r="BH154" s="157">
        <f t="shared" si="37"/>
        <v>0</v>
      </c>
      <c r="BI154" s="157">
        <f t="shared" si="38"/>
        <v>0</v>
      </c>
      <c r="BJ154" s="19" t="s">
        <v>172</v>
      </c>
      <c r="BK154" s="157">
        <f t="shared" si="39"/>
        <v>0</v>
      </c>
      <c r="BL154" s="19" t="s">
        <v>172</v>
      </c>
      <c r="BM154" s="156" t="s">
        <v>1485</v>
      </c>
    </row>
    <row r="155" spans="1:65" s="2" customFormat="1" ht="16.5" customHeight="1">
      <c r="A155" s="34"/>
      <c r="B155" s="144"/>
      <c r="C155" s="145" t="s">
        <v>551</v>
      </c>
      <c r="D155" s="145" t="s">
        <v>167</v>
      </c>
      <c r="E155" s="146" t="s">
        <v>1486</v>
      </c>
      <c r="F155" s="147" t="s">
        <v>1487</v>
      </c>
      <c r="G155" s="148" t="s">
        <v>1306</v>
      </c>
      <c r="H155" s="149">
        <v>5</v>
      </c>
      <c r="I155" s="150"/>
      <c r="J155" s="151">
        <f t="shared" si="30"/>
        <v>0</v>
      </c>
      <c r="K155" s="147" t="s">
        <v>353</v>
      </c>
      <c r="L155" s="35"/>
      <c r="M155" s="152" t="s">
        <v>3</v>
      </c>
      <c r="N155" s="153" t="s">
        <v>42</v>
      </c>
      <c r="O155" s="56"/>
      <c r="P155" s="154">
        <f t="shared" si="31"/>
        <v>0</v>
      </c>
      <c r="Q155" s="154">
        <v>0</v>
      </c>
      <c r="R155" s="154">
        <f t="shared" si="32"/>
        <v>0</v>
      </c>
      <c r="S155" s="154">
        <v>0</v>
      </c>
      <c r="T155" s="155">
        <f t="shared" si="3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6" t="s">
        <v>172</v>
      </c>
      <c r="AT155" s="156" t="s">
        <v>167</v>
      </c>
      <c r="AU155" s="156" t="s">
        <v>76</v>
      </c>
      <c r="AY155" s="19" t="s">
        <v>163</v>
      </c>
      <c r="BE155" s="157">
        <f t="shared" si="34"/>
        <v>0</v>
      </c>
      <c r="BF155" s="157">
        <f t="shared" si="35"/>
        <v>0</v>
      </c>
      <c r="BG155" s="157">
        <f t="shared" si="36"/>
        <v>0</v>
      </c>
      <c r="BH155" s="157">
        <f t="shared" si="37"/>
        <v>0</v>
      </c>
      <c r="BI155" s="157">
        <f t="shared" si="38"/>
        <v>0</v>
      </c>
      <c r="BJ155" s="19" t="s">
        <v>172</v>
      </c>
      <c r="BK155" s="157">
        <f t="shared" si="39"/>
        <v>0</v>
      </c>
      <c r="BL155" s="19" t="s">
        <v>172</v>
      </c>
      <c r="BM155" s="156" t="s">
        <v>1488</v>
      </c>
    </row>
    <row r="156" spans="1:65" s="2" customFormat="1" ht="16.5" customHeight="1">
      <c r="A156" s="34"/>
      <c r="B156" s="144"/>
      <c r="C156" s="145" t="s">
        <v>557</v>
      </c>
      <c r="D156" s="145" t="s">
        <v>167</v>
      </c>
      <c r="E156" s="146" t="s">
        <v>1489</v>
      </c>
      <c r="F156" s="147" t="s">
        <v>1490</v>
      </c>
      <c r="G156" s="148" t="s">
        <v>1233</v>
      </c>
      <c r="H156" s="149">
        <v>3</v>
      </c>
      <c r="I156" s="150"/>
      <c r="J156" s="151">
        <f t="shared" si="30"/>
        <v>0</v>
      </c>
      <c r="K156" s="147" t="s">
        <v>353</v>
      </c>
      <c r="L156" s="35"/>
      <c r="M156" s="152" t="s">
        <v>3</v>
      </c>
      <c r="N156" s="153" t="s">
        <v>42</v>
      </c>
      <c r="O156" s="56"/>
      <c r="P156" s="154">
        <f t="shared" si="31"/>
        <v>0</v>
      </c>
      <c r="Q156" s="154">
        <v>0</v>
      </c>
      <c r="R156" s="154">
        <f t="shared" si="32"/>
        <v>0</v>
      </c>
      <c r="S156" s="154">
        <v>0</v>
      </c>
      <c r="T156" s="155">
        <f t="shared" si="3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6" t="s">
        <v>172</v>
      </c>
      <c r="AT156" s="156" t="s">
        <v>167</v>
      </c>
      <c r="AU156" s="156" t="s">
        <v>76</v>
      </c>
      <c r="AY156" s="19" t="s">
        <v>163</v>
      </c>
      <c r="BE156" s="157">
        <f t="shared" si="34"/>
        <v>0</v>
      </c>
      <c r="BF156" s="157">
        <f t="shared" si="35"/>
        <v>0</v>
      </c>
      <c r="BG156" s="157">
        <f t="shared" si="36"/>
        <v>0</v>
      </c>
      <c r="BH156" s="157">
        <f t="shared" si="37"/>
        <v>0</v>
      </c>
      <c r="BI156" s="157">
        <f t="shared" si="38"/>
        <v>0</v>
      </c>
      <c r="BJ156" s="19" t="s">
        <v>172</v>
      </c>
      <c r="BK156" s="157">
        <f t="shared" si="39"/>
        <v>0</v>
      </c>
      <c r="BL156" s="19" t="s">
        <v>172</v>
      </c>
      <c r="BM156" s="156" t="s">
        <v>1491</v>
      </c>
    </row>
    <row r="157" spans="1:65" s="2" customFormat="1" ht="16.5" customHeight="1">
      <c r="A157" s="34"/>
      <c r="B157" s="144"/>
      <c r="C157" s="145" t="s">
        <v>565</v>
      </c>
      <c r="D157" s="145" t="s">
        <v>167</v>
      </c>
      <c r="E157" s="146" t="s">
        <v>1492</v>
      </c>
      <c r="F157" s="147" t="s">
        <v>1493</v>
      </c>
      <c r="G157" s="148" t="s">
        <v>1306</v>
      </c>
      <c r="H157" s="149">
        <v>6</v>
      </c>
      <c r="I157" s="150"/>
      <c r="J157" s="151">
        <f t="shared" si="30"/>
        <v>0</v>
      </c>
      <c r="K157" s="147" t="s">
        <v>353</v>
      </c>
      <c r="L157" s="35"/>
      <c r="M157" s="152" t="s">
        <v>3</v>
      </c>
      <c r="N157" s="153" t="s">
        <v>42</v>
      </c>
      <c r="O157" s="56"/>
      <c r="P157" s="154">
        <f t="shared" si="31"/>
        <v>0</v>
      </c>
      <c r="Q157" s="154">
        <v>0</v>
      </c>
      <c r="R157" s="154">
        <f t="shared" si="32"/>
        <v>0</v>
      </c>
      <c r="S157" s="154">
        <v>0</v>
      </c>
      <c r="T157" s="155">
        <f t="shared" si="3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56" t="s">
        <v>172</v>
      </c>
      <c r="AT157" s="156" t="s">
        <v>167</v>
      </c>
      <c r="AU157" s="156" t="s">
        <v>76</v>
      </c>
      <c r="AY157" s="19" t="s">
        <v>163</v>
      </c>
      <c r="BE157" s="157">
        <f t="shared" si="34"/>
        <v>0</v>
      </c>
      <c r="BF157" s="157">
        <f t="shared" si="35"/>
        <v>0</v>
      </c>
      <c r="BG157" s="157">
        <f t="shared" si="36"/>
        <v>0</v>
      </c>
      <c r="BH157" s="157">
        <f t="shared" si="37"/>
        <v>0</v>
      </c>
      <c r="BI157" s="157">
        <f t="shared" si="38"/>
        <v>0</v>
      </c>
      <c r="BJ157" s="19" t="s">
        <v>172</v>
      </c>
      <c r="BK157" s="157">
        <f t="shared" si="39"/>
        <v>0</v>
      </c>
      <c r="BL157" s="19" t="s">
        <v>172</v>
      </c>
      <c r="BM157" s="156" t="s">
        <v>1494</v>
      </c>
    </row>
    <row r="158" spans="1:65" s="2" customFormat="1" ht="16.5" customHeight="1">
      <c r="A158" s="34"/>
      <c r="B158" s="144"/>
      <c r="C158" s="145" t="s">
        <v>349</v>
      </c>
      <c r="D158" s="145" t="s">
        <v>167</v>
      </c>
      <c r="E158" s="146" t="s">
        <v>1495</v>
      </c>
      <c r="F158" s="147" t="s">
        <v>1496</v>
      </c>
      <c r="G158" s="148" t="s">
        <v>1306</v>
      </c>
      <c r="H158" s="149">
        <v>3</v>
      </c>
      <c r="I158" s="150"/>
      <c r="J158" s="151">
        <f t="shared" si="30"/>
        <v>0</v>
      </c>
      <c r="K158" s="147" t="s">
        <v>353</v>
      </c>
      <c r="L158" s="35"/>
      <c r="M158" s="152" t="s">
        <v>3</v>
      </c>
      <c r="N158" s="153" t="s">
        <v>42</v>
      </c>
      <c r="O158" s="56"/>
      <c r="P158" s="154">
        <f t="shared" si="31"/>
        <v>0</v>
      </c>
      <c r="Q158" s="154">
        <v>0</v>
      </c>
      <c r="R158" s="154">
        <f t="shared" si="32"/>
        <v>0</v>
      </c>
      <c r="S158" s="154">
        <v>0</v>
      </c>
      <c r="T158" s="155">
        <f t="shared" si="3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56" t="s">
        <v>172</v>
      </c>
      <c r="AT158" s="156" t="s">
        <v>167</v>
      </c>
      <c r="AU158" s="156" t="s">
        <v>76</v>
      </c>
      <c r="AY158" s="19" t="s">
        <v>163</v>
      </c>
      <c r="BE158" s="157">
        <f t="shared" si="34"/>
        <v>0</v>
      </c>
      <c r="BF158" s="157">
        <f t="shared" si="35"/>
        <v>0</v>
      </c>
      <c r="BG158" s="157">
        <f t="shared" si="36"/>
        <v>0</v>
      </c>
      <c r="BH158" s="157">
        <f t="shared" si="37"/>
        <v>0</v>
      </c>
      <c r="BI158" s="157">
        <f t="shared" si="38"/>
        <v>0</v>
      </c>
      <c r="BJ158" s="19" t="s">
        <v>172</v>
      </c>
      <c r="BK158" s="157">
        <f t="shared" si="39"/>
        <v>0</v>
      </c>
      <c r="BL158" s="19" t="s">
        <v>172</v>
      </c>
      <c r="BM158" s="156" t="s">
        <v>1497</v>
      </c>
    </row>
    <row r="159" spans="1:65" s="2" customFormat="1" ht="16.5" customHeight="1">
      <c r="A159" s="34"/>
      <c r="B159" s="144"/>
      <c r="C159" s="145" t="s">
        <v>408</v>
      </c>
      <c r="D159" s="145" t="s">
        <v>167</v>
      </c>
      <c r="E159" s="146" t="s">
        <v>1498</v>
      </c>
      <c r="F159" s="147" t="s">
        <v>1499</v>
      </c>
      <c r="G159" s="148" t="s">
        <v>320</v>
      </c>
      <c r="H159" s="149">
        <v>48</v>
      </c>
      <c r="I159" s="150"/>
      <c r="J159" s="151">
        <f t="shared" si="30"/>
        <v>0</v>
      </c>
      <c r="K159" s="147" t="s">
        <v>353</v>
      </c>
      <c r="L159" s="35"/>
      <c r="M159" s="152" t="s">
        <v>3</v>
      </c>
      <c r="N159" s="153" t="s">
        <v>42</v>
      </c>
      <c r="O159" s="56"/>
      <c r="P159" s="154">
        <f t="shared" si="31"/>
        <v>0</v>
      </c>
      <c r="Q159" s="154">
        <v>0</v>
      </c>
      <c r="R159" s="154">
        <f t="shared" si="32"/>
        <v>0</v>
      </c>
      <c r="S159" s="154">
        <v>0</v>
      </c>
      <c r="T159" s="155">
        <f t="shared" si="3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56" t="s">
        <v>172</v>
      </c>
      <c r="AT159" s="156" t="s">
        <v>167</v>
      </c>
      <c r="AU159" s="156" t="s">
        <v>76</v>
      </c>
      <c r="AY159" s="19" t="s">
        <v>163</v>
      </c>
      <c r="BE159" s="157">
        <f t="shared" si="34"/>
        <v>0</v>
      </c>
      <c r="BF159" s="157">
        <f t="shared" si="35"/>
        <v>0</v>
      </c>
      <c r="BG159" s="157">
        <f t="shared" si="36"/>
        <v>0</v>
      </c>
      <c r="BH159" s="157">
        <f t="shared" si="37"/>
        <v>0</v>
      </c>
      <c r="BI159" s="157">
        <f t="shared" si="38"/>
        <v>0</v>
      </c>
      <c r="BJ159" s="19" t="s">
        <v>172</v>
      </c>
      <c r="BK159" s="157">
        <f t="shared" si="39"/>
        <v>0</v>
      </c>
      <c r="BL159" s="19" t="s">
        <v>172</v>
      </c>
      <c r="BM159" s="156" t="s">
        <v>1500</v>
      </c>
    </row>
    <row r="160" spans="1:65" s="2" customFormat="1" ht="16.5" customHeight="1">
      <c r="A160" s="34"/>
      <c r="B160" s="144"/>
      <c r="C160" s="145" t="s">
        <v>473</v>
      </c>
      <c r="D160" s="145" t="s">
        <v>167</v>
      </c>
      <c r="E160" s="146" t="s">
        <v>1501</v>
      </c>
      <c r="F160" s="147" t="s">
        <v>1502</v>
      </c>
      <c r="G160" s="148" t="s">
        <v>1306</v>
      </c>
      <c r="H160" s="149">
        <v>1</v>
      </c>
      <c r="I160" s="150"/>
      <c r="J160" s="151">
        <f t="shared" si="30"/>
        <v>0</v>
      </c>
      <c r="K160" s="147" t="s">
        <v>353</v>
      </c>
      <c r="L160" s="35"/>
      <c r="M160" s="212" t="s">
        <v>3</v>
      </c>
      <c r="N160" s="213" t="s">
        <v>42</v>
      </c>
      <c r="O160" s="214"/>
      <c r="P160" s="215">
        <f t="shared" si="31"/>
        <v>0</v>
      </c>
      <c r="Q160" s="215">
        <v>0</v>
      </c>
      <c r="R160" s="215">
        <f t="shared" si="32"/>
        <v>0</v>
      </c>
      <c r="S160" s="215">
        <v>0</v>
      </c>
      <c r="T160" s="216">
        <f t="shared" si="3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6" t="s">
        <v>172</v>
      </c>
      <c r="AT160" s="156" t="s">
        <v>167</v>
      </c>
      <c r="AU160" s="156" t="s">
        <v>76</v>
      </c>
      <c r="AY160" s="19" t="s">
        <v>163</v>
      </c>
      <c r="BE160" s="157">
        <f t="shared" si="34"/>
        <v>0</v>
      </c>
      <c r="BF160" s="157">
        <f t="shared" si="35"/>
        <v>0</v>
      </c>
      <c r="BG160" s="157">
        <f t="shared" si="36"/>
        <v>0</v>
      </c>
      <c r="BH160" s="157">
        <f t="shared" si="37"/>
        <v>0</v>
      </c>
      <c r="BI160" s="157">
        <f t="shared" si="38"/>
        <v>0</v>
      </c>
      <c r="BJ160" s="19" t="s">
        <v>172</v>
      </c>
      <c r="BK160" s="157">
        <f t="shared" si="39"/>
        <v>0</v>
      </c>
      <c r="BL160" s="19" t="s">
        <v>172</v>
      </c>
      <c r="BM160" s="156" t="s">
        <v>1503</v>
      </c>
    </row>
    <row r="161" spans="1:31" s="2" customFormat="1" ht="6.95" customHeight="1">
      <c r="A161" s="34"/>
      <c r="B161" s="45"/>
      <c r="C161" s="46"/>
      <c r="D161" s="46"/>
      <c r="E161" s="46"/>
      <c r="F161" s="46"/>
      <c r="G161" s="46"/>
      <c r="H161" s="46"/>
      <c r="I161" s="46"/>
      <c r="J161" s="46"/>
      <c r="K161" s="46"/>
      <c r="L161" s="35"/>
      <c r="M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</row>
  </sheetData>
  <autoFilter ref="C90:K160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8"/>
  <sheetViews>
    <sheetView showGridLines="0" workbookViewId="0" topLeftCell="A62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 t="s">
        <v>6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9" t="s">
        <v>95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78</v>
      </c>
    </row>
    <row r="4" spans="2:46" s="1" customFormat="1" ht="24.95" customHeight="1">
      <c r="B4" s="22"/>
      <c r="D4" s="23" t="s">
        <v>107</v>
      </c>
      <c r="L4" s="22"/>
      <c r="M4" s="96" t="s">
        <v>11</v>
      </c>
      <c r="AT4" s="19" t="s">
        <v>31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3" t="str">
        <f>'Rekapitulace stavby'!K6</f>
        <v>Kozmice ON</v>
      </c>
      <c r="F7" s="344"/>
      <c r="G7" s="344"/>
      <c r="H7" s="344"/>
      <c r="L7" s="22"/>
    </row>
    <row r="8" spans="2:12" s="1" customFormat="1" ht="12" customHeight="1">
      <c r="B8" s="22"/>
      <c r="D8" s="29" t="s">
        <v>108</v>
      </c>
      <c r="L8" s="22"/>
    </row>
    <row r="9" spans="1:31" s="2" customFormat="1" ht="16.5" customHeight="1">
      <c r="A9" s="34"/>
      <c r="B9" s="35"/>
      <c r="C9" s="34"/>
      <c r="D9" s="34"/>
      <c r="E9" s="343" t="s">
        <v>109</v>
      </c>
      <c r="F9" s="345"/>
      <c r="G9" s="345"/>
      <c r="H9" s="345"/>
      <c r="I9" s="34"/>
      <c r="J9" s="34"/>
      <c r="K9" s="34"/>
      <c r="L9" s="9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110</v>
      </c>
      <c r="E10" s="34"/>
      <c r="F10" s="34"/>
      <c r="G10" s="34"/>
      <c r="H10" s="34"/>
      <c r="I10" s="34"/>
      <c r="J10" s="34"/>
      <c r="K10" s="34"/>
      <c r="L10" s="9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01" t="s">
        <v>1504</v>
      </c>
      <c r="F11" s="345"/>
      <c r="G11" s="345"/>
      <c r="H11" s="345"/>
      <c r="I11" s="34"/>
      <c r="J11" s="34"/>
      <c r="K11" s="34"/>
      <c r="L11" s="9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22</v>
      </c>
      <c r="G14" s="34"/>
      <c r="H14" s="34"/>
      <c r="I14" s="29" t="s">
        <v>23</v>
      </c>
      <c r="J14" s="53" t="str">
        <f>'Rekapitulace stavby'!AN8</f>
        <v>17. 3. 2023</v>
      </c>
      <c r="K14" s="34"/>
      <c r="L14" s="9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">
        <v>3</v>
      </c>
      <c r="K16" s="34"/>
      <c r="L16" s="9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22</v>
      </c>
      <c r="F17" s="34"/>
      <c r="G17" s="34"/>
      <c r="H17" s="34"/>
      <c r="I17" s="29" t="s">
        <v>27</v>
      </c>
      <c r="J17" s="27" t="s">
        <v>3</v>
      </c>
      <c r="K17" s="34"/>
      <c r="L17" s="9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28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6" t="str">
        <f>'Rekapitulace stavby'!E14</f>
        <v>Vyplň údaj</v>
      </c>
      <c r="F20" s="326"/>
      <c r="G20" s="326"/>
      <c r="H20" s="326"/>
      <c r="I20" s="29" t="s">
        <v>27</v>
      </c>
      <c r="J20" s="30" t="str">
        <f>'Rekapitulace stavby'!AN14</f>
        <v>Vyplň údaj</v>
      </c>
      <c r="K20" s="34"/>
      <c r="L20" s="9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30</v>
      </c>
      <c r="E22" s="34"/>
      <c r="F22" s="34"/>
      <c r="G22" s="34"/>
      <c r="H22" s="34"/>
      <c r="I22" s="29" t="s">
        <v>26</v>
      </c>
      <c r="J22" s="27" t="s">
        <v>3</v>
      </c>
      <c r="K22" s="34"/>
      <c r="L22" s="9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22</v>
      </c>
      <c r="F23" s="34"/>
      <c r="G23" s="34"/>
      <c r="H23" s="34"/>
      <c r="I23" s="29" t="s">
        <v>27</v>
      </c>
      <c r="J23" s="27" t="s">
        <v>3</v>
      </c>
      <c r="K23" s="34"/>
      <c r="L23" s="9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32</v>
      </c>
      <c r="E25" s="34"/>
      <c r="F25" s="34"/>
      <c r="G25" s="34"/>
      <c r="H25" s="34"/>
      <c r="I25" s="29" t="s">
        <v>26</v>
      </c>
      <c r="J25" s="27" t="s">
        <v>3</v>
      </c>
      <c r="K25" s="34"/>
      <c r="L25" s="9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">
        <v>22</v>
      </c>
      <c r="F26" s="34"/>
      <c r="G26" s="34"/>
      <c r="H26" s="34"/>
      <c r="I26" s="29" t="s">
        <v>27</v>
      </c>
      <c r="J26" s="27" t="s">
        <v>3</v>
      </c>
      <c r="K26" s="34"/>
      <c r="L26" s="9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7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33</v>
      </c>
      <c r="E28" s="34"/>
      <c r="F28" s="34"/>
      <c r="G28" s="34"/>
      <c r="H28" s="34"/>
      <c r="I28" s="34"/>
      <c r="J28" s="34"/>
      <c r="K28" s="34"/>
      <c r="L28" s="9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98"/>
      <c r="B29" s="99"/>
      <c r="C29" s="98"/>
      <c r="D29" s="98"/>
      <c r="E29" s="331" t="s">
        <v>3</v>
      </c>
      <c r="F29" s="331"/>
      <c r="G29" s="331"/>
      <c r="H29" s="331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4"/>
      <c r="E31" s="64"/>
      <c r="F31" s="64"/>
      <c r="G31" s="64"/>
      <c r="H31" s="64"/>
      <c r="I31" s="64"/>
      <c r="J31" s="64"/>
      <c r="K31" s="64"/>
      <c r="L31" s="9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1" t="s">
        <v>35</v>
      </c>
      <c r="E32" s="34"/>
      <c r="F32" s="34"/>
      <c r="G32" s="34"/>
      <c r="H32" s="34"/>
      <c r="I32" s="34"/>
      <c r="J32" s="69">
        <f>ROUND(J86,2)</f>
        <v>0</v>
      </c>
      <c r="K32" s="34"/>
      <c r="L32" s="9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4"/>
      <c r="E33" s="64"/>
      <c r="F33" s="64"/>
      <c r="G33" s="64"/>
      <c r="H33" s="64"/>
      <c r="I33" s="64"/>
      <c r="J33" s="64"/>
      <c r="K33" s="64"/>
      <c r="L33" s="9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37</v>
      </c>
      <c r="G34" s="34"/>
      <c r="H34" s="34"/>
      <c r="I34" s="38" t="s">
        <v>36</v>
      </c>
      <c r="J34" s="38" t="s">
        <v>38</v>
      </c>
      <c r="K34" s="34"/>
      <c r="L34" s="9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40" t="s">
        <v>39</v>
      </c>
      <c r="E35" s="29" t="s">
        <v>40</v>
      </c>
      <c r="F35" s="102">
        <f>ROUND((SUM(BE86:BE97)),2)</f>
        <v>0</v>
      </c>
      <c r="G35" s="34"/>
      <c r="H35" s="34"/>
      <c r="I35" s="103">
        <v>0.21</v>
      </c>
      <c r="J35" s="102">
        <f>ROUND(((SUM(BE86:BE97))*I35),2)</f>
        <v>0</v>
      </c>
      <c r="K35" s="34"/>
      <c r="L35" s="9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41</v>
      </c>
      <c r="F36" s="102">
        <f>ROUND((SUM(BF86:BF97)),2)</f>
        <v>0</v>
      </c>
      <c r="G36" s="34"/>
      <c r="H36" s="34"/>
      <c r="I36" s="103">
        <v>0.15</v>
      </c>
      <c r="J36" s="102">
        <f>ROUND(((SUM(BF86:BF97))*I36),2)</f>
        <v>0</v>
      </c>
      <c r="K36" s="34"/>
      <c r="L36" s="9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>
      <c r="A37" s="34"/>
      <c r="B37" s="35"/>
      <c r="C37" s="34"/>
      <c r="D37" s="29" t="s">
        <v>39</v>
      </c>
      <c r="E37" s="29" t="s">
        <v>42</v>
      </c>
      <c r="F37" s="102">
        <f>ROUND((SUM(BG86:BG97)),2)</f>
        <v>0</v>
      </c>
      <c r="G37" s="34"/>
      <c r="H37" s="34"/>
      <c r="I37" s="103">
        <v>0.21</v>
      </c>
      <c r="J37" s="102">
        <f>0</f>
        <v>0</v>
      </c>
      <c r="K37" s="34"/>
      <c r="L37" s="9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35"/>
      <c r="C38" s="34"/>
      <c r="D38" s="34"/>
      <c r="E38" s="29" t="s">
        <v>43</v>
      </c>
      <c r="F38" s="102">
        <f>ROUND((SUM(BH86:BH97)),2)</f>
        <v>0</v>
      </c>
      <c r="G38" s="34"/>
      <c r="H38" s="34"/>
      <c r="I38" s="103">
        <v>0.15</v>
      </c>
      <c r="J38" s="102">
        <f>0</f>
        <v>0</v>
      </c>
      <c r="K38" s="34"/>
      <c r="L38" s="9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44</v>
      </c>
      <c r="F39" s="102">
        <f>ROUND((SUM(BI86:BI97)),2)</f>
        <v>0</v>
      </c>
      <c r="G39" s="34"/>
      <c r="H39" s="34"/>
      <c r="I39" s="103">
        <v>0</v>
      </c>
      <c r="J39" s="102">
        <f>0</f>
        <v>0</v>
      </c>
      <c r="K39" s="34"/>
      <c r="L39" s="9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45</v>
      </c>
      <c r="E41" s="58"/>
      <c r="F41" s="58"/>
      <c r="G41" s="106" t="s">
        <v>46</v>
      </c>
      <c r="H41" s="107" t="s">
        <v>47</v>
      </c>
      <c r="I41" s="58"/>
      <c r="J41" s="108">
        <f>SUM(J32:J39)</f>
        <v>0</v>
      </c>
      <c r="K41" s="109"/>
      <c r="L41" s="97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112</v>
      </c>
      <c r="D47" s="34"/>
      <c r="E47" s="34"/>
      <c r="F47" s="34"/>
      <c r="G47" s="34"/>
      <c r="H47" s="34"/>
      <c r="I47" s="34"/>
      <c r="J47" s="34"/>
      <c r="K47" s="34"/>
      <c r="L47" s="9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3" t="str">
        <f>E7</f>
        <v>Kozmice ON</v>
      </c>
      <c r="F50" s="344"/>
      <c r="G50" s="344"/>
      <c r="H50" s="344"/>
      <c r="I50" s="34"/>
      <c r="J50" s="34"/>
      <c r="K50" s="34"/>
      <c r="L50" s="9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108</v>
      </c>
      <c r="L51" s="22"/>
    </row>
    <row r="52" spans="1:31" s="2" customFormat="1" ht="16.5" customHeight="1">
      <c r="A52" s="34"/>
      <c r="B52" s="35"/>
      <c r="C52" s="34"/>
      <c r="D52" s="34"/>
      <c r="E52" s="343" t="s">
        <v>109</v>
      </c>
      <c r="F52" s="345"/>
      <c r="G52" s="345"/>
      <c r="H52" s="345"/>
      <c r="I52" s="34"/>
      <c r="J52" s="34"/>
      <c r="K52" s="34"/>
      <c r="L52" s="9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110</v>
      </c>
      <c r="D53" s="34"/>
      <c r="E53" s="34"/>
      <c r="F53" s="34"/>
      <c r="G53" s="34"/>
      <c r="H53" s="34"/>
      <c r="I53" s="34"/>
      <c r="J53" s="34"/>
      <c r="K53" s="34"/>
      <c r="L53" s="9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01" t="str">
        <f>E11</f>
        <v>E.2.13 - Vybavení budov</v>
      </c>
      <c r="F54" s="345"/>
      <c r="G54" s="345"/>
      <c r="H54" s="345"/>
      <c r="I54" s="34"/>
      <c r="J54" s="34"/>
      <c r="K54" s="34"/>
      <c r="L54" s="9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 xml:space="preserve"> </v>
      </c>
      <c r="G56" s="34"/>
      <c r="H56" s="34"/>
      <c r="I56" s="29" t="s">
        <v>23</v>
      </c>
      <c r="J56" s="53" t="str">
        <f>IF(J14="","",J14)</f>
        <v>17. 3. 2023</v>
      </c>
      <c r="K56" s="34"/>
      <c r="L56" s="9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4"/>
      <c r="E58" s="34"/>
      <c r="F58" s="27" t="str">
        <f>E17</f>
        <v xml:space="preserve"> </v>
      </c>
      <c r="G58" s="34"/>
      <c r="H58" s="34"/>
      <c r="I58" s="29" t="s">
        <v>30</v>
      </c>
      <c r="J58" s="32" t="str">
        <f>E23</f>
        <v xml:space="preserve"> </v>
      </c>
      <c r="K58" s="34"/>
      <c r="L58" s="9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28</v>
      </c>
      <c r="D59" s="34"/>
      <c r="E59" s="34"/>
      <c r="F59" s="27" t="str">
        <f>IF(E20="","",E20)</f>
        <v>Vyplň údaj</v>
      </c>
      <c r="G59" s="34"/>
      <c r="H59" s="34"/>
      <c r="I59" s="29" t="s">
        <v>32</v>
      </c>
      <c r="J59" s="32" t="str">
        <f>E26</f>
        <v xml:space="preserve"> </v>
      </c>
      <c r="K59" s="34"/>
      <c r="L59" s="9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7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113</v>
      </c>
      <c r="D61" s="104"/>
      <c r="E61" s="104"/>
      <c r="F61" s="104"/>
      <c r="G61" s="104"/>
      <c r="H61" s="104"/>
      <c r="I61" s="104"/>
      <c r="J61" s="111" t="s">
        <v>114</v>
      </c>
      <c r="K61" s="104"/>
      <c r="L61" s="97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7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67</v>
      </c>
      <c r="D63" s="34"/>
      <c r="E63" s="34"/>
      <c r="F63" s="34"/>
      <c r="G63" s="34"/>
      <c r="H63" s="34"/>
      <c r="I63" s="34"/>
      <c r="J63" s="69">
        <f>J86</f>
        <v>0</v>
      </c>
      <c r="K63" s="34"/>
      <c r="L63" s="97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115</v>
      </c>
    </row>
    <row r="64" spans="2:12" s="9" customFormat="1" ht="24.95" customHeight="1">
      <c r="B64" s="113"/>
      <c r="D64" s="114" t="s">
        <v>1042</v>
      </c>
      <c r="E64" s="115"/>
      <c r="F64" s="115"/>
      <c r="G64" s="115"/>
      <c r="H64" s="115"/>
      <c r="I64" s="115"/>
      <c r="J64" s="116">
        <f>J87</f>
        <v>0</v>
      </c>
      <c r="L64" s="113"/>
    </row>
    <row r="65" spans="1:31" s="2" customFormat="1" ht="21.75" customHeight="1">
      <c r="A65" s="34"/>
      <c r="B65" s="35"/>
      <c r="C65" s="34"/>
      <c r="D65" s="34"/>
      <c r="E65" s="34"/>
      <c r="F65" s="34"/>
      <c r="G65" s="34"/>
      <c r="H65" s="34"/>
      <c r="I65" s="34"/>
      <c r="J65" s="34"/>
      <c r="K65" s="34"/>
      <c r="L65" s="97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97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97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3" t="s">
        <v>148</v>
      </c>
      <c r="D71" s="34"/>
      <c r="E71" s="34"/>
      <c r="F71" s="34"/>
      <c r="G71" s="34"/>
      <c r="H71" s="34"/>
      <c r="I71" s="34"/>
      <c r="J71" s="34"/>
      <c r="K71" s="34"/>
      <c r="L71" s="97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97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17</v>
      </c>
      <c r="D73" s="34"/>
      <c r="E73" s="34"/>
      <c r="F73" s="34"/>
      <c r="G73" s="34"/>
      <c r="H73" s="34"/>
      <c r="I73" s="34"/>
      <c r="J73" s="34"/>
      <c r="K73" s="34"/>
      <c r="L73" s="97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4"/>
      <c r="D74" s="34"/>
      <c r="E74" s="343" t="str">
        <f>E7</f>
        <v>Kozmice ON</v>
      </c>
      <c r="F74" s="344"/>
      <c r="G74" s="344"/>
      <c r="H74" s="344"/>
      <c r="I74" s="34"/>
      <c r="J74" s="34"/>
      <c r="K74" s="34"/>
      <c r="L74" s="97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2:12" s="1" customFormat="1" ht="12" customHeight="1">
      <c r="B75" s="22"/>
      <c r="C75" s="29" t="s">
        <v>108</v>
      </c>
      <c r="L75" s="22"/>
    </row>
    <row r="76" spans="1:31" s="2" customFormat="1" ht="16.5" customHeight="1">
      <c r="A76" s="34"/>
      <c r="B76" s="35"/>
      <c r="C76" s="34"/>
      <c r="D76" s="34"/>
      <c r="E76" s="343" t="s">
        <v>109</v>
      </c>
      <c r="F76" s="345"/>
      <c r="G76" s="345"/>
      <c r="H76" s="345"/>
      <c r="I76" s="34"/>
      <c r="J76" s="34"/>
      <c r="K76" s="34"/>
      <c r="L76" s="9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110</v>
      </c>
      <c r="D77" s="34"/>
      <c r="E77" s="34"/>
      <c r="F77" s="34"/>
      <c r="G77" s="34"/>
      <c r="H77" s="34"/>
      <c r="I77" s="34"/>
      <c r="J77" s="34"/>
      <c r="K77" s="34"/>
      <c r="L77" s="9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4"/>
      <c r="D78" s="34"/>
      <c r="E78" s="301" t="str">
        <f>E11</f>
        <v>E.2.13 - Vybavení budov</v>
      </c>
      <c r="F78" s="345"/>
      <c r="G78" s="345"/>
      <c r="H78" s="345"/>
      <c r="I78" s="34"/>
      <c r="J78" s="34"/>
      <c r="K78" s="34"/>
      <c r="L78" s="9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7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21</v>
      </c>
      <c r="D80" s="34"/>
      <c r="E80" s="34"/>
      <c r="F80" s="27" t="str">
        <f>F14</f>
        <v xml:space="preserve"> </v>
      </c>
      <c r="G80" s="34"/>
      <c r="H80" s="34"/>
      <c r="I80" s="29" t="s">
        <v>23</v>
      </c>
      <c r="J80" s="53" t="str">
        <f>IF(J14="","",J14)</f>
        <v>17. 3. 2023</v>
      </c>
      <c r="K80" s="34"/>
      <c r="L80" s="97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4"/>
      <c r="D81" s="34"/>
      <c r="E81" s="34"/>
      <c r="F81" s="34"/>
      <c r="G81" s="34"/>
      <c r="H81" s="34"/>
      <c r="I81" s="34"/>
      <c r="J81" s="34"/>
      <c r="K81" s="34"/>
      <c r="L81" s="97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2" customHeight="1">
      <c r="A82" s="34"/>
      <c r="B82" s="35"/>
      <c r="C82" s="29" t="s">
        <v>25</v>
      </c>
      <c r="D82" s="34"/>
      <c r="E82" s="34"/>
      <c r="F82" s="27" t="str">
        <f>E17</f>
        <v xml:space="preserve"> </v>
      </c>
      <c r="G82" s="34"/>
      <c r="H82" s="34"/>
      <c r="I82" s="29" t="s">
        <v>30</v>
      </c>
      <c r="J82" s="32" t="str">
        <f>E23</f>
        <v xml:space="preserve"> </v>
      </c>
      <c r="K82" s="34"/>
      <c r="L82" s="97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2" customHeight="1">
      <c r="A83" s="34"/>
      <c r="B83" s="35"/>
      <c r="C83" s="29" t="s">
        <v>28</v>
      </c>
      <c r="D83" s="34"/>
      <c r="E83" s="34"/>
      <c r="F83" s="27" t="str">
        <f>IF(E20="","",E20)</f>
        <v>Vyplň údaj</v>
      </c>
      <c r="G83" s="34"/>
      <c r="H83" s="34"/>
      <c r="I83" s="29" t="s">
        <v>32</v>
      </c>
      <c r="J83" s="32" t="str">
        <f>E26</f>
        <v xml:space="preserve"> </v>
      </c>
      <c r="K83" s="34"/>
      <c r="L83" s="97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0.35" customHeight="1">
      <c r="A84" s="34"/>
      <c r="B84" s="35"/>
      <c r="C84" s="34"/>
      <c r="D84" s="34"/>
      <c r="E84" s="34"/>
      <c r="F84" s="34"/>
      <c r="G84" s="34"/>
      <c r="H84" s="34"/>
      <c r="I84" s="34"/>
      <c r="J84" s="34"/>
      <c r="K84" s="34"/>
      <c r="L84" s="97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1" customFormat="1" ht="29.25" customHeight="1">
      <c r="A85" s="121"/>
      <c r="B85" s="122"/>
      <c r="C85" s="123" t="s">
        <v>149</v>
      </c>
      <c r="D85" s="124" t="s">
        <v>54</v>
      </c>
      <c r="E85" s="124" t="s">
        <v>50</v>
      </c>
      <c r="F85" s="124" t="s">
        <v>51</v>
      </c>
      <c r="G85" s="124" t="s">
        <v>150</v>
      </c>
      <c r="H85" s="124" t="s">
        <v>151</v>
      </c>
      <c r="I85" s="124" t="s">
        <v>152</v>
      </c>
      <c r="J85" s="124" t="s">
        <v>114</v>
      </c>
      <c r="K85" s="125" t="s">
        <v>153</v>
      </c>
      <c r="L85" s="126"/>
      <c r="M85" s="60" t="s">
        <v>3</v>
      </c>
      <c r="N85" s="61" t="s">
        <v>39</v>
      </c>
      <c r="O85" s="61" t="s">
        <v>154</v>
      </c>
      <c r="P85" s="61" t="s">
        <v>155</v>
      </c>
      <c r="Q85" s="61" t="s">
        <v>156</v>
      </c>
      <c r="R85" s="61" t="s">
        <v>157</v>
      </c>
      <c r="S85" s="61" t="s">
        <v>158</v>
      </c>
      <c r="T85" s="62" t="s">
        <v>159</v>
      </c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</row>
    <row r="86" spans="1:63" s="2" customFormat="1" ht="22.9" customHeight="1">
      <c r="A86" s="34"/>
      <c r="B86" s="35"/>
      <c r="C86" s="67" t="s">
        <v>160</v>
      </c>
      <c r="D86" s="34"/>
      <c r="E86" s="34"/>
      <c r="F86" s="34"/>
      <c r="G86" s="34"/>
      <c r="H86" s="34"/>
      <c r="I86" s="34"/>
      <c r="J86" s="127">
        <f>BK86</f>
        <v>0</v>
      </c>
      <c r="K86" s="34"/>
      <c r="L86" s="35"/>
      <c r="M86" s="63"/>
      <c r="N86" s="54"/>
      <c r="O86" s="64"/>
      <c r="P86" s="128">
        <f>P87</f>
        <v>0</v>
      </c>
      <c r="Q86" s="64"/>
      <c r="R86" s="128">
        <f>R87</f>
        <v>0</v>
      </c>
      <c r="S86" s="64"/>
      <c r="T86" s="129">
        <f>T87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9" t="s">
        <v>68</v>
      </c>
      <c r="AU86" s="19" t="s">
        <v>115</v>
      </c>
      <c r="BK86" s="130">
        <f>BK87</f>
        <v>0</v>
      </c>
    </row>
    <row r="87" spans="2:63" s="12" customFormat="1" ht="25.9" customHeight="1">
      <c r="B87" s="131"/>
      <c r="D87" s="132" t="s">
        <v>68</v>
      </c>
      <c r="E87" s="133" t="s">
        <v>1011</v>
      </c>
      <c r="F87" s="133" t="s">
        <v>1264</v>
      </c>
      <c r="I87" s="134"/>
      <c r="J87" s="135">
        <f>BK87</f>
        <v>0</v>
      </c>
      <c r="L87" s="131"/>
      <c r="M87" s="136"/>
      <c r="N87" s="137"/>
      <c r="O87" s="137"/>
      <c r="P87" s="138">
        <f>SUM(P88:P97)</f>
        <v>0</v>
      </c>
      <c r="Q87" s="137"/>
      <c r="R87" s="138">
        <f>SUM(R88:R97)</f>
        <v>0</v>
      </c>
      <c r="S87" s="137"/>
      <c r="T87" s="139">
        <f>SUM(T88:T97)</f>
        <v>0</v>
      </c>
      <c r="AR87" s="132" t="s">
        <v>172</v>
      </c>
      <c r="AT87" s="140" t="s">
        <v>68</v>
      </c>
      <c r="AU87" s="140" t="s">
        <v>69</v>
      </c>
      <c r="AY87" s="132" t="s">
        <v>163</v>
      </c>
      <c r="BK87" s="141">
        <f>SUM(BK88:BK97)</f>
        <v>0</v>
      </c>
    </row>
    <row r="88" spans="1:65" s="2" customFormat="1" ht="16.5" customHeight="1">
      <c r="A88" s="34"/>
      <c r="B88" s="144"/>
      <c r="C88" s="145" t="s">
        <v>76</v>
      </c>
      <c r="D88" s="145" t="s">
        <v>167</v>
      </c>
      <c r="E88" s="146" t="s">
        <v>1505</v>
      </c>
      <c r="F88" s="147" t="s">
        <v>1506</v>
      </c>
      <c r="G88" s="148" t="s">
        <v>522</v>
      </c>
      <c r="H88" s="149">
        <v>2</v>
      </c>
      <c r="I88" s="150"/>
      <c r="J88" s="151">
        <f>ROUND(I88*H88,2)</f>
        <v>0</v>
      </c>
      <c r="K88" s="147" t="s">
        <v>353</v>
      </c>
      <c r="L88" s="35"/>
      <c r="M88" s="152" t="s">
        <v>3</v>
      </c>
      <c r="N88" s="153" t="s">
        <v>42</v>
      </c>
      <c r="O88" s="56"/>
      <c r="P88" s="154">
        <f>O88*H88</f>
        <v>0</v>
      </c>
      <c r="Q88" s="154">
        <v>0</v>
      </c>
      <c r="R88" s="154">
        <f>Q88*H88</f>
        <v>0</v>
      </c>
      <c r="S88" s="154">
        <v>0</v>
      </c>
      <c r="T88" s="155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6" t="s">
        <v>1017</v>
      </c>
      <c r="AT88" s="156" t="s">
        <v>167</v>
      </c>
      <c r="AU88" s="156" t="s">
        <v>76</v>
      </c>
      <c r="AY88" s="19" t="s">
        <v>163</v>
      </c>
      <c r="BE88" s="157">
        <f>IF(N88="základní",J88,0)</f>
        <v>0</v>
      </c>
      <c r="BF88" s="157">
        <f>IF(N88="snížená",J88,0)</f>
        <v>0</v>
      </c>
      <c r="BG88" s="157">
        <f>IF(N88="zákl. přenesená",J88,0)</f>
        <v>0</v>
      </c>
      <c r="BH88" s="157">
        <f>IF(N88="sníž. přenesená",J88,0)</f>
        <v>0</v>
      </c>
      <c r="BI88" s="157">
        <f>IF(N88="nulová",J88,0)</f>
        <v>0</v>
      </c>
      <c r="BJ88" s="19" t="s">
        <v>172</v>
      </c>
      <c r="BK88" s="157">
        <f>ROUND(I88*H88,2)</f>
        <v>0</v>
      </c>
      <c r="BL88" s="19" t="s">
        <v>1017</v>
      </c>
      <c r="BM88" s="156" t="s">
        <v>1507</v>
      </c>
    </row>
    <row r="89" spans="2:51" s="13" customFormat="1" ht="11.25">
      <c r="B89" s="163"/>
      <c r="D89" s="164" t="s">
        <v>177</v>
      </c>
      <c r="E89" s="165" t="s">
        <v>3</v>
      </c>
      <c r="F89" s="166" t="s">
        <v>78</v>
      </c>
      <c r="H89" s="167">
        <v>2</v>
      </c>
      <c r="I89" s="168"/>
      <c r="L89" s="163"/>
      <c r="M89" s="169"/>
      <c r="N89" s="170"/>
      <c r="O89" s="170"/>
      <c r="P89" s="170"/>
      <c r="Q89" s="170"/>
      <c r="R89" s="170"/>
      <c r="S89" s="170"/>
      <c r="T89" s="171"/>
      <c r="AT89" s="165" t="s">
        <v>177</v>
      </c>
      <c r="AU89" s="165" t="s">
        <v>76</v>
      </c>
      <c r="AV89" s="13" t="s">
        <v>78</v>
      </c>
      <c r="AW89" s="13" t="s">
        <v>31</v>
      </c>
      <c r="AX89" s="13" t="s">
        <v>76</v>
      </c>
      <c r="AY89" s="165" t="s">
        <v>163</v>
      </c>
    </row>
    <row r="90" spans="1:65" s="2" customFormat="1" ht="16.5" customHeight="1">
      <c r="A90" s="34"/>
      <c r="B90" s="144"/>
      <c r="C90" s="145" t="s">
        <v>78</v>
      </c>
      <c r="D90" s="145" t="s">
        <v>167</v>
      </c>
      <c r="E90" s="146" t="s">
        <v>1508</v>
      </c>
      <c r="F90" s="147" t="s">
        <v>1509</v>
      </c>
      <c r="G90" s="148" t="s">
        <v>522</v>
      </c>
      <c r="H90" s="149">
        <v>4</v>
      </c>
      <c r="I90" s="150"/>
      <c r="J90" s="151">
        <f>ROUND(I90*H90,2)</f>
        <v>0</v>
      </c>
      <c r="K90" s="147" t="s">
        <v>353</v>
      </c>
      <c r="L90" s="35"/>
      <c r="M90" s="152" t="s">
        <v>3</v>
      </c>
      <c r="N90" s="153" t="s">
        <v>42</v>
      </c>
      <c r="O90" s="56"/>
      <c r="P90" s="154">
        <f>O90*H90</f>
        <v>0</v>
      </c>
      <c r="Q90" s="154">
        <v>0</v>
      </c>
      <c r="R90" s="154">
        <f>Q90*H90</f>
        <v>0</v>
      </c>
      <c r="S90" s="154">
        <v>0</v>
      </c>
      <c r="T90" s="155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6" t="s">
        <v>1017</v>
      </c>
      <c r="AT90" s="156" t="s">
        <v>167</v>
      </c>
      <c r="AU90" s="156" t="s">
        <v>76</v>
      </c>
      <c r="AY90" s="19" t="s">
        <v>163</v>
      </c>
      <c r="BE90" s="157">
        <f>IF(N90="základní",J90,0)</f>
        <v>0</v>
      </c>
      <c r="BF90" s="157">
        <f>IF(N90="snížená",J90,0)</f>
        <v>0</v>
      </c>
      <c r="BG90" s="157">
        <f>IF(N90="zákl. přenesená",J90,0)</f>
        <v>0</v>
      </c>
      <c r="BH90" s="157">
        <f>IF(N90="sníž. přenesená",J90,0)</f>
        <v>0</v>
      </c>
      <c r="BI90" s="157">
        <f>IF(N90="nulová",J90,0)</f>
        <v>0</v>
      </c>
      <c r="BJ90" s="19" t="s">
        <v>172</v>
      </c>
      <c r="BK90" s="157">
        <f>ROUND(I90*H90,2)</f>
        <v>0</v>
      </c>
      <c r="BL90" s="19" t="s">
        <v>1017</v>
      </c>
      <c r="BM90" s="156" t="s">
        <v>1510</v>
      </c>
    </row>
    <row r="91" spans="2:51" s="13" customFormat="1" ht="11.25">
      <c r="B91" s="163"/>
      <c r="D91" s="164" t="s">
        <v>177</v>
      </c>
      <c r="E91" s="165" t="s">
        <v>3</v>
      </c>
      <c r="F91" s="166" t="s">
        <v>172</v>
      </c>
      <c r="H91" s="167">
        <v>4</v>
      </c>
      <c r="I91" s="168"/>
      <c r="L91" s="163"/>
      <c r="M91" s="169"/>
      <c r="N91" s="170"/>
      <c r="O91" s="170"/>
      <c r="P91" s="170"/>
      <c r="Q91" s="170"/>
      <c r="R91" s="170"/>
      <c r="S91" s="170"/>
      <c r="T91" s="171"/>
      <c r="AT91" s="165" t="s">
        <v>177</v>
      </c>
      <c r="AU91" s="165" t="s">
        <v>76</v>
      </c>
      <c r="AV91" s="13" t="s">
        <v>78</v>
      </c>
      <c r="AW91" s="13" t="s">
        <v>31</v>
      </c>
      <c r="AX91" s="13" t="s">
        <v>76</v>
      </c>
      <c r="AY91" s="165" t="s">
        <v>163</v>
      </c>
    </row>
    <row r="92" spans="1:65" s="2" customFormat="1" ht="16.5" customHeight="1">
      <c r="A92" s="34"/>
      <c r="B92" s="144"/>
      <c r="C92" s="145" t="s">
        <v>173</v>
      </c>
      <c r="D92" s="145" t="s">
        <v>167</v>
      </c>
      <c r="E92" s="146" t="s">
        <v>1511</v>
      </c>
      <c r="F92" s="147" t="s">
        <v>1512</v>
      </c>
      <c r="G92" s="148" t="s">
        <v>522</v>
      </c>
      <c r="H92" s="149">
        <v>2</v>
      </c>
      <c r="I92" s="150"/>
      <c r="J92" s="151">
        <f>ROUND(I92*H92,2)</f>
        <v>0</v>
      </c>
      <c r="K92" s="147" t="s">
        <v>353</v>
      </c>
      <c r="L92" s="35"/>
      <c r="M92" s="152" t="s">
        <v>3</v>
      </c>
      <c r="N92" s="153" t="s">
        <v>42</v>
      </c>
      <c r="O92" s="56"/>
      <c r="P92" s="154">
        <f>O92*H92</f>
        <v>0</v>
      </c>
      <c r="Q92" s="154">
        <v>0</v>
      </c>
      <c r="R92" s="154">
        <f>Q92*H92</f>
        <v>0</v>
      </c>
      <c r="S92" s="154">
        <v>0</v>
      </c>
      <c r="T92" s="155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6" t="s">
        <v>1017</v>
      </c>
      <c r="AT92" s="156" t="s">
        <v>167</v>
      </c>
      <c r="AU92" s="156" t="s">
        <v>76</v>
      </c>
      <c r="AY92" s="19" t="s">
        <v>163</v>
      </c>
      <c r="BE92" s="157">
        <f>IF(N92="základní",J92,0)</f>
        <v>0</v>
      </c>
      <c r="BF92" s="157">
        <f>IF(N92="snížená",J92,0)</f>
        <v>0</v>
      </c>
      <c r="BG92" s="157">
        <f>IF(N92="zákl. přenesená",J92,0)</f>
        <v>0</v>
      </c>
      <c r="BH92" s="157">
        <f>IF(N92="sníž. přenesená",J92,0)</f>
        <v>0</v>
      </c>
      <c r="BI92" s="157">
        <f>IF(N92="nulová",J92,0)</f>
        <v>0</v>
      </c>
      <c r="BJ92" s="19" t="s">
        <v>172</v>
      </c>
      <c r="BK92" s="157">
        <f>ROUND(I92*H92,2)</f>
        <v>0</v>
      </c>
      <c r="BL92" s="19" t="s">
        <v>1017</v>
      </c>
      <c r="BM92" s="156" t="s">
        <v>1513</v>
      </c>
    </row>
    <row r="93" spans="2:51" s="13" customFormat="1" ht="11.25">
      <c r="B93" s="163"/>
      <c r="D93" s="164" t="s">
        <v>177</v>
      </c>
      <c r="E93" s="165" t="s">
        <v>3</v>
      </c>
      <c r="F93" s="166" t="s">
        <v>1514</v>
      </c>
      <c r="H93" s="167">
        <v>2</v>
      </c>
      <c r="I93" s="168"/>
      <c r="L93" s="163"/>
      <c r="M93" s="169"/>
      <c r="N93" s="170"/>
      <c r="O93" s="170"/>
      <c r="P93" s="170"/>
      <c r="Q93" s="170"/>
      <c r="R93" s="170"/>
      <c r="S93" s="170"/>
      <c r="T93" s="171"/>
      <c r="AT93" s="165" t="s">
        <v>177</v>
      </c>
      <c r="AU93" s="165" t="s">
        <v>76</v>
      </c>
      <c r="AV93" s="13" t="s">
        <v>78</v>
      </c>
      <c r="AW93" s="13" t="s">
        <v>31</v>
      </c>
      <c r="AX93" s="13" t="s">
        <v>76</v>
      </c>
      <c r="AY93" s="165" t="s">
        <v>163</v>
      </c>
    </row>
    <row r="94" spans="1:65" s="2" customFormat="1" ht="16.5" customHeight="1">
      <c r="A94" s="34"/>
      <c r="B94" s="144"/>
      <c r="C94" s="145" t="s">
        <v>172</v>
      </c>
      <c r="D94" s="145" t="s">
        <v>167</v>
      </c>
      <c r="E94" s="146" t="s">
        <v>1515</v>
      </c>
      <c r="F94" s="147" t="s">
        <v>1516</v>
      </c>
      <c r="G94" s="148" t="s">
        <v>522</v>
      </c>
      <c r="H94" s="149">
        <v>2</v>
      </c>
      <c r="I94" s="150"/>
      <c r="J94" s="151">
        <f>ROUND(I94*H94,2)</f>
        <v>0</v>
      </c>
      <c r="K94" s="147" t="s">
        <v>353</v>
      </c>
      <c r="L94" s="35"/>
      <c r="M94" s="152" t="s">
        <v>3</v>
      </c>
      <c r="N94" s="153" t="s">
        <v>42</v>
      </c>
      <c r="O94" s="56"/>
      <c r="P94" s="154">
        <f>O94*H94</f>
        <v>0</v>
      </c>
      <c r="Q94" s="154">
        <v>0</v>
      </c>
      <c r="R94" s="154">
        <f>Q94*H94</f>
        <v>0</v>
      </c>
      <c r="S94" s="154">
        <v>0</v>
      </c>
      <c r="T94" s="155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6" t="s">
        <v>1017</v>
      </c>
      <c r="AT94" s="156" t="s">
        <v>167</v>
      </c>
      <c r="AU94" s="156" t="s">
        <v>76</v>
      </c>
      <c r="AY94" s="19" t="s">
        <v>163</v>
      </c>
      <c r="BE94" s="157">
        <f>IF(N94="základní",J94,0)</f>
        <v>0</v>
      </c>
      <c r="BF94" s="157">
        <f>IF(N94="snížená",J94,0)</f>
        <v>0</v>
      </c>
      <c r="BG94" s="157">
        <f>IF(N94="zákl. přenesená",J94,0)</f>
        <v>0</v>
      </c>
      <c r="BH94" s="157">
        <f>IF(N94="sníž. přenesená",J94,0)</f>
        <v>0</v>
      </c>
      <c r="BI94" s="157">
        <f>IF(N94="nulová",J94,0)</f>
        <v>0</v>
      </c>
      <c r="BJ94" s="19" t="s">
        <v>172</v>
      </c>
      <c r="BK94" s="157">
        <f>ROUND(I94*H94,2)</f>
        <v>0</v>
      </c>
      <c r="BL94" s="19" t="s">
        <v>1017</v>
      </c>
      <c r="BM94" s="156" t="s">
        <v>1517</v>
      </c>
    </row>
    <row r="95" spans="2:51" s="13" customFormat="1" ht="11.25">
      <c r="B95" s="163"/>
      <c r="D95" s="164" t="s">
        <v>177</v>
      </c>
      <c r="E95" s="165" t="s">
        <v>3</v>
      </c>
      <c r="F95" s="166" t="s">
        <v>78</v>
      </c>
      <c r="H95" s="167">
        <v>2</v>
      </c>
      <c r="I95" s="168"/>
      <c r="L95" s="163"/>
      <c r="M95" s="169"/>
      <c r="N95" s="170"/>
      <c r="O95" s="170"/>
      <c r="P95" s="170"/>
      <c r="Q95" s="170"/>
      <c r="R95" s="170"/>
      <c r="S95" s="170"/>
      <c r="T95" s="171"/>
      <c r="AT95" s="165" t="s">
        <v>177</v>
      </c>
      <c r="AU95" s="165" t="s">
        <v>76</v>
      </c>
      <c r="AV95" s="13" t="s">
        <v>78</v>
      </c>
      <c r="AW95" s="13" t="s">
        <v>31</v>
      </c>
      <c r="AX95" s="13" t="s">
        <v>76</v>
      </c>
      <c r="AY95" s="165" t="s">
        <v>163</v>
      </c>
    </row>
    <row r="96" spans="1:65" s="2" customFormat="1" ht="21.75" customHeight="1">
      <c r="A96" s="34"/>
      <c r="B96" s="144"/>
      <c r="C96" s="145" t="s">
        <v>198</v>
      </c>
      <c r="D96" s="145" t="s">
        <v>167</v>
      </c>
      <c r="E96" s="146" t="s">
        <v>1518</v>
      </c>
      <c r="F96" s="147" t="s">
        <v>1519</v>
      </c>
      <c r="G96" s="148" t="s">
        <v>522</v>
      </c>
      <c r="H96" s="149">
        <v>2</v>
      </c>
      <c r="I96" s="150"/>
      <c r="J96" s="151">
        <f>ROUND(I96*H96,2)</f>
        <v>0</v>
      </c>
      <c r="K96" s="147" t="s">
        <v>353</v>
      </c>
      <c r="L96" s="35"/>
      <c r="M96" s="152" t="s">
        <v>3</v>
      </c>
      <c r="N96" s="153" t="s">
        <v>42</v>
      </c>
      <c r="O96" s="56"/>
      <c r="P96" s="154">
        <f>O96*H96</f>
        <v>0</v>
      </c>
      <c r="Q96" s="154">
        <v>0</v>
      </c>
      <c r="R96" s="154">
        <f>Q96*H96</f>
        <v>0</v>
      </c>
      <c r="S96" s="154">
        <v>0</v>
      </c>
      <c r="T96" s="155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6" t="s">
        <v>1017</v>
      </c>
      <c r="AT96" s="156" t="s">
        <v>167</v>
      </c>
      <c r="AU96" s="156" t="s">
        <v>76</v>
      </c>
      <c r="AY96" s="19" t="s">
        <v>163</v>
      </c>
      <c r="BE96" s="157">
        <f>IF(N96="základní",J96,0)</f>
        <v>0</v>
      </c>
      <c r="BF96" s="157">
        <f>IF(N96="snížená",J96,0)</f>
        <v>0</v>
      </c>
      <c r="BG96" s="157">
        <f>IF(N96="zákl. přenesená",J96,0)</f>
        <v>0</v>
      </c>
      <c r="BH96" s="157">
        <f>IF(N96="sníž. přenesená",J96,0)</f>
        <v>0</v>
      </c>
      <c r="BI96" s="157">
        <f>IF(N96="nulová",J96,0)</f>
        <v>0</v>
      </c>
      <c r="BJ96" s="19" t="s">
        <v>172</v>
      </c>
      <c r="BK96" s="157">
        <f>ROUND(I96*H96,2)</f>
        <v>0</v>
      </c>
      <c r="BL96" s="19" t="s">
        <v>1017</v>
      </c>
      <c r="BM96" s="156" t="s">
        <v>1520</v>
      </c>
    </row>
    <row r="97" spans="2:51" s="13" customFormat="1" ht="11.25">
      <c r="B97" s="163"/>
      <c r="D97" s="164" t="s">
        <v>177</v>
      </c>
      <c r="E97" s="165" t="s">
        <v>3</v>
      </c>
      <c r="F97" s="166" t="s">
        <v>78</v>
      </c>
      <c r="H97" s="167">
        <v>2</v>
      </c>
      <c r="I97" s="168"/>
      <c r="L97" s="163"/>
      <c r="M97" s="209"/>
      <c r="N97" s="210"/>
      <c r="O97" s="210"/>
      <c r="P97" s="210"/>
      <c r="Q97" s="210"/>
      <c r="R97" s="210"/>
      <c r="S97" s="210"/>
      <c r="T97" s="211"/>
      <c r="AT97" s="165" t="s">
        <v>177</v>
      </c>
      <c r="AU97" s="165" t="s">
        <v>76</v>
      </c>
      <c r="AV97" s="13" t="s">
        <v>78</v>
      </c>
      <c r="AW97" s="13" t="s">
        <v>31</v>
      </c>
      <c r="AX97" s="13" t="s">
        <v>76</v>
      </c>
      <c r="AY97" s="165" t="s">
        <v>163</v>
      </c>
    </row>
    <row r="98" spans="1:31" s="2" customFormat="1" ht="6.95" customHeight="1">
      <c r="A98" s="34"/>
      <c r="B98" s="45"/>
      <c r="C98" s="46"/>
      <c r="D98" s="46"/>
      <c r="E98" s="46"/>
      <c r="F98" s="46"/>
      <c r="G98" s="46"/>
      <c r="H98" s="46"/>
      <c r="I98" s="46"/>
      <c r="J98" s="46"/>
      <c r="K98" s="46"/>
      <c r="L98" s="35"/>
      <c r="M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</sheetData>
  <autoFilter ref="C85:K97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6"/>
  <sheetViews>
    <sheetView showGridLines="0" workbookViewId="0" topLeftCell="A188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 t="s">
        <v>6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9" t="s">
        <v>99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78</v>
      </c>
    </row>
    <row r="4" spans="2:46" s="1" customFormat="1" ht="24.95" customHeight="1">
      <c r="B4" s="22"/>
      <c r="D4" s="23" t="s">
        <v>107</v>
      </c>
      <c r="L4" s="22"/>
      <c r="M4" s="96" t="s">
        <v>11</v>
      </c>
      <c r="AT4" s="19" t="s">
        <v>31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3" t="str">
        <f>'Rekapitulace stavby'!K6</f>
        <v>Kozmice ON</v>
      </c>
      <c r="F7" s="344"/>
      <c r="G7" s="344"/>
      <c r="H7" s="344"/>
      <c r="L7" s="22"/>
    </row>
    <row r="8" spans="1:31" s="2" customFormat="1" ht="12" customHeight="1">
      <c r="A8" s="34"/>
      <c r="B8" s="35"/>
      <c r="C8" s="34"/>
      <c r="D8" s="29" t="s">
        <v>108</v>
      </c>
      <c r="E8" s="34"/>
      <c r="F8" s="34"/>
      <c r="G8" s="34"/>
      <c r="H8" s="34"/>
      <c r="I8" s="34"/>
      <c r="J8" s="34"/>
      <c r="K8" s="34"/>
      <c r="L8" s="97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01" t="s">
        <v>1521</v>
      </c>
      <c r="F9" s="345"/>
      <c r="G9" s="345"/>
      <c r="H9" s="345"/>
      <c r="I9" s="34"/>
      <c r="J9" s="34"/>
      <c r="K9" s="34"/>
      <c r="L9" s="9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3" t="str">
        <f>'Rekapitulace stavby'!AN8</f>
        <v>17. 3. 2023</v>
      </c>
      <c r="K12" s="34"/>
      <c r="L12" s="9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22</v>
      </c>
      <c r="F15" s="34"/>
      <c r="G15" s="34"/>
      <c r="H15" s="34"/>
      <c r="I15" s="29" t="s">
        <v>27</v>
      </c>
      <c r="J15" s="27" t="s">
        <v>3</v>
      </c>
      <c r="K15" s="34"/>
      <c r="L15" s="9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28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46" t="str">
        <f>'Rekapitulace stavby'!E14</f>
        <v>Vyplň údaj</v>
      </c>
      <c r="F18" s="326"/>
      <c r="G18" s="326"/>
      <c r="H18" s="326"/>
      <c r="I18" s="29" t="s">
        <v>27</v>
      </c>
      <c r="J18" s="30" t="str">
        <f>'Rekapitulace stavby'!AN14</f>
        <v>Vyplň údaj</v>
      </c>
      <c r="K18" s="34"/>
      <c r="L18" s="9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30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22</v>
      </c>
      <c r="F21" s="34"/>
      <c r="G21" s="34"/>
      <c r="H21" s="34"/>
      <c r="I21" s="29" t="s">
        <v>27</v>
      </c>
      <c r="J21" s="27" t="s">
        <v>3</v>
      </c>
      <c r="K21" s="34"/>
      <c r="L21" s="9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32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22</v>
      </c>
      <c r="F24" s="34"/>
      <c r="G24" s="34"/>
      <c r="H24" s="34"/>
      <c r="I24" s="29" t="s">
        <v>27</v>
      </c>
      <c r="J24" s="27" t="s">
        <v>3</v>
      </c>
      <c r="K24" s="34"/>
      <c r="L24" s="9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33</v>
      </c>
      <c r="E26" s="34"/>
      <c r="F26" s="34"/>
      <c r="G26" s="34"/>
      <c r="H26" s="34"/>
      <c r="I26" s="34"/>
      <c r="J26" s="34"/>
      <c r="K26" s="34"/>
      <c r="L26" s="9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8"/>
      <c r="B27" s="99"/>
      <c r="C27" s="98"/>
      <c r="D27" s="98"/>
      <c r="E27" s="331" t="s">
        <v>3</v>
      </c>
      <c r="F27" s="331"/>
      <c r="G27" s="331"/>
      <c r="H27" s="331"/>
      <c r="I27" s="98"/>
      <c r="J27" s="98"/>
      <c r="K27" s="98"/>
      <c r="L27" s="100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4"/>
      <c r="E29" s="64"/>
      <c r="F29" s="64"/>
      <c r="G29" s="64"/>
      <c r="H29" s="64"/>
      <c r="I29" s="64"/>
      <c r="J29" s="64"/>
      <c r="K29" s="64"/>
      <c r="L29" s="97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101" t="s">
        <v>35</v>
      </c>
      <c r="E30" s="34"/>
      <c r="F30" s="34"/>
      <c r="G30" s="34"/>
      <c r="H30" s="34"/>
      <c r="I30" s="34"/>
      <c r="J30" s="69">
        <f>ROUND(J98,2)</f>
        <v>0</v>
      </c>
      <c r="K30" s="34"/>
      <c r="L30" s="9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4"/>
      <c r="E31" s="64"/>
      <c r="F31" s="64"/>
      <c r="G31" s="64"/>
      <c r="H31" s="64"/>
      <c r="I31" s="64"/>
      <c r="J31" s="64"/>
      <c r="K31" s="64"/>
      <c r="L31" s="9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37</v>
      </c>
      <c r="G32" s="34"/>
      <c r="H32" s="34"/>
      <c r="I32" s="38" t="s">
        <v>36</v>
      </c>
      <c r="J32" s="38" t="s">
        <v>38</v>
      </c>
      <c r="K32" s="34"/>
      <c r="L32" s="9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5"/>
      <c r="C33" s="34"/>
      <c r="D33" s="40" t="s">
        <v>39</v>
      </c>
      <c r="E33" s="29" t="s">
        <v>40</v>
      </c>
      <c r="F33" s="102">
        <f>ROUND((SUM(BE98:BE315)),2)</f>
        <v>0</v>
      </c>
      <c r="G33" s="34"/>
      <c r="H33" s="34"/>
      <c r="I33" s="103">
        <v>0.21</v>
      </c>
      <c r="J33" s="102">
        <f>ROUND(((SUM(BE98:BE315))*I33),2)</f>
        <v>0</v>
      </c>
      <c r="K33" s="34"/>
      <c r="L33" s="9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5"/>
      <c r="C34" s="34"/>
      <c r="D34" s="34"/>
      <c r="E34" s="29" t="s">
        <v>41</v>
      </c>
      <c r="F34" s="102">
        <f>ROUND((SUM(BF98:BF315)),2)</f>
        <v>0</v>
      </c>
      <c r="G34" s="34"/>
      <c r="H34" s="34"/>
      <c r="I34" s="103">
        <v>0.15</v>
      </c>
      <c r="J34" s="102">
        <f>ROUND(((SUM(BF98:BF315))*I34),2)</f>
        <v>0</v>
      </c>
      <c r="K34" s="34"/>
      <c r="L34" s="9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29" t="s">
        <v>39</v>
      </c>
      <c r="E35" s="29" t="s">
        <v>42</v>
      </c>
      <c r="F35" s="102">
        <f>ROUND((SUM(BG98:BG315)),2)</f>
        <v>0</v>
      </c>
      <c r="G35" s="34"/>
      <c r="H35" s="34"/>
      <c r="I35" s="103">
        <v>0.21</v>
      </c>
      <c r="J35" s="102">
        <f>0</f>
        <v>0</v>
      </c>
      <c r="K35" s="34"/>
      <c r="L35" s="9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43</v>
      </c>
      <c r="F36" s="102">
        <f>ROUND((SUM(BH98:BH315)),2)</f>
        <v>0</v>
      </c>
      <c r="G36" s="34"/>
      <c r="H36" s="34"/>
      <c r="I36" s="103">
        <v>0.15</v>
      </c>
      <c r="J36" s="102">
        <f>0</f>
        <v>0</v>
      </c>
      <c r="K36" s="34"/>
      <c r="L36" s="9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44</v>
      </c>
      <c r="F37" s="102">
        <f>ROUND((SUM(BI98:BI315)),2)</f>
        <v>0</v>
      </c>
      <c r="G37" s="34"/>
      <c r="H37" s="34"/>
      <c r="I37" s="103">
        <v>0</v>
      </c>
      <c r="J37" s="102">
        <f>0</f>
        <v>0</v>
      </c>
      <c r="K37" s="34"/>
      <c r="L37" s="9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104"/>
      <c r="D39" s="105" t="s">
        <v>45</v>
      </c>
      <c r="E39" s="58"/>
      <c r="F39" s="58"/>
      <c r="G39" s="106" t="s">
        <v>46</v>
      </c>
      <c r="H39" s="107" t="s">
        <v>47</v>
      </c>
      <c r="I39" s="58"/>
      <c r="J39" s="108">
        <f>SUM(J30:J37)</f>
        <v>0</v>
      </c>
      <c r="K39" s="109"/>
      <c r="L39" s="9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9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97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112</v>
      </c>
      <c r="D45" s="34"/>
      <c r="E45" s="34"/>
      <c r="F45" s="34"/>
      <c r="G45" s="34"/>
      <c r="H45" s="34"/>
      <c r="I45" s="34"/>
      <c r="J45" s="34"/>
      <c r="K45" s="34"/>
      <c r="L45" s="97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43" t="str">
        <f>E7</f>
        <v>Kozmice ON</v>
      </c>
      <c r="F48" s="344"/>
      <c r="G48" s="344"/>
      <c r="H48" s="344"/>
      <c r="I48" s="34"/>
      <c r="J48" s="34"/>
      <c r="K48" s="34"/>
      <c r="L48" s="9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108</v>
      </c>
      <c r="D49" s="34"/>
      <c r="E49" s="34"/>
      <c r="F49" s="34"/>
      <c r="G49" s="34"/>
      <c r="H49" s="34"/>
      <c r="I49" s="34"/>
      <c r="J49" s="34"/>
      <c r="K49" s="34"/>
      <c r="L49" s="9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01" t="str">
        <f>E9</f>
        <v>SO 02 - Deštová kanalizace</v>
      </c>
      <c r="F50" s="345"/>
      <c r="G50" s="345"/>
      <c r="H50" s="345"/>
      <c r="I50" s="34"/>
      <c r="J50" s="34"/>
      <c r="K50" s="34"/>
      <c r="L50" s="9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7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 xml:space="preserve"> </v>
      </c>
      <c r="G52" s="34"/>
      <c r="H52" s="34"/>
      <c r="I52" s="29" t="s">
        <v>23</v>
      </c>
      <c r="J52" s="53" t="str">
        <f>IF(J12="","",J12)</f>
        <v>17. 3. 2023</v>
      </c>
      <c r="K52" s="34"/>
      <c r="L52" s="9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4"/>
      <c r="E54" s="34"/>
      <c r="F54" s="27" t="str">
        <f>E15</f>
        <v xml:space="preserve"> </v>
      </c>
      <c r="G54" s="34"/>
      <c r="H54" s="34"/>
      <c r="I54" s="29" t="s">
        <v>30</v>
      </c>
      <c r="J54" s="32" t="str">
        <f>E21</f>
        <v xml:space="preserve"> </v>
      </c>
      <c r="K54" s="34"/>
      <c r="L54" s="9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28</v>
      </c>
      <c r="D55" s="34"/>
      <c r="E55" s="34"/>
      <c r="F55" s="27" t="str">
        <f>IF(E18="","",E18)</f>
        <v>Vyplň údaj</v>
      </c>
      <c r="G55" s="34"/>
      <c r="H55" s="34"/>
      <c r="I55" s="29" t="s">
        <v>32</v>
      </c>
      <c r="J55" s="32" t="str">
        <f>E24</f>
        <v xml:space="preserve"> </v>
      </c>
      <c r="K55" s="34"/>
      <c r="L55" s="9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10" t="s">
        <v>113</v>
      </c>
      <c r="D57" s="104"/>
      <c r="E57" s="104"/>
      <c r="F57" s="104"/>
      <c r="G57" s="104"/>
      <c r="H57" s="104"/>
      <c r="I57" s="104"/>
      <c r="J57" s="111" t="s">
        <v>114</v>
      </c>
      <c r="K57" s="104"/>
      <c r="L57" s="9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12" t="s">
        <v>67</v>
      </c>
      <c r="D59" s="34"/>
      <c r="E59" s="34"/>
      <c r="F59" s="34"/>
      <c r="G59" s="34"/>
      <c r="H59" s="34"/>
      <c r="I59" s="34"/>
      <c r="J59" s="69">
        <f>J98</f>
        <v>0</v>
      </c>
      <c r="K59" s="34"/>
      <c r="L59" s="9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115</v>
      </c>
    </row>
    <row r="60" spans="2:12" s="9" customFormat="1" ht="24.95" customHeight="1">
      <c r="B60" s="113"/>
      <c r="D60" s="114" t="s">
        <v>116</v>
      </c>
      <c r="E60" s="115"/>
      <c r="F60" s="115"/>
      <c r="G60" s="115"/>
      <c r="H60" s="115"/>
      <c r="I60" s="115"/>
      <c r="J60" s="116">
        <f>J99</f>
        <v>0</v>
      </c>
      <c r="L60" s="113"/>
    </row>
    <row r="61" spans="2:12" s="10" customFormat="1" ht="19.9" customHeight="1">
      <c r="B61" s="117"/>
      <c r="D61" s="118" t="s">
        <v>117</v>
      </c>
      <c r="E61" s="119"/>
      <c r="F61" s="119"/>
      <c r="G61" s="119"/>
      <c r="H61" s="119"/>
      <c r="I61" s="119"/>
      <c r="J61" s="120">
        <f>J100</f>
        <v>0</v>
      </c>
      <c r="L61" s="117"/>
    </row>
    <row r="62" spans="2:12" s="10" customFormat="1" ht="14.85" customHeight="1">
      <c r="B62" s="117"/>
      <c r="D62" s="118" t="s">
        <v>1522</v>
      </c>
      <c r="E62" s="119"/>
      <c r="F62" s="119"/>
      <c r="G62" s="119"/>
      <c r="H62" s="119"/>
      <c r="I62" s="119"/>
      <c r="J62" s="120">
        <f>J101</f>
        <v>0</v>
      </c>
      <c r="L62" s="117"/>
    </row>
    <row r="63" spans="2:12" s="10" customFormat="1" ht="14.85" customHeight="1">
      <c r="B63" s="117"/>
      <c r="D63" s="118" t="s">
        <v>118</v>
      </c>
      <c r="E63" s="119"/>
      <c r="F63" s="119"/>
      <c r="G63" s="119"/>
      <c r="H63" s="119"/>
      <c r="I63" s="119"/>
      <c r="J63" s="120">
        <f>J124</f>
        <v>0</v>
      </c>
      <c r="L63" s="117"/>
    </row>
    <row r="64" spans="2:12" s="10" customFormat="1" ht="14.85" customHeight="1">
      <c r="B64" s="117"/>
      <c r="D64" s="118" t="s">
        <v>1523</v>
      </c>
      <c r="E64" s="119"/>
      <c r="F64" s="119"/>
      <c r="G64" s="119"/>
      <c r="H64" s="119"/>
      <c r="I64" s="119"/>
      <c r="J64" s="120">
        <f>J136</f>
        <v>0</v>
      </c>
      <c r="L64" s="117"/>
    </row>
    <row r="65" spans="2:12" s="10" customFormat="1" ht="14.85" customHeight="1">
      <c r="B65" s="117"/>
      <c r="D65" s="118" t="s">
        <v>119</v>
      </c>
      <c r="E65" s="119"/>
      <c r="F65" s="119"/>
      <c r="G65" s="119"/>
      <c r="H65" s="119"/>
      <c r="I65" s="119"/>
      <c r="J65" s="120">
        <f>J165</f>
        <v>0</v>
      </c>
      <c r="L65" s="117"/>
    </row>
    <row r="66" spans="2:12" s="10" customFormat="1" ht="14.85" customHeight="1">
      <c r="B66" s="117"/>
      <c r="D66" s="118" t="s">
        <v>120</v>
      </c>
      <c r="E66" s="119"/>
      <c r="F66" s="119"/>
      <c r="G66" s="119"/>
      <c r="H66" s="119"/>
      <c r="I66" s="119"/>
      <c r="J66" s="120">
        <f>J178</f>
        <v>0</v>
      </c>
      <c r="L66" s="117"/>
    </row>
    <row r="67" spans="2:12" s="10" customFormat="1" ht="19.9" customHeight="1">
      <c r="B67" s="117"/>
      <c r="D67" s="118" t="s">
        <v>121</v>
      </c>
      <c r="E67" s="119"/>
      <c r="F67" s="119"/>
      <c r="G67" s="119"/>
      <c r="H67" s="119"/>
      <c r="I67" s="119"/>
      <c r="J67" s="120">
        <f>J215</f>
        <v>0</v>
      </c>
      <c r="L67" s="117"/>
    </row>
    <row r="68" spans="2:12" s="10" customFormat="1" ht="14.85" customHeight="1">
      <c r="B68" s="117"/>
      <c r="D68" s="118" t="s">
        <v>122</v>
      </c>
      <c r="E68" s="119"/>
      <c r="F68" s="119"/>
      <c r="G68" s="119"/>
      <c r="H68" s="119"/>
      <c r="I68" s="119"/>
      <c r="J68" s="120">
        <f>J216</f>
        <v>0</v>
      </c>
      <c r="L68" s="117"/>
    </row>
    <row r="69" spans="2:12" s="10" customFormat="1" ht="19.9" customHeight="1">
      <c r="B69" s="117"/>
      <c r="D69" s="118" t="s">
        <v>126</v>
      </c>
      <c r="E69" s="119"/>
      <c r="F69" s="119"/>
      <c r="G69" s="119"/>
      <c r="H69" s="119"/>
      <c r="I69" s="119"/>
      <c r="J69" s="120">
        <f>J228</f>
        <v>0</v>
      </c>
      <c r="L69" s="117"/>
    </row>
    <row r="70" spans="2:12" s="10" customFormat="1" ht="14.85" customHeight="1">
      <c r="B70" s="117"/>
      <c r="D70" s="118" t="s">
        <v>1524</v>
      </c>
      <c r="E70" s="119"/>
      <c r="F70" s="119"/>
      <c r="G70" s="119"/>
      <c r="H70" s="119"/>
      <c r="I70" s="119"/>
      <c r="J70" s="120">
        <f>J229</f>
        <v>0</v>
      </c>
      <c r="L70" s="117"/>
    </row>
    <row r="71" spans="2:12" s="10" customFormat="1" ht="19.9" customHeight="1">
      <c r="B71" s="117"/>
      <c r="D71" s="118" t="s">
        <v>1525</v>
      </c>
      <c r="E71" s="119"/>
      <c r="F71" s="119"/>
      <c r="G71" s="119"/>
      <c r="H71" s="119"/>
      <c r="I71" s="119"/>
      <c r="J71" s="120">
        <f>J234</f>
        <v>0</v>
      </c>
      <c r="L71" s="117"/>
    </row>
    <row r="72" spans="2:12" s="10" customFormat="1" ht="14.85" customHeight="1">
      <c r="B72" s="117"/>
      <c r="D72" s="118" t="s">
        <v>1526</v>
      </c>
      <c r="E72" s="119"/>
      <c r="F72" s="119"/>
      <c r="G72" s="119"/>
      <c r="H72" s="119"/>
      <c r="I72" s="119"/>
      <c r="J72" s="120">
        <f>J235</f>
        <v>0</v>
      </c>
      <c r="L72" s="117"/>
    </row>
    <row r="73" spans="2:12" s="10" customFormat="1" ht="14.85" customHeight="1">
      <c r="B73" s="117"/>
      <c r="D73" s="118" t="s">
        <v>1527</v>
      </c>
      <c r="E73" s="119"/>
      <c r="F73" s="119"/>
      <c r="G73" s="119"/>
      <c r="H73" s="119"/>
      <c r="I73" s="119"/>
      <c r="J73" s="120">
        <f>J245</f>
        <v>0</v>
      </c>
      <c r="L73" s="117"/>
    </row>
    <row r="74" spans="2:12" s="10" customFormat="1" ht="19.9" customHeight="1">
      <c r="B74" s="117"/>
      <c r="D74" s="118" t="s">
        <v>131</v>
      </c>
      <c r="E74" s="119"/>
      <c r="F74" s="119"/>
      <c r="G74" s="119"/>
      <c r="H74" s="119"/>
      <c r="I74" s="119"/>
      <c r="J74" s="120">
        <f>J294</f>
        <v>0</v>
      </c>
      <c r="L74" s="117"/>
    </row>
    <row r="75" spans="2:12" s="10" customFormat="1" ht="19.9" customHeight="1">
      <c r="B75" s="117"/>
      <c r="D75" s="118" t="s">
        <v>135</v>
      </c>
      <c r="E75" s="119"/>
      <c r="F75" s="119"/>
      <c r="G75" s="119"/>
      <c r="H75" s="119"/>
      <c r="I75" s="119"/>
      <c r="J75" s="120">
        <f>J295</f>
        <v>0</v>
      </c>
      <c r="L75" s="117"/>
    </row>
    <row r="76" spans="2:12" s="9" customFormat="1" ht="24.95" customHeight="1">
      <c r="B76" s="113"/>
      <c r="D76" s="114" t="s">
        <v>136</v>
      </c>
      <c r="E76" s="115"/>
      <c r="F76" s="115"/>
      <c r="G76" s="115"/>
      <c r="H76" s="115"/>
      <c r="I76" s="115"/>
      <c r="J76" s="116">
        <f>J300</f>
        <v>0</v>
      </c>
      <c r="L76" s="113"/>
    </row>
    <row r="77" spans="2:12" s="10" customFormat="1" ht="19.9" customHeight="1">
      <c r="B77" s="117"/>
      <c r="D77" s="118" t="s">
        <v>1528</v>
      </c>
      <c r="E77" s="119"/>
      <c r="F77" s="119"/>
      <c r="G77" s="119"/>
      <c r="H77" s="119"/>
      <c r="I77" s="119"/>
      <c r="J77" s="120">
        <f>J301</f>
        <v>0</v>
      </c>
      <c r="L77" s="117"/>
    </row>
    <row r="78" spans="2:12" s="9" customFormat="1" ht="24.95" customHeight="1">
      <c r="B78" s="113"/>
      <c r="D78" s="114" t="s">
        <v>1042</v>
      </c>
      <c r="E78" s="115"/>
      <c r="F78" s="115"/>
      <c r="G78" s="115"/>
      <c r="H78" s="115"/>
      <c r="I78" s="115"/>
      <c r="J78" s="116">
        <f>J309</f>
        <v>0</v>
      </c>
      <c r="L78" s="113"/>
    </row>
    <row r="79" spans="1:31" s="2" customFormat="1" ht="21.7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7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5" customHeight="1">
      <c r="A80" s="34"/>
      <c r="B80" s="45"/>
      <c r="C80" s="46"/>
      <c r="D80" s="46"/>
      <c r="E80" s="46"/>
      <c r="F80" s="46"/>
      <c r="G80" s="46"/>
      <c r="H80" s="46"/>
      <c r="I80" s="46"/>
      <c r="J80" s="46"/>
      <c r="K80" s="46"/>
      <c r="L80" s="97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4" spans="1:31" s="2" customFormat="1" ht="6.95" customHeight="1">
      <c r="A84" s="34"/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97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4.95" customHeight="1">
      <c r="A85" s="34"/>
      <c r="B85" s="35"/>
      <c r="C85" s="23" t="s">
        <v>148</v>
      </c>
      <c r="D85" s="34"/>
      <c r="E85" s="34"/>
      <c r="F85" s="34"/>
      <c r="G85" s="34"/>
      <c r="H85" s="34"/>
      <c r="I85" s="34"/>
      <c r="J85" s="34"/>
      <c r="K85" s="34"/>
      <c r="L85" s="97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97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17</v>
      </c>
      <c r="D87" s="34"/>
      <c r="E87" s="34"/>
      <c r="F87" s="34"/>
      <c r="G87" s="34"/>
      <c r="H87" s="34"/>
      <c r="I87" s="34"/>
      <c r="J87" s="34"/>
      <c r="K87" s="34"/>
      <c r="L87" s="97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6.5" customHeight="1">
      <c r="A88" s="34"/>
      <c r="B88" s="35"/>
      <c r="C88" s="34"/>
      <c r="D88" s="34"/>
      <c r="E88" s="343" t="str">
        <f>E7</f>
        <v>Kozmice ON</v>
      </c>
      <c r="F88" s="344"/>
      <c r="G88" s="344"/>
      <c r="H88" s="344"/>
      <c r="I88" s="34"/>
      <c r="J88" s="34"/>
      <c r="K88" s="34"/>
      <c r="L88" s="97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108</v>
      </c>
      <c r="D89" s="34"/>
      <c r="E89" s="34"/>
      <c r="F89" s="34"/>
      <c r="G89" s="34"/>
      <c r="H89" s="34"/>
      <c r="I89" s="34"/>
      <c r="J89" s="34"/>
      <c r="K89" s="34"/>
      <c r="L89" s="97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6.5" customHeight="1">
      <c r="A90" s="34"/>
      <c r="B90" s="35"/>
      <c r="C90" s="34"/>
      <c r="D90" s="34"/>
      <c r="E90" s="301" t="str">
        <f>E9</f>
        <v>SO 02 - Deštová kanalizace</v>
      </c>
      <c r="F90" s="345"/>
      <c r="G90" s="345"/>
      <c r="H90" s="345"/>
      <c r="I90" s="34"/>
      <c r="J90" s="34"/>
      <c r="K90" s="34"/>
      <c r="L90" s="97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6.95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97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2" customHeight="1">
      <c r="A92" s="34"/>
      <c r="B92" s="35"/>
      <c r="C92" s="29" t="s">
        <v>21</v>
      </c>
      <c r="D92" s="34"/>
      <c r="E92" s="34"/>
      <c r="F92" s="27" t="str">
        <f>F12</f>
        <v xml:space="preserve"> </v>
      </c>
      <c r="G92" s="34"/>
      <c r="H92" s="34"/>
      <c r="I92" s="29" t="s">
        <v>23</v>
      </c>
      <c r="J92" s="53" t="str">
        <f>IF(J12="","",J12)</f>
        <v>17. 3. 2023</v>
      </c>
      <c r="K92" s="34"/>
      <c r="L92" s="97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6.95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97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25</v>
      </c>
      <c r="D94" s="34"/>
      <c r="E94" s="34"/>
      <c r="F94" s="27" t="str">
        <f>E15</f>
        <v xml:space="preserve"> </v>
      </c>
      <c r="G94" s="34"/>
      <c r="H94" s="34"/>
      <c r="I94" s="29" t="s">
        <v>30</v>
      </c>
      <c r="J94" s="32" t="str">
        <f>E21</f>
        <v xml:space="preserve"> </v>
      </c>
      <c r="K94" s="34"/>
      <c r="L94" s="97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5.2" customHeight="1">
      <c r="A95" s="34"/>
      <c r="B95" s="35"/>
      <c r="C95" s="29" t="s">
        <v>28</v>
      </c>
      <c r="D95" s="34"/>
      <c r="E95" s="34"/>
      <c r="F95" s="27" t="str">
        <f>IF(E18="","",E18)</f>
        <v>Vyplň údaj</v>
      </c>
      <c r="G95" s="34"/>
      <c r="H95" s="34"/>
      <c r="I95" s="29" t="s">
        <v>32</v>
      </c>
      <c r="J95" s="32" t="str">
        <f>E24</f>
        <v xml:space="preserve"> </v>
      </c>
      <c r="K95" s="34"/>
      <c r="L95" s="97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10.35" customHeight="1">
      <c r="A96" s="34"/>
      <c r="B96" s="35"/>
      <c r="C96" s="34"/>
      <c r="D96" s="34"/>
      <c r="E96" s="34"/>
      <c r="F96" s="34"/>
      <c r="G96" s="34"/>
      <c r="H96" s="34"/>
      <c r="I96" s="34"/>
      <c r="J96" s="34"/>
      <c r="K96" s="34"/>
      <c r="L96" s="97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11" customFormat="1" ht="29.25" customHeight="1">
      <c r="A97" s="121"/>
      <c r="B97" s="122"/>
      <c r="C97" s="123" t="s">
        <v>149</v>
      </c>
      <c r="D97" s="124" t="s">
        <v>54</v>
      </c>
      <c r="E97" s="124" t="s">
        <v>50</v>
      </c>
      <c r="F97" s="124" t="s">
        <v>51</v>
      </c>
      <c r="G97" s="124" t="s">
        <v>150</v>
      </c>
      <c r="H97" s="124" t="s">
        <v>151</v>
      </c>
      <c r="I97" s="124" t="s">
        <v>152</v>
      </c>
      <c r="J97" s="124" t="s">
        <v>114</v>
      </c>
      <c r="K97" s="125" t="s">
        <v>153</v>
      </c>
      <c r="L97" s="126"/>
      <c r="M97" s="60" t="s">
        <v>3</v>
      </c>
      <c r="N97" s="61" t="s">
        <v>39</v>
      </c>
      <c r="O97" s="61" t="s">
        <v>154</v>
      </c>
      <c r="P97" s="61" t="s">
        <v>155</v>
      </c>
      <c r="Q97" s="61" t="s">
        <v>156</v>
      </c>
      <c r="R97" s="61" t="s">
        <v>157</v>
      </c>
      <c r="S97" s="61" t="s">
        <v>158</v>
      </c>
      <c r="T97" s="62" t="s">
        <v>159</v>
      </c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</row>
    <row r="98" spans="1:63" s="2" customFormat="1" ht="22.9" customHeight="1">
      <c r="A98" s="34"/>
      <c r="B98" s="35"/>
      <c r="C98" s="67" t="s">
        <v>160</v>
      </c>
      <c r="D98" s="34"/>
      <c r="E98" s="34"/>
      <c r="F98" s="34"/>
      <c r="G98" s="34"/>
      <c r="H98" s="34"/>
      <c r="I98" s="34"/>
      <c r="J98" s="127">
        <f>BK98</f>
        <v>0</v>
      </c>
      <c r="K98" s="34"/>
      <c r="L98" s="35"/>
      <c r="M98" s="63"/>
      <c r="N98" s="54"/>
      <c r="O98" s="64"/>
      <c r="P98" s="128">
        <f>P99+P300+P309</f>
        <v>0</v>
      </c>
      <c r="Q98" s="64"/>
      <c r="R98" s="128">
        <f>R99+R300+R309</f>
        <v>51.449738846399995</v>
      </c>
      <c r="S98" s="64"/>
      <c r="T98" s="129">
        <f>T99+T300+T309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9" t="s">
        <v>68</v>
      </c>
      <c r="AU98" s="19" t="s">
        <v>115</v>
      </c>
      <c r="BK98" s="130">
        <f>BK99+BK300+BK309</f>
        <v>0</v>
      </c>
    </row>
    <row r="99" spans="2:63" s="12" customFormat="1" ht="25.9" customHeight="1">
      <c r="B99" s="131"/>
      <c r="D99" s="132" t="s">
        <v>68</v>
      </c>
      <c r="E99" s="133" t="s">
        <v>161</v>
      </c>
      <c r="F99" s="133" t="s">
        <v>162</v>
      </c>
      <c r="I99" s="134"/>
      <c r="J99" s="135">
        <f>BK99</f>
        <v>0</v>
      </c>
      <c r="L99" s="131"/>
      <c r="M99" s="136"/>
      <c r="N99" s="137"/>
      <c r="O99" s="137"/>
      <c r="P99" s="138">
        <f>P100+P215+P228+P234+P294+P295</f>
        <v>0</v>
      </c>
      <c r="Q99" s="137"/>
      <c r="R99" s="138">
        <f>R100+R215+R228+R234+R294+R295</f>
        <v>51.446738846399995</v>
      </c>
      <c r="S99" s="137"/>
      <c r="T99" s="139">
        <f>T100+T215+T228+T234+T294+T295</f>
        <v>0</v>
      </c>
      <c r="AR99" s="132" t="s">
        <v>76</v>
      </c>
      <c r="AT99" s="140" t="s">
        <v>68</v>
      </c>
      <c r="AU99" s="140" t="s">
        <v>69</v>
      </c>
      <c r="AY99" s="132" t="s">
        <v>163</v>
      </c>
      <c r="BK99" s="141">
        <f>BK100+BK215+BK228+BK234+BK294+BK295</f>
        <v>0</v>
      </c>
    </row>
    <row r="100" spans="2:63" s="12" customFormat="1" ht="22.9" customHeight="1">
      <c r="B100" s="131"/>
      <c r="D100" s="132" t="s">
        <v>68</v>
      </c>
      <c r="E100" s="142" t="s">
        <v>76</v>
      </c>
      <c r="F100" s="142" t="s">
        <v>164</v>
      </c>
      <c r="I100" s="134"/>
      <c r="J100" s="143">
        <f>BK100</f>
        <v>0</v>
      </c>
      <c r="L100" s="131"/>
      <c r="M100" s="136"/>
      <c r="N100" s="137"/>
      <c r="O100" s="137"/>
      <c r="P100" s="138">
        <f>P101+P124+P136+P165+P178</f>
        <v>0</v>
      </c>
      <c r="Q100" s="137"/>
      <c r="R100" s="138">
        <f>R101+R124+R136+R165+R178</f>
        <v>45.93973044</v>
      </c>
      <c r="S100" s="137"/>
      <c r="T100" s="139">
        <f>T101+T124+T136+T165+T178</f>
        <v>0</v>
      </c>
      <c r="AR100" s="132" t="s">
        <v>76</v>
      </c>
      <c r="AT100" s="140" t="s">
        <v>68</v>
      </c>
      <c r="AU100" s="140" t="s">
        <v>76</v>
      </c>
      <c r="AY100" s="132" t="s">
        <v>163</v>
      </c>
      <c r="BK100" s="141">
        <f>BK101+BK124+BK136+BK165+BK178</f>
        <v>0</v>
      </c>
    </row>
    <row r="101" spans="2:63" s="12" customFormat="1" ht="20.85" customHeight="1">
      <c r="B101" s="131"/>
      <c r="D101" s="132" t="s">
        <v>68</v>
      </c>
      <c r="E101" s="142" t="s">
        <v>240</v>
      </c>
      <c r="F101" s="142" t="s">
        <v>1529</v>
      </c>
      <c r="I101" s="134"/>
      <c r="J101" s="143">
        <f>BK101</f>
        <v>0</v>
      </c>
      <c r="L101" s="131"/>
      <c r="M101" s="136"/>
      <c r="N101" s="137"/>
      <c r="O101" s="137"/>
      <c r="P101" s="138">
        <f>SUM(P102:P123)</f>
        <v>0</v>
      </c>
      <c r="Q101" s="137"/>
      <c r="R101" s="138">
        <f>SUM(R102:R123)</f>
        <v>0.0920186</v>
      </c>
      <c r="S101" s="137"/>
      <c r="T101" s="139">
        <f>SUM(T102:T123)</f>
        <v>0</v>
      </c>
      <c r="AR101" s="132" t="s">
        <v>76</v>
      </c>
      <c r="AT101" s="140" t="s">
        <v>68</v>
      </c>
      <c r="AU101" s="140" t="s">
        <v>78</v>
      </c>
      <c r="AY101" s="132" t="s">
        <v>163</v>
      </c>
      <c r="BK101" s="141">
        <f>SUM(BK102:BK123)</f>
        <v>0</v>
      </c>
    </row>
    <row r="102" spans="1:65" s="2" customFormat="1" ht="49.15" customHeight="1">
      <c r="A102" s="34"/>
      <c r="B102" s="144"/>
      <c r="C102" s="145" t="s">
        <v>76</v>
      </c>
      <c r="D102" s="145" t="s">
        <v>167</v>
      </c>
      <c r="E102" s="146" t="s">
        <v>1530</v>
      </c>
      <c r="F102" s="147" t="s">
        <v>1531</v>
      </c>
      <c r="G102" s="148" t="s">
        <v>320</v>
      </c>
      <c r="H102" s="149">
        <v>2</v>
      </c>
      <c r="I102" s="150"/>
      <c r="J102" s="151">
        <f>ROUND(I102*H102,2)</f>
        <v>0</v>
      </c>
      <c r="K102" s="147" t="s">
        <v>171</v>
      </c>
      <c r="L102" s="35"/>
      <c r="M102" s="152" t="s">
        <v>3</v>
      </c>
      <c r="N102" s="153" t="s">
        <v>42</v>
      </c>
      <c r="O102" s="56"/>
      <c r="P102" s="154">
        <f>O102*H102</f>
        <v>0</v>
      </c>
      <c r="Q102" s="154">
        <v>0.0369043</v>
      </c>
      <c r="R102" s="154">
        <f>Q102*H102</f>
        <v>0.0738086</v>
      </c>
      <c r="S102" s="154">
        <v>0</v>
      </c>
      <c r="T102" s="155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6" t="s">
        <v>172</v>
      </c>
      <c r="AT102" s="156" t="s">
        <v>167</v>
      </c>
      <c r="AU102" s="156" t="s">
        <v>173</v>
      </c>
      <c r="AY102" s="19" t="s">
        <v>163</v>
      </c>
      <c r="BE102" s="157">
        <f>IF(N102="základní",J102,0)</f>
        <v>0</v>
      </c>
      <c r="BF102" s="157">
        <f>IF(N102="snížená",J102,0)</f>
        <v>0</v>
      </c>
      <c r="BG102" s="157">
        <f>IF(N102="zákl. přenesená",J102,0)</f>
        <v>0</v>
      </c>
      <c r="BH102" s="157">
        <f>IF(N102="sníž. přenesená",J102,0)</f>
        <v>0</v>
      </c>
      <c r="BI102" s="157">
        <f>IF(N102="nulová",J102,0)</f>
        <v>0</v>
      </c>
      <c r="BJ102" s="19" t="s">
        <v>172</v>
      </c>
      <c r="BK102" s="157">
        <f>ROUND(I102*H102,2)</f>
        <v>0</v>
      </c>
      <c r="BL102" s="19" t="s">
        <v>172</v>
      </c>
      <c r="BM102" s="156" t="s">
        <v>1532</v>
      </c>
    </row>
    <row r="103" spans="1:47" s="2" customFormat="1" ht="11.25">
      <c r="A103" s="34"/>
      <c r="B103" s="35"/>
      <c r="C103" s="34"/>
      <c r="D103" s="158" t="s">
        <v>175</v>
      </c>
      <c r="E103" s="34"/>
      <c r="F103" s="159" t="s">
        <v>1533</v>
      </c>
      <c r="G103" s="34"/>
      <c r="H103" s="34"/>
      <c r="I103" s="160"/>
      <c r="J103" s="34"/>
      <c r="K103" s="34"/>
      <c r="L103" s="35"/>
      <c r="M103" s="161"/>
      <c r="N103" s="162"/>
      <c r="O103" s="56"/>
      <c r="P103" s="56"/>
      <c r="Q103" s="56"/>
      <c r="R103" s="56"/>
      <c r="S103" s="56"/>
      <c r="T103" s="57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9" t="s">
        <v>175</v>
      </c>
      <c r="AU103" s="19" t="s">
        <v>173</v>
      </c>
    </row>
    <row r="104" spans="2:51" s="13" customFormat="1" ht="11.25">
      <c r="B104" s="163"/>
      <c r="D104" s="164" t="s">
        <v>177</v>
      </c>
      <c r="E104" s="165" t="s">
        <v>3</v>
      </c>
      <c r="F104" s="166" t="s">
        <v>78</v>
      </c>
      <c r="H104" s="167">
        <v>2</v>
      </c>
      <c r="I104" s="168"/>
      <c r="L104" s="163"/>
      <c r="M104" s="169"/>
      <c r="N104" s="170"/>
      <c r="O104" s="170"/>
      <c r="P104" s="170"/>
      <c r="Q104" s="170"/>
      <c r="R104" s="170"/>
      <c r="S104" s="170"/>
      <c r="T104" s="171"/>
      <c r="AT104" s="165" t="s">
        <v>177</v>
      </c>
      <c r="AU104" s="165" t="s">
        <v>173</v>
      </c>
      <c r="AV104" s="13" t="s">
        <v>78</v>
      </c>
      <c r="AW104" s="13" t="s">
        <v>31</v>
      </c>
      <c r="AX104" s="13" t="s">
        <v>76</v>
      </c>
      <c r="AY104" s="165" t="s">
        <v>163</v>
      </c>
    </row>
    <row r="105" spans="1:65" s="2" customFormat="1" ht="24.2" customHeight="1">
      <c r="A105" s="34"/>
      <c r="B105" s="144"/>
      <c r="C105" s="145" t="s">
        <v>78</v>
      </c>
      <c r="D105" s="145" t="s">
        <v>167</v>
      </c>
      <c r="E105" s="146" t="s">
        <v>1534</v>
      </c>
      <c r="F105" s="147" t="s">
        <v>1535</v>
      </c>
      <c r="G105" s="148" t="s">
        <v>522</v>
      </c>
      <c r="H105" s="149">
        <v>1</v>
      </c>
      <c r="I105" s="150"/>
      <c r="J105" s="151">
        <f>ROUND(I105*H105,2)</f>
        <v>0</v>
      </c>
      <c r="K105" s="147" t="s">
        <v>171</v>
      </c>
      <c r="L105" s="35"/>
      <c r="M105" s="152" t="s">
        <v>3</v>
      </c>
      <c r="N105" s="153" t="s">
        <v>42</v>
      </c>
      <c r="O105" s="56"/>
      <c r="P105" s="154">
        <f>O105*H105</f>
        <v>0</v>
      </c>
      <c r="Q105" s="154">
        <v>0.00065</v>
      </c>
      <c r="R105" s="154">
        <f>Q105*H105</f>
        <v>0.00065</v>
      </c>
      <c r="S105" s="154">
        <v>0</v>
      </c>
      <c r="T105" s="155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6" t="s">
        <v>172</v>
      </c>
      <c r="AT105" s="156" t="s">
        <v>167</v>
      </c>
      <c r="AU105" s="156" t="s">
        <v>173</v>
      </c>
      <c r="AY105" s="19" t="s">
        <v>163</v>
      </c>
      <c r="BE105" s="157">
        <f>IF(N105="základní",J105,0)</f>
        <v>0</v>
      </c>
      <c r="BF105" s="157">
        <f>IF(N105="snížená",J105,0)</f>
        <v>0</v>
      </c>
      <c r="BG105" s="157">
        <f>IF(N105="zákl. přenesená",J105,0)</f>
        <v>0</v>
      </c>
      <c r="BH105" s="157">
        <f>IF(N105="sníž. přenesená",J105,0)</f>
        <v>0</v>
      </c>
      <c r="BI105" s="157">
        <f>IF(N105="nulová",J105,0)</f>
        <v>0</v>
      </c>
      <c r="BJ105" s="19" t="s">
        <v>172</v>
      </c>
      <c r="BK105" s="157">
        <f>ROUND(I105*H105,2)</f>
        <v>0</v>
      </c>
      <c r="BL105" s="19" t="s">
        <v>172</v>
      </c>
      <c r="BM105" s="156" t="s">
        <v>1536</v>
      </c>
    </row>
    <row r="106" spans="1:47" s="2" customFormat="1" ht="11.25">
      <c r="A106" s="34"/>
      <c r="B106" s="35"/>
      <c r="C106" s="34"/>
      <c r="D106" s="158" t="s">
        <v>175</v>
      </c>
      <c r="E106" s="34"/>
      <c r="F106" s="159" t="s">
        <v>1537</v>
      </c>
      <c r="G106" s="34"/>
      <c r="H106" s="34"/>
      <c r="I106" s="160"/>
      <c r="J106" s="34"/>
      <c r="K106" s="34"/>
      <c r="L106" s="35"/>
      <c r="M106" s="161"/>
      <c r="N106" s="162"/>
      <c r="O106" s="56"/>
      <c r="P106" s="56"/>
      <c r="Q106" s="56"/>
      <c r="R106" s="56"/>
      <c r="S106" s="56"/>
      <c r="T106" s="57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9" t="s">
        <v>175</v>
      </c>
      <c r="AU106" s="19" t="s">
        <v>173</v>
      </c>
    </row>
    <row r="107" spans="2:51" s="13" customFormat="1" ht="11.25">
      <c r="B107" s="163"/>
      <c r="D107" s="164" t="s">
        <v>177</v>
      </c>
      <c r="E107" s="165" t="s">
        <v>3</v>
      </c>
      <c r="F107" s="166" t="s">
        <v>76</v>
      </c>
      <c r="H107" s="167">
        <v>1</v>
      </c>
      <c r="I107" s="168"/>
      <c r="L107" s="163"/>
      <c r="M107" s="169"/>
      <c r="N107" s="170"/>
      <c r="O107" s="170"/>
      <c r="P107" s="170"/>
      <c r="Q107" s="170"/>
      <c r="R107" s="170"/>
      <c r="S107" s="170"/>
      <c r="T107" s="171"/>
      <c r="AT107" s="165" t="s">
        <v>177</v>
      </c>
      <c r="AU107" s="165" t="s">
        <v>173</v>
      </c>
      <c r="AV107" s="13" t="s">
        <v>78</v>
      </c>
      <c r="AW107" s="13" t="s">
        <v>31</v>
      </c>
      <c r="AX107" s="13" t="s">
        <v>76</v>
      </c>
      <c r="AY107" s="165" t="s">
        <v>163</v>
      </c>
    </row>
    <row r="108" spans="1:65" s="2" customFormat="1" ht="24.2" customHeight="1">
      <c r="A108" s="34"/>
      <c r="B108" s="144"/>
      <c r="C108" s="145" t="s">
        <v>173</v>
      </c>
      <c r="D108" s="145" t="s">
        <v>167</v>
      </c>
      <c r="E108" s="146" t="s">
        <v>1538</v>
      </c>
      <c r="F108" s="147" t="s">
        <v>1539</v>
      </c>
      <c r="G108" s="148" t="s">
        <v>522</v>
      </c>
      <c r="H108" s="149">
        <v>1</v>
      </c>
      <c r="I108" s="150"/>
      <c r="J108" s="151">
        <f>ROUND(I108*H108,2)</f>
        <v>0</v>
      </c>
      <c r="K108" s="147" t="s">
        <v>171</v>
      </c>
      <c r="L108" s="35"/>
      <c r="M108" s="152" t="s">
        <v>3</v>
      </c>
      <c r="N108" s="153" t="s">
        <v>42</v>
      </c>
      <c r="O108" s="56"/>
      <c r="P108" s="154">
        <f>O108*H108</f>
        <v>0</v>
      </c>
      <c r="Q108" s="154">
        <v>0</v>
      </c>
      <c r="R108" s="154">
        <f>Q108*H108</f>
        <v>0</v>
      </c>
      <c r="S108" s="154">
        <v>0</v>
      </c>
      <c r="T108" s="155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6" t="s">
        <v>172</v>
      </c>
      <c r="AT108" s="156" t="s">
        <v>167</v>
      </c>
      <c r="AU108" s="156" t="s">
        <v>173</v>
      </c>
      <c r="AY108" s="19" t="s">
        <v>163</v>
      </c>
      <c r="BE108" s="157">
        <f>IF(N108="základní",J108,0)</f>
        <v>0</v>
      </c>
      <c r="BF108" s="157">
        <f>IF(N108="snížená",J108,0)</f>
        <v>0</v>
      </c>
      <c r="BG108" s="157">
        <f>IF(N108="zákl. přenesená",J108,0)</f>
        <v>0</v>
      </c>
      <c r="BH108" s="157">
        <f>IF(N108="sníž. přenesená",J108,0)</f>
        <v>0</v>
      </c>
      <c r="BI108" s="157">
        <f>IF(N108="nulová",J108,0)</f>
        <v>0</v>
      </c>
      <c r="BJ108" s="19" t="s">
        <v>172</v>
      </c>
      <c r="BK108" s="157">
        <f>ROUND(I108*H108,2)</f>
        <v>0</v>
      </c>
      <c r="BL108" s="19" t="s">
        <v>172</v>
      </c>
      <c r="BM108" s="156" t="s">
        <v>1540</v>
      </c>
    </row>
    <row r="109" spans="1:47" s="2" customFormat="1" ht="11.25">
      <c r="A109" s="34"/>
      <c r="B109" s="35"/>
      <c r="C109" s="34"/>
      <c r="D109" s="158" t="s">
        <v>175</v>
      </c>
      <c r="E109" s="34"/>
      <c r="F109" s="159" t="s">
        <v>1541</v>
      </c>
      <c r="G109" s="34"/>
      <c r="H109" s="34"/>
      <c r="I109" s="160"/>
      <c r="J109" s="34"/>
      <c r="K109" s="34"/>
      <c r="L109" s="35"/>
      <c r="M109" s="161"/>
      <c r="N109" s="162"/>
      <c r="O109" s="56"/>
      <c r="P109" s="56"/>
      <c r="Q109" s="56"/>
      <c r="R109" s="56"/>
      <c r="S109" s="56"/>
      <c r="T109" s="57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9" t="s">
        <v>175</v>
      </c>
      <c r="AU109" s="19" t="s">
        <v>173</v>
      </c>
    </row>
    <row r="110" spans="2:51" s="13" customFormat="1" ht="11.25">
      <c r="B110" s="163"/>
      <c r="D110" s="164" t="s">
        <v>177</v>
      </c>
      <c r="E110" s="165" t="s">
        <v>3</v>
      </c>
      <c r="F110" s="166" t="s">
        <v>76</v>
      </c>
      <c r="H110" s="167">
        <v>1</v>
      </c>
      <c r="I110" s="168"/>
      <c r="L110" s="163"/>
      <c r="M110" s="169"/>
      <c r="N110" s="170"/>
      <c r="O110" s="170"/>
      <c r="P110" s="170"/>
      <c r="Q110" s="170"/>
      <c r="R110" s="170"/>
      <c r="S110" s="170"/>
      <c r="T110" s="171"/>
      <c r="AT110" s="165" t="s">
        <v>177</v>
      </c>
      <c r="AU110" s="165" t="s">
        <v>173</v>
      </c>
      <c r="AV110" s="13" t="s">
        <v>78</v>
      </c>
      <c r="AW110" s="13" t="s">
        <v>31</v>
      </c>
      <c r="AX110" s="13" t="s">
        <v>76</v>
      </c>
      <c r="AY110" s="165" t="s">
        <v>163</v>
      </c>
    </row>
    <row r="111" spans="1:65" s="2" customFormat="1" ht="24.2" customHeight="1">
      <c r="A111" s="34"/>
      <c r="B111" s="144"/>
      <c r="C111" s="145" t="s">
        <v>172</v>
      </c>
      <c r="D111" s="145" t="s">
        <v>167</v>
      </c>
      <c r="E111" s="146" t="s">
        <v>1542</v>
      </c>
      <c r="F111" s="147" t="s">
        <v>1543</v>
      </c>
      <c r="G111" s="148" t="s">
        <v>236</v>
      </c>
      <c r="H111" s="149">
        <v>4</v>
      </c>
      <c r="I111" s="150"/>
      <c r="J111" s="151">
        <f>ROUND(I111*H111,2)</f>
        <v>0</v>
      </c>
      <c r="K111" s="147" t="s">
        <v>171</v>
      </c>
      <c r="L111" s="35"/>
      <c r="M111" s="152" t="s">
        <v>3</v>
      </c>
      <c r="N111" s="153" t="s">
        <v>42</v>
      </c>
      <c r="O111" s="56"/>
      <c r="P111" s="154">
        <f>O111*H111</f>
        <v>0</v>
      </c>
      <c r="Q111" s="154">
        <v>0.00064</v>
      </c>
      <c r="R111" s="154">
        <f>Q111*H111</f>
        <v>0.00256</v>
      </c>
      <c r="S111" s="154">
        <v>0</v>
      </c>
      <c r="T111" s="155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6" t="s">
        <v>172</v>
      </c>
      <c r="AT111" s="156" t="s">
        <v>167</v>
      </c>
      <c r="AU111" s="156" t="s">
        <v>173</v>
      </c>
      <c r="AY111" s="19" t="s">
        <v>163</v>
      </c>
      <c r="BE111" s="157">
        <f>IF(N111="základní",J111,0)</f>
        <v>0</v>
      </c>
      <c r="BF111" s="157">
        <f>IF(N111="snížená",J111,0)</f>
        <v>0</v>
      </c>
      <c r="BG111" s="157">
        <f>IF(N111="zákl. přenesená",J111,0)</f>
        <v>0</v>
      </c>
      <c r="BH111" s="157">
        <f>IF(N111="sníž. přenesená",J111,0)</f>
        <v>0</v>
      </c>
      <c r="BI111" s="157">
        <f>IF(N111="nulová",J111,0)</f>
        <v>0</v>
      </c>
      <c r="BJ111" s="19" t="s">
        <v>172</v>
      </c>
      <c r="BK111" s="157">
        <f>ROUND(I111*H111,2)</f>
        <v>0</v>
      </c>
      <c r="BL111" s="19" t="s">
        <v>172</v>
      </c>
      <c r="BM111" s="156" t="s">
        <v>1544</v>
      </c>
    </row>
    <row r="112" spans="1:47" s="2" customFormat="1" ht="11.25">
      <c r="A112" s="34"/>
      <c r="B112" s="35"/>
      <c r="C112" s="34"/>
      <c r="D112" s="158" t="s">
        <v>175</v>
      </c>
      <c r="E112" s="34"/>
      <c r="F112" s="159" t="s">
        <v>1545</v>
      </c>
      <c r="G112" s="34"/>
      <c r="H112" s="34"/>
      <c r="I112" s="160"/>
      <c r="J112" s="34"/>
      <c r="K112" s="34"/>
      <c r="L112" s="35"/>
      <c r="M112" s="161"/>
      <c r="N112" s="162"/>
      <c r="O112" s="56"/>
      <c r="P112" s="56"/>
      <c r="Q112" s="56"/>
      <c r="R112" s="56"/>
      <c r="S112" s="56"/>
      <c r="T112" s="57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9" t="s">
        <v>175</v>
      </c>
      <c r="AU112" s="19" t="s">
        <v>173</v>
      </c>
    </row>
    <row r="113" spans="2:51" s="13" customFormat="1" ht="11.25">
      <c r="B113" s="163"/>
      <c r="D113" s="164" t="s">
        <v>177</v>
      </c>
      <c r="E113" s="165" t="s">
        <v>3</v>
      </c>
      <c r="F113" s="166" t="s">
        <v>172</v>
      </c>
      <c r="H113" s="167">
        <v>4</v>
      </c>
      <c r="I113" s="168"/>
      <c r="L113" s="163"/>
      <c r="M113" s="169"/>
      <c r="N113" s="170"/>
      <c r="O113" s="170"/>
      <c r="P113" s="170"/>
      <c r="Q113" s="170"/>
      <c r="R113" s="170"/>
      <c r="S113" s="170"/>
      <c r="T113" s="171"/>
      <c r="AT113" s="165" t="s">
        <v>177</v>
      </c>
      <c r="AU113" s="165" t="s">
        <v>173</v>
      </c>
      <c r="AV113" s="13" t="s">
        <v>78</v>
      </c>
      <c r="AW113" s="13" t="s">
        <v>31</v>
      </c>
      <c r="AX113" s="13" t="s">
        <v>76</v>
      </c>
      <c r="AY113" s="165" t="s">
        <v>163</v>
      </c>
    </row>
    <row r="114" spans="1:65" s="2" customFormat="1" ht="24.2" customHeight="1">
      <c r="A114" s="34"/>
      <c r="B114" s="144"/>
      <c r="C114" s="145" t="s">
        <v>198</v>
      </c>
      <c r="D114" s="145" t="s">
        <v>167</v>
      </c>
      <c r="E114" s="146" t="s">
        <v>1546</v>
      </c>
      <c r="F114" s="147" t="s">
        <v>1547</v>
      </c>
      <c r="G114" s="148" t="s">
        <v>236</v>
      </c>
      <c r="H114" s="149">
        <v>4</v>
      </c>
      <c r="I114" s="150"/>
      <c r="J114" s="151">
        <f>ROUND(I114*H114,2)</f>
        <v>0</v>
      </c>
      <c r="K114" s="147" t="s">
        <v>171</v>
      </c>
      <c r="L114" s="35"/>
      <c r="M114" s="152" t="s">
        <v>3</v>
      </c>
      <c r="N114" s="153" t="s">
        <v>42</v>
      </c>
      <c r="O114" s="56"/>
      <c r="P114" s="154">
        <f>O114*H114</f>
        <v>0</v>
      </c>
      <c r="Q114" s="154">
        <v>0</v>
      </c>
      <c r="R114" s="154">
        <f>Q114*H114</f>
        <v>0</v>
      </c>
      <c r="S114" s="154">
        <v>0</v>
      </c>
      <c r="T114" s="155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6" t="s">
        <v>172</v>
      </c>
      <c r="AT114" s="156" t="s">
        <v>167</v>
      </c>
      <c r="AU114" s="156" t="s">
        <v>173</v>
      </c>
      <c r="AY114" s="19" t="s">
        <v>163</v>
      </c>
      <c r="BE114" s="157">
        <f>IF(N114="základní",J114,0)</f>
        <v>0</v>
      </c>
      <c r="BF114" s="157">
        <f>IF(N114="snížená",J114,0)</f>
        <v>0</v>
      </c>
      <c r="BG114" s="157">
        <f>IF(N114="zákl. přenesená",J114,0)</f>
        <v>0</v>
      </c>
      <c r="BH114" s="157">
        <f>IF(N114="sníž. přenesená",J114,0)</f>
        <v>0</v>
      </c>
      <c r="BI114" s="157">
        <f>IF(N114="nulová",J114,0)</f>
        <v>0</v>
      </c>
      <c r="BJ114" s="19" t="s">
        <v>172</v>
      </c>
      <c r="BK114" s="157">
        <f>ROUND(I114*H114,2)</f>
        <v>0</v>
      </c>
      <c r="BL114" s="19" t="s">
        <v>172</v>
      </c>
      <c r="BM114" s="156" t="s">
        <v>1548</v>
      </c>
    </row>
    <row r="115" spans="1:47" s="2" customFormat="1" ht="11.25">
      <c r="A115" s="34"/>
      <c r="B115" s="35"/>
      <c r="C115" s="34"/>
      <c r="D115" s="158" t="s">
        <v>175</v>
      </c>
      <c r="E115" s="34"/>
      <c r="F115" s="159" t="s">
        <v>1549</v>
      </c>
      <c r="G115" s="34"/>
      <c r="H115" s="34"/>
      <c r="I115" s="160"/>
      <c r="J115" s="34"/>
      <c r="K115" s="34"/>
      <c r="L115" s="35"/>
      <c r="M115" s="161"/>
      <c r="N115" s="162"/>
      <c r="O115" s="56"/>
      <c r="P115" s="56"/>
      <c r="Q115" s="56"/>
      <c r="R115" s="56"/>
      <c r="S115" s="56"/>
      <c r="T115" s="57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9" t="s">
        <v>175</v>
      </c>
      <c r="AU115" s="19" t="s">
        <v>173</v>
      </c>
    </row>
    <row r="116" spans="2:51" s="13" customFormat="1" ht="11.25">
      <c r="B116" s="163"/>
      <c r="D116" s="164" t="s">
        <v>177</v>
      </c>
      <c r="E116" s="165" t="s">
        <v>3</v>
      </c>
      <c r="F116" s="166" t="s">
        <v>172</v>
      </c>
      <c r="H116" s="167">
        <v>4</v>
      </c>
      <c r="I116" s="168"/>
      <c r="L116" s="163"/>
      <c r="M116" s="169"/>
      <c r="N116" s="170"/>
      <c r="O116" s="170"/>
      <c r="P116" s="170"/>
      <c r="Q116" s="170"/>
      <c r="R116" s="170"/>
      <c r="S116" s="170"/>
      <c r="T116" s="171"/>
      <c r="AT116" s="165" t="s">
        <v>177</v>
      </c>
      <c r="AU116" s="165" t="s">
        <v>173</v>
      </c>
      <c r="AV116" s="13" t="s">
        <v>78</v>
      </c>
      <c r="AW116" s="13" t="s">
        <v>31</v>
      </c>
      <c r="AX116" s="13" t="s">
        <v>76</v>
      </c>
      <c r="AY116" s="165" t="s">
        <v>163</v>
      </c>
    </row>
    <row r="117" spans="1:65" s="2" customFormat="1" ht="16.5" customHeight="1">
      <c r="A117" s="34"/>
      <c r="B117" s="144"/>
      <c r="C117" s="145" t="s">
        <v>186</v>
      </c>
      <c r="D117" s="145" t="s">
        <v>167</v>
      </c>
      <c r="E117" s="146" t="s">
        <v>1550</v>
      </c>
      <c r="F117" s="147" t="s">
        <v>1551</v>
      </c>
      <c r="G117" s="148" t="s">
        <v>320</v>
      </c>
      <c r="H117" s="149">
        <v>60</v>
      </c>
      <c r="I117" s="150"/>
      <c r="J117" s="151">
        <f>ROUND(I117*H117,2)</f>
        <v>0</v>
      </c>
      <c r="K117" s="147" t="s">
        <v>171</v>
      </c>
      <c r="L117" s="35"/>
      <c r="M117" s="152" t="s">
        <v>3</v>
      </c>
      <c r="N117" s="153" t="s">
        <v>42</v>
      </c>
      <c r="O117" s="56"/>
      <c r="P117" s="154">
        <f>O117*H117</f>
        <v>0</v>
      </c>
      <c r="Q117" s="154">
        <v>0.00025</v>
      </c>
      <c r="R117" s="154">
        <f>Q117*H117</f>
        <v>0.015</v>
      </c>
      <c r="S117" s="154">
        <v>0</v>
      </c>
      <c r="T117" s="155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6" t="s">
        <v>172</v>
      </c>
      <c r="AT117" s="156" t="s">
        <v>167</v>
      </c>
      <c r="AU117" s="156" t="s">
        <v>173</v>
      </c>
      <c r="AY117" s="19" t="s">
        <v>163</v>
      </c>
      <c r="BE117" s="157">
        <f>IF(N117="základní",J117,0)</f>
        <v>0</v>
      </c>
      <c r="BF117" s="157">
        <f>IF(N117="snížená",J117,0)</f>
        <v>0</v>
      </c>
      <c r="BG117" s="157">
        <f>IF(N117="zákl. přenesená",J117,0)</f>
        <v>0</v>
      </c>
      <c r="BH117" s="157">
        <f>IF(N117="sníž. přenesená",J117,0)</f>
        <v>0</v>
      </c>
      <c r="BI117" s="157">
        <f>IF(N117="nulová",J117,0)</f>
        <v>0</v>
      </c>
      <c r="BJ117" s="19" t="s">
        <v>172</v>
      </c>
      <c r="BK117" s="157">
        <f>ROUND(I117*H117,2)</f>
        <v>0</v>
      </c>
      <c r="BL117" s="19" t="s">
        <v>172</v>
      </c>
      <c r="BM117" s="156" t="s">
        <v>1552</v>
      </c>
    </row>
    <row r="118" spans="1:47" s="2" customFormat="1" ht="11.25">
      <c r="A118" s="34"/>
      <c r="B118" s="35"/>
      <c r="C118" s="34"/>
      <c r="D118" s="158" t="s">
        <v>175</v>
      </c>
      <c r="E118" s="34"/>
      <c r="F118" s="159" t="s">
        <v>1553</v>
      </c>
      <c r="G118" s="34"/>
      <c r="H118" s="34"/>
      <c r="I118" s="160"/>
      <c r="J118" s="34"/>
      <c r="K118" s="34"/>
      <c r="L118" s="35"/>
      <c r="M118" s="161"/>
      <c r="N118" s="162"/>
      <c r="O118" s="56"/>
      <c r="P118" s="56"/>
      <c r="Q118" s="56"/>
      <c r="R118" s="56"/>
      <c r="S118" s="56"/>
      <c r="T118" s="57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9" t="s">
        <v>175</v>
      </c>
      <c r="AU118" s="19" t="s">
        <v>173</v>
      </c>
    </row>
    <row r="119" spans="2:51" s="13" customFormat="1" ht="11.25">
      <c r="B119" s="163"/>
      <c r="D119" s="164" t="s">
        <v>177</v>
      </c>
      <c r="E119" s="165" t="s">
        <v>3</v>
      </c>
      <c r="F119" s="166" t="s">
        <v>1554</v>
      </c>
      <c r="H119" s="167">
        <v>60</v>
      </c>
      <c r="I119" s="168"/>
      <c r="L119" s="163"/>
      <c r="M119" s="169"/>
      <c r="N119" s="170"/>
      <c r="O119" s="170"/>
      <c r="P119" s="170"/>
      <c r="Q119" s="170"/>
      <c r="R119" s="170"/>
      <c r="S119" s="170"/>
      <c r="T119" s="171"/>
      <c r="AT119" s="165" t="s">
        <v>177</v>
      </c>
      <c r="AU119" s="165" t="s">
        <v>173</v>
      </c>
      <c r="AV119" s="13" t="s">
        <v>78</v>
      </c>
      <c r="AW119" s="13" t="s">
        <v>31</v>
      </c>
      <c r="AX119" s="13" t="s">
        <v>69</v>
      </c>
      <c r="AY119" s="165" t="s">
        <v>163</v>
      </c>
    </row>
    <row r="120" spans="2:51" s="14" customFormat="1" ht="11.25">
      <c r="B120" s="172"/>
      <c r="D120" s="164" t="s">
        <v>177</v>
      </c>
      <c r="E120" s="173" t="s">
        <v>3</v>
      </c>
      <c r="F120" s="174" t="s">
        <v>179</v>
      </c>
      <c r="H120" s="175">
        <v>60</v>
      </c>
      <c r="I120" s="176"/>
      <c r="L120" s="172"/>
      <c r="M120" s="177"/>
      <c r="N120" s="178"/>
      <c r="O120" s="178"/>
      <c r="P120" s="178"/>
      <c r="Q120" s="178"/>
      <c r="R120" s="178"/>
      <c r="S120" s="178"/>
      <c r="T120" s="179"/>
      <c r="AT120" s="173" t="s">
        <v>177</v>
      </c>
      <c r="AU120" s="173" t="s">
        <v>173</v>
      </c>
      <c r="AV120" s="14" t="s">
        <v>173</v>
      </c>
      <c r="AW120" s="14" t="s">
        <v>31</v>
      </c>
      <c r="AX120" s="14" t="s">
        <v>76</v>
      </c>
      <c r="AY120" s="173" t="s">
        <v>163</v>
      </c>
    </row>
    <row r="121" spans="1:65" s="2" customFormat="1" ht="16.5" customHeight="1">
      <c r="A121" s="34"/>
      <c r="B121" s="144"/>
      <c r="C121" s="145" t="s">
        <v>211</v>
      </c>
      <c r="D121" s="145" t="s">
        <v>167</v>
      </c>
      <c r="E121" s="146" t="s">
        <v>1555</v>
      </c>
      <c r="F121" s="147" t="s">
        <v>1556</v>
      </c>
      <c r="G121" s="148" t="s">
        <v>320</v>
      </c>
      <c r="H121" s="149">
        <v>60</v>
      </c>
      <c r="I121" s="150"/>
      <c r="J121" s="151">
        <f>ROUND(I121*H121,2)</f>
        <v>0</v>
      </c>
      <c r="K121" s="147" t="s">
        <v>171</v>
      </c>
      <c r="L121" s="35"/>
      <c r="M121" s="152" t="s">
        <v>3</v>
      </c>
      <c r="N121" s="153" t="s">
        <v>42</v>
      </c>
      <c r="O121" s="56"/>
      <c r="P121" s="154">
        <f>O121*H121</f>
        <v>0</v>
      </c>
      <c r="Q121" s="154">
        <v>0</v>
      </c>
      <c r="R121" s="154">
        <f>Q121*H121</f>
        <v>0</v>
      </c>
      <c r="S121" s="154">
        <v>0</v>
      </c>
      <c r="T121" s="155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6" t="s">
        <v>172</v>
      </c>
      <c r="AT121" s="156" t="s">
        <v>167</v>
      </c>
      <c r="AU121" s="156" t="s">
        <v>173</v>
      </c>
      <c r="AY121" s="19" t="s">
        <v>163</v>
      </c>
      <c r="BE121" s="157">
        <f>IF(N121="základní",J121,0)</f>
        <v>0</v>
      </c>
      <c r="BF121" s="157">
        <f>IF(N121="snížená",J121,0)</f>
        <v>0</v>
      </c>
      <c r="BG121" s="157">
        <f>IF(N121="zákl. přenesená",J121,0)</f>
        <v>0</v>
      </c>
      <c r="BH121" s="157">
        <f>IF(N121="sníž. přenesená",J121,0)</f>
        <v>0</v>
      </c>
      <c r="BI121" s="157">
        <f>IF(N121="nulová",J121,0)</f>
        <v>0</v>
      </c>
      <c r="BJ121" s="19" t="s">
        <v>172</v>
      </c>
      <c r="BK121" s="157">
        <f>ROUND(I121*H121,2)</f>
        <v>0</v>
      </c>
      <c r="BL121" s="19" t="s">
        <v>172</v>
      </c>
      <c r="BM121" s="156" t="s">
        <v>1557</v>
      </c>
    </row>
    <row r="122" spans="1:47" s="2" customFormat="1" ht="11.25">
      <c r="A122" s="34"/>
      <c r="B122" s="35"/>
      <c r="C122" s="34"/>
      <c r="D122" s="158" t="s">
        <v>175</v>
      </c>
      <c r="E122" s="34"/>
      <c r="F122" s="159" t="s">
        <v>1558</v>
      </c>
      <c r="G122" s="34"/>
      <c r="H122" s="34"/>
      <c r="I122" s="160"/>
      <c r="J122" s="34"/>
      <c r="K122" s="34"/>
      <c r="L122" s="35"/>
      <c r="M122" s="161"/>
      <c r="N122" s="162"/>
      <c r="O122" s="56"/>
      <c r="P122" s="56"/>
      <c r="Q122" s="56"/>
      <c r="R122" s="56"/>
      <c r="S122" s="56"/>
      <c r="T122" s="57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9" t="s">
        <v>175</v>
      </c>
      <c r="AU122" s="19" t="s">
        <v>173</v>
      </c>
    </row>
    <row r="123" spans="2:51" s="13" customFormat="1" ht="11.25">
      <c r="B123" s="163"/>
      <c r="D123" s="164" t="s">
        <v>177</v>
      </c>
      <c r="E123" s="165" t="s">
        <v>3</v>
      </c>
      <c r="F123" s="166" t="s">
        <v>565</v>
      </c>
      <c r="H123" s="167">
        <v>60</v>
      </c>
      <c r="I123" s="168"/>
      <c r="L123" s="163"/>
      <c r="M123" s="169"/>
      <c r="N123" s="170"/>
      <c r="O123" s="170"/>
      <c r="P123" s="170"/>
      <c r="Q123" s="170"/>
      <c r="R123" s="170"/>
      <c r="S123" s="170"/>
      <c r="T123" s="171"/>
      <c r="AT123" s="165" t="s">
        <v>177</v>
      </c>
      <c r="AU123" s="165" t="s">
        <v>173</v>
      </c>
      <c r="AV123" s="13" t="s">
        <v>78</v>
      </c>
      <c r="AW123" s="13" t="s">
        <v>31</v>
      </c>
      <c r="AX123" s="13" t="s">
        <v>76</v>
      </c>
      <c r="AY123" s="165" t="s">
        <v>163</v>
      </c>
    </row>
    <row r="124" spans="2:63" s="12" customFormat="1" ht="20.85" customHeight="1">
      <c r="B124" s="131"/>
      <c r="D124" s="132" t="s">
        <v>68</v>
      </c>
      <c r="E124" s="142" t="s">
        <v>165</v>
      </c>
      <c r="F124" s="142" t="s">
        <v>166</v>
      </c>
      <c r="I124" s="134"/>
      <c r="J124" s="143">
        <f>BK124</f>
        <v>0</v>
      </c>
      <c r="L124" s="131"/>
      <c r="M124" s="136"/>
      <c r="N124" s="137"/>
      <c r="O124" s="137"/>
      <c r="P124" s="138">
        <f>SUM(P125:P135)</f>
        <v>0</v>
      </c>
      <c r="Q124" s="137"/>
      <c r="R124" s="138">
        <f>SUM(R125:R135)</f>
        <v>0</v>
      </c>
      <c r="S124" s="137"/>
      <c r="T124" s="139">
        <f>SUM(T125:T135)</f>
        <v>0</v>
      </c>
      <c r="AR124" s="132" t="s">
        <v>76</v>
      </c>
      <c r="AT124" s="140" t="s">
        <v>68</v>
      </c>
      <c r="AU124" s="140" t="s">
        <v>78</v>
      </c>
      <c r="AY124" s="132" t="s">
        <v>163</v>
      </c>
      <c r="BK124" s="141">
        <f>SUM(BK125:BK135)</f>
        <v>0</v>
      </c>
    </row>
    <row r="125" spans="1:65" s="2" customFormat="1" ht="24.2" customHeight="1">
      <c r="A125" s="34"/>
      <c r="B125" s="144"/>
      <c r="C125" s="145" t="s">
        <v>215</v>
      </c>
      <c r="D125" s="145" t="s">
        <v>167</v>
      </c>
      <c r="E125" s="146" t="s">
        <v>1559</v>
      </c>
      <c r="F125" s="147" t="s">
        <v>1560</v>
      </c>
      <c r="G125" s="148" t="s">
        <v>170</v>
      </c>
      <c r="H125" s="149">
        <v>22</v>
      </c>
      <c r="I125" s="150"/>
      <c r="J125" s="151">
        <f>ROUND(I125*H125,2)</f>
        <v>0</v>
      </c>
      <c r="K125" s="147" t="s">
        <v>171</v>
      </c>
      <c r="L125" s="35"/>
      <c r="M125" s="152" t="s">
        <v>3</v>
      </c>
      <c r="N125" s="153" t="s">
        <v>42</v>
      </c>
      <c r="O125" s="56"/>
      <c r="P125" s="154">
        <f>O125*H125</f>
        <v>0</v>
      </c>
      <c r="Q125" s="154">
        <v>0</v>
      </c>
      <c r="R125" s="154">
        <f>Q125*H125</f>
        <v>0</v>
      </c>
      <c r="S125" s="154">
        <v>0</v>
      </c>
      <c r="T125" s="155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6" t="s">
        <v>172</v>
      </c>
      <c r="AT125" s="156" t="s">
        <v>167</v>
      </c>
      <c r="AU125" s="156" t="s">
        <v>173</v>
      </c>
      <c r="AY125" s="19" t="s">
        <v>163</v>
      </c>
      <c r="BE125" s="157">
        <f>IF(N125="základní",J125,0)</f>
        <v>0</v>
      </c>
      <c r="BF125" s="157">
        <f>IF(N125="snížená",J125,0)</f>
        <v>0</v>
      </c>
      <c r="BG125" s="157">
        <f>IF(N125="zákl. přenesená",J125,0)</f>
        <v>0</v>
      </c>
      <c r="BH125" s="157">
        <f>IF(N125="sníž. přenesená",J125,0)</f>
        <v>0</v>
      </c>
      <c r="BI125" s="157">
        <f>IF(N125="nulová",J125,0)</f>
        <v>0</v>
      </c>
      <c r="BJ125" s="19" t="s">
        <v>172</v>
      </c>
      <c r="BK125" s="157">
        <f>ROUND(I125*H125,2)</f>
        <v>0</v>
      </c>
      <c r="BL125" s="19" t="s">
        <v>172</v>
      </c>
      <c r="BM125" s="156" t="s">
        <v>1561</v>
      </c>
    </row>
    <row r="126" spans="1:47" s="2" customFormat="1" ht="11.25">
      <c r="A126" s="34"/>
      <c r="B126" s="35"/>
      <c r="C126" s="34"/>
      <c r="D126" s="158" t="s">
        <v>175</v>
      </c>
      <c r="E126" s="34"/>
      <c r="F126" s="159" t="s">
        <v>1562</v>
      </c>
      <c r="G126" s="34"/>
      <c r="H126" s="34"/>
      <c r="I126" s="160"/>
      <c r="J126" s="34"/>
      <c r="K126" s="34"/>
      <c r="L126" s="35"/>
      <c r="M126" s="161"/>
      <c r="N126" s="162"/>
      <c r="O126" s="56"/>
      <c r="P126" s="56"/>
      <c r="Q126" s="56"/>
      <c r="R126" s="56"/>
      <c r="S126" s="56"/>
      <c r="T126" s="57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9" t="s">
        <v>175</v>
      </c>
      <c r="AU126" s="19" t="s">
        <v>173</v>
      </c>
    </row>
    <row r="127" spans="2:51" s="16" customFormat="1" ht="11.25">
      <c r="B127" s="198"/>
      <c r="D127" s="164" t="s">
        <v>177</v>
      </c>
      <c r="E127" s="199" t="s">
        <v>3</v>
      </c>
      <c r="F127" s="200" t="s">
        <v>1563</v>
      </c>
      <c r="H127" s="199" t="s">
        <v>3</v>
      </c>
      <c r="I127" s="201"/>
      <c r="L127" s="198"/>
      <c r="M127" s="202"/>
      <c r="N127" s="203"/>
      <c r="O127" s="203"/>
      <c r="P127" s="203"/>
      <c r="Q127" s="203"/>
      <c r="R127" s="203"/>
      <c r="S127" s="203"/>
      <c r="T127" s="204"/>
      <c r="AT127" s="199" t="s">
        <v>177</v>
      </c>
      <c r="AU127" s="199" t="s">
        <v>173</v>
      </c>
      <c r="AV127" s="16" t="s">
        <v>76</v>
      </c>
      <c r="AW127" s="16" t="s">
        <v>31</v>
      </c>
      <c r="AX127" s="16" t="s">
        <v>69</v>
      </c>
      <c r="AY127" s="199" t="s">
        <v>163</v>
      </c>
    </row>
    <row r="128" spans="2:51" s="13" customFormat="1" ht="11.25">
      <c r="B128" s="163"/>
      <c r="D128" s="164" t="s">
        <v>177</v>
      </c>
      <c r="E128" s="165" t="s">
        <v>3</v>
      </c>
      <c r="F128" s="166" t="s">
        <v>1564</v>
      </c>
      <c r="H128" s="167">
        <v>22</v>
      </c>
      <c r="I128" s="168"/>
      <c r="L128" s="163"/>
      <c r="M128" s="169"/>
      <c r="N128" s="170"/>
      <c r="O128" s="170"/>
      <c r="P128" s="170"/>
      <c r="Q128" s="170"/>
      <c r="R128" s="170"/>
      <c r="S128" s="170"/>
      <c r="T128" s="171"/>
      <c r="AT128" s="165" t="s">
        <v>177</v>
      </c>
      <c r="AU128" s="165" t="s">
        <v>173</v>
      </c>
      <c r="AV128" s="13" t="s">
        <v>78</v>
      </c>
      <c r="AW128" s="13" t="s">
        <v>31</v>
      </c>
      <c r="AX128" s="13" t="s">
        <v>69</v>
      </c>
      <c r="AY128" s="165" t="s">
        <v>163</v>
      </c>
    </row>
    <row r="129" spans="2:51" s="14" customFormat="1" ht="11.25">
      <c r="B129" s="172"/>
      <c r="D129" s="164" t="s">
        <v>177</v>
      </c>
      <c r="E129" s="173" t="s">
        <v>3</v>
      </c>
      <c r="F129" s="174" t="s">
        <v>179</v>
      </c>
      <c r="H129" s="175">
        <v>22</v>
      </c>
      <c r="I129" s="176"/>
      <c r="L129" s="172"/>
      <c r="M129" s="177"/>
      <c r="N129" s="178"/>
      <c r="O129" s="178"/>
      <c r="P129" s="178"/>
      <c r="Q129" s="178"/>
      <c r="R129" s="178"/>
      <c r="S129" s="178"/>
      <c r="T129" s="179"/>
      <c r="AT129" s="173" t="s">
        <v>177</v>
      </c>
      <c r="AU129" s="173" t="s">
        <v>173</v>
      </c>
      <c r="AV129" s="14" t="s">
        <v>173</v>
      </c>
      <c r="AW129" s="14" t="s">
        <v>31</v>
      </c>
      <c r="AX129" s="14" t="s">
        <v>76</v>
      </c>
      <c r="AY129" s="173" t="s">
        <v>163</v>
      </c>
    </row>
    <row r="130" spans="1:65" s="2" customFormat="1" ht="24.2" customHeight="1">
      <c r="A130" s="34"/>
      <c r="B130" s="144"/>
      <c r="C130" s="145" t="s">
        <v>227</v>
      </c>
      <c r="D130" s="145" t="s">
        <v>167</v>
      </c>
      <c r="E130" s="146" t="s">
        <v>1565</v>
      </c>
      <c r="F130" s="147" t="s">
        <v>1566</v>
      </c>
      <c r="G130" s="148" t="s">
        <v>170</v>
      </c>
      <c r="H130" s="149">
        <v>16.8</v>
      </c>
      <c r="I130" s="150"/>
      <c r="J130" s="151">
        <f>ROUND(I130*H130,2)</f>
        <v>0</v>
      </c>
      <c r="K130" s="147" t="s">
        <v>171</v>
      </c>
      <c r="L130" s="35"/>
      <c r="M130" s="152" t="s">
        <v>3</v>
      </c>
      <c r="N130" s="153" t="s">
        <v>42</v>
      </c>
      <c r="O130" s="56"/>
      <c r="P130" s="154">
        <f>O130*H130</f>
        <v>0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6" t="s">
        <v>172</v>
      </c>
      <c r="AT130" s="156" t="s">
        <v>167</v>
      </c>
      <c r="AU130" s="156" t="s">
        <v>173</v>
      </c>
      <c r="AY130" s="19" t="s">
        <v>163</v>
      </c>
      <c r="BE130" s="157">
        <f>IF(N130="základní",J130,0)</f>
        <v>0</v>
      </c>
      <c r="BF130" s="157">
        <f>IF(N130="snížená",J130,0)</f>
        <v>0</v>
      </c>
      <c r="BG130" s="157">
        <f>IF(N130="zákl. přenesená",J130,0)</f>
        <v>0</v>
      </c>
      <c r="BH130" s="157">
        <f>IF(N130="sníž. přenesená",J130,0)</f>
        <v>0</v>
      </c>
      <c r="BI130" s="157">
        <f>IF(N130="nulová",J130,0)</f>
        <v>0</v>
      </c>
      <c r="BJ130" s="19" t="s">
        <v>172</v>
      </c>
      <c r="BK130" s="157">
        <f>ROUND(I130*H130,2)</f>
        <v>0</v>
      </c>
      <c r="BL130" s="19" t="s">
        <v>172</v>
      </c>
      <c r="BM130" s="156" t="s">
        <v>1567</v>
      </c>
    </row>
    <row r="131" spans="1:47" s="2" customFormat="1" ht="11.25">
      <c r="A131" s="34"/>
      <c r="B131" s="35"/>
      <c r="C131" s="34"/>
      <c r="D131" s="158" t="s">
        <v>175</v>
      </c>
      <c r="E131" s="34"/>
      <c r="F131" s="159" t="s">
        <v>1568</v>
      </c>
      <c r="G131" s="34"/>
      <c r="H131" s="34"/>
      <c r="I131" s="160"/>
      <c r="J131" s="34"/>
      <c r="K131" s="34"/>
      <c r="L131" s="35"/>
      <c r="M131" s="161"/>
      <c r="N131" s="162"/>
      <c r="O131" s="56"/>
      <c r="P131" s="56"/>
      <c r="Q131" s="56"/>
      <c r="R131" s="56"/>
      <c r="S131" s="56"/>
      <c r="T131" s="57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9" t="s">
        <v>175</v>
      </c>
      <c r="AU131" s="19" t="s">
        <v>173</v>
      </c>
    </row>
    <row r="132" spans="2:51" s="16" customFormat="1" ht="11.25">
      <c r="B132" s="198"/>
      <c r="D132" s="164" t="s">
        <v>177</v>
      </c>
      <c r="E132" s="199" t="s">
        <v>3</v>
      </c>
      <c r="F132" s="200" t="s">
        <v>1569</v>
      </c>
      <c r="H132" s="199" t="s">
        <v>3</v>
      </c>
      <c r="I132" s="201"/>
      <c r="L132" s="198"/>
      <c r="M132" s="202"/>
      <c r="N132" s="203"/>
      <c r="O132" s="203"/>
      <c r="P132" s="203"/>
      <c r="Q132" s="203"/>
      <c r="R132" s="203"/>
      <c r="S132" s="203"/>
      <c r="T132" s="204"/>
      <c r="AT132" s="199" t="s">
        <v>177</v>
      </c>
      <c r="AU132" s="199" t="s">
        <v>173</v>
      </c>
      <c r="AV132" s="16" t="s">
        <v>76</v>
      </c>
      <c r="AW132" s="16" t="s">
        <v>31</v>
      </c>
      <c r="AX132" s="16" t="s">
        <v>69</v>
      </c>
      <c r="AY132" s="199" t="s">
        <v>163</v>
      </c>
    </row>
    <row r="133" spans="2:51" s="13" customFormat="1" ht="11.25">
      <c r="B133" s="163"/>
      <c r="D133" s="164" t="s">
        <v>177</v>
      </c>
      <c r="E133" s="165" t="s">
        <v>3</v>
      </c>
      <c r="F133" s="166" t="s">
        <v>1570</v>
      </c>
      <c r="H133" s="167">
        <v>16.8</v>
      </c>
      <c r="I133" s="168"/>
      <c r="L133" s="163"/>
      <c r="M133" s="169"/>
      <c r="N133" s="170"/>
      <c r="O133" s="170"/>
      <c r="P133" s="170"/>
      <c r="Q133" s="170"/>
      <c r="R133" s="170"/>
      <c r="S133" s="170"/>
      <c r="T133" s="171"/>
      <c r="AT133" s="165" t="s">
        <v>177</v>
      </c>
      <c r="AU133" s="165" t="s">
        <v>173</v>
      </c>
      <c r="AV133" s="13" t="s">
        <v>78</v>
      </c>
      <c r="AW133" s="13" t="s">
        <v>31</v>
      </c>
      <c r="AX133" s="13" t="s">
        <v>69</v>
      </c>
      <c r="AY133" s="165" t="s">
        <v>163</v>
      </c>
    </row>
    <row r="134" spans="2:51" s="14" customFormat="1" ht="11.25">
      <c r="B134" s="172"/>
      <c r="D134" s="164" t="s">
        <v>177</v>
      </c>
      <c r="E134" s="173" t="s">
        <v>3</v>
      </c>
      <c r="F134" s="174" t="s">
        <v>179</v>
      </c>
      <c r="H134" s="175">
        <v>16.8</v>
      </c>
      <c r="I134" s="176"/>
      <c r="L134" s="172"/>
      <c r="M134" s="177"/>
      <c r="N134" s="178"/>
      <c r="O134" s="178"/>
      <c r="P134" s="178"/>
      <c r="Q134" s="178"/>
      <c r="R134" s="178"/>
      <c r="S134" s="178"/>
      <c r="T134" s="179"/>
      <c r="AT134" s="173" t="s">
        <v>177</v>
      </c>
      <c r="AU134" s="173" t="s">
        <v>173</v>
      </c>
      <c r="AV134" s="14" t="s">
        <v>173</v>
      </c>
      <c r="AW134" s="14" t="s">
        <v>31</v>
      </c>
      <c r="AX134" s="14" t="s">
        <v>69</v>
      </c>
      <c r="AY134" s="173" t="s">
        <v>163</v>
      </c>
    </row>
    <row r="135" spans="2:51" s="15" customFormat="1" ht="11.25">
      <c r="B135" s="180"/>
      <c r="D135" s="164" t="s">
        <v>177</v>
      </c>
      <c r="E135" s="181" t="s">
        <v>3</v>
      </c>
      <c r="F135" s="182" t="s">
        <v>210</v>
      </c>
      <c r="H135" s="183">
        <v>16.8</v>
      </c>
      <c r="I135" s="184"/>
      <c r="L135" s="180"/>
      <c r="M135" s="185"/>
      <c r="N135" s="186"/>
      <c r="O135" s="186"/>
      <c r="P135" s="186"/>
      <c r="Q135" s="186"/>
      <c r="R135" s="186"/>
      <c r="S135" s="186"/>
      <c r="T135" s="187"/>
      <c r="AT135" s="181" t="s">
        <v>177</v>
      </c>
      <c r="AU135" s="181" t="s">
        <v>173</v>
      </c>
      <c r="AV135" s="15" t="s">
        <v>172</v>
      </c>
      <c r="AW135" s="15" t="s">
        <v>31</v>
      </c>
      <c r="AX135" s="15" t="s">
        <v>76</v>
      </c>
      <c r="AY135" s="181" t="s">
        <v>163</v>
      </c>
    </row>
    <row r="136" spans="2:63" s="12" customFormat="1" ht="20.85" customHeight="1">
      <c r="B136" s="131"/>
      <c r="D136" s="132" t="s">
        <v>68</v>
      </c>
      <c r="E136" s="142" t="s">
        <v>9</v>
      </c>
      <c r="F136" s="142" t="s">
        <v>1571</v>
      </c>
      <c r="I136" s="134"/>
      <c r="J136" s="143">
        <f>BK136</f>
        <v>0</v>
      </c>
      <c r="L136" s="131"/>
      <c r="M136" s="136"/>
      <c r="N136" s="137"/>
      <c r="O136" s="137"/>
      <c r="P136" s="138">
        <f>SUM(P137:P164)</f>
        <v>0</v>
      </c>
      <c r="Q136" s="137"/>
      <c r="R136" s="138">
        <f>SUM(R137:R164)</f>
        <v>0.09171184</v>
      </c>
      <c r="S136" s="137"/>
      <c r="T136" s="139">
        <f>SUM(T137:T164)</f>
        <v>0</v>
      </c>
      <c r="AR136" s="132" t="s">
        <v>76</v>
      </c>
      <c r="AT136" s="140" t="s">
        <v>68</v>
      </c>
      <c r="AU136" s="140" t="s">
        <v>78</v>
      </c>
      <c r="AY136" s="132" t="s">
        <v>163</v>
      </c>
      <c r="BK136" s="141">
        <f>SUM(BK137:BK164)</f>
        <v>0</v>
      </c>
    </row>
    <row r="137" spans="1:65" s="2" customFormat="1" ht="16.5" customHeight="1">
      <c r="A137" s="34"/>
      <c r="B137" s="144"/>
      <c r="C137" s="145" t="s">
        <v>233</v>
      </c>
      <c r="D137" s="145" t="s">
        <v>167</v>
      </c>
      <c r="E137" s="146" t="s">
        <v>1572</v>
      </c>
      <c r="F137" s="147" t="s">
        <v>1573</v>
      </c>
      <c r="G137" s="148" t="s">
        <v>236</v>
      </c>
      <c r="H137" s="149">
        <v>44</v>
      </c>
      <c r="I137" s="150"/>
      <c r="J137" s="151">
        <f>ROUND(I137*H137,2)</f>
        <v>0</v>
      </c>
      <c r="K137" s="147" t="s">
        <v>171</v>
      </c>
      <c r="L137" s="35"/>
      <c r="M137" s="152" t="s">
        <v>3</v>
      </c>
      <c r="N137" s="153" t="s">
        <v>42</v>
      </c>
      <c r="O137" s="56"/>
      <c r="P137" s="154">
        <f>O137*H137</f>
        <v>0</v>
      </c>
      <c r="Q137" s="154">
        <v>0.000723</v>
      </c>
      <c r="R137" s="154">
        <f>Q137*H137</f>
        <v>0.031812</v>
      </c>
      <c r="S137" s="154">
        <v>0</v>
      </c>
      <c r="T137" s="155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6" t="s">
        <v>172</v>
      </c>
      <c r="AT137" s="156" t="s">
        <v>167</v>
      </c>
      <c r="AU137" s="156" t="s">
        <v>173</v>
      </c>
      <c r="AY137" s="19" t="s">
        <v>163</v>
      </c>
      <c r="BE137" s="157">
        <f>IF(N137="základní",J137,0)</f>
        <v>0</v>
      </c>
      <c r="BF137" s="157">
        <f>IF(N137="snížená",J137,0)</f>
        <v>0</v>
      </c>
      <c r="BG137" s="157">
        <f>IF(N137="zákl. přenesená",J137,0)</f>
        <v>0</v>
      </c>
      <c r="BH137" s="157">
        <f>IF(N137="sníž. přenesená",J137,0)</f>
        <v>0</v>
      </c>
      <c r="BI137" s="157">
        <f>IF(N137="nulová",J137,0)</f>
        <v>0</v>
      </c>
      <c r="BJ137" s="19" t="s">
        <v>172</v>
      </c>
      <c r="BK137" s="157">
        <f>ROUND(I137*H137,2)</f>
        <v>0</v>
      </c>
      <c r="BL137" s="19" t="s">
        <v>172</v>
      </c>
      <c r="BM137" s="156" t="s">
        <v>1574</v>
      </c>
    </row>
    <row r="138" spans="1:47" s="2" customFormat="1" ht="11.25">
      <c r="A138" s="34"/>
      <c r="B138" s="35"/>
      <c r="C138" s="34"/>
      <c r="D138" s="158" t="s">
        <v>175</v>
      </c>
      <c r="E138" s="34"/>
      <c r="F138" s="159" t="s">
        <v>1575</v>
      </c>
      <c r="G138" s="34"/>
      <c r="H138" s="34"/>
      <c r="I138" s="160"/>
      <c r="J138" s="34"/>
      <c r="K138" s="34"/>
      <c r="L138" s="35"/>
      <c r="M138" s="161"/>
      <c r="N138" s="162"/>
      <c r="O138" s="56"/>
      <c r="P138" s="56"/>
      <c r="Q138" s="56"/>
      <c r="R138" s="56"/>
      <c r="S138" s="56"/>
      <c r="T138" s="57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9" t="s">
        <v>175</v>
      </c>
      <c r="AU138" s="19" t="s">
        <v>173</v>
      </c>
    </row>
    <row r="139" spans="2:51" s="13" customFormat="1" ht="11.25">
      <c r="B139" s="163"/>
      <c r="D139" s="164" t="s">
        <v>177</v>
      </c>
      <c r="E139" s="165" t="s">
        <v>3</v>
      </c>
      <c r="F139" s="166" t="s">
        <v>1576</v>
      </c>
      <c r="H139" s="167">
        <v>44</v>
      </c>
      <c r="I139" s="168"/>
      <c r="L139" s="163"/>
      <c r="M139" s="169"/>
      <c r="N139" s="170"/>
      <c r="O139" s="170"/>
      <c r="P139" s="170"/>
      <c r="Q139" s="170"/>
      <c r="R139" s="170"/>
      <c r="S139" s="170"/>
      <c r="T139" s="171"/>
      <c r="AT139" s="165" t="s">
        <v>177</v>
      </c>
      <c r="AU139" s="165" t="s">
        <v>173</v>
      </c>
      <c r="AV139" s="13" t="s">
        <v>78</v>
      </c>
      <c r="AW139" s="13" t="s">
        <v>31</v>
      </c>
      <c r="AX139" s="13" t="s">
        <v>69</v>
      </c>
      <c r="AY139" s="165" t="s">
        <v>163</v>
      </c>
    </row>
    <row r="140" spans="2:51" s="14" customFormat="1" ht="11.25">
      <c r="B140" s="172"/>
      <c r="D140" s="164" t="s">
        <v>177</v>
      </c>
      <c r="E140" s="173" t="s">
        <v>3</v>
      </c>
      <c r="F140" s="174" t="s">
        <v>179</v>
      </c>
      <c r="H140" s="175">
        <v>44</v>
      </c>
      <c r="I140" s="176"/>
      <c r="L140" s="172"/>
      <c r="M140" s="177"/>
      <c r="N140" s="178"/>
      <c r="O140" s="178"/>
      <c r="P140" s="178"/>
      <c r="Q140" s="178"/>
      <c r="R140" s="178"/>
      <c r="S140" s="178"/>
      <c r="T140" s="179"/>
      <c r="AT140" s="173" t="s">
        <v>177</v>
      </c>
      <c r="AU140" s="173" t="s">
        <v>173</v>
      </c>
      <c r="AV140" s="14" t="s">
        <v>173</v>
      </c>
      <c r="AW140" s="14" t="s">
        <v>31</v>
      </c>
      <c r="AX140" s="14" t="s">
        <v>69</v>
      </c>
      <c r="AY140" s="173" t="s">
        <v>163</v>
      </c>
    </row>
    <row r="141" spans="2:51" s="15" customFormat="1" ht="11.25">
      <c r="B141" s="180"/>
      <c r="D141" s="164" t="s">
        <v>177</v>
      </c>
      <c r="E141" s="181" t="s">
        <v>3</v>
      </c>
      <c r="F141" s="182" t="s">
        <v>210</v>
      </c>
      <c r="H141" s="183">
        <v>44</v>
      </c>
      <c r="I141" s="184"/>
      <c r="L141" s="180"/>
      <c r="M141" s="185"/>
      <c r="N141" s="186"/>
      <c r="O141" s="186"/>
      <c r="P141" s="186"/>
      <c r="Q141" s="186"/>
      <c r="R141" s="186"/>
      <c r="S141" s="186"/>
      <c r="T141" s="187"/>
      <c r="AT141" s="181" t="s">
        <v>177</v>
      </c>
      <c r="AU141" s="181" t="s">
        <v>173</v>
      </c>
      <c r="AV141" s="15" t="s">
        <v>172</v>
      </c>
      <c r="AW141" s="15" t="s">
        <v>31</v>
      </c>
      <c r="AX141" s="15" t="s">
        <v>76</v>
      </c>
      <c r="AY141" s="181" t="s">
        <v>163</v>
      </c>
    </row>
    <row r="142" spans="1:65" s="2" customFormat="1" ht="24.2" customHeight="1">
      <c r="A142" s="34"/>
      <c r="B142" s="144"/>
      <c r="C142" s="145" t="s">
        <v>240</v>
      </c>
      <c r="D142" s="145" t="s">
        <v>167</v>
      </c>
      <c r="E142" s="146" t="s">
        <v>1577</v>
      </c>
      <c r="F142" s="147" t="s">
        <v>1578</v>
      </c>
      <c r="G142" s="148" t="s">
        <v>236</v>
      </c>
      <c r="H142" s="149">
        <v>44</v>
      </c>
      <c r="I142" s="150"/>
      <c r="J142" s="151">
        <f>ROUND(I142*H142,2)</f>
        <v>0</v>
      </c>
      <c r="K142" s="147" t="s">
        <v>171</v>
      </c>
      <c r="L142" s="35"/>
      <c r="M142" s="152" t="s">
        <v>3</v>
      </c>
      <c r="N142" s="153" t="s">
        <v>42</v>
      </c>
      <c r="O142" s="56"/>
      <c r="P142" s="154">
        <f>O142*H142</f>
        <v>0</v>
      </c>
      <c r="Q142" s="154">
        <v>0</v>
      </c>
      <c r="R142" s="154">
        <f>Q142*H142</f>
        <v>0</v>
      </c>
      <c r="S142" s="154">
        <v>0</v>
      </c>
      <c r="T142" s="155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56" t="s">
        <v>172</v>
      </c>
      <c r="AT142" s="156" t="s">
        <v>167</v>
      </c>
      <c r="AU142" s="156" t="s">
        <v>173</v>
      </c>
      <c r="AY142" s="19" t="s">
        <v>163</v>
      </c>
      <c r="BE142" s="157">
        <f>IF(N142="základní",J142,0)</f>
        <v>0</v>
      </c>
      <c r="BF142" s="157">
        <f>IF(N142="snížená",J142,0)</f>
        <v>0</v>
      </c>
      <c r="BG142" s="157">
        <f>IF(N142="zákl. přenesená",J142,0)</f>
        <v>0</v>
      </c>
      <c r="BH142" s="157">
        <f>IF(N142="sníž. přenesená",J142,0)</f>
        <v>0</v>
      </c>
      <c r="BI142" s="157">
        <f>IF(N142="nulová",J142,0)</f>
        <v>0</v>
      </c>
      <c r="BJ142" s="19" t="s">
        <v>172</v>
      </c>
      <c r="BK142" s="157">
        <f>ROUND(I142*H142,2)</f>
        <v>0</v>
      </c>
      <c r="BL142" s="19" t="s">
        <v>172</v>
      </c>
      <c r="BM142" s="156" t="s">
        <v>1579</v>
      </c>
    </row>
    <row r="143" spans="1:47" s="2" customFormat="1" ht="11.25">
      <c r="A143" s="34"/>
      <c r="B143" s="35"/>
      <c r="C143" s="34"/>
      <c r="D143" s="158" t="s">
        <v>175</v>
      </c>
      <c r="E143" s="34"/>
      <c r="F143" s="159" t="s">
        <v>1580</v>
      </c>
      <c r="G143" s="34"/>
      <c r="H143" s="34"/>
      <c r="I143" s="160"/>
      <c r="J143" s="34"/>
      <c r="K143" s="34"/>
      <c r="L143" s="35"/>
      <c r="M143" s="161"/>
      <c r="N143" s="162"/>
      <c r="O143" s="56"/>
      <c r="P143" s="56"/>
      <c r="Q143" s="56"/>
      <c r="R143" s="56"/>
      <c r="S143" s="56"/>
      <c r="T143" s="57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9" t="s">
        <v>175</v>
      </c>
      <c r="AU143" s="19" t="s">
        <v>173</v>
      </c>
    </row>
    <row r="144" spans="2:51" s="13" customFormat="1" ht="11.25">
      <c r="B144" s="163"/>
      <c r="D144" s="164" t="s">
        <v>177</v>
      </c>
      <c r="E144" s="165" t="s">
        <v>3</v>
      </c>
      <c r="F144" s="166" t="s">
        <v>1576</v>
      </c>
      <c r="H144" s="167">
        <v>44</v>
      </c>
      <c r="I144" s="168"/>
      <c r="L144" s="163"/>
      <c r="M144" s="169"/>
      <c r="N144" s="170"/>
      <c r="O144" s="170"/>
      <c r="P144" s="170"/>
      <c r="Q144" s="170"/>
      <c r="R144" s="170"/>
      <c r="S144" s="170"/>
      <c r="T144" s="171"/>
      <c r="AT144" s="165" t="s">
        <v>177</v>
      </c>
      <c r="AU144" s="165" t="s">
        <v>173</v>
      </c>
      <c r="AV144" s="13" t="s">
        <v>78</v>
      </c>
      <c r="AW144" s="13" t="s">
        <v>31</v>
      </c>
      <c r="AX144" s="13" t="s">
        <v>69</v>
      </c>
      <c r="AY144" s="165" t="s">
        <v>163</v>
      </c>
    </row>
    <row r="145" spans="2:51" s="14" customFormat="1" ht="11.25">
      <c r="B145" s="172"/>
      <c r="D145" s="164" t="s">
        <v>177</v>
      </c>
      <c r="E145" s="173" t="s">
        <v>3</v>
      </c>
      <c r="F145" s="174" t="s">
        <v>179</v>
      </c>
      <c r="H145" s="175">
        <v>44</v>
      </c>
      <c r="I145" s="176"/>
      <c r="L145" s="172"/>
      <c r="M145" s="177"/>
      <c r="N145" s="178"/>
      <c r="O145" s="178"/>
      <c r="P145" s="178"/>
      <c r="Q145" s="178"/>
      <c r="R145" s="178"/>
      <c r="S145" s="178"/>
      <c r="T145" s="179"/>
      <c r="AT145" s="173" t="s">
        <v>177</v>
      </c>
      <c r="AU145" s="173" t="s">
        <v>173</v>
      </c>
      <c r="AV145" s="14" t="s">
        <v>173</v>
      </c>
      <c r="AW145" s="14" t="s">
        <v>31</v>
      </c>
      <c r="AX145" s="14" t="s">
        <v>69</v>
      </c>
      <c r="AY145" s="173" t="s">
        <v>163</v>
      </c>
    </row>
    <row r="146" spans="2:51" s="15" customFormat="1" ht="11.25">
      <c r="B146" s="180"/>
      <c r="D146" s="164" t="s">
        <v>177</v>
      </c>
      <c r="E146" s="181" t="s">
        <v>3</v>
      </c>
      <c r="F146" s="182" t="s">
        <v>210</v>
      </c>
      <c r="H146" s="183">
        <v>44</v>
      </c>
      <c r="I146" s="184"/>
      <c r="L146" s="180"/>
      <c r="M146" s="185"/>
      <c r="N146" s="186"/>
      <c r="O146" s="186"/>
      <c r="P146" s="186"/>
      <c r="Q146" s="186"/>
      <c r="R146" s="186"/>
      <c r="S146" s="186"/>
      <c r="T146" s="187"/>
      <c r="AT146" s="181" t="s">
        <v>177</v>
      </c>
      <c r="AU146" s="181" t="s">
        <v>173</v>
      </c>
      <c r="AV146" s="15" t="s">
        <v>172</v>
      </c>
      <c r="AW146" s="15" t="s">
        <v>31</v>
      </c>
      <c r="AX146" s="15" t="s">
        <v>76</v>
      </c>
      <c r="AY146" s="181" t="s">
        <v>163</v>
      </c>
    </row>
    <row r="147" spans="1:65" s="2" customFormat="1" ht="24.2" customHeight="1">
      <c r="A147" s="34"/>
      <c r="B147" s="144"/>
      <c r="C147" s="145" t="s">
        <v>247</v>
      </c>
      <c r="D147" s="145" t="s">
        <v>167</v>
      </c>
      <c r="E147" s="146" t="s">
        <v>1581</v>
      </c>
      <c r="F147" s="147" t="s">
        <v>1582</v>
      </c>
      <c r="G147" s="148" t="s">
        <v>170</v>
      </c>
      <c r="H147" s="149">
        <v>22</v>
      </c>
      <c r="I147" s="150"/>
      <c r="J147" s="151">
        <f>ROUND(I147*H147,2)</f>
        <v>0</v>
      </c>
      <c r="K147" s="147" t="s">
        <v>171</v>
      </c>
      <c r="L147" s="35"/>
      <c r="M147" s="152" t="s">
        <v>3</v>
      </c>
      <c r="N147" s="153" t="s">
        <v>42</v>
      </c>
      <c r="O147" s="56"/>
      <c r="P147" s="154">
        <f>O147*H147</f>
        <v>0</v>
      </c>
      <c r="Q147" s="154">
        <v>0.00048332</v>
      </c>
      <c r="R147" s="154">
        <f>Q147*H147</f>
        <v>0.01063304</v>
      </c>
      <c r="S147" s="154">
        <v>0</v>
      </c>
      <c r="T147" s="155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6" t="s">
        <v>172</v>
      </c>
      <c r="AT147" s="156" t="s">
        <v>167</v>
      </c>
      <c r="AU147" s="156" t="s">
        <v>173</v>
      </c>
      <c r="AY147" s="19" t="s">
        <v>163</v>
      </c>
      <c r="BE147" s="157">
        <f>IF(N147="základní",J147,0)</f>
        <v>0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9" t="s">
        <v>172</v>
      </c>
      <c r="BK147" s="157">
        <f>ROUND(I147*H147,2)</f>
        <v>0</v>
      </c>
      <c r="BL147" s="19" t="s">
        <v>172</v>
      </c>
      <c r="BM147" s="156" t="s">
        <v>1583</v>
      </c>
    </row>
    <row r="148" spans="1:47" s="2" customFormat="1" ht="11.25">
      <c r="A148" s="34"/>
      <c r="B148" s="35"/>
      <c r="C148" s="34"/>
      <c r="D148" s="158" t="s">
        <v>175</v>
      </c>
      <c r="E148" s="34"/>
      <c r="F148" s="159" t="s">
        <v>1584</v>
      </c>
      <c r="G148" s="34"/>
      <c r="H148" s="34"/>
      <c r="I148" s="160"/>
      <c r="J148" s="34"/>
      <c r="K148" s="34"/>
      <c r="L148" s="35"/>
      <c r="M148" s="161"/>
      <c r="N148" s="162"/>
      <c r="O148" s="56"/>
      <c r="P148" s="56"/>
      <c r="Q148" s="56"/>
      <c r="R148" s="56"/>
      <c r="S148" s="56"/>
      <c r="T148" s="57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9" t="s">
        <v>175</v>
      </c>
      <c r="AU148" s="19" t="s">
        <v>173</v>
      </c>
    </row>
    <row r="149" spans="2:51" s="13" customFormat="1" ht="11.25">
      <c r="B149" s="163"/>
      <c r="D149" s="164" t="s">
        <v>177</v>
      </c>
      <c r="E149" s="165" t="s">
        <v>3</v>
      </c>
      <c r="F149" s="166" t="s">
        <v>1564</v>
      </c>
      <c r="H149" s="167">
        <v>22</v>
      </c>
      <c r="I149" s="168"/>
      <c r="L149" s="163"/>
      <c r="M149" s="169"/>
      <c r="N149" s="170"/>
      <c r="O149" s="170"/>
      <c r="P149" s="170"/>
      <c r="Q149" s="170"/>
      <c r="R149" s="170"/>
      <c r="S149" s="170"/>
      <c r="T149" s="171"/>
      <c r="AT149" s="165" t="s">
        <v>177</v>
      </c>
      <c r="AU149" s="165" t="s">
        <v>173</v>
      </c>
      <c r="AV149" s="13" t="s">
        <v>78</v>
      </c>
      <c r="AW149" s="13" t="s">
        <v>31</v>
      </c>
      <c r="AX149" s="13" t="s">
        <v>69</v>
      </c>
      <c r="AY149" s="165" t="s">
        <v>163</v>
      </c>
    </row>
    <row r="150" spans="2:51" s="14" customFormat="1" ht="11.25">
      <c r="B150" s="172"/>
      <c r="D150" s="164" t="s">
        <v>177</v>
      </c>
      <c r="E150" s="173" t="s">
        <v>3</v>
      </c>
      <c r="F150" s="174" t="s">
        <v>179</v>
      </c>
      <c r="H150" s="175">
        <v>22</v>
      </c>
      <c r="I150" s="176"/>
      <c r="L150" s="172"/>
      <c r="M150" s="177"/>
      <c r="N150" s="178"/>
      <c r="O150" s="178"/>
      <c r="P150" s="178"/>
      <c r="Q150" s="178"/>
      <c r="R150" s="178"/>
      <c r="S150" s="178"/>
      <c r="T150" s="179"/>
      <c r="AT150" s="173" t="s">
        <v>177</v>
      </c>
      <c r="AU150" s="173" t="s">
        <v>173</v>
      </c>
      <c r="AV150" s="14" t="s">
        <v>173</v>
      </c>
      <c r="AW150" s="14" t="s">
        <v>31</v>
      </c>
      <c r="AX150" s="14" t="s">
        <v>76</v>
      </c>
      <c r="AY150" s="173" t="s">
        <v>163</v>
      </c>
    </row>
    <row r="151" spans="1:65" s="2" customFormat="1" ht="24.2" customHeight="1">
      <c r="A151" s="34"/>
      <c r="B151" s="144"/>
      <c r="C151" s="145" t="s">
        <v>165</v>
      </c>
      <c r="D151" s="145" t="s">
        <v>167</v>
      </c>
      <c r="E151" s="146" t="s">
        <v>1585</v>
      </c>
      <c r="F151" s="147" t="s">
        <v>1586</v>
      </c>
      <c r="G151" s="148" t="s">
        <v>170</v>
      </c>
      <c r="H151" s="149">
        <v>22</v>
      </c>
      <c r="I151" s="150"/>
      <c r="J151" s="151">
        <f>ROUND(I151*H151,2)</f>
        <v>0</v>
      </c>
      <c r="K151" s="147" t="s">
        <v>171</v>
      </c>
      <c r="L151" s="35"/>
      <c r="M151" s="152" t="s">
        <v>3</v>
      </c>
      <c r="N151" s="153" t="s">
        <v>42</v>
      </c>
      <c r="O151" s="56"/>
      <c r="P151" s="154">
        <f>O151*H151</f>
        <v>0</v>
      </c>
      <c r="Q151" s="154">
        <v>0</v>
      </c>
      <c r="R151" s="154">
        <f>Q151*H151</f>
        <v>0</v>
      </c>
      <c r="S151" s="154">
        <v>0</v>
      </c>
      <c r="T151" s="155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6" t="s">
        <v>172</v>
      </c>
      <c r="AT151" s="156" t="s">
        <v>167</v>
      </c>
      <c r="AU151" s="156" t="s">
        <v>173</v>
      </c>
      <c r="AY151" s="19" t="s">
        <v>163</v>
      </c>
      <c r="BE151" s="157">
        <f>IF(N151="základní",J151,0)</f>
        <v>0</v>
      </c>
      <c r="BF151" s="157">
        <f>IF(N151="snížená",J151,0)</f>
        <v>0</v>
      </c>
      <c r="BG151" s="157">
        <f>IF(N151="zákl. přenesená",J151,0)</f>
        <v>0</v>
      </c>
      <c r="BH151" s="157">
        <f>IF(N151="sníž. přenesená",J151,0)</f>
        <v>0</v>
      </c>
      <c r="BI151" s="157">
        <f>IF(N151="nulová",J151,0)</f>
        <v>0</v>
      </c>
      <c r="BJ151" s="19" t="s">
        <v>172</v>
      </c>
      <c r="BK151" s="157">
        <f>ROUND(I151*H151,2)</f>
        <v>0</v>
      </c>
      <c r="BL151" s="19" t="s">
        <v>172</v>
      </c>
      <c r="BM151" s="156" t="s">
        <v>1587</v>
      </c>
    </row>
    <row r="152" spans="1:47" s="2" customFormat="1" ht="11.25">
      <c r="A152" s="34"/>
      <c r="B152" s="35"/>
      <c r="C152" s="34"/>
      <c r="D152" s="158" t="s">
        <v>175</v>
      </c>
      <c r="E152" s="34"/>
      <c r="F152" s="159" t="s">
        <v>1588</v>
      </c>
      <c r="G152" s="34"/>
      <c r="H152" s="34"/>
      <c r="I152" s="160"/>
      <c r="J152" s="34"/>
      <c r="K152" s="34"/>
      <c r="L152" s="35"/>
      <c r="M152" s="161"/>
      <c r="N152" s="162"/>
      <c r="O152" s="56"/>
      <c r="P152" s="56"/>
      <c r="Q152" s="56"/>
      <c r="R152" s="56"/>
      <c r="S152" s="56"/>
      <c r="T152" s="57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9" t="s">
        <v>175</v>
      </c>
      <c r="AU152" s="19" t="s">
        <v>173</v>
      </c>
    </row>
    <row r="153" spans="2:51" s="13" customFormat="1" ht="11.25">
      <c r="B153" s="163"/>
      <c r="D153" s="164" t="s">
        <v>177</v>
      </c>
      <c r="E153" s="165" t="s">
        <v>3</v>
      </c>
      <c r="F153" s="166" t="s">
        <v>1564</v>
      </c>
      <c r="H153" s="167">
        <v>22</v>
      </c>
      <c r="I153" s="168"/>
      <c r="L153" s="163"/>
      <c r="M153" s="169"/>
      <c r="N153" s="170"/>
      <c r="O153" s="170"/>
      <c r="P153" s="170"/>
      <c r="Q153" s="170"/>
      <c r="R153" s="170"/>
      <c r="S153" s="170"/>
      <c r="T153" s="171"/>
      <c r="AT153" s="165" t="s">
        <v>177</v>
      </c>
      <c r="AU153" s="165" t="s">
        <v>173</v>
      </c>
      <c r="AV153" s="13" t="s">
        <v>78</v>
      </c>
      <c r="AW153" s="13" t="s">
        <v>31</v>
      </c>
      <c r="AX153" s="13" t="s">
        <v>69</v>
      </c>
      <c r="AY153" s="165" t="s">
        <v>163</v>
      </c>
    </row>
    <row r="154" spans="2:51" s="14" customFormat="1" ht="11.25">
      <c r="B154" s="172"/>
      <c r="D154" s="164" t="s">
        <v>177</v>
      </c>
      <c r="E154" s="173" t="s">
        <v>3</v>
      </c>
      <c r="F154" s="174" t="s">
        <v>179</v>
      </c>
      <c r="H154" s="175">
        <v>22</v>
      </c>
      <c r="I154" s="176"/>
      <c r="L154" s="172"/>
      <c r="M154" s="177"/>
      <c r="N154" s="178"/>
      <c r="O154" s="178"/>
      <c r="P154" s="178"/>
      <c r="Q154" s="178"/>
      <c r="R154" s="178"/>
      <c r="S154" s="178"/>
      <c r="T154" s="179"/>
      <c r="AT154" s="173" t="s">
        <v>177</v>
      </c>
      <c r="AU154" s="173" t="s">
        <v>173</v>
      </c>
      <c r="AV154" s="14" t="s">
        <v>173</v>
      </c>
      <c r="AW154" s="14" t="s">
        <v>31</v>
      </c>
      <c r="AX154" s="14" t="s">
        <v>76</v>
      </c>
      <c r="AY154" s="173" t="s">
        <v>163</v>
      </c>
    </row>
    <row r="155" spans="1:65" s="2" customFormat="1" ht="24.2" customHeight="1">
      <c r="A155" s="34"/>
      <c r="B155" s="144"/>
      <c r="C155" s="145" t="s">
        <v>262</v>
      </c>
      <c r="D155" s="145" t="s">
        <v>167</v>
      </c>
      <c r="E155" s="146" t="s">
        <v>1589</v>
      </c>
      <c r="F155" s="147" t="s">
        <v>1590</v>
      </c>
      <c r="G155" s="148" t="s">
        <v>236</v>
      </c>
      <c r="H155" s="149">
        <v>44</v>
      </c>
      <c r="I155" s="150"/>
      <c r="J155" s="151">
        <f>ROUND(I155*H155,2)</f>
        <v>0</v>
      </c>
      <c r="K155" s="147" t="s">
        <v>171</v>
      </c>
      <c r="L155" s="35"/>
      <c r="M155" s="152" t="s">
        <v>3</v>
      </c>
      <c r="N155" s="153" t="s">
        <v>42</v>
      </c>
      <c r="O155" s="56"/>
      <c r="P155" s="154">
        <f>O155*H155</f>
        <v>0</v>
      </c>
      <c r="Q155" s="154">
        <v>0.0011197</v>
      </c>
      <c r="R155" s="154">
        <f>Q155*H155</f>
        <v>0.0492668</v>
      </c>
      <c r="S155" s="154">
        <v>0</v>
      </c>
      <c r="T155" s="155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6" t="s">
        <v>172</v>
      </c>
      <c r="AT155" s="156" t="s">
        <v>167</v>
      </c>
      <c r="AU155" s="156" t="s">
        <v>173</v>
      </c>
      <c r="AY155" s="19" t="s">
        <v>163</v>
      </c>
      <c r="BE155" s="157">
        <f>IF(N155="základní",J155,0)</f>
        <v>0</v>
      </c>
      <c r="BF155" s="157">
        <f>IF(N155="snížená",J155,0)</f>
        <v>0</v>
      </c>
      <c r="BG155" s="157">
        <f>IF(N155="zákl. přenesená",J155,0)</f>
        <v>0</v>
      </c>
      <c r="BH155" s="157">
        <f>IF(N155="sníž. přenesená",J155,0)</f>
        <v>0</v>
      </c>
      <c r="BI155" s="157">
        <f>IF(N155="nulová",J155,0)</f>
        <v>0</v>
      </c>
      <c r="BJ155" s="19" t="s">
        <v>172</v>
      </c>
      <c r="BK155" s="157">
        <f>ROUND(I155*H155,2)</f>
        <v>0</v>
      </c>
      <c r="BL155" s="19" t="s">
        <v>172</v>
      </c>
      <c r="BM155" s="156" t="s">
        <v>1591</v>
      </c>
    </row>
    <row r="156" spans="1:47" s="2" customFormat="1" ht="11.25">
      <c r="A156" s="34"/>
      <c r="B156" s="35"/>
      <c r="C156" s="34"/>
      <c r="D156" s="158" t="s">
        <v>175</v>
      </c>
      <c r="E156" s="34"/>
      <c r="F156" s="159" t="s">
        <v>1592</v>
      </c>
      <c r="G156" s="34"/>
      <c r="H156" s="34"/>
      <c r="I156" s="160"/>
      <c r="J156" s="34"/>
      <c r="K156" s="34"/>
      <c r="L156" s="35"/>
      <c r="M156" s="161"/>
      <c r="N156" s="162"/>
      <c r="O156" s="56"/>
      <c r="P156" s="56"/>
      <c r="Q156" s="56"/>
      <c r="R156" s="56"/>
      <c r="S156" s="56"/>
      <c r="T156" s="57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9" t="s">
        <v>175</v>
      </c>
      <c r="AU156" s="19" t="s">
        <v>173</v>
      </c>
    </row>
    <row r="157" spans="2:51" s="13" customFormat="1" ht="11.25">
      <c r="B157" s="163"/>
      <c r="D157" s="164" t="s">
        <v>177</v>
      </c>
      <c r="E157" s="165" t="s">
        <v>3</v>
      </c>
      <c r="F157" s="166" t="s">
        <v>1576</v>
      </c>
      <c r="H157" s="167">
        <v>44</v>
      </c>
      <c r="I157" s="168"/>
      <c r="L157" s="163"/>
      <c r="M157" s="169"/>
      <c r="N157" s="170"/>
      <c r="O157" s="170"/>
      <c r="P157" s="170"/>
      <c r="Q157" s="170"/>
      <c r="R157" s="170"/>
      <c r="S157" s="170"/>
      <c r="T157" s="171"/>
      <c r="AT157" s="165" t="s">
        <v>177</v>
      </c>
      <c r="AU157" s="165" t="s">
        <v>173</v>
      </c>
      <c r="AV157" s="13" t="s">
        <v>78</v>
      </c>
      <c r="AW157" s="13" t="s">
        <v>31</v>
      </c>
      <c r="AX157" s="13" t="s">
        <v>69</v>
      </c>
      <c r="AY157" s="165" t="s">
        <v>163</v>
      </c>
    </row>
    <row r="158" spans="2:51" s="14" customFormat="1" ht="11.25">
      <c r="B158" s="172"/>
      <c r="D158" s="164" t="s">
        <v>177</v>
      </c>
      <c r="E158" s="173" t="s">
        <v>3</v>
      </c>
      <c r="F158" s="174" t="s">
        <v>179</v>
      </c>
      <c r="H158" s="175">
        <v>44</v>
      </c>
      <c r="I158" s="176"/>
      <c r="L158" s="172"/>
      <c r="M158" s="177"/>
      <c r="N158" s="178"/>
      <c r="O158" s="178"/>
      <c r="P158" s="178"/>
      <c r="Q158" s="178"/>
      <c r="R158" s="178"/>
      <c r="S158" s="178"/>
      <c r="T158" s="179"/>
      <c r="AT158" s="173" t="s">
        <v>177</v>
      </c>
      <c r="AU158" s="173" t="s">
        <v>173</v>
      </c>
      <c r="AV158" s="14" t="s">
        <v>173</v>
      </c>
      <c r="AW158" s="14" t="s">
        <v>31</v>
      </c>
      <c r="AX158" s="14" t="s">
        <v>69</v>
      </c>
      <c r="AY158" s="173" t="s">
        <v>163</v>
      </c>
    </row>
    <row r="159" spans="2:51" s="15" customFormat="1" ht="11.25">
      <c r="B159" s="180"/>
      <c r="D159" s="164" t="s">
        <v>177</v>
      </c>
      <c r="E159" s="181" t="s">
        <v>3</v>
      </c>
      <c r="F159" s="182" t="s">
        <v>210</v>
      </c>
      <c r="H159" s="183">
        <v>44</v>
      </c>
      <c r="I159" s="184"/>
      <c r="L159" s="180"/>
      <c r="M159" s="185"/>
      <c r="N159" s="186"/>
      <c r="O159" s="186"/>
      <c r="P159" s="186"/>
      <c r="Q159" s="186"/>
      <c r="R159" s="186"/>
      <c r="S159" s="186"/>
      <c r="T159" s="187"/>
      <c r="AT159" s="181" t="s">
        <v>177</v>
      </c>
      <c r="AU159" s="181" t="s">
        <v>173</v>
      </c>
      <c r="AV159" s="15" t="s">
        <v>172</v>
      </c>
      <c r="AW159" s="15" t="s">
        <v>31</v>
      </c>
      <c r="AX159" s="15" t="s">
        <v>76</v>
      </c>
      <c r="AY159" s="181" t="s">
        <v>163</v>
      </c>
    </row>
    <row r="160" spans="1:65" s="2" customFormat="1" ht="24.2" customHeight="1">
      <c r="A160" s="34"/>
      <c r="B160" s="144"/>
      <c r="C160" s="145" t="s">
        <v>9</v>
      </c>
      <c r="D160" s="145" t="s">
        <v>167</v>
      </c>
      <c r="E160" s="146" t="s">
        <v>1593</v>
      </c>
      <c r="F160" s="147" t="s">
        <v>1594</v>
      </c>
      <c r="G160" s="148" t="s">
        <v>236</v>
      </c>
      <c r="H160" s="149">
        <v>44</v>
      </c>
      <c r="I160" s="150"/>
      <c r="J160" s="151">
        <f>ROUND(I160*H160,2)</f>
        <v>0</v>
      </c>
      <c r="K160" s="147" t="s">
        <v>171</v>
      </c>
      <c r="L160" s="35"/>
      <c r="M160" s="152" t="s">
        <v>3</v>
      </c>
      <c r="N160" s="153" t="s">
        <v>42</v>
      </c>
      <c r="O160" s="56"/>
      <c r="P160" s="154">
        <f>O160*H160</f>
        <v>0</v>
      </c>
      <c r="Q160" s="154">
        <v>0</v>
      </c>
      <c r="R160" s="154">
        <f>Q160*H160</f>
        <v>0</v>
      </c>
      <c r="S160" s="154">
        <v>0</v>
      </c>
      <c r="T160" s="155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6" t="s">
        <v>172</v>
      </c>
      <c r="AT160" s="156" t="s">
        <v>167</v>
      </c>
      <c r="AU160" s="156" t="s">
        <v>173</v>
      </c>
      <c r="AY160" s="19" t="s">
        <v>163</v>
      </c>
      <c r="BE160" s="157">
        <f>IF(N160="základní",J160,0)</f>
        <v>0</v>
      </c>
      <c r="BF160" s="157">
        <f>IF(N160="snížená",J160,0)</f>
        <v>0</v>
      </c>
      <c r="BG160" s="157">
        <f>IF(N160="zákl. přenesená",J160,0)</f>
        <v>0</v>
      </c>
      <c r="BH160" s="157">
        <f>IF(N160="sníž. přenesená",J160,0)</f>
        <v>0</v>
      </c>
      <c r="BI160" s="157">
        <f>IF(N160="nulová",J160,0)</f>
        <v>0</v>
      </c>
      <c r="BJ160" s="19" t="s">
        <v>172</v>
      </c>
      <c r="BK160" s="157">
        <f>ROUND(I160*H160,2)</f>
        <v>0</v>
      </c>
      <c r="BL160" s="19" t="s">
        <v>172</v>
      </c>
      <c r="BM160" s="156" t="s">
        <v>1595</v>
      </c>
    </row>
    <row r="161" spans="1:47" s="2" customFormat="1" ht="11.25">
      <c r="A161" s="34"/>
      <c r="B161" s="35"/>
      <c r="C161" s="34"/>
      <c r="D161" s="158" t="s">
        <v>175</v>
      </c>
      <c r="E161" s="34"/>
      <c r="F161" s="159" t="s">
        <v>1596</v>
      </c>
      <c r="G161" s="34"/>
      <c r="H161" s="34"/>
      <c r="I161" s="160"/>
      <c r="J161" s="34"/>
      <c r="K161" s="34"/>
      <c r="L161" s="35"/>
      <c r="M161" s="161"/>
      <c r="N161" s="162"/>
      <c r="O161" s="56"/>
      <c r="P161" s="56"/>
      <c r="Q161" s="56"/>
      <c r="R161" s="56"/>
      <c r="S161" s="56"/>
      <c r="T161" s="57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9" t="s">
        <v>175</v>
      </c>
      <c r="AU161" s="19" t="s">
        <v>173</v>
      </c>
    </row>
    <row r="162" spans="2:51" s="13" customFormat="1" ht="11.25">
      <c r="B162" s="163"/>
      <c r="D162" s="164" t="s">
        <v>177</v>
      </c>
      <c r="E162" s="165" t="s">
        <v>3</v>
      </c>
      <c r="F162" s="166" t="s">
        <v>1576</v>
      </c>
      <c r="H162" s="167">
        <v>44</v>
      </c>
      <c r="I162" s="168"/>
      <c r="L162" s="163"/>
      <c r="M162" s="169"/>
      <c r="N162" s="170"/>
      <c r="O162" s="170"/>
      <c r="P162" s="170"/>
      <c r="Q162" s="170"/>
      <c r="R162" s="170"/>
      <c r="S162" s="170"/>
      <c r="T162" s="171"/>
      <c r="AT162" s="165" t="s">
        <v>177</v>
      </c>
      <c r="AU162" s="165" t="s">
        <v>173</v>
      </c>
      <c r="AV162" s="13" t="s">
        <v>78</v>
      </c>
      <c r="AW162" s="13" t="s">
        <v>31</v>
      </c>
      <c r="AX162" s="13" t="s">
        <v>69</v>
      </c>
      <c r="AY162" s="165" t="s">
        <v>163</v>
      </c>
    </row>
    <row r="163" spans="2:51" s="14" customFormat="1" ht="11.25">
      <c r="B163" s="172"/>
      <c r="D163" s="164" t="s">
        <v>177</v>
      </c>
      <c r="E163" s="173" t="s">
        <v>3</v>
      </c>
      <c r="F163" s="174" t="s">
        <v>179</v>
      </c>
      <c r="H163" s="175">
        <v>44</v>
      </c>
      <c r="I163" s="176"/>
      <c r="L163" s="172"/>
      <c r="M163" s="177"/>
      <c r="N163" s="178"/>
      <c r="O163" s="178"/>
      <c r="P163" s="178"/>
      <c r="Q163" s="178"/>
      <c r="R163" s="178"/>
      <c r="S163" s="178"/>
      <c r="T163" s="179"/>
      <c r="AT163" s="173" t="s">
        <v>177</v>
      </c>
      <c r="AU163" s="173" t="s">
        <v>173</v>
      </c>
      <c r="AV163" s="14" t="s">
        <v>173</v>
      </c>
      <c r="AW163" s="14" t="s">
        <v>31</v>
      </c>
      <c r="AX163" s="14" t="s">
        <v>69</v>
      </c>
      <c r="AY163" s="173" t="s">
        <v>163</v>
      </c>
    </row>
    <row r="164" spans="2:51" s="15" customFormat="1" ht="11.25">
      <c r="B164" s="180"/>
      <c r="D164" s="164" t="s">
        <v>177</v>
      </c>
      <c r="E164" s="181" t="s">
        <v>3</v>
      </c>
      <c r="F164" s="182" t="s">
        <v>210</v>
      </c>
      <c r="H164" s="183">
        <v>44</v>
      </c>
      <c r="I164" s="184"/>
      <c r="L164" s="180"/>
      <c r="M164" s="185"/>
      <c r="N164" s="186"/>
      <c r="O164" s="186"/>
      <c r="P164" s="186"/>
      <c r="Q164" s="186"/>
      <c r="R164" s="186"/>
      <c r="S164" s="186"/>
      <c r="T164" s="187"/>
      <c r="AT164" s="181" t="s">
        <v>177</v>
      </c>
      <c r="AU164" s="181" t="s">
        <v>173</v>
      </c>
      <c r="AV164" s="15" t="s">
        <v>172</v>
      </c>
      <c r="AW164" s="15" t="s">
        <v>31</v>
      </c>
      <c r="AX164" s="15" t="s">
        <v>76</v>
      </c>
      <c r="AY164" s="181" t="s">
        <v>163</v>
      </c>
    </row>
    <row r="165" spans="2:63" s="12" customFormat="1" ht="20.85" customHeight="1">
      <c r="B165" s="131"/>
      <c r="D165" s="132" t="s">
        <v>68</v>
      </c>
      <c r="E165" s="142" t="s">
        <v>180</v>
      </c>
      <c r="F165" s="142" t="s">
        <v>181</v>
      </c>
      <c r="I165" s="134"/>
      <c r="J165" s="143">
        <f>BK165</f>
        <v>0</v>
      </c>
      <c r="L165" s="131"/>
      <c r="M165" s="136"/>
      <c r="N165" s="137"/>
      <c r="O165" s="137"/>
      <c r="P165" s="138">
        <f>SUM(P166:P177)</f>
        <v>0</v>
      </c>
      <c r="Q165" s="137"/>
      <c r="R165" s="138">
        <f>SUM(R166:R177)</f>
        <v>0</v>
      </c>
      <c r="S165" s="137"/>
      <c r="T165" s="139">
        <f>SUM(T166:T177)</f>
        <v>0</v>
      </c>
      <c r="AR165" s="132" t="s">
        <v>76</v>
      </c>
      <c r="AT165" s="140" t="s">
        <v>68</v>
      </c>
      <c r="AU165" s="140" t="s">
        <v>78</v>
      </c>
      <c r="AY165" s="132" t="s">
        <v>163</v>
      </c>
      <c r="BK165" s="141">
        <f>SUM(BK166:BK177)</f>
        <v>0</v>
      </c>
    </row>
    <row r="166" spans="1:65" s="2" customFormat="1" ht="37.9" customHeight="1">
      <c r="A166" s="34"/>
      <c r="B166" s="144"/>
      <c r="C166" s="145" t="s">
        <v>180</v>
      </c>
      <c r="D166" s="145" t="s">
        <v>167</v>
      </c>
      <c r="E166" s="146" t="s">
        <v>182</v>
      </c>
      <c r="F166" s="147" t="s">
        <v>183</v>
      </c>
      <c r="G166" s="148" t="s">
        <v>170</v>
      </c>
      <c r="H166" s="149">
        <v>13.57</v>
      </c>
      <c r="I166" s="150"/>
      <c r="J166" s="151">
        <f>ROUND(I166*H166,2)</f>
        <v>0</v>
      </c>
      <c r="K166" s="147" t="s">
        <v>171</v>
      </c>
      <c r="L166" s="35"/>
      <c r="M166" s="152" t="s">
        <v>3</v>
      </c>
      <c r="N166" s="153" t="s">
        <v>42</v>
      </c>
      <c r="O166" s="56"/>
      <c r="P166" s="154">
        <f>O166*H166</f>
        <v>0</v>
      </c>
      <c r="Q166" s="154">
        <v>0</v>
      </c>
      <c r="R166" s="154">
        <f>Q166*H166</f>
        <v>0</v>
      </c>
      <c r="S166" s="154">
        <v>0</v>
      </c>
      <c r="T166" s="155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56" t="s">
        <v>180</v>
      </c>
      <c r="AT166" s="156" t="s">
        <v>167</v>
      </c>
      <c r="AU166" s="156" t="s">
        <v>173</v>
      </c>
      <c r="AY166" s="19" t="s">
        <v>163</v>
      </c>
      <c r="BE166" s="157">
        <f>IF(N166="základní",J166,0)</f>
        <v>0</v>
      </c>
      <c r="BF166" s="157">
        <f>IF(N166="snížená",J166,0)</f>
        <v>0</v>
      </c>
      <c r="BG166" s="157">
        <f>IF(N166="zákl. přenesená",J166,0)</f>
        <v>0</v>
      </c>
      <c r="BH166" s="157">
        <f>IF(N166="sníž. přenesená",J166,0)</f>
        <v>0</v>
      </c>
      <c r="BI166" s="157">
        <f>IF(N166="nulová",J166,0)</f>
        <v>0</v>
      </c>
      <c r="BJ166" s="19" t="s">
        <v>172</v>
      </c>
      <c r="BK166" s="157">
        <f>ROUND(I166*H166,2)</f>
        <v>0</v>
      </c>
      <c r="BL166" s="19" t="s">
        <v>180</v>
      </c>
      <c r="BM166" s="156" t="s">
        <v>1597</v>
      </c>
    </row>
    <row r="167" spans="1:47" s="2" customFormat="1" ht="11.25">
      <c r="A167" s="34"/>
      <c r="B167" s="35"/>
      <c r="C167" s="34"/>
      <c r="D167" s="158" t="s">
        <v>175</v>
      </c>
      <c r="E167" s="34"/>
      <c r="F167" s="159" t="s">
        <v>185</v>
      </c>
      <c r="G167" s="34"/>
      <c r="H167" s="34"/>
      <c r="I167" s="160"/>
      <c r="J167" s="34"/>
      <c r="K167" s="34"/>
      <c r="L167" s="35"/>
      <c r="M167" s="161"/>
      <c r="N167" s="162"/>
      <c r="O167" s="56"/>
      <c r="P167" s="56"/>
      <c r="Q167" s="56"/>
      <c r="R167" s="56"/>
      <c r="S167" s="56"/>
      <c r="T167" s="57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9" t="s">
        <v>175</v>
      </c>
      <c r="AU167" s="19" t="s">
        <v>173</v>
      </c>
    </row>
    <row r="168" spans="2:51" s="16" customFormat="1" ht="11.25">
      <c r="B168" s="198"/>
      <c r="D168" s="164" t="s">
        <v>177</v>
      </c>
      <c r="E168" s="199" t="s">
        <v>3</v>
      </c>
      <c r="F168" s="200" t="s">
        <v>1598</v>
      </c>
      <c r="H168" s="199" t="s">
        <v>3</v>
      </c>
      <c r="I168" s="201"/>
      <c r="L168" s="198"/>
      <c r="M168" s="202"/>
      <c r="N168" s="203"/>
      <c r="O168" s="203"/>
      <c r="P168" s="203"/>
      <c r="Q168" s="203"/>
      <c r="R168" s="203"/>
      <c r="S168" s="203"/>
      <c r="T168" s="204"/>
      <c r="AT168" s="199" t="s">
        <v>177</v>
      </c>
      <c r="AU168" s="199" t="s">
        <v>173</v>
      </c>
      <c r="AV168" s="16" t="s">
        <v>76</v>
      </c>
      <c r="AW168" s="16" t="s">
        <v>31</v>
      </c>
      <c r="AX168" s="16" t="s">
        <v>69</v>
      </c>
      <c r="AY168" s="199" t="s">
        <v>163</v>
      </c>
    </row>
    <row r="169" spans="2:51" s="13" customFormat="1" ht="11.25">
      <c r="B169" s="163"/>
      <c r="D169" s="164" t="s">
        <v>177</v>
      </c>
      <c r="E169" s="165" t="s">
        <v>3</v>
      </c>
      <c r="F169" s="166" t="s">
        <v>1599</v>
      </c>
      <c r="H169" s="167">
        <v>5.17</v>
      </c>
      <c r="I169" s="168"/>
      <c r="L169" s="163"/>
      <c r="M169" s="169"/>
      <c r="N169" s="170"/>
      <c r="O169" s="170"/>
      <c r="P169" s="170"/>
      <c r="Q169" s="170"/>
      <c r="R169" s="170"/>
      <c r="S169" s="170"/>
      <c r="T169" s="171"/>
      <c r="AT169" s="165" t="s">
        <v>177</v>
      </c>
      <c r="AU169" s="165" t="s">
        <v>173</v>
      </c>
      <c r="AV169" s="13" t="s">
        <v>78</v>
      </c>
      <c r="AW169" s="13" t="s">
        <v>31</v>
      </c>
      <c r="AX169" s="13" t="s">
        <v>69</v>
      </c>
      <c r="AY169" s="165" t="s">
        <v>163</v>
      </c>
    </row>
    <row r="170" spans="2:51" s="14" customFormat="1" ht="11.25">
      <c r="B170" s="172"/>
      <c r="D170" s="164" t="s">
        <v>177</v>
      </c>
      <c r="E170" s="173" t="s">
        <v>3</v>
      </c>
      <c r="F170" s="174" t="s">
        <v>179</v>
      </c>
      <c r="H170" s="175">
        <v>5.17</v>
      </c>
      <c r="I170" s="176"/>
      <c r="L170" s="172"/>
      <c r="M170" s="177"/>
      <c r="N170" s="178"/>
      <c r="O170" s="178"/>
      <c r="P170" s="178"/>
      <c r="Q170" s="178"/>
      <c r="R170" s="178"/>
      <c r="S170" s="178"/>
      <c r="T170" s="179"/>
      <c r="AT170" s="173" t="s">
        <v>177</v>
      </c>
      <c r="AU170" s="173" t="s">
        <v>173</v>
      </c>
      <c r="AV170" s="14" t="s">
        <v>173</v>
      </c>
      <c r="AW170" s="14" t="s">
        <v>31</v>
      </c>
      <c r="AX170" s="14" t="s">
        <v>69</v>
      </c>
      <c r="AY170" s="173" t="s">
        <v>163</v>
      </c>
    </row>
    <row r="171" spans="2:51" s="13" customFormat="1" ht="11.25">
      <c r="B171" s="163"/>
      <c r="D171" s="164" t="s">
        <v>177</v>
      </c>
      <c r="E171" s="165" t="s">
        <v>3</v>
      </c>
      <c r="F171" s="166" t="s">
        <v>1600</v>
      </c>
      <c r="H171" s="167">
        <v>8.4</v>
      </c>
      <c r="I171" s="168"/>
      <c r="L171" s="163"/>
      <c r="M171" s="169"/>
      <c r="N171" s="170"/>
      <c r="O171" s="170"/>
      <c r="P171" s="170"/>
      <c r="Q171" s="170"/>
      <c r="R171" s="170"/>
      <c r="S171" s="170"/>
      <c r="T171" s="171"/>
      <c r="AT171" s="165" t="s">
        <v>177</v>
      </c>
      <c r="AU171" s="165" t="s">
        <v>173</v>
      </c>
      <c r="AV171" s="13" t="s">
        <v>78</v>
      </c>
      <c r="AW171" s="13" t="s">
        <v>31</v>
      </c>
      <c r="AX171" s="13" t="s">
        <v>69</v>
      </c>
      <c r="AY171" s="165" t="s">
        <v>163</v>
      </c>
    </row>
    <row r="172" spans="2:51" s="14" customFormat="1" ht="11.25">
      <c r="B172" s="172"/>
      <c r="D172" s="164" t="s">
        <v>177</v>
      </c>
      <c r="E172" s="173" t="s">
        <v>3</v>
      </c>
      <c r="F172" s="174" t="s">
        <v>179</v>
      </c>
      <c r="H172" s="175">
        <v>8.4</v>
      </c>
      <c r="I172" s="176"/>
      <c r="L172" s="172"/>
      <c r="M172" s="177"/>
      <c r="N172" s="178"/>
      <c r="O172" s="178"/>
      <c r="P172" s="178"/>
      <c r="Q172" s="178"/>
      <c r="R172" s="178"/>
      <c r="S172" s="178"/>
      <c r="T172" s="179"/>
      <c r="AT172" s="173" t="s">
        <v>177</v>
      </c>
      <c r="AU172" s="173" t="s">
        <v>173</v>
      </c>
      <c r="AV172" s="14" t="s">
        <v>173</v>
      </c>
      <c r="AW172" s="14" t="s">
        <v>31</v>
      </c>
      <c r="AX172" s="14" t="s">
        <v>69</v>
      </c>
      <c r="AY172" s="173" t="s">
        <v>163</v>
      </c>
    </row>
    <row r="173" spans="2:51" s="15" customFormat="1" ht="11.25">
      <c r="B173" s="180"/>
      <c r="D173" s="164" t="s">
        <v>177</v>
      </c>
      <c r="E173" s="181" t="s">
        <v>3</v>
      </c>
      <c r="F173" s="182" t="s">
        <v>210</v>
      </c>
      <c r="H173" s="183">
        <v>13.57</v>
      </c>
      <c r="I173" s="184"/>
      <c r="L173" s="180"/>
      <c r="M173" s="185"/>
      <c r="N173" s="186"/>
      <c r="O173" s="186"/>
      <c r="P173" s="186"/>
      <c r="Q173" s="186"/>
      <c r="R173" s="186"/>
      <c r="S173" s="186"/>
      <c r="T173" s="187"/>
      <c r="AT173" s="181" t="s">
        <v>177</v>
      </c>
      <c r="AU173" s="181" t="s">
        <v>173</v>
      </c>
      <c r="AV173" s="15" t="s">
        <v>172</v>
      </c>
      <c r="AW173" s="15" t="s">
        <v>31</v>
      </c>
      <c r="AX173" s="15" t="s">
        <v>76</v>
      </c>
      <c r="AY173" s="181" t="s">
        <v>163</v>
      </c>
    </row>
    <row r="174" spans="1:65" s="2" customFormat="1" ht="37.9" customHeight="1">
      <c r="A174" s="34"/>
      <c r="B174" s="144"/>
      <c r="C174" s="145" t="s">
        <v>192</v>
      </c>
      <c r="D174" s="145" t="s">
        <v>167</v>
      </c>
      <c r="E174" s="146" t="s">
        <v>187</v>
      </c>
      <c r="F174" s="147" t="s">
        <v>188</v>
      </c>
      <c r="G174" s="148" t="s">
        <v>170</v>
      </c>
      <c r="H174" s="149">
        <v>135.7</v>
      </c>
      <c r="I174" s="150"/>
      <c r="J174" s="151">
        <f>ROUND(I174*H174,2)</f>
        <v>0</v>
      </c>
      <c r="K174" s="147" t="s">
        <v>171</v>
      </c>
      <c r="L174" s="35"/>
      <c r="M174" s="152" t="s">
        <v>3</v>
      </c>
      <c r="N174" s="153" t="s">
        <v>42</v>
      </c>
      <c r="O174" s="56"/>
      <c r="P174" s="154">
        <f>O174*H174</f>
        <v>0</v>
      </c>
      <c r="Q174" s="154">
        <v>0</v>
      </c>
      <c r="R174" s="154">
        <f>Q174*H174</f>
        <v>0</v>
      </c>
      <c r="S174" s="154">
        <v>0</v>
      </c>
      <c r="T174" s="155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56" t="s">
        <v>172</v>
      </c>
      <c r="AT174" s="156" t="s">
        <v>167</v>
      </c>
      <c r="AU174" s="156" t="s">
        <v>173</v>
      </c>
      <c r="AY174" s="19" t="s">
        <v>163</v>
      </c>
      <c r="BE174" s="157">
        <f>IF(N174="základní",J174,0)</f>
        <v>0</v>
      </c>
      <c r="BF174" s="157">
        <f>IF(N174="snížená",J174,0)</f>
        <v>0</v>
      </c>
      <c r="BG174" s="157">
        <f>IF(N174="zákl. přenesená",J174,0)</f>
        <v>0</v>
      </c>
      <c r="BH174" s="157">
        <f>IF(N174="sníž. přenesená",J174,0)</f>
        <v>0</v>
      </c>
      <c r="BI174" s="157">
        <f>IF(N174="nulová",J174,0)</f>
        <v>0</v>
      </c>
      <c r="BJ174" s="19" t="s">
        <v>172</v>
      </c>
      <c r="BK174" s="157">
        <f>ROUND(I174*H174,2)</f>
        <v>0</v>
      </c>
      <c r="BL174" s="19" t="s">
        <v>172</v>
      </c>
      <c r="BM174" s="156" t="s">
        <v>1601</v>
      </c>
    </row>
    <row r="175" spans="1:47" s="2" customFormat="1" ht="11.25">
      <c r="A175" s="34"/>
      <c r="B175" s="35"/>
      <c r="C175" s="34"/>
      <c r="D175" s="158" t="s">
        <v>175</v>
      </c>
      <c r="E175" s="34"/>
      <c r="F175" s="159" t="s">
        <v>190</v>
      </c>
      <c r="G175" s="34"/>
      <c r="H175" s="34"/>
      <c r="I175" s="160"/>
      <c r="J175" s="34"/>
      <c r="K175" s="34"/>
      <c r="L175" s="35"/>
      <c r="M175" s="161"/>
      <c r="N175" s="162"/>
      <c r="O175" s="56"/>
      <c r="P175" s="56"/>
      <c r="Q175" s="56"/>
      <c r="R175" s="56"/>
      <c r="S175" s="56"/>
      <c r="T175" s="57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9" t="s">
        <v>175</v>
      </c>
      <c r="AU175" s="19" t="s">
        <v>173</v>
      </c>
    </row>
    <row r="176" spans="2:51" s="13" customFormat="1" ht="11.25">
      <c r="B176" s="163"/>
      <c r="D176" s="164" t="s">
        <v>177</v>
      </c>
      <c r="E176" s="165" t="s">
        <v>3</v>
      </c>
      <c r="F176" s="166" t="s">
        <v>1602</v>
      </c>
      <c r="H176" s="167">
        <v>135.7</v>
      </c>
      <c r="I176" s="168"/>
      <c r="L176" s="163"/>
      <c r="M176" s="169"/>
      <c r="N176" s="170"/>
      <c r="O176" s="170"/>
      <c r="P176" s="170"/>
      <c r="Q176" s="170"/>
      <c r="R176" s="170"/>
      <c r="S176" s="170"/>
      <c r="T176" s="171"/>
      <c r="AT176" s="165" t="s">
        <v>177</v>
      </c>
      <c r="AU176" s="165" t="s">
        <v>173</v>
      </c>
      <c r="AV176" s="13" t="s">
        <v>78</v>
      </c>
      <c r="AW176" s="13" t="s">
        <v>31</v>
      </c>
      <c r="AX176" s="13" t="s">
        <v>69</v>
      </c>
      <c r="AY176" s="165" t="s">
        <v>163</v>
      </c>
    </row>
    <row r="177" spans="2:51" s="14" customFormat="1" ht="11.25">
      <c r="B177" s="172"/>
      <c r="D177" s="164" t="s">
        <v>177</v>
      </c>
      <c r="E177" s="173" t="s">
        <v>3</v>
      </c>
      <c r="F177" s="174" t="s">
        <v>179</v>
      </c>
      <c r="H177" s="175">
        <v>135.7</v>
      </c>
      <c r="I177" s="176"/>
      <c r="L177" s="172"/>
      <c r="M177" s="177"/>
      <c r="N177" s="178"/>
      <c r="O177" s="178"/>
      <c r="P177" s="178"/>
      <c r="Q177" s="178"/>
      <c r="R177" s="178"/>
      <c r="S177" s="178"/>
      <c r="T177" s="179"/>
      <c r="AT177" s="173" t="s">
        <v>177</v>
      </c>
      <c r="AU177" s="173" t="s">
        <v>173</v>
      </c>
      <c r="AV177" s="14" t="s">
        <v>173</v>
      </c>
      <c r="AW177" s="14" t="s">
        <v>31</v>
      </c>
      <c r="AX177" s="14" t="s">
        <v>76</v>
      </c>
      <c r="AY177" s="173" t="s">
        <v>163</v>
      </c>
    </row>
    <row r="178" spans="2:63" s="12" customFormat="1" ht="20.85" customHeight="1">
      <c r="B178" s="131"/>
      <c r="D178" s="132" t="s">
        <v>68</v>
      </c>
      <c r="E178" s="142" t="s">
        <v>192</v>
      </c>
      <c r="F178" s="142" t="s">
        <v>193</v>
      </c>
      <c r="I178" s="134"/>
      <c r="J178" s="143">
        <f>BK178</f>
        <v>0</v>
      </c>
      <c r="L178" s="131"/>
      <c r="M178" s="136"/>
      <c r="N178" s="137"/>
      <c r="O178" s="137"/>
      <c r="P178" s="138">
        <f>SUM(P179:P214)</f>
        <v>0</v>
      </c>
      <c r="Q178" s="137"/>
      <c r="R178" s="138">
        <f>SUM(R179:R214)</f>
        <v>45.756</v>
      </c>
      <c r="S178" s="137"/>
      <c r="T178" s="139">
        <f>SUM(T179:T214)</f>
        <v>0</v>
      </c>
      <c r="AR178" s="132" t="s">
        <v>76</v>
      </c>
      <c r="AT178" s="140" t="s">
        <v>68</v>
      </c>
      <c r="AU178" s="140" t="s">
        <v>78</v>
      </c>
      <c r="AY178" s="132" t="s">
        <v>163</v>
      </c>
      <c r="BK178" s="141">
        <f>SUM(BK179:BK214)</f>
        <v>0</v>
      </c>
    </row>
    <row r="179" spans="1:65" s="2" customFormat="1" ht="24.2" customHeight="1">
      <c r="A179" s="34"/>
      <c r="B179" s="144"/>
      <c r="C179" s="145" t="s">
        <v>292</v>
      </c>
      <c r="D179" s="145" t="s">
        <v>167</v>
      </c>
      <c r="E179" s="146" t="s">
        <v>194</v>
      </c>
      <c r="F179" s="147" t="s">
        <v>195</v>
      </c>
      <c r="G179" s="148" t="s">
        <v>170</v>
      </c>
      <c r="H179" s="149">
        <v>13.57</v>
      </c>
      <c r="I179" s="150"/>
      <c r="J179" s="151">
        <f>ROUND(I179*H179,2)</f>
        <v>0</v>
      </c>
      <c r="K179" s="147" t="s">
        <v>171</v>
      </c>
      <c r="L179" s="35"/>
      <c r="M179" s="152" t="s">
        <v>3</v>
      </c>
      <c r="N179" s="153" t="s">
        <v>42</v>
      </c>
      <c r="O179" s="56"/>
      <c r="P179" s="154">
        <f>O179*H179</f>
        <v>0</v>
      </c>
      <c r="Q179" s="154">
        <v>0</v>
      </c>
      <c r="R179" s="154">
        <f>Q179*H179</f>
        <v>0</v>
      </c>
      <c r="S179" s="154">
        <v>0</v>
      </c>
      <c r="T179" s="155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56" t="s">
        <v>172</v>
      </c>
      <c r="AT179" s="156" t="s">
        <v>167</v>
      </c>
      <c r="AU179" s="156" t="s">
        <v>173</v>
      </c>
      <c r="AY179" s="19" t="s">
        <v>163</v>
      </c>
      <c r="BE179" s="157">
        <f>IF(N179="základní",J179,0)</f>
        <v>0</v>
      </c>
      <c r="BF179" s="157">
        <f>IF(N179="snížená",J179,0)</f>
        <v>0</v>
      </c>
      <c r="BG179" s="157">
        <f>IF(N179="zákl. přenesená",J179,0)</f>
        <v>0</v>
      </c>
      <c r="BH179" s="157">
        <f>IF(N179="sníž. přenesená",J179,0)</f>
        <v>0</v>
      </c>
      <c r="BI179" s="157">
        <f>IF(N179="nulová",J179,0)</f>
        <v>0</v>
      </c>
      <c r="BJ179" s="19" t="s">
        <v>172</v>
      </c>
      <c r="BK179" s="157">
        <f>ROUND(I179*H179,2)</f>
        <v>0</v>
      </c>
      <c r="BL179" s="19" t="s">
        <v>172</v>
      </c>
      <c r="BM179" s="156" t="s">
        <v>1603</v>
      </c>
    </row>
    <row r="180" spans="1:47" s="2" customFormat="1" ht="11.25">
      <c r="A180" s="34"/>
      <c r="B180" s="35"/>
      <c r="C180" s="34"/>
      <c r="D180" s="158" t="s">
        <v>175</v>
      </c>
      <c r="E180" s="34"/>
      <c r="F180" s="159" t="s">
        <v>197</v>
      </c>
      <c r="G180" s="34"/>
      <c r="H180" s="34"/>
      <c r="I180" s="160"/>
      <c r="J180" s="34"/>
      <c r="K180" s="34"/>
      <c r="L180" s="35"/>
      <c r="M180" s="161"/>
      <c r="N180" s="162"/>
      <c r="O180" s="56"/>
      <c r="P180" s="56"/>
      <c r="Q180" s="56"/>
      <c r="R180" s="56"/>
      <c r="S180" s="56"/>
      <c r="T180" s="57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9" t="s">
        <v>175</v>
      </c>
      <c r="AU180" s="19" t="s">
        <v>173</v>
      </c>
    </row>
    <row r="181" spans="2:51" s="13" customFormat="1" ht="11.25">
      <c r="B181" s="163"/>
      <c r="D181" s="164" t="s">
        <v>177</v>
      </c>
      <c r="E181" s="165" t="s">
        <v>3</v>
      </c>
      <c r="F181" s="166" t="s">
        <v>1604</v>
      </c>
      <c r="H181" s="167">
        <v>13.57</v>
      </c>
      <c r="I181" s="168"/>
      <c r="L181" s="163"/>
      <c r="M181" s="169"/>
      <c r="N181" s="170"/>
      <c r="O181" s="170"/>
      <c r="P181" s="170"/>
      <c r="Q181" s="170"/>
      <c r="R181" s="170"/>
      <c r="S181" s="170"/>
      <c r="T181" s="171"/>
      <c r="AT181" s="165" t="s">
        <v>177</v>
      </c>
      <c r="AU181" s="165" t="s">
        <v>173</v>
      </c>
      <c r="AV181" s="13" t="s">
        <v>78</v>
      </c>
      <c r="AW181" s="13" t="s">
        <v>31</v>
      </c>
      <c r="AX181" s="13" t="s">
        <v>69</v>
      </c>
      <c r="AY181" s="165" t="s">
        <v>163</v>
      </c>
    </row>
    <row r="182" spans="2:51" s="14" customFormat="1" ht="11.25">
      <c r="B182" s="172"/>
      <c r="D182" s="164" t="s">
        <v>177</v>
      </c>
      <c r="E182" s="173" t="s">
        <v>3</v>
      </c>
      <c r="F182" s="174" t="s">
        <v>179</v>
      </c>
      <c r="H182" s="175">
        <v>13.57</v>
      </c>
      <c r="I182" s="176"/>
      <c r="L182" s="172"/>
      <c r="M182" s="177"/>
      <c r="N182" s="178"/>
      <c r="O182" s="178"/>
      <c r="P182" s="178"/>
      <c r="Q182" s="178"/>
      <c r="R182" s="178"/>
      <c r="S182" s="178"/>
      <c r="T182" s="179"/>
      <c r="AT182" s="173" t="s">
        <v>177</v>
      </c>
      <c r="AU182" s="173" t="s">
        <v>173</v>
      </c>
      <c r="AV182" s="14" t="s">
        <v>173</v>
      </c>
      <c r="AW182" s="14" t="s">
        <v>31</v>
      </c>
      <c r="AX182" s="14" t="s">
        <v>76</v>
      </c>
      <c r="AY182" s="173" t="s">
        <v>163</v>
      </c>
    </row>
    <row r="183" spans="1:65" s="2" customFormat="1" ht="24.2" customHeight="1">
      <c r="A183" s="34"/>
      <c r="B183" s="144"/>
      <c r="C183" s="145" t="s">
        <v>297</v>
      </c>
      <c r="D183" s="145" t="s">
        <v>167</v>
      </c>
      <c r="E183" s="146" t="s">
        <v>199</v>
      </c>
      <c r="F183" s="147" t="s">
        <v>200</v>
      </c>
      <c r="G183" s="148" t="s">
        <v>201</v>
      </c>
      <c r="H183" s="149">
        <v>24.426</v>
      </c>
      <c r="I183" s="150"/>
      <c r="J183" s="151">
        <f>ROUND(I183*H183,2)</f>
        <v>0</v>
      </c>
      <c r="K183" s="147" t="s">
        <v>171</v>
      </c>
      <c r="L183" s="35"/>
      <c r="M183" s="152" t="s">
        <v>3</v>
      </c>
      <c r="N183" s="153" t="s">
        <v>42</v>
      </c>
      <c r="O183" s="56"/>
      <c r="P183" s="154">
        <f>O183*H183</f>
        <v>0</v>
      </c>
      <c r="Q183" s="154">
        <v>0</v>
      </c>
      <c r="R183" s="154">
        <f>Q183*H183</f>
        <v>0</v>
      </c>
      <c r="S183" s="154">
        <v>0</v>
      </c>
      <c r="T183" s="155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56" t="s">
        <v>172</v>
      </c>
      <c r="AT183" s="156" t="s">
        <v>167</v>
      </c>
      <c r="AU183" s="156" t="s">
        <v>173</v>
      </c>
      <c r="AY183" s="19" t="s">
        <v>163</v>
      </c>
      <c r="BE183" s="157">
        <f>IF(N183="základní",J183,0)</f>
        <v>0</v>
      </c>
      <c r="BF183" s="157">
        <f>IF(N183="snížená",J183,0)</f>
        <v>0</v>
      </c>
      <c r="BG183" s="157">
        <f>IF(N183="zákl. přenesená",J183,0)</f>
        <v>0</v>
      </c>
      <c r="BH183" s="157">
        <f>IF(N183="sníž. přenesená",J183,0)</f>
        <v>0</v>
      </c>
      <c r="BI183" s="157">
        <f>IF(N183="nulová",J183,0)</f>
        <v>0</v>
      </c>
      <c r="BJ183" s="19" t="s">
        <v>172</v>
      </c>
      <c r="BK183" s="157">
        <f>ROUND(I183*H183,2)</f>
        <v>0</v>
      </c>
      <c r="BL183" s="19" t="s">
        <v>172</v>
      </c>
      <c r="BM183" s="156" t="s">
        <v>1605</v>
      </c>
    </row>
    <row r="184" spans="1:47" s="2" customFormat="1" ht="11.25">
      <c r="A184" s="34"/>
      <c r="B184" s="35"/>
      <c r="C184" s="34"/>
      <c r="D184" s="158" t="s">
        <v>175</v>
      </c>
      <c r="E184" s="34"/>
      <c r="F184" s="159" t="s">
        <v>203</v>
      </c>
      <c r="G184" s="34"/>
      <c r="H184" s="34"/>
      <c r="I184" s="160"/>
      <c r="J184" s="34"/>
      <c r="K184" s="34"/>
      <c r="L184" s="35"/>
      <c r="M184" s="161"/>
      <c r="N184" s="162"/>
      <c r="O184" s="56"/>
      <c r="P184" s="56"/>
      <c r="Q184" s="56"/>
      <c r="R184" s="56"/>
      <c r="S184" s="56"/>
      <c r="T184" s="57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9" t="s">
        <v>175</v>
      </c>
      <c r="AU184" s="19" t="s">
        <v>173</v>
      </c>
    </row>
    <row r="185" spans="2:51" s="13" customFormat="1" ht="11.25">
      <c r="B185" s="163"/>
      <c r="D185" s="164" t="s">
        <v>177</v>
      </c>
      <c r="E185" s="165" t="s">
        <v>3</v>
      </c>
      <c r="F185" s="166" t="s">
        <v>1606</v>
      </c>
      <c r="H185" s="167">
        <v>24.426</v>
      </c>
      <c r="I185" s="168"/>
      <c r="L185" s="163"/>
      <c r="M185" s="169"/>
      <c r="N185" s="170"/>
      <c r="O185" s="170"/>
      <c r="P185" s="170"/>
      <c r="Q185" s="170"/>
      <c r="R185" s="170"/>
      <c r="S185" s="170"/>
      <c r="T185" s="171"/>
      <c r="AT185" s="165" t="s">
        <v>177</v>
      </c>
      <c r="AU185" s="165" t="s">
        <v>173</v>
      </c>
      <c r="AV185" s="13" t="s">
        <v>78</v>
      </c>
      <c r="AW185" s="13" t="s">
        <v>31</v>
      </c>
      <c r="AX185" s="13" t="s">
        <v>76</v>
      </c>
      <c r="AY185" s="165" t="s">
        <v>163</v>
      </c>
    </row>
    <row r="186" spans="1:65" s="2" customFormat="1" ht="24.2" customHeight="1">
      <c r="A186" s="34"/>
      <c r="B186" s="144"/>
      <c r="C186" s="145" t="s">
        <v>303</v>
      </c>
      <c r="D186" s="145" t="s">
        <v>167</v>
      </c>
      <c r="E186" s="146" t="s">
        <v>1043</v>
      </c>
      <c r="F186" s="147" t="s">
        <v>1044</v>
      </c>
      <c r="G186" s="148" t="s">
        <v>170</v>
      </c>
      <c r="H186" s="149">
        <v>25.23</v>
      </c>
      <c r="I186" s="150"/>
      <c r="J186" s="151">
        <f>ROUND(I186*H186,2)</f>
        <v>0</v>
      </c>
      <c r="K186" s="147" t="s">
        <v>171</v>
      </c>
      <c r="L186" s="35"/>
      <c r="M186" s="152" t="s">
        <v>3</v>
      </c>
      <c r="N186" s="153" t="s">
        <v>42</v>
      </c>
      <c r="O186" s="56"/>
      <c r="P186" s="154">
        <f>O186*H186</f>
        <v>0</v>
      </c>
      <c r="Q186" s="154">
        <v>0</v>
      </c>
      <c r="R186" s="154">
        <f>Q186*H186</f>
        <v>0</v>
      </c>
      <c r="S186" s="154">
        <v>0</v>
      </c>
      <c r="T186" s="155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56" t="s">
        <v>172</v>
      </c>
      <c r="AT186" s="156" t="s">
        <v>167</v>
      </c>
      <c r="AU186" s="156" t="s">
        <v>173</v>
      </c>
      <c r="AY186" s="19" t="s">
        <v>163</v>
      </c>
      <c r="BE186" s="157">
        <f>IF(N186="základní",J186,0)</f>
        <v>0</v>
      </c>
      <c r="BF186" s="157">
        <f>IF(N186="snížená",J186,0)</f>
        <v>0</v>
      </c>
      <c r="BG186" s="157">
        <f>IF(N186="zákl. přenesená",J186,0)</f>
        <v>0</v>
      </c>
      <c r="BH186" s="157">
        <f>IF(N186="sníž. přenesená",J186,0)</f>
        <v>0</v>
      </c>
      <c r="BI186" s="157">
        <f>IF(N186="nulová",J186,0)</f>
        <v>0</v>
      </c>
      <c r="BJ186" s="19" t="s">
        <v>172</v>
      </c>
      <c r="BK186" s="157">
        <f>ROUND(I186*H186,2)</f>
        <v>0</v>
      </c>
      <c r="BL186" s="19" t="s">
        <v>172</v>
      </c>
      <c r="BM186" s="156" t="s">
        <v>1607</v>
      </c>
    </row>
    <row r="187" spans="1:47" s="2" customFormat="1" ht="11.25">
      <c r="A187" s="34"/>
      <c r="B187" s="35"/>
      <c r="C187" s="34"/>
      <c r="D187" s="158" t="s">
        <v>175</v>
      </c>
      <c r="E187" s="34"/>
      <c r="F187" s="159" t="s">
        <v>1046</v>
      </c>
      <c r="G187" s="34"/>
      <c r="H187" s="34"/>
      <c r="I187" s="160"/>
      <c r="J187" s="34"/>
      <c r="K187" s="34"/>
      <c r="L187" s="35"/>
      <c r="M187" s="161"/>
      <c r="N187" s="162"/>
      <c r="O187" s="56"/>
      <c r="P187" s="56"/>
      <c r="Q187" s="56"/>
      <c r="R187" s="56"/>
      <c r="S187" s="56"/>
      <c r="T187" s="57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9" t="s">
        <v>175</v>
      </c>
      <c r="AU187" s="19" t="s">
        <v>173</v>
      </c>
    </row>
    <row r="188" spans="2:51" s="16" customFormat="1" ht="11.25">
      <c r="B188" s="198"/>
      <c r="D188" s="164" t="s">
        <v>177</v>
      </c>
      <c r="E188" s="199" t="s">
        <v>3</v>
      </c>
      <c r="F188" s="200" t="s">
        <v>1608</v>
      </c>
      <c r="H188" s="199" t="s">
        <v>3</v>
      </c>
      <c r="I188" s="201"/>
      <c r="L188" s="198"/>
      <c r="M188" s="202"/>
      <c r="N188" s="203"/>
      <c r="O188" s="203"/>
      <c r="P188" s="203"/>
      <c r="Q188" s="203"/>
      <c r="R188" s="203"/>
      <c r="S188" s="203"/>
      <c r="T188" s="204"/>
      <c r="AT188" s="199" t="s">
        <v>177</v>
      </c>
      <c r="AU188" s="199" t="s">
        <v>173</v>
      </c>
      <c r="AV188" s="16" t="s">
        <v>76</v>
      </c>
      <c r="AW188" s="16" t="s">
        <v>31</v>
      </c>
      <c r="AX188" s="16" t="s">
        <v>69</v>
      </c>
      <c r="AY188" s="199" t="s">
        <v>163</v>
      </c>
    </row>
    <row r="189" spans="2:51" s="16" customFormat="1" ht="11.25">
      <c r="B189" s="198"/>
      <c r="D189" s="164" t="s">
        <v>177</v>
      </c>
      <c r="E189" s="199" t="s">
        <v>3</v>
      </c>
      <c r="F189" s="200" t="s">
        <v>1609</v>
      </c>
      <c r="H189" s="199" t="s">
        <v>3</v>
      </c>
      <c r="I189" s="201"/>
      <c r="L189" s="198"/>
      <c r="M189" s="202"/>
      <c r="N189" s="203"/>
      <c r="O189" s="203"/>
      <c r="P189" s="203"/>
      <c r="Q189" s="203"/>
      <c r="R189" s="203"/>
      <c r="S189" s="203"/>
      <c r="T189" s="204"/>
      <c r="AT189" s="199" t="s">
        <v>177</v>
      </c>
      <c r="AU189" s="199" t="s">
        <v>173</v>
      </c>
      <c r="AV189" s="16" t="s">
        <v>76</v>
      </c>
      <c r="AW189" s="16" t="s">
        <v>31</v>
      </c>
      <c r="AX189" s="16" t="s">
        <v>69</v>
      </c>
      <c r="AY189" s="199" t="s">
        <v>163</v>
      </c>
    </row>
    <row r="190" spans="2:51" s="13" customFormat="1" ht="11.25">
      <c r="B190" s="163"/>
      <c r="D190" s="164" t="s">
        <v>177</v>
      </c>
      <c r="E190" s="165" t="s">
        <v>3</v>
      </c>
      <c r="F190" s="166" t="s">
        <v>1610</v>
      </c>
      <c r="H190" s="167">
        <v>16.83</v>
      </c>
      <c r="I190" s="168"/>
      <c r="L190" s="163"/>
      <c r="M190" s="169"/>
      <c r="N190" s="170"/>
      <c r="O190" s="170"/>
      <c r="P190" s="170"/>
      <c r="Q190" s="170"/>
      <c r="R190" s="170"/>
      <c r="S190" s="170"/>
      <c r="T190" s="171"/>
      <c r="AT190" s="165" t="s">
        <v>177</v>
      </c>
      <c r="AU190" s="165" t="s">
        <v>173</v>
      </c>
      <c r="AV190" s="13" t="s">
        <v>78</v>
      </c>
      <c r="AW190" s="13" t="s">
        <v>31</v>
      </c>
      <c r="AX190" s="13" t="s">
        <v>69</v>
      </c>
      <c r="AY190" s="165" t="s">
        <v>163</v>
      </c>
    </row>
    <row r="191" spans="2:51" s="14" customFormat="1" ht="11.25">
      <c r="B191" s="172"/>
      <c r="D191" s="164" t="s">
        <v>177</v>
      </c>
      <c r="E191" s="173" t="s">
        <v>3</v>
      </c>
      <c r="F191" s="174" t="s">
        <v>179</v>
      </c>
      <c r="H191" s="175">
        <v>16.83</v>
      </c>
      <c r="I191" s="176"/>
      <c r="L191" s="172"/>
      <c r="M191" s="177"/>
      <c r="N191" s="178"/>
      <c r="O191" s="178"/>
      <c r="P191" s="178"/>
      <c r="Q191" s="178"/>
      <c r="R191" s="178"/>
      <c r="S191" s="178"/>
      <c r="T191" s="179"/>
      <c r="AT191" s="173" t="s">
        <v>177</v>
      </c>
      <c r="AU191" s="173" t="s">
        <v>173</v>
      </c>
      <c r="AV191" s="14" t="s">
        <v>173</v>
      </c>
      <c r="AW191" s="14" t="s">
        <v>31</v>
      </c>
      <c r="AX191" s="14" t="s">
        <v>69</v>
      </c>
      <c r="AY191" s="173" t="s">
        <v>163</v>
      </c>
    </row>
    <row r="192" spans="2:51" s="13" customFormat="1" ht="11.25">
      <c r="B192" s="163"/>
      <c r="D192" s="164" t="s">
        <v>177</v>
      </c>
      <c r="E192" s="165" t="s">
        <v>3</v>
      </c>
      <c r="F192" s="166" t="s">
        <v>1611</v>
      </c>
      <c r="H192" s="167">
        <v>8.4</v>
      </c>
      <c r="I192" s="168"/>
      <c r="L192" s="163"/>
      <c r="M192" s="169"/>
      <c r="N192" s="170"/>
      <c r="O192" s="170"/>
      <c r="P192" s="170"/>
      <c r="Q192" s="170"/>
      <c r="R192" s="170"/>
      <c r="S192" s="170"/>
      <c r="T192" s="171"/>
      <c r="AT192" s="165" t="s">
        <v>177</v>
      </c>
      <c r="AU192" s="165" t="s">
        <v>173</v>
      </c>
      <c r="AV192" s="13" t="s">
        <v>78</v>
      </c>
      <c r="AW192" s="13" t="s">
        <v>31</v>
      </c>
      <c r="AX192" s="13" t="s">
        <v>69</v>
      </c>
      <c r="AY192" s="165" t="s">
        <v>163</v>
      </c>
    </row>
    <row r="193" spans="2:51" s="14" customFormat="1" ht="11.25">
      <c r="B193" s="172"/>
      <c r="D193" s="164" t="s">
        <v>177</v>
      </c>
      <c r="E193" s="173" t="s">
        <v>3</v>
      </c>
      <c r="F193" s="174" t="s">
        <v>179</v>
      </c>
      <c r="H193" s="175">
        <v>8.4</v>
      </c>
      <c r="I193" s="176"/>
      <c r="L193" s="172"/>
      <c r="M193" s="177"/>
      <c r="N193" s="178"/>
      <c r="O193" s="178"/>
      <c r="P193" s="178"/>
      <c r="Q193" s="178"/>
      <c r="R193" s="178"/>
      <c r="S193" s="178"/>
      <c r="T193" s="179"/>
      <c r="AT193" s="173" t="s">
        <v>177</v>
      </c>
      <c r="AU193" s="173" t="s">
        <v>173</v>
      </c>
      <c r="AV193" s="14" t="s">
        <v>173</v>
      </c>
      <c r="AW193" s="14" t="s">
        <v>31</v>
      </c>
      <c r="AX193" s="14" t="s">
        <v>69</v>
      </c>
      <c r="AY193" s="173" t="s">
        <v>163</v>
      </c>
    </row>
    <row r="194" spans="2:51" s="15" customFormat="1" ht="11.25">
      <c r="B194" s="180"/>
      <c r="D194" s="164" t="s">
        <v>177</v>
      </c>
      <c r="E194" s="181" t="s">
        <v>3</v>
      </c>
      <c r="F194" s="182" t="s">
        <v>210</v>
      </c>
      <c r="H194" s="183">
        <v>25.229999999999997</v>
      </c>
      <c r="I194" s="184"/>
      <c r="L194" s="180"/>
      <c r="M194" s="185"/>
      <c r="N194" s="186"/>
      <c r="O194" s="186"/>
      <c r="P194" s="186"/>
      <c r="Q194" s="186"/>
      <c r="R194" s="186"/>
      <c r="S194" s="186"/>
      <c r="T194" s="187"/>
      <c r="AT194" s="181" t="s">
        <v>177</v>
      </c>
      <c r="AU194" s="181" t="s">
        <v>173</v>
      </c>
      <c r="AV194" s="15" t="s">
        <v>172</v>
      </c>
      <c r="AW194" s="15" t="s">
        <v>31</v>
      </c>
      <c r="AX194" s="15" t="s">
        <v>76</v>
      </c>
      <c r="AY194" s="181" t="s">
        <v>163</v>
      </c>
    </row>
    <row r="195" spans="1:65" s="2" customFormat="1" ht="16.5" customHeight="1">
      <c r="A195" s="34"/>
      <c r="B195" s="144"/>
      <c r="C195" s="188" t="s">
        <v>8</v>
      </c>
      <c r="D195" s="188" t="s">
        <v>212</v>
      </c>
      <c r="E195" s="189" t="s">
        <v>1612</v>
      </c>
      <c r="F195" s="190" t="s">
        <v>1613</v>
      </c>
      <c r="G195" s="191" t="s">
        <v>201</v>
      </c>
      <c r="H195" s="192">
        <v>7.5</v>
      </c>
      <c r="I195" s="193"/>
      <c r="J195" s="194">
        <f>ROUND(I195*H195,2)</f>
        <v>0</v>
      </c>
      <c r="K195" s="190" t="s">
        <v>171</v>
      </c>
      <c r="L195" s="195"/>
      <c r="M195" s="196" t="s">
        <v>3</v>
      </c>
      <c r="N195" s="197" t="s">
        <v>42</v>
      </c>
      <c r="O195" s="56"/>
      <c r="P195" s="154">
        <f>O195*H195</f>
        <v>0</v>
      </c>
      <c r="Q195" s="154">
        <v>1</v>
      </c>
      <c r="R195" s="154">
        <f>Q195*H195</f>
        <v>7.5</v>
      </c>
      <c r="S195" s="154">
        <v>0</v>
      </c>
      <c r="T195" s="155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56" t="s">
        <v>215</v>
      </c>
      <c r="AT195" s="156" t="s">
        <v>212</v>
      </c>
      <c r="AU195" s="156" t="s">
        <v>173</v>
      </c>
      <c r="AY195" s="19" t="s">
        <v>163</v>
      </c>
      <c r="BE195" s="157">
        <f>IF(N195="základní",J195,0)</f>
        <v>0</v>
      </c>
      <c r="BF195" s="157">
        <f>IF(N195="snížená",J195,0)</f>
        <v>0</v>
      </c>
      <c r="BG195" s="157">
        <f>IF(N195="zákl. přenesená",J195,0)</f>
        <v>0</v>
      </c>
      <c r="BH195" s="157">
        <f>IF(N195="sníž. přenesená",J195,0)</f>
        <v>0</v>
      </c>
      <c r="BI195" s="157">
        <f>IF(N195="nulová",J195,0)</f>
        <v>0</v>
      </c>
      <c r="BJ195" s="19" t="s">
        <v>172</v>
      </c>
      <c r="BK195" s="157">
        <f>ROUND(I195*H195,2)</f>
        <v>0</v>
      </c>
      <c r="BL195" s="19" t="s">
        <v>172</v>
      </c>
      <c r="BM195" s="156" t="s">
        <v>1614</v>
      </c>
    </row>
    <row r="196" spans="2:51" s="13" customFormat="1" ht="11.25">
      <c r="B196" s="163"/>
      <c r="D196" s="164" t="s">
        <v>177</v>
      </c>
      <c r="E196" s="165" t="s">
        <v>3</v>
      </c>
      <c r="F196" s="166" t="s">
        <v>1615</v>
      </c>
      <c r="H196" s="167">
        <v>4</v>
      </c>
      <c r="I196" s="168"/>
      <c r="L196" s="163"/>
      <c r="M196" s="169"/>
      <c r="N196" s="170"/>
      <c r="O196" s="170"/>
      <c r="P196" s="170"/>
      <c r="Q196" s="170"/>
      <c r="R196" s="170"/>
      <c r="S196" s="170"/>
      <c r="T196" s="171"/>
      <c r="AT196" s="165" t="s">
        <v>177</v>
      </c>
      <c r="AU196" s="165" t="s">
        <v>173</v>
      </c>
      <c r="AV196" s="13" t="s">
        <v>78</v>
      </c>
      <c r="AW196" s="13" t="s">
        <v>31</v>
      </c>
      <c r="AX196" s="13" t="s">
        <v>69</v>
      </c>
      <c r="AY196" s="165" t="s">
        <v>163</v>
      </c>
    </row>
    <row r="197" spans="2:51" s="14" customFormat="1" ht="11.25">
      <c r="B197" s="172"/>
      <c r="D197" s="164" t="s">
        <v>177</v>
      </c>
      <c r="E197" s="173" t="s">
        <v>3</v>
      </c>
      <c r="F197" s="174" t="s">
        <v>179</v>
      </c>
      <c r="H197" s="175">
        <v>4</v>
      </c>
      <c r="I197" s="176"/>
      <c r="L197" s="172"/>
      <c r="M197" s="177"/>
      <c r="N197" s="178"/>
      <c r="O197" s="178"/>
      <c r="P197" s="178"/>
      <c r="Q197" s="178"/>
      <c r="R197" s="178"/>
      <c r="S197" s="178"/>
      <c r="T197" s="179"/>
      <c r="AT197" s="173" t="s">
        <v>177</v>
      </c>
      <c r="AU197" s="173" t="s">
        <v>173</v>
      </c>
      <c r="AV197" s="14" t="s">
        <v>173</v>
      </c>
      <c r="AW197" s="14" t="s">
        <v>31</v>
      </c>
      <c r="AX197" s="14" t="s">
        <v>69</v>
      </c>
      <c r="AY197" s="173" t="s">
        <v>163</v>
      </c>
    </row>
    <row r="198" spans="2:51" s="13" customFormat="1" ht="11.25">
      <c r="B198" s="163"/>
      <c r="D198" s="164" t="s">
        <v>177</v>
      </c>
      <c r="E198" s="165" t="s">
        <v>3</v>
      </c>
      <c r="F198" s="166" t="s">
        <v>1616</v>
      </c>
      <c r="H198" s="167">
        <v>-0.25</v>
      </c>
      <c r="I198" s="168"/>
      <c r="L198" s="163"/>
      <c r="M198" s="169"/>
      <c r="N198" s="170"/>
      <c r="O198" s="170"/>
      <c r="P198" s="170"/>
      <c r="Q198" s="170"/>
      <c r="R198" s="170"/>
      <c r="S198" s="170"/>
      <c r="T198" s="171"/>
      <c r="AT198" s="165" t="s">
        <v>177</v>
      </c>
      <c r="AU198" s="165" t="s">
        <v>173</v>
      </c>
      <c r="AV198" s="13" t="s">
        <v>78</v>
      </c>
      <c r="AW198" s="13" t="s">
        <v>31</v>
      </c>
      <c r="AX198" s="13" t="s">
        <v>69</v>
      </c>
      <c r="AY198" s="165" t="s">
        <v>163</v>
      </c>
    </row>
    <row r="199" spans="2:51" s="14" customFormat="1" ht="11.25">
      <c r="B199" s="172"/>
      <c r="D199" s="164" t="s">
        <v>177</v>
      </c>
      <c r="E199" s="173" t="s">
        <v>3</v>
      </c>
      <c r="F199" s="174" t="s">
        <v>179</v>
      </c>
      <c r="H199" s="175">
        <v>-0.25</v>
      </c>
      <c r="I199" s="176"/>
      <c r="L199" s="172"/>
      <c r="M199" s="177"/>
      <c r="N199" s="178"/>
      <c r="O199" s="178"/>
      <c r="P199" s="178"/>
      <c r="Q199" s="178"/>
      <c r="R199" s="178"/>
      <c r="S199" s="178"/>
      <c r="T199" s="179"/>
      <c r="AT199" s="173" t="s">
        <v>177</v>
      </c>
      <c r="AU199" s="173" t="s">
        <v>173</v>
      </c>
      <c r="AV199" s="14" t="s">
        <v>173</v>
      </c>
      <c r="AW199" s="14" t="s">
        <v>31</v>
      </c>
      <c r="AX199" s="14" t="s">
        <v>69</v>
      </c>
      <c r="AY199" s="173" t="s">
        <v>163</v>
      </c>
    </row>
    <row r="200" spans="2:51" s="15" customFormat="1" ht="11.25">
      <c r="B200" s="180"/>
      <c r="D200" s="164" t="s">
        <v>177</v>
      </c>
      <c r="E200" s="181" t="s">
        <v>3</v>
      </c>
      <c r="F200" s="182" t="s">
        <v>210</v>
      </c>
      <c r="H200" s="183">
        <v>3.75</v>
      </c>
      <c r="I200" s="184"/>
      <c r="L200" s="180"/>
      <c r="M200" s="185"/>
      <c r="N200" s="186"/>
      <c r="O200" s="186"/>
      <c r="P200" s="186"/>
      <c r="Q200" s="186"/>
      <c r="R200" s="186"/>
      <c r="S200" s="186"/>
      <c r="T200" s="187"/>
      <c r="AT200" s="181" t="s">
        <v>177</v>
      </c>
      <c r="AU200" s="181" t="s">
        <v>173</v>
      </c>
      <c r="AV200" s="15" t="s">
        <v>172</v>
      </c>
      <c r="AW200" s="15" t="s">
        <v>31</v>
      </c>
      <c r="AX200" s="15" t="s">
        <v>69</v>
      </c>
      <c r="AY200" s="181" t="s">
        <v>163</v>
      </c>
    </row>
    <row r="201" spans="2:51" s="13" customFormat="1" ht="11.25">
      <c r="B201" s="163"/>
      <c r="D201" s="164" t="s">
        <v>177</v>
      </c>
      <c r="E201" s="165" t="s">
        <v>3</v>
      </c>
      <c r="F201" s="166" t="s">
        <v>1617</v>
      </c>
      <c r="H201" s="167">
        <v>7.5</v>
      </c>
      <c r="I201" s="168"/>
      <c r="L201" s="163"/>
      <c r="M201" s="169"/>
      <c r="N201" s="170"/>
      <c r="O201" s="170"/>
      <c r="P201" s="170"/>
      <c r="Q201" s="170"/>
      <c r="R201" s="170"/>
      <c r="S201" s="170"/>
      <c r="T201" s="171"/>
      <c r="AT201" s="165" t="s">
        <v>177</v>
      </c>
      <c r="AU201" s="165" t="s">
        <v>173</v>
      </c>
      <c r="AV201" s="13" t="s">
        <v>78</v>
      </c>
      <c r="AW201" s="13" t="s">
        <v>31</v>
      </c>
      <c r="AX201" s="13" t="s">
        <v>76</v>
      </c>
      <c r="AY201" s="165" t="s">
        <v>163</v>
      </c>
    </row>
    <row r="202" spans="1:65" s="2" customFormat="1" ht="16.5" customHeight="1">
      <c r="A202" s="34"/>
      <c r="B202" s="144"/>
      <c r="C202" s="188" t="s">
        <v>317</v>
      </c>
      <c r="D202" s="188" t="s">
        <v>212</v>
      </c>
      <c r="E202" s="189" t="s">
        <v>1618</v>
      </c>
      <c r="F202" s="190" t="s">
        <v>1619</v>
      </c>
      <c r="G202" s="191" t="s">
        <v>201</v>
      </c>
      <c r="H202" s="192">
        <v>26.16</v>
      </c>
      <c r="I202" s="193"/>
      <c r="J202" s="194">
        <f>ROUND(I202*H202,2)</f>
        <v>0</v>
      </c>
      <c r="K202" s="190" t="s">
        <v>171</v>
      </c>
      <c r="L202" s="195"/>
      <c r="M202" s="196" t="s">
        <v>3</v>
      </c>
      <c r="N202" s="197" t="s">
        <v>42</v>
      </c>
      <c r="O202" s="56"/>
      <c r="P202" s="154">
        <f>O202*H202</f>
        <v>0</v>
      </c>
      <c r="Q202" s="154">
        <v>1</v>
      </c>
      <c r="R202" s="154">
        <f>Q202*H202</f>
        <v>26.16</v>
      </c>
      <c r="S202" s="154">
        <v>0</v>
      </c>
      <c r="T202" s="155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56" t="s">
        <v>215</v>
      </c>
      <c r="AT202" s="156" t="s">
        <v>212</v>
      </c>
      <c r="AU202" s="156" t="s">
        <v>173</v>
      </c>
      <c r="AY202" s="19" t="s">
        <v>163</v>
      </c>
      <c r="BE202" s="157">
        <f>IF(N202="základní",J202,0)</f>
        <v>0</v>
      </c>
      <c r="BF202" s="157">
        <f>IF(N202="snížená",J202,0)</f>
        <v>0</v>
      </c>
      <c r="BG202" s="157">
        <f>IF(N202="zákl. přenesená",J202,0)</f>
        <v>0</v>
      </c>
      <c r="BH202" s="157">
        <f>IF(N202="sníž. přenesená",J202,0)</f>
        <v>0</v>
      </c>
      <c r="BI202" s="157">
        <f>IF(N202="nulová",J202,0)</f>
        <v>0</v>
      </c>
      <c r="BJ202" s="19" t="s">
        <v>172</v>
      </c>
      <c r="BK202" s="157">
        <f>ROUND(I202*H202,2)</f>
        <v>0</v>
      </c>
      <c r="BL202" s="19" t="s">
        <v>172</v>
      </c>
      <c r="BM202" s="156" t="s">
        <v>1620</v>
      </c>
    </row>
    <row r="203" spans="2:51" s="13" customFormat="1" ht="11.25">
      <c r="B203" s="163"/>
      <c r="D203" s="164" t="s">
        <v>177</v>
      </c>
      <c r="E203" s="165" t="s">
        <v>3</v>
      </c>
      <c r="F203" s="166" t="s">
        <v>1621</v>
      </c>
      <c r="H203" s="167">
        <v>16.83</v>
      </c>
      <c r="I203" s="168"/>
      <c r="L203" s="163"/>
      <c r="M203" s="169"/>
      <c r="N203" s="170"/>
      <c r="O203" s="170"/>
      <c r="P203" s="170"/>
      <c r="Q203" s="170"/>
      <c r="R203" s="170"/>
      <c r="S203" s="170"/>
      <c r="T203" s="171"/>
      <c r="AT203" s="165" t="s">
        <v>177</v>
      </c>
      <c r="AU203" s="165" t="s">
        <v>173</v>
      </c>
      <c r="AV203" s="13" t="s">
        <v>78</v>
      </c>
      <c r="AW203" s="13" t="s">
        <v>31</v>
      </c>
      <c r="AX203" s="13" t="s">
        <v>69</v>
      </c>
      <c r="AY203" s="165" t="s">
        <v>163</v>
      </c>
    </row>
    <row r="204" spans="2:51" s="14" customFormat="1" ht="11.25">
      <c r="B204" s="172"/>
      <c r="D204" s="164" t="s">
        <v>177</v>
      </c>
      <c r="E204" s="173" t="s">
        <v>3</v>
      </c>
      <c r="F204" s="174" t="s">
        <v>179</v>
      </c>
      <c r="H204" s="175">
        <v>16.83</v>
      </c>
      <c r="I204" s="176"/>
      <c r="L204" s="172"/>
      <c r="M204" s="177"/>
      <c r="N204" s="178"/>
      <c r="O204" s="178"/>
      <c r="P204" s="178"/>
      <c r="Q204" s="178"/>
      <c r="R204" s="178"/>
      <c r="S204" s="178"/>
      <c r="T204" s="179"/>
      <c r="AT204" s="173" t="s">
        <v>177</v>
      </c>
      <c r="AU204" s="173" t="s">
        <v>173</v>
      </c>
      <c r="AV204" s="14" t="s">
        <v>173</v>
      </c>
      <c r="AW204" s="14" t="s">
        <v>31</v>
      </c>
      <c r="AX204" s="14" t="s">
        <v>69</v>
      </c>
      <c r="AY204" s="173" t="s">
        <v>163</v>
      </c>
    </row>
    <row r="205" spans="2:51" s="13" customFormat="1" ht="11.25">
      <c r="B205" s="163"/>
      <c r="D205" s="164" t="s">
        <v>177</v>
      </c>
      <c r="E205" s="165" t="s">
        <v>3</v>
      </c>
      <c r="F205" s="166" t="s">
        <v>1622</v>
      </c>
      <c r="H205" s="167">
        <v>-3.75</v>
      </c>
      <c r="I205" s="168"/>
      <c r="L205" s="163"/>
      <c r="M205" s="169"/>
      <c r="N205" s="170"/>
      <c r="O205" s="170"/>
      <c r="P205" s="170"/>
      <c r="Q205" s="170"/>
      <c r="R205" s="170"/>
      <c r="S205" s="170"/>
      <c r="T205" s="171"/>
      <c r="AT205" s="165" t="s">
        <v>177</v>
      </c>
      <c r="AU205" s="165" t="s">
        <v>173</v>
      </c>
      <c r="AV205" s="13" t="s">
        <v>78</v>
      </c>
      <c r="AW205" s="13" t="s">
        <v>31</v>
      </c>
      <c r="AX205" s="13" t="s">
        <v>69</v>
      </c>
      <c r="AY205" s="165" t="s">
        <v>163</v>
      </c>
    </row>
    <row r="206" spans="2:51" s="14" customFormat="1" ht="11.25">
      <c r="B206" s="172"/>
      <c r="D206" s="164" t="s">
        <v>177</v>
      </c>
      <c r="E206" s="173" t="s">
        <v>3</v>
      </c>
      <c r="F206" s="174" t="s">
        <v>179</v>
      </c>
      <c r="H206" s="175">
        <v>-3.75</v>
      </c>
      <c r="I206" s="176"/>
      <c r="L206" s="172"/>
      <c r="M206" s="177"/>
      <c r="N206" s="178"/>
      <c r="O206" s="178"/>
      <c r="P206" s="178"/>
      <c r="Q206" s="178"/>
      <c r="R206" s="178"/>
      <c r="S206" s="178"/>
      <c r="T206" s="179"/>
      <c r="AT206" s="173" t="s">
        <v>177</v>
      </c>
      <c r="AU206" s="173" t="s">
        <v>173</v>
      </c>
      <c r="AV206" s="14" t="s">
        <v>173</v>
      </c>
      <c r="AW206" s="14" t="s">
        <v>31</v>
      </c>
      <c r="AX206" s="14" t="s">
        <v>69</v>
      </c>
      <c r="AY206" s="173" t="s">
        <v>163</v>
      </c>
    </row>
    <row r="207" spans="2:51" s="15" customFormat="1" ht="11.25">
      <c r="B207" s="180"/>
      <c r="D207" s="164" t="s">
        <v>177</v>
      </c>
      <c r="E207" s="181" t="s">
        <v>3</v>
      </c>
      <c r="F207" s="182" t="s">
        <v>210</v>
      </c>
      <c r="H207" s="183">
        <v>13.079999999999998</v>
      </c>
      <c r="I207" s="184"/>
      <c r="L207" s="180"/>
      <c r="M207" s="185"/>
      <c r="N207" s="186"/>
      <c r="O207" s="186"/>
      <c r="P207" s="186"/>
      <c r="Q207" s="186"/>
      <c r="R207" s="186"/>
      <c r="S207" s="186"/>
      <c r="T207" s="187"/>
      <c r="AT207" s="181" t="s">
        <v>177</v>
      </c>
      <c r="AU207" s="181" t="s">
        <v>173</v>
      </c>
      <c r="AV207" s="15" t="s">
        <v>172</v>
      </c>
      <c r="AW207" s="15" t="s">
        <v>31</v>
      </c>
      <c r="AX207" s="15" t="s">
        <v>69</v>
      </c>
      <c r="AY207" s="181" t="s">
        <v>163</v>
      </c>
    </row>
    <row r="208" spans="2:51" s="13" customFormat="1" ht="11.25">
      <c r="B208" s="163"/>
      <c r="D208" s="164" t="s">
        <v>177</v>
      </c>
      <c r="E208" s="165" t="s">
        <v>3</v>
      </c>
      <c r="F208" s="166" t="s">
        <v>1623</v>
      </c>
      <c r="H208" s="167">
        <v>26.16</v>
      </c>
      <c r="I208" s="168"/>
      <c r="L208" s="163"/>
      <c r="M208" s="169"/>
      <c r="N208" s="170"/>
      <c r="O208" s="170"/>
      <c r="P208" s="170"/>
      <c r="Q208" s="170"/>
      <c r="R208" s="170"/>
      <c r="S208" s="170"/>
      <c r="T208" s="171"/>
      <c r="AT208" s="165" t="s">
        <v>177</v>
      </c>
      <c r="AU208" s="165" t="s">
        <v>173</v>
      </c>
      <c r="AV208" s="13" t="s">
        <v>78</v>
      </c>
      <c r="AW208" s="13" t="s">
        <v>31</v>
      </c>
      <c r="AX208" s="13" t="s">
        <v>76</v>
      </c>
      <c r="AY208" s="165" t="s">
        <v>163</v>
      </c>
    </row>
    <row r="209" spans="1:65" s="2" customFormat="1" ht="37.9" customHeight="1">
      <c r="A209" s="34"/>
      <c r="B209" s="144"/>
      <c r="C209" s="145" t="s">
        <v>324</v>
      </c>
      <c r="D209" s="145" t="s">
        <v>167</v>
      </c>
      <c r="E209" s="146" t="s">
        <v>1624</v>
      </c>
      <c r="F209" s="147" t="s">
        <v>1625</v>
      </c>
      <c r="G209" s="148" t="s">
        <v>170</v>
      </c>
      <c r="H209" s="149">
        <v>6.72</v>
      </c>
      <c r="I209" s="150"/>
      <c r="J209" s="151">
        <f>ROUND(I209*H209,2)</f>
        <v>0</v>
      </c>
      <c r="K209" s="147" t="s">
        <v>171</v>
      </c>
      <c r="L209" s="35"/>
      <c r="M209" s="152" t="s">
        <v>3</v>
      </c>
      <c r="N209" s="153" t="s">
        <v>42</v>
      </c>
      <c r="O209" s="56"/>
      <c r="P209" s="154">
        <f>O209*H209</f>
        <v>0</v>
      </c>
      <c r="Q209" s="154">
        <v>0</v>
      </c>
      <c r="R209" s="154">
        <f>Q209*H209</f>
        <v>0</v>
      </c>
      <c r="S209" s="154">
        <v>0</v>
      </c>
      <c r="T209" s="155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56" t="s">
        <v>172</v>
      </c>
      <c r="AT209" s="156" t="s">
        <v>167</v>
      </c>
      <c r="AU209" s="156" t="s">
        <v>173</v>
      </c>
      <c r="AY209" s="19" t="s">
        <v>163</v>
      </c>
      <c r="BE209" s="157">
        <f>IF(N209="základní",J209,0)</f>
        <v>0</v>
      </c>
      <c r="BF209" s="157">
        <f>IF(N209="snížená",J209,0)</f>
        <v>0</v>
      </c>
      <c r="BG209" s="157">
        <f>IF(N209="zákl. přenesená",J209,0)</f>
        <v>0</v>
      </c>
      <c r="BH209" s="157">
        <f>IF(N209="sníž. přenesená",J209,0)</f>
        <v>0</v>
      </c>
      <c r="BI209" s="157">
        <f>IF(N209="nulová",J209,0)</f>
        <v>0</v>
      </c>
      <c r="BJ209" s="19" t="s">
        <v>172</v>
      </c>
      <c r="BK209" s="157">
        <f>ROUND(I209*H209,2)</f>
        <v>0</v>
      </c>
      <c r="BL209" s="19" t="s">
        <v>172</v>
      </c>
      <c r="BM209" s="156" t="s">
        <v>1626</v>
      </c>
    </row>
    <row r="210" spans="1:47" s="2" customFormat="1" ht="11.25">
      <c r="A210" s="34"/>
      <c r="B210" s="35"/>
      <c r="C210" s="34"/>
      <c r="D210" s="158" t="s">
        <v>175</v>
      </c>
      <c r="E210" s="34"/>
      <c r="F210" s="159" t="s">
        <v>1627</v>
      </c>
      <c r="G210" s="34"/>
      <c r="H210" s="34"/>
      <c r="I210" s="160"/>
      <c r="J210" s="34"/>
      <c r="K210" s="34"/>
      <c r="L210" s="35"/>
      <c r="M210" s="161"/>
      <c r="N210" s="162"/>
      <c r="O210" s="56"/>
      <c r="P210" s="56"/>
      <c r="Q210" s="56"/>
      <c r="R210" s="56"/>
      <c r="S210" s="56"/>
      <c r="T210" s="57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9" t="s">
        <v>175</v>
      </c>
      <c r="AU210" s="19" t="s">
        <v>173</v>
      </c>
    </row>
    <row r="211" spans="2:51" s="13" customFormat="1" ht="11.25">
      <c r="B211" s="163"/>
      <c r="D211" s="164" t="s">
        <v>177</v>
      </c>
      <c r="E211" s="165" t="s">
        <v>3</v>
      </c>
      <c r="F211" s="166" t="s">
        <v>1628</v>
      </c>
      <c r="H211" s="167">
        <v>6.72</v>
      </c>
      <c r="I211" s="168"/>
      <c r="L211" s="163"/>
      <c r="M211" s="169"/>
      <c r="N211" s="170"/>
      <c r="O211" s="170"/>
      <c r="P211" s="170"/>
      <c r="Q211" s="170"/>
      <c r="R211" s="170"/>
      <c r="S211" s="170"/>
      <c r="T211" s="171"/>
      <c r="AT211" s="165" t="s">
        <v>177</v>
      </c>
      <c r="AU211" s="165" t="s">
        <v>173</v>
      </c>
      <c r="AV211" s="13" t="s">
        <v>78</v>
      </c>
      <c r="AW211" s="13" t="s">
        <v>31</v>
      </c>
      <c r="AX211" s="13" t="s">
        <v>69</v>
      </c>
      <c r="AY211" s="165" t="s">
        <v>163</v>
      </c>
    </row>
    <row r="212" spans="2:51" s="14" customFormat="1" ht="11.25">
      <c r="B212" s="172"/>
      <c r="D212" s="164" t="s">
        <v>177</v>
      </c>
      <c r="E212" s="173" t="s">
        <v>3</v>
      </c>
      <c r="F212" s="174" t="s">
        <v>179</v>
      </c>
      <c r="H212" s="175">
        <v>6.72</v>
      </c>
      <c r="I212" s="176"/>
      <c r="L212" s="172"/>
      <c r="M212" s="177"/>
      <c r="N212" s="178"/>
      <c r="O212" s="178"/>
      <c r="P212" s="178"/>
      <c r="Q212" s="178"/>
      <c r="R212" s="178"/>
      <c r="S212" s="178"/>
      <c r="T212" s="179"/>
      <c r="AT212" s="173" t="s">
        <v>177</v>
      </c>
      <c r="AU212" s="173" t="s">
        <v>173</v>
      </c>
      <c r="AV212" s="14" t="s">
        <v>173</v>
      </c>
      <c r="AW212" s="14" t="s">
        <v>31</v>
      </c>
      <c r="AX212" s="14" t="s">
        <v>76</v>
      </c>
      <c r="AY212" s="173" t="s">
        <v>163</v>
      </c>
    </row>
    <row r="213" spans="1:65" s="2" customFormat="1" ht="16.5" customHeight="1">
      <c r="A213" s="34"/>
      <c r="B213" s="144"/>
      <c r="C213" s="188" t="s">
        <v>330</v>
      </c>
      <c r="D213" s="188" t="s">
        <v>212</v>
      </c>
      <c r="E213" s="189" t="s">
        <v>1629</v>
      </c>
      <c r="F213" s="190" t="s">
        <v>1630</v>
      </c>
      <c r="G213" s="191" t="s">
        <v>201</v>
      </c>
      <c r="H213" s="192">
        <v>12.096</v>
      </c>
      <c r="I213" s="193"/>
      <c r="J213" s="194">
        <f>ROUND(I213*H213,2)</f>
        <v>0</v>
      </c>
      <c r="K213" s="190" t="s">
        <v>171</v>
      </c>
      <c r="L213" s="195"/>
      <c r="M213" s="196" t="s">
        <v>3</v>
      </c>
      <c r="N213" s="197" t="s">
        <v>42</v>
      </c>
      <c r="O213" s="56"/>
      <c r="P213" s="154">
        <f>O213*H213</f>
        <v>0</v>
      </c>
      <c r="Q213" s="154">
        <v>1</v>
      </c>
      <c r="R213" s="154">
        <f>Q213*H213</f>
        <v>12.096</v>
      </c>
      <c r="S213" s="154">
        <v>0</v>
      </c>
      <c r="T213" s="155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56" t="s">
        <v>215</v>
      </c>
      <c r="AT213" s="156" t="s">
        <v>212</v>
      </c>
      <c r="AU213" s="156" t="s">
        <v>173</v>
      </c>
      <c r="AY213" s="19" t="s">
        <v>163</v>
      </c>
      <c r="BE213" s="157">
        <f>IF(N213="základní",J213,0)</f>
        <v>0</v>
      </c>
      <c r="BF213" s="157">
        <f>IF(N213="snížená",J213,0)</f>
        <v>0</v>
      </c>
      <c r="BG213" s="157">
        <f>IF(N213="zákl. přenesená",J213,0)</f>
        <v>0</v>
      </c>
      <c r="BH213" s="157">
        <f>IF(N213="sníž. přenesená",J213,0)</f>
        <v>0</v>
      </c>
      <c r="BI213" s="157">
        <f>IF(N213="nulová",J213,0)</f>
        <v>0</v>
      </c>
      <c r="BJ213" s="19" t="s">
        <v>172</v>
      </c>
      <c r="BK213" s="157">
        <f>ROUND(I213*H213,2)</f>
        <v>0</v>
      </c>
      <c r="BL213" s="19" t="s">
        <v>172</v>
      </c>
      <c r="BM213" s="156" t="s">
        <v>1631</v>
      </c>
    </row>
    <row r="214" spans="2:51" s="13" customFormat="1" ht="11.25">
      <c r="B214" s="163"/>
      <c r="D214" s="164" t="s">
        <v>177</v>
      </c>
      <c r="E214" s="165" t="s">
        <v>3</v>
      </c>
      <c r="F214" s="166" t="s">
        <v>1632</v>
      </c>
      <c r="H214" s="167">
        <v>12.096</v>
      </c>
      <c r="I214" s="168"/>
      <c r="L214" s="163"/>
      <c r="M214" s="169"/>
      <c r="N214" s="170"/>
      <c r="O214" s="170"/>
      <c r="P214" s="170"/>
      <c r="Q214" s="170"/>
      <c r="R214" s="170"/>
      <c r="S214" s="170"/>
      <c r="T214" s="171"/>
      <c r="AT214" s="165" t="s">
        <v>177</v>
      </c>
      <c r="AU214" s="165" t="s">
        <v>173</v>
      </c>
      <c r="AV214" s="13" t="s">
        <v>78</v>
      </c>
      <c r="AW214" s="13" t="s">
        <v>31</v>
      </c>
      <c r="AX214" s="13" t="s">
        <v>76</v>
      </c>
      <c r="AY214" s="165" t="s">
        <v>163</v>
      </c>
    </row>
    <row r="215" spans="2:63" s="12" customFormat="1" ht="22.9" customHeight="1">
      <c r="B215" s="131"/>
      <c r="D215" s="132" t="s">
        <v>68</v>
      </c>
      <c r="E215" s="142" t="s">
        <v>78</v>
      </c>
      <c r="F215" s="142" t="s">
        <v>219</v>
      </c>
      <c r="I215" s="134"/>
      <c r="J215" s="143">
        <f>BK215</f>
        <v>0</v>
      </c>
      <c r="L215" s="131"/>
      <c r="M215" s="136"/>
      <c r="N215" s="137"/>
      <c r="O215" s="137"/>
      <c r="P215" s="138">
        <f>P216</f>
        <v>0</v>
      </c>
      <c r="Q215" s="137"/>
      <c r="R215" s="138">
        <f>R216</f>
        <v>0.6850923294</v>
      </c>
      <c r="S215" s="137"/>
      <c r="T215" s="139">
        <f>T216</f>
        <v>0</v>
      </c>
      <c r="AR215" s="132" t="s">
        <v>76</v>
      </c>
      <c r="AT215" s="140" t="s">
        <v>68</v>
      </c>
      <c r="AU215" s="140" t="s">
        <v>76</v>
      </c>
      <c r="AY215" s="132" t="s">
        <v>163</v>
      </c>
      <c r="BK215" s="141">
        <f>BK216</f>
        <v>0</v>
      </c>
    </row>
    <row r="216" spans="2:63" s="12" customFormat="1" ht="20.85" customHeight="1">
      <c r="B216" s="131"/>
      <c r="D216" s="132" t="s">
        <v>68</v>
      </c>
      <c r="E216" s="142" t="s">
        <v>220</v>
      </c>
      <c r="F216" s="142" t="s">
        <v>221</v>
      </c>
      <c r="I216" s="134"/>
      <c r="J216" s="143">
        <f>BK216</f>
        <v>0</v>
      </c>
      <c r="L216" s="131"/>
      <c r="M216" s="136"/>
      <c r="N216" s="137"/>
      <c r="O216" s="137"/>
      <c r="P216" s="138">
        <f>SUM(P217:P227)</f>
        <v>0</v>
      </c>
      <c r="Q216" s="137"/>
      <c r="R216" s="138">
        <f>SUM(R217:R227)</f>
        <v>0.6850923294</v>
      </c>
      <c r="S216" s="137"/>
      <c r="T216" s="139">
        <f>SUM(T217:T227)</f>
        <v>0</v>
      </c>
      <c r="AR216" s="132" t="s">
        <v>76</v>
      </c>
      <c r="AT216" s="140" t="s">
        <v>68</v>
      </c>
      <c r="AU216" s="140" t="s">
        <v>78</v>
      </c>
      <c r="AY216" s="132" t="s">
        <v>163</v>
      </c>
      <c r="BK216" s="141">
        <f>SUM(BK217:BK227)</f>
        <v>0</v>
      </c>
    </row>
    <row r="217" spans="1:65" s="2" customFormat="1" ht="21.75" customHeight="1">
      <c r="A217" s="34"/>
      <c r="B217" s="144"/>
      <c r="C217" s="145" t="s">
        <v>336</v>
      </c>
      <c r="D217" s="145" t="s">
        <v>167</v>
      </c>
      <c r="E217" s="146" t="s">
        <v>1633</v>
      </c>
      <c r="F217" s="147" t="s">
        <v>1634</v>
      </c>
      <c r="G217" s="148" t="s">
        <v>170</v>
      </c>
      <c r="H217" s="149">
        <v>0.25</v>
      </c>
      <c r="I217" s="150"/>
      <c r="J217" s="151">
        <f>ROUND(I217*H217,2)</f>
        <v>0</v>
      </c>
      <c r="K217" s="147" t="s">
        <v>171</v>
      </c>
      <c r="L217" s="35"/>
      <c r="M217" s="152" t="s">
        <v>3</v>
      </c>
      <c r="N217" s="153" t="s">
        <v>42</v>
      </c>
      <c r="O217" s="56"/>
      <c r="P217" s="154">
        <f>O217*H217</f>
        <v>0</v>
      </c>
      <c r="Q217" s="154">
        <v>2.501872204</v>
      </c>
      <c r="R217" s="154">
        <f>Q217*H217</f>
        <v>0.625468051</v>
      </c>
      <c r="S217" s="154">
        <v>0</v>
      </c>
      <c r="T217" s="155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56" t="s">
        <v>172</v>
      </c>
      <c r="AT217" s="156" t="s">
        <v>167</v>
      </c>
      <c r="AU217" s="156" t="s">
        <v>173</v>
      </c>
      <c r="AY217" s="19" t="s">
        <v>163</v>
      </c>
      <c r="BE217" s="157">
        <f>IF(N217="základní",J217,0)</f>
        <v>0</v>
      </c>
      <c r="BF217" s="157">
        <f>IF(N217="snížená",J217,0)</f>
        <v>0</v>
      </c>
      <c r="BG217" s="157">
        <f>IF(N217="zákl. přenesená",J217,0)</f>
        <v>0</v>
      </c>
      <c r="BH217" s="157">
        <f>IF(N217="sníž. přenesená",J217,0)</f>
        <v>0</v>
      </c>
      <c r="BI217" s="157">
        <f>IF(N217="nulová",J217,0)</f>
        <v>0</v>
      </c>
      <c r="BJ217" s="19" t="s">
        <v>172</v>
      </c>
      <c r="BK217" s="157">
        <f>ROUND(I217*H217,2)</f>
        <v>0</v>
      </c>
      <c r="BL217" s="19" t="s">
        <v>172</v>
      </c>
      <c r="BM217" s="156" t="s">
        <v>1635</v>
      </c>
    </row>
    <row r="218" spans="1:47" s="2" customFormat="1" ht="11.25">
      <c r="A218" s="34"/>
      <c r="B218" s="35"/>
      <c r="C218" s="34"/>
      <c r="D218" s="158" t="s">
        <v>175</v>
      </c>
      <c r="E218" s="34"/>
      <c r="F218" s="159" t="s">
        <v>1636</v>
      </c>
      <c r="G218" s="34"/>
      <c r="H218" s="34"/>
      <c r="I218" s="160"/>
      <c r="J218" s="34"/>
      <c r="K218" s="34"/>
      <c r="L218" s="35"/>
      <c r="M218" s="161"/>
      <c r="N218" s="162"/>
      <c r="O218" s="56"/>
      <c r="P218" s="56"/>
      <c r="Q218" s="56"/>
      <c r="R218" s="56"/>
      <c r="S218" s="56"/>
      <c r="T218" s="57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9" t="s">
        <v>175</v>
      </c>
      <c r="AU218" s="19" t="s">
        <v>173</v>
      </c>
    </row>
    <row r="219" spans="2:51" s="13" customFormat="1" ht="11.25">
      <c r="B219" s="163"/>
      <c r="D219" s="164" t="s">
        <v>177</v>
      </c>
      <c r="E219" s="165" t="s">
        <v>3</v>
      </c>
      <c r="F219" s="166" t="s">
        <v>1637</v>
      </c>
      <c r="H219" s="167">
        <v>0.25</v>
      </c>
      <c r="I219" s="168"/>
      <c r="L219" s="163"/>
      <c r="M219" s="169"/>
      <c r="N219" s="170"/>
      <c r="O219" s="170"/>
      <c r="P219" s="170"/>
      <c r="Q219" s="170"/>
      <c r="R219" s="170"/>
      <c r="S219" s="170"/>
      <c r="T219" s="171"/>
      <c r="AT219" s="165" t="s">
        <v>177</v>
      </c>
      <c r="AU219" s="165" t="s">
        <v>173</v>
      </c>
      <c r="AV219" s="13" t="s">
        <v>78</v>
      </c>
      <c r="AW219" s="13" t="s">
        <v>31</v>
      </c>
      <c r="AX219" s="13" t="s">
        <v>69</v>
      </c>
      <c r="AY219" s="165" t="s">
        <v>163</v>
      </c>
    </row>
    <row r="220" spans="2:51" s="14" customFormat="1" ht="11.25">
      <c r="B220" s="172"/>
      <c r="D220" s="164" t="s">
        <v>177</v>
      </c>
      <c r="E220" s="173" t="s">
        <v>3</v>
      </c>
      <c r="F220" s="174" t="s">
        <v>179</v>
      </c>
      <c r="H220" s="175">
        <v>0.25</v>
      </c>
      <c r="I220" s="176"/>
      <c r="L220" s="172"/>
      <c r="M220" s="177"/>
      <c r="N220" s="178"/>
      <c r="O220" s="178"/>
      <c r="P220" s="178"/>
      <c r="Q220" s="178"/>
      <c r="R220" s="178"/>
      <c r="S220" s="178"/>
      <c r="T220" s="179"/>
      <c r="AT220" s="173" t="s">
        <v>177</v>
      </c>
      <c r="AU220" s="173" t="s">
        <v>173</v>
      </c>
      <c r="AV220" s="14" t="s">
        <v>173</v>
      </c>
      <c r="AW220" s="14" t="s">
        <v>31</v>
      </c>
      <c r="AX220" s="14" t="s">
        <v>76</v>
      </c>
      <c r="AY220" s="173" t="s">
        <v>163</v>
      </c>
    </row>
    <row r="221" spans="1:65" s="2" customFormat="1" ht="16.5" customHeight="1">
      <c r="A221" s="34"/>
      <c r="B221" s="144"/>
      <c r="C221" s="145" t="s">
        <v>342</v>
      </c>
      <c r="D221" s="145" t="s">
        <v>167</v>
      </c>
      <c r="E221" s="146" t="s">
        <v>1638</v>
      </c>
      <c r="F221" s="147" t="s">
        <v>1639</v>
      </c>
      <c r="G221" s="148" t="s">
        <v>236</v>
      </c>
      <c r="H221" s="149">
        <v>2</v>
      </c>
      <c r="I221" s="150"/>
      <c r="J221" s="151">
        <f>ROUND(I221*H221,2)</f>
        <v>0</v>
      </c>
      <c r="K221" s="147" t="s">
        <v>171</v>
      </c>
      <c r="L221" s="35"/>
      <c r="M221" s="152" t="s">
        <v>3</v>
      </c>
      <c r="N221" s="153" t="s">
        <v>42</v>
      </c>
      <c r="O221" s="56"/>
      <c r="P221" s="154">
        <f>O221*H221</f>
        <v>0</v>
      </c>
      <c r="Q221" s="154">
        <v>0.017615</v>
      </c>
      <c r="R221" s="154">
        <f>Q221*H221</f>
        <v>0.03523</v>
      </c>
      <c r="S221" s="154">
        <v>0</v>
      </c>
      <c r="T221" s="155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56" t="s">
        <v>172</v>
      </c>
      <c r="AT221" s="156" t="s">
        <v>167</v>
      </c>
      <c r="AU221" s="156" t="s">
        <v>173</v>
      </c>
      <c r="AY221" s="19" t="s">
        <v>163</v>
      </c>
      <c r="BE221" s="157">
        <f>IF(N221="základní",J221,0)</f>
        <v>0</v>
      </c>
      <c r="BF221" s="157">
        <f>IF(N221="snížená",J221,0)</f>
        <v>0</v>
      </c>
      <c r="BG221" s="157">
        <f>IF(N221="zákl. přenesená",J221,0)</f>
        <v>0</v>
      </c>
      <c r="BH221" s="157">
        <f>IF(N221="sníž. přenesená",J221,0)</f>
        <v>0</v>
      </c>
      <c r="BI221" s="157">
        <f>IF(N221="nulová",J221,0)</f>
        <v>0</v>
      </c>
      <c r="BJ221" s="19" t="s">
        <v>172</v>
      </c>
      <c r="BK221" s="157">
        <f>ROUND(I221*H221,2)</f>
        <v>0</v>
      </c>
      <c r="BL221" s="19" t="s">
        <v>172</v>
      </c>
      <c r="BM221" s="156" t="s">
        <v>1640</v>
      </c>
    </row>
    <row r="222" spans="1:47" s="2" customFormat="1" ht="11.25">
      <c r="A222" s="34"/>
      <c r="B222" s="35"/>
      <c r="C222" s="34"/>
      <c r="D222" s="158" t="s">
        <v>175</v>
      </c>
      <c r="E222" s="34"/>
      <c r="F222" s="159" t="s">
        <v>1641</v>
      </c>
      <c r="G222" s="34"/>
      <c r="H222" s="34"/>
      <c r="I222" s="160"/>
      <c r="J222" s="34"/>
      <c r="K222" s="34"/>
      <c r="L222" s="35"/>
      <c r="M222" s="161"/>
      <c r="N222" s="162"/>
      <c r="O222" s="56"/>
      <c r="P222" s="56"/>
      <c r="Q222" s="56"/>
      <c r="R222" s="56"/>
      <c r="S222" s="56"/>
      <c r="T222" s="57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9" t="s">
        <v>175</v>
      </c>
      <c r="AU222" s="19" t="s">
        <v>173</v>
      </c>
    </row>
    <row r="223" spans="2:51" s="13" customFormat="1" ht="11.25">
      <c r="B223" s="163"/>
      <c r="D223" s="164" t="s">
        <v>177</v>
      </c>
      <c r="E223" s="165" t="s">
        <v>3</v>
      </c>
      <c r="F223" s="166" t="s">
        <v>1642</v>
      </c>
      <c r="H223" s="167">
        <v>2</v>
      </c>
      <c r="I223" s="168"/>
      <c r="L223" s="163"/>
      <c r="M223" s="169"/>
      <c r="N223" s="170"/>
      <c r="O223" s="170"/>
      <c r="P223" s="170"/>
      <c r="Q223" s="170"/>
      <c r="R223" s="170"/>
      <c r="S223" s="170"/>
      <c r="T223" s="171"/>
      <c r="AT223" s="165" t="s">
        <v>177</v>
      </c>
      <c r="AU223" s="165" t="s">
        <v>173</v>
      </c>
      <c r="AV223" s="13" t="s">
        <v>78</v>
      </c>
      <c r="AW223" s="13" t="s">
        <v>31</v>
      </c>
      <c r="AX223" s="13" t="s">
        <v>76</v>
      </c>
      <c r="AY223" s="165" t="s">
        <v>163</v>
      </c>
    </row>
    <row r="224" spans="1:65" s="2" customFormat="1" ht="16.5" customHeight="1">
      <c r="A224" s="34"/>
      <c r="B224" s="144"/>
      <c r="C224" s="145" t="s">
        <v>220</v>
      </c>
      <c r="D224" s="145" t="s">
        <v>167</v>
      </c>
      <c r="E224" s="146" t="s">
        <v>1643</v>
      </c>
      <c r="F224" s="147" t="s">
        <v>1644</v>
      </c>
      <c r="G224" s="148" t="s">
        <v>201</v>
      </c>
      <c r="H224" s="149">
        <v>0.023</v>
      </c>
      <c r="I224" s="150"/>
      <c r="J224" s="151">
        <f>ROUND(I224*H224,2)</f>
        <v>0</v>
      </c>
      <c r="K224" s="147" t="s">
        <v>171</v>
      </c>
      <c r="L224" s="35"/>
      <c r="M224" s="152" t="s">
        <v>3</v>
      </c>
      <c r="N224" s="153" t="s">
        <v>42</v>
      </c>
      <c r="O224" s="56"/>
      <c r="P224" s="154">
        <f>O224*H224</f>
        <v>0</v>
      </c>
      <c r="Q224" s="154">
        <v>1.0606208</v>
      </c>
      <c r="R224" s="154">
        <f>Q224*H224</f>
        <v>0.024394278399999997</v>
      </c>
      <c r="S224" s="154">
        <v>0</v>
      </c>
      <c r="T224" s="155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56" t="s">
        <v>172</v>
      </c>
      <c r="AT224" s="156" t="s">
        <v>167</v>
      </c>
      <c r="AU224" s="156" t="s">
        <v>173</v>
      </c>
      <c r="AY224" s="19" t="s">
        <v>163</v>
      </c>
      <c r="BE224" s="157">
        <f>IF(N224="základní",J224,0)</f>
        <v>0</v>
      </c>
      <c r="BF224" s="157">
        <f>IF(N224="snížená",J224,0)</f>
        <v>0</v>
      </c>
      <c r="BG224" s="157">
        <f>IF(N224="zákl. přenesená",J224,0)</f>
        <v>0</v>
      </c>
      <c r="BH224" s="157">
        <f>IF(N224="sníž. přenesená",J224,0)</f>
        <v>0</v>
      </c>
      <c r="BI224" s="157">
        <f>IF(N224="nulová",J224,0)</f>
        <v>0</v>
      </c>
      <c r="BJ224" s="19" t="s">
        <v>172</v>
      </c>
      <c r="BK224" s="157">
        <f>ROUND(I224*H224,2)</f>
        <v>0</v>
      </c>
      <c r="BL224" s="19" t="s">
        <v>172</v>
      </c>
      <c r="BM224" s="156" t="s">
        <v>1645</v>
      </c>
    </row>
    <row r="225" spans="1:47" s="2" customFormat="1" ht="11.25">
      <c r="A225" s="34"/>
      <c r="B225" s="35"/>
      <c r="C225" s="34"/>
      <c r="D225" s="158" t="s">
        <v>175</v>
      </c>
      <c r="E225" s="34"/>
      <c r="F225" s="159" t="s">
        <v>1646</v>
      </c>
      <c r="G225" s="34"/>
      <c r="H225" s="34"/>
      <c r="I225" s="160"/>
      <c r="J225" s="34"/>
      <c r="K225" s="34"/>
      <c r="L225" s="35"/>
      <c r="M225" s="161"/>
      <c r="N225" s="162"/>
      <c r="O225" s="56"/>
      <c r="P225" s="56"/>
      <c r="Q225" s="56"/>
      <c r="R225" s="56"/>
      <c r="S225" s="56"/>
      <c r="T225" s="57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9" t="s">
        <v>175</v>
      </c>
      <c r="AU225" s="19" t="s">
        <v>173</v>
      </c>
    </row>
    <row r="226" spans="2:51" s="13" customFormat="1" ht="11.25">
      <c r="B226" s="163"/>
      <c r="D226" s="164" t="s">
        <v>177</v>
      </c>
      <c r="E226" s="165" t="s">
        <v>3</v>
      </c>
      <c r="F226" s="166" t="s">
        <v>1647</v>
      </c>
      <c r="H226" s="167">
        <v>0.023</v>
      </c>
      <c r="I226" s="168"/>
      <c r="L226" s="163"/>
      <c r="M226" s="169"/>
      <c r="N226" s="170"/>
      <c r="O226" s="170"/>
      <c r="P226" s="170"/>
      <c r="Q226" s="170"/>
      <c r="R226" s="170"/>
      <c r="S226" s="170"/>
      <c r="T226" s="171"/>
      <c r="AT226" s="165" t="s">
        <v>177</v>
      </c>
      <c r="AU226" s="165" t="s">
        <v>173</v>
      </c>
      <c r="AV226" s="13" t="s">
        <v>78</v>
      </c>
      <c r="AW226" s="13" t="s">
        <v>31</v>
      </c>
      <c r="AX226" s="13" t="s">
        <v>69</v>
      </c>
      <c r="AY226" s="165" t="s">
        <v>163</v>
      </c>
    </row>
    <row r="227" spans="2:51" s="14" customFormat="1" ht="11.25">
      <c r="B227" s="172"/>
      <c r="D227" s="164" t="s">
        <v>177</v>
      </c>
      <c r="E227" s="173" t="s">
        <v>3</v>
      </c>
      <c r="F227" s="174" t="s">
        <v>179</v>
      </c>
      <c r="H227" s="175">
        <v>0.023</v>
      </c>
      <c r="I227" s="176"/>
      <c r="L227" s="172"/>
      <c r="M227" s="177"/>
      <c r="N227" s="178"/>
      <c r="O227" s="178"/>
      <c r="P227" s="178"/>
      <c r="Q227" s="178"/>
      <c r="R227" s="178"/>
      <c r="S227" s="178"/>
      <c r="T227" s="179"/>
      <c r="AT227" s="173" t="s">
        <v>177</v>
      </c>
      <c r="AU227" s="173" t="s">
        <v>173</v>
      </c>
      <c r="AV227" s="14" t="s">
        <v>173</v>
      </c>
      <c r="AW227" s="14" t="s">
        <v>31</v>
      </c>
      <c r="AX227" s="14" t="s">
        <v>76</v>
      </c>
      <c r="AY227" s="173" t="s">
        <v>163</v>
      </c>
    </row>
    <row r="228" spans="2:63" s="12" customFormat="1" ht="22.9" customHeight="1">
      <c r="B228" s="131"/>
      <c r="D228" s="132" t="s">
        <v>68</v>
      </c>
      <c r="E228" s="142" t="s">
        <v>172</v>
      </c>
      <c r="F228" s="142" t="s">
        <v>316</v>
      </c>
      <c r="I228" s="134"/>
      <c r="J228" s="143">
        <f>BK228</f>
        <v>0</v>
      </c>
      <c r="L228" s="131"/>
      <c r="M228" s="136"/>
      <c r="N228" s="137"/>
      <c r="O228" s="137"/>
      <c r="P228" s="138">
        <f>P229</f>
        <v>0</v>
      </c>
      <c r="Q228" s="137"/>
      <c r="R228" s="138">
        <f>R229</f>
        <v>3.1764936</v>
      </c>
      <c r="S228" s="137"/>
      <c r="T228" s="139">
        <f>T229</f>
        <v>0</v>
      </c>
      <c r="AR228" s="132" t="s">
        <v>76</v>
      </c>
      <c r="AT228" s="140" t="s">
        <v>68</v>
      </c>
      <c r="AU228" s="140" t="s">
        <v>76</v>
      </c>
      <c r="AY228" s="132" t="s">
        <v>163</v>
      </c>
      <c r="BK228" s="141">
        <f>BK229</f>
        <v>0</v>
      </c>
    </row>
    <row r="229" spans="2:63" s="12" customFormat="1" ht="20.85" customHeight="1">
      <c r="B229" s="131"/>
      <c r="D229" s="132" t="s">
        <v>68</v>
      </c>
      <c r="E229" s="142" t="s">
        <v>467</v>
      </c>
      <c r="F229" s="142" t="s">
        <v>1648</v>
      </c>
      <c r="I229" s="134"/>
      <c r="J229" s="143">
        <f>BK229</f>
        <v>0</v>
      </c>
      <c r="L229" s="131"/>
      <c r="M229" s="136"/>
      <c r="N229" s="137"/>
      <c r="O229" s="137"/>
      <c r="P229" s="138">
        <f>SUM(P230:P233)</f>
        <v>0</v>
      </c>
      <c r="Q229" s="137"/>
      <c r="R229" s="138">
        <f>SUM(R230:R233)</f>
        <v>3.1764936</v>
      </c>
      <c r="S229" s="137"/>
      <c r="T229" s="139">
        <f>SUM(T230:T233)</f>
        <v>0</v>
      </c>
      <c r="AR229" s="132" t="s">
        <v>76</v>
      </c>
      <c r="AT229" s="140" t="s">
        <v>68</v>
      </c>
      <c r="AU229" s="140" t="s">
        <v>78</v>
      </c>
      <c r="AY229" s="132" t="s">
        <v>163</v>
      </c>
      <c r="BK229" s="141">
        <f>SUM(BK230:BK233)</f>
        <v>0</v>
      </c>
    </row>
    <row r="230" spans="1:65" s="2" customFormat="1" ht="21.75" customHeight="1">
      <c r="A230" s="34"/>
      <c r="B230" s="144"/>
      <c r="C230" s="145" t="s">
        <v>357</v>
      </c>
      <c r="D230" s="145" t="s">
        <v>167</v>
      </c>
      <c r="E230" s="146" t="s">
        <v>1649</v>
      </c>
      <c r="F230" s="147" t="s">
        <v>1650</v>
      </c>
      <c r="G230" s="148" t="s">
        <v>170</v>
      </c>
      <c r="H230" s="149">
        <v>1.68</v>
      </c>
      <c r="I230" s="150"/>
      <c r="J230" s="151">
        <f>ROUND(I230*H230,2)</f>
        <v>0</v>
      </c>
      <c r="K230" s="147" t="s">
        <v>171</v>
      </c>
      <c r="L230" s="35"/>
      <c r="M230" s="152" t="s">
        <v>3</v>
      </c>
      <c r="N230" s="153" t="s">
        <v>42</v>
      </c>
      <c r="O230" s="56"/>
      <c r="P230" s="154">
        <f>O230*H230</f>
        <v>0</v>
      </c>
      <c r="Q230" s="154">
        <v>1.89077</v>
      </c>
      <c r="R230" s="154">
        <f>Q230*H230</f>
        <v>3.1764936</v>
      </c>
      <c r="S230" s="154">
        <v>0</v>
      </c>
      <c r="T230" s="155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56" t="s">
        <v>172</v>
      </c>
      <c r="AT230" s="156" t="s">
        <v>167</v>
      </c>
      <c r="AU230" s="156" t="s">
        <v>173</v>
      </c>
      <c r="AY230" s="19" t="s">
        <v>163</v>
      </c>
      <c r="BE230" s="157">
        <f>IF(N230="základní",J230,0)</f>
        <v>0</v>
      </c>
      <c r="BF230" s="157">
        <f>IF(N230="snížená",J230,0)</f>
        <v>0</v>
      </c>
      <c r="BG230" s="157">
        <f>IF(N230="zákl. přenesená",J230,0)</f>
        <v>0</v>
      </c>
      <c r="BH230" s="157">
        <f>IF(N230="sníž. přenesená",J230,0)</f>
        <v>0</v>
      </c>
      <c r="BI230" s="157">
        <f>IF(N230="nulová",J230,0)</f>
        <v>0</v>
      </c>
      <c r="BJ230" s="19" t="s">
        <v>172</v>
      </c>
      <c r="BK230" s="157">
        <f>ROUND(I230*H230,2)</f>
        <v>0</v>
      </c>
      <c r="BL230" s="19" t="s">
        <v>172</v>
      </c>
      <c r="BM230" s="156" t="s">
        <v>1651</v>
      </c>
    </row>
    <row r="231" spans="1:47" s="2" customFormat="1" ht="11.25">
      <c r="A231" s="34"/>
      <c r="B231" s="35"/>
      <c r="C231" s="34"/>
      <c r="D231" s="158" t="s">
        <v>175</v>
      </c>
      <c r="E231" s="34"/>
      <c r="F231" s="159" t="s">
        <v>1652</v>
      </c>
      <c r="G231" s="34"/>
      <c r="H231" s="34"/>
      <c r="I231" s="160"/>
      <c r="J231" s="34"/>
      <c r="K231" s="34"/>
      <c r="L231" s="35"/>
      <c r="M231" s="161"/>
      <c r="N231" s="162"/>
      <c r="O231" s="56"/>
      <c r="P231" s="56"/>
      <c r="Q231" s="56"/>
      <c r="R231" s="56"/>
      <c r="S231" s="56"/>
      <c r="T231" s="57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9" t="s">
        <v>175</v>
      </c>
      <c r="AU231" s="19" t="s">
        <v>173</v>
      </c>
    </row>
    <row r="232" spans="2:51" s="13" customFormat="1" ht="11.25">
      <c r="B232" s="163"/>
      <c r="D232" s="164" t="s">
        <v>177</v>
      </c>
      <c r="E232" s="165" t="s">
        <v>3</v>
      </c>
      <c r="F232" s="166" t="s">
        <v>1653</v>
      </c>
      <c r="H232" s="167">
        <v>1.68</v>
      </c>
      <c r="I232" s="168"/>
      <c r="L232" s="163"/>
      <c r="M232" s="169"/>
      <c r="N232" s="170"/>
      <c r="O232" s="170"/>
      <c r="P232" s="170"/>
      <c r="Q232" s="170"/>
      <c r="R232" s="170"/>
      <c r="S232" s="170"/>
      <c r="T232" s="171"/>
      <c r="AT232" s="165" t="s">
        <v>177</v>
      </c>
      <c r="AU232" s="165" t="s">
        <v>173</v>
      </c>
      <c r="AV232" s="13" t="s">
        <v>78</v>
      </c>
      <c r="AW232" s="13" t="s">
        <v>31</v>
      </c>
      <c r="AX232" s="13" t="s">
        <v>69</v>
      </c>
      <c r="AY232" s="165" t="s">
        <v>163</v>
      </c>
    </row>
    <row r="233" spans="2:51" s="14" customFormat="1" ht="11.25">
      <c r="B233" s="172"/>
      <c r="D233" s="164" t="s">
        <v>177</v>
      </c>
      <c r="E233" s="173" t="s">
        <v>3</v>
      </c>
      <c r="F233" s="174" t="s">
        <v>179</v>
      </c>
      <c r="H233" s="175">
        <v>1.68</v>
      </c>
      <c r="I233" s="176"/>
      <c r="L233" s="172"/>
      <c r="M233" s="177"/>
      <c r="N233" s="178"/>
      <c r="O233" s="178"/>
      <c r="P233" s="178"/>
      <c r="Q233" s="178"/>
      <c r="R233" s="178"/>
      <c r="S233" s="178"/>
      <c r="T233" s="179"/>
      <c r="AT233" s="173" t="s">
        <v>177</v>
      </c>
      <c r="AU233" s="173" t="s">
        <v>173</v>
      </c>
      <c r="AV233" s="14" t="s">
        <v>173</v>
      </c>
      <c r="AW233" s="14" t="s">
        <v>31</v>
      </c>
      <c r="AX233" s="14" t="s">
        <v>76</v>
      </c>
      <c r="AY233" s="173" t="s">
        <v>163</v>
      </c>
    </row>
    <row r="234" spans="2:63" s="12" customFormat="1" ht="22.9" customHeight="1">
      <c r="B234" s="131"/>
      <c r="D234" s="132" t="s">
        <v>68</v>
      </c>
      <c r="E234" s="142" t="s">
        <v>215</v>
      </c>
      <c r="F234" s="142" t="s">
        <v>1654</v>
      </c>
      <c r="I234" s="134"/>
      <c r="J234" s="143">
        <f>BK234</f>
        <v>0</v>
      </c>
      <c r="L234" s="131"/>
      <c r="M234" s="136"/>
      <c r="N234" s="137"/>
      <c r="O234" s="137"/>
      <c r="P234" s="138">
        <f>P235+P245</f>
        <v>0</v>
      </c>
      <c r="Q234" s="137"/>
      <c r="R234" s="138">
        <f>R235+R245</f>
        <v>1.645422477</v>
      </c>
      <c r="S234" s="137"/>
      <c r="T234" s="139">
        <f>T235+T245</f>
        <v>0</v>
      </c>
      <c r="AR234" s="132" t="s">
        <v>76</v>
      </c>
      <c r="AT234" s="140" t="s">
        <v>68</v>
      </c>
      <c r="AU234" s="140" t="s">
        <v>76</v>
      </c>
      <c r="AY234" s="132" t="s">
        <v>163</v>
      </c>
      <c r="BK234" s="141">
        <f>BK235+BK245</f>
        <v>0</v>
      </c>
    </row>
    <row r="235" spans="2:63" s="12" customFormat="1" ht="20.85" customHeight="1">
      <c r="B235" s="131"/>
      <c r="D235" s="132" t="s">
        <v>68</v>
      </c>
      <c r="E235" s="142" t="s">
        <v>719</v>
      </c>
      <c r="F235" s="142" t="s">
        <v>1655</v>
      </c>
      <c r="I235" s="134"/>
      <c r="J235" s="143">
        <f>BK235</f>
        <v>0</v>
      </c>
      <c r="L235" s="131"/>
      <c r="M235" s="136"/>
      <c r="N235" s="137"/>
      <c r="O235" s="137"/>
      <c r="P235" s="138">
        <f>SUM(P236:P244)</f>
        <v>0</v>
      </c>
      <c r="Q235" s="137"/>
      <c r="R235" s="138">
        <f>SUM(R236:R244)</f>
        <v>0.20747696</v>
      </c>
      <c r="S235" s="137"/>
      <c r="T235" s="139">
        <f>SUM(T236:T244)</f>
        <v>0</v>
      </c>
      <c r="AR235" s="132" t="s">
        <v>76</v>
      </c>
      <c r="AT235" s="140" t="s">
        <v>68</v>
      </c>
      <c r="AU235" s="140" t="s">
        <v>78</v>
      </c>
      <c r="AY235" s="132" t="s">
        <v>163</v>
      </c>
      <c r="BK235" s="141">
        <f>SUM(BK236:BK244)</f>
        <v>0</v>
      </c>
    </row>
    <row r="236" spans="1:65" s="2" customFormat="1" ht="24.2" customHeight="1">
      <c r="A236" s="34"/>
      <c r="B236" s="144"/>
      <c r="C236" s="145" t="s">
        <v>365</v>
      </c>
      <c r="D236" s="145" t="s">
        <v>167</v>
      </c>
      <c r="E236" s="146" t="s">
        <v>1656</v>
      </c>
      <c r="F236" s="147" t="s">
        <v>1657</v>
      </c>
      <c r="G236" s="148" t="s">
        <v>320</v>
      </c>
      <c r="H236" s="149">
        <v>27.8</v>
      </c>
      <c r="I236" s="150"/>
      <c r="J236" s="151">
        <f>ROUND(I236*H236,2)</f>
        <v>0</v>
      </c>
      <c r="K236" s="147" t="s">
        <v>171</v>
      </c>
      <c r="L236" s="35"/>
      <c r="M236" s="152" t="s">
        <v>3</v>
      </c>
      <c r="N236" s="153" t="s">
        <v>42</v>
      </c>
      <c r="O236" s="56"/>
      <c r="P236" s="154">
        <f>O236*H236</f>
        <v>0</v>
      </c>
      <c r="Q236" s="154">
        <v>0.0074632</v>
      </c>
      <c r="R236" s="154">
        <f>Q236*H236</f>
        <v>0.20747696</v>
      </c>
      <c r="S236" s="154">
        <v>0</v>
      </c>
      <c r="T236" s="155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56" t="s">
        <v>172</v>
      </c>
      <c r="AT236" s="156" t="s">
        <v>167</v>
      </c>
      <c r="AU236" s="156" t="s">
        <v>173</v>
      </c>
      <c r="AY236" s="19" t="s">
        <v>163</v>
      </c>
      <c r="BE236" s="157">
        <f>IF(N236="základní",J236,0)</f>
        <v>0</v>
      </c>
      <c r="BF236" s="157">
        <f>IF(N236="snížená",J236,0)</f>
        <v>0</v>
      </c>
      <c r="BG236" s="157">
        <f>IF(N236="zákl. přenesená",J236,0)</f>
        <v>0</v>
      </c>
      <c r="BH236" s="157">
        <f>IF(N236="sníž. přenesená",J236,0)</f>
        <v>0</v>
      </c>
      <c r="BI236" s="157">
        <f>IF(N236="nulová",J236,0)</f>
        <v>0</v>
      </c>
      <c r="BJ236" s="19" t="s">
        <v>172</v>
      </c>
      <c r="BK236" s="157">
        <f>ROUND(I236*H236,2)</f>
        <v>0</v>
      </c>
      <c r="BL236" s="19" t="s">
        <v>172</v>
      </c>
      <c r="BM236" s="156" t="s">
        <v>1658</v>
      </c>
    </row>
    <row r="237" spans="1:47" s="2" customFormat="1" ht="11.25">
      <c r="A237" s="34"/>
      <c r="B237" s="35"/>
      <c r="C237" s="34"/>
      <c r="D237" s="158" t="s">
        <v>175</v>
      </c>
      <c r="E237" s="34"/>
      <c r="F237" s="159" t="s">
        <v>1659</v>
      </c>
      <c r="G237" s="34"/>
      <c r="H237" s="34"/>
      <c r="I237" s="160"/>
      <c r="J237" s="34"/>
      <c r="K237" s="34"/>
      <c r="L237" s="35"/>
      <c r="M237" s="161"/>
      <c r="N237" s="162"/>
      <c r="O237" s="56"/>
      <c r="P237" s="56"/>
      <c r="Q237" s="56"/>
      <c r="R237" s="56"/>
      <c r="S237" s="56"/>
      <c r="T237" s="57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9" t="s">
        <v>175</v>
      </c>
      <c r="AU237" s="19" t="s">
        <v>173</v>
      </c>
    </row>
    <row r="238" spans="2:51" s="16" customFormat="1" ht="11.25">
      <c r="B238" s="198"/>
      <c r="D238" s="164" t="s">
        <v>177</v>
      </c>
      <c r="E238" s="199" t="s">
        <v>3</v>
      </c>
      <c r="F238" s="200" t="s">
        <v>1660</v>
      </c>
      <c r="H238" s="199" t="s">
        <v>3</v>
      </c>
      <c r="I238" s="201"/>
      <c r="L238" s="198"/>
      <c r="M238" s="202"/>
      <c r="N238" s="203"/>
      <c r="O238" s="203"/>
      <c r="P238" s="203"/>
      <c r="Q238" s="203"/>
      <c r="R238" s="203"/>
      <c r="S238" s="203"/>
      <c r="T238" s="204"/>
      <c r="AT238" s="199" t="s">
        <v>177</v>
      </c>
      <c r="AU238" s="199" t="s">
        <v>173</v>
      </c>
      <c r="AV238" s="16" t="s">
        <v>76</v>
      </c>
      <c r="AW238" s="16" t="s">
        <v>31</v>
      </c>
      <c r="AX238" s="16" t="s">
        <v>69</v>
      </c>
      <c r="AY238" s="199" t="s">
        <v>163</v>
      </c>
    </row>
    <row r="239" spans="2:51" s="13" customFormat="1" ht="11.25">
      <c r="B239" s="163"/>
      <c r="D239" s="164" t="s">
        <v>177</v>
      </c>
      <c r="E239" s="165" t="s">
        <v>3</v>
      </c>
      <c r="F239" s="166" t="s">
        <v>1661</v>
      </c>
      <c r="H239" s="167">
        <v>4.3</v>
      </c>
      <c r="I239" s="168"/>
      <c r="L239" s="163"/>
      <c r="M239" s="169"/>
      <c r="N239" s="170"/>
      <c r="O239" s="170"/>
      <c r="P239" s="170"/>
      <c r="Q239" s="170"/>
      <c r="R239" s="170"/>
      <c r="S239" s="170"/>
      <c r="T239" s="171"/>
      <c r="AT239" s="165" t="s">
        <v>177</v>
      </c>
      <c r="AU239" s="165" t="s">
        <v>173</v>
      </c>
      <c r="AV239" s="13" t="s">
        <v>78</v>
      </c>
      <c r="AW239" s="13" t="s">
        <v>31</v>
      </c>
      <c r="AX239" s="13" t="s">
        <v>69</v>
      </c>
      <c r="AY239" s="165" t="s">
        <v>163</v>
      </c>
    </row>
    <row r="240" spans="2:51" s="13" customFormat="1" ht="11.25">
      <c r="B240" s="163"/>
      <c r="D240" s="164" t="s">
        <v>177</v>
      </c>
      <c r="E240" s="165" t="s">
        <v>3</v>
      </c>
      <c r="F240" s="166" t="s">
        <v>1662</v>
      </c>
      <c r="H240" s="167">
        <v>23.5</v>
      </c>
      <c r="I240" s="168"/>
      <c r="L240" s="163"/>
      <c r="M240" s="169"/>
      <c r="N240" s="170"/>
      <c r="O240" s="170"/>
      <c r="P240" s="170"/>
      <c r="Q240" s="170"/>
      <c r="R240" s="170"/>
      <c r="S240" s="170"/>
      <c r="T240" s="171"/>
      <c r="AT240" s="165" t="s">
        <v>177</v>
      </c>
      <c r="AU240" s="165" t="s">
        <v>173</v>
      </c>
      <c r="AV240" s="13" t="s">
        <v>78</v>
      </c>
      <c r="AW240" s="13" t="s">
        <v>31</v>
      </c>
      <c r="AX240" s="13" t="s">
        <v>69</v>
      </c>
      <c r="AY240" s="165" t="s">
        <v>163</v>
      </c>
    </row>
    <row r="241" spans="2:51" s="14" customFormat="1" ht="11.25">
      <c r="B241" s="172"/>
      <c r="D241" s="164" t="s">
        <v>177</v>
      </c>
      <c r="E241" s="173" t="s">
        <v>3</v>
      </c>
      <c r="F241" s="174" t="s">
        <v>179</v>
      </c>
      <c r="H241" s="175">
        <v>27.8</v>
      </c>
      <c r="I241" s="176"/>
      <c r="L241" s="172"/>
      <c r="M241" s="177"/>
      <c r="N241" s="178"/>
      <c r="O241" s="178"/>
      <c r="P241" s="178"/>
      <c r="Q241" s="178"/>
      <c r="R241" s="178"/>
      <c r="S241" s="178"/>
      <c r="T241" s="179"/>
      <c r="AT241" s="173" t="s">
        <v>177</v>
      </c>
      <c r="AU241" s="173" t="s">
        <v>173</v>
      </c>
      <c r="AV241" s="14" t="s">
        <v>173</v>
      </c>
      <c r="AW241" s="14" t="s">
        <v>31</v>
      </c>
      <c r="AX241" s="14" t="s">
        <v>69</v>
      </c>
      <c r="AY241" s="173" t="s">
        <v>163</v>
      </c>
    </row>
    <row r="242" spans="2:51" s="15" customFormat="1" ht="11.25">
      <c r="B242" s="180"/>
      <c r="D242" s="164" t="s">
        <v>177</v>
      </c>
      <c r="E242" s="181" t="s">
        <v>3</v>
      </c>
      <c r="F242" s="182" t="s">
        <v>210</v>
      </c>
      <c r="H242" s="183">
        <v>27.8</v>
      </c>
      <c r="I242" s="184"/>
      <c r="L242" s="180"/>
      <c r="M242" s="185"/>
      <c r="N242" s="186"/>
      <c r="O242" s="186"/>
      <c r="P242" s="186"/>
      <c r="Q242" s="186"/>
      <c r="R242" s="186"/>
      <c r="S242" s="186"/>
      <c r="T242" s="187"/>
      <c r="AT242" s="181" t="s">
        <v>177</v>
      </c>
      <c r="AU242" s="181" t="s">
        <v>173</v>
      </c>
      <c r="AV242" s="15" t="s">
        <v>172</v>
      </c>
      <c r="AW242" s="15" t="s">
        <v>31</v>
      </c>
      <c r="AX242" s="15" t="s">
        <v>76</v>
      </c>
      <c r="AY242" s="181" t="s">
        <v>163</v>
      </c>
    </row>
    <row r="243" spans="1:65" s="2" customFormat="1" ht="16.5" customHeight="1">
      <c r="A243" s="34"/>
      <c r="B243" s="144"/>
      <c r="C243" s="145" t="s">
        <v>372</v>
      </c>
      <c r="D243" s="145" t="s">
        <v>167</v>
      </c>
      <c r="E243" s="146" t="s">
        <v>1663</v>
      </c>
      <c r="F243" s="147" t="s">
        <v>1664</v>
      </c>
      <c r="G243" s="148" t="s">
        <v>1267</v>
      </c>
      <c r="H243" s="149">
        <v>1</v>
      </c>
      <c r="I243" s="150"/>
      <c r="J243" s="151">
        <f>ROUND(I243*H243,2)</f>
        <v>0</v>
      </c>
      <c r="K243" s="147" t="s">
        <v>353</v>
      </c>
      <c r="L243" s="35"/>
      <c r="M243" s="152" t="s">
        <v>3</v>
      </c>
      <c r="N243" s="153" t="s">
        <v>42</v>
      </c>
      <c r="O243" s="56"/>
      <c r="P243" s="154">
        <f>O243*H243</f>
        <v>0</v>
      </c>
      <c r="Q243" s="154">
        <v>0</v>
      </c>
      <c r="R243" s="154">
        <f>Q243*H243</f>
        <v>0</v>
      </c>
      <c r="S243" s="154">
        <v>0</v>
      </c>
      <c r="T243" s="155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56" t="s">
        <v>172</v>
      </c>
      <c r="AT243" s="156" t="s">
        <v>167</v>
      </c>
      <c r="AU243" s="156" t="s">
        <v>173</v>
      </c>
      <c r="AY243" s="19" t="s">
        <v>163</v>
      </c>
      <c r="BE243" s="157">
        <f>IF(N243="základní",J243,0)</f>
        <v>0</v>
      </c>
      <c r="BF243" s="157">
        <f>IF(N243="snížená",J243,0)</f>
        <v>0</v>
      </c>
      <c r="BG243" s="157">
        <f>IF(N243="zákl. přenesená",J243,0)</f>
        <v>0</v>
      </c>
      <c r="BH243" s="157">
        <f>IF(N243="sníž. přenesená",J243,0)</f>
        <v>0</v>
      </c>
      <c r="BI243" s="157">
        <f>IF(N243="nulová",J243,0)</f>
        <v>0</v>
      </c>
      <c r="BJ243" s="19" t="s">
        <v>172</v>
      </c>
      <c r="BK243" s="157">
        <f>ROUND(I243*H243,2)</f>
        <v>0</v>
      </c>
      <c r="BL243" s="19" t="s">
        <v>172</v>
      </c>
      <c r="BM243" s="156" t="s">
        <v>1665</v>
      </c>
    </row>
    <row r="244" spans="2:51" s="13" customFormat="1" ht="11.25">
      <c r="B244" s="163"/>
      <c r="D244" s="164" t="s">
        <v>177</v>
      </c>
      <c r="E244" s="165" t="s">
        <v>3</v>
      </c>
      <c r="F244" s="166" t="s">
        <v>76</v>
      </c>
      <c r="H244" s="167">
        <v>1</v>
      </c>
      <c r="I244" s="168"/>
      <c r="L244" s="163"/>
      <c r="M244" s="169"/>
      <c r="N244" s="170"/>
      <c r="O244" s="170"/>
      <c r="P244" s="170"/>
      <c r="Q244" s="170"/>
      <c r="R244" s="170"/>
      <c r="S244" s="170"/>
      <c r="T244" s="171"/>
      <c r="AT244" s="165" t="s">
        <v>177</v>
      </c>
      <c r="AU244" s="165" t="s">
        <v>173</v>
      </c>
      <c r="AV244" s="13" t="s">
        <v>78</v>
      </c>
      <c r="AW244" s="13" t="s">
        <v>31</v>
      </c>
      <c r="AX244" s="13" t="s">
        <v>76</v>
      </c>
      <c r="AY244" s="165" t="s">
        <v>163</v>
      </c>
    </row>
    <row r="245" spans="2:63" s="12" customFormat="1" ht="20.85" customHeight="1">
      <c r="B245" s="131"/>
      <c r="D245" s="132" t="s">
        <v>68</v>
      </c>
      <c r="E245" s="142" t="s">
        <v>731</v>
      </c>
      <c r="F245" s="142" t="s">
        <v>1666</v>
      </c>
      <c r="I245" s="134"/>
      <c r="J245" s="143">
        <f>BK245</f>
        <v>0</v>
      </c>
      <c r="L245" s="131"/>
      <c r="M245" s="136"/>
      <c r="N245" s="137"/>
      <c r="O245" s="137"/>
      <c r="P245" s="138">
        <f>SUM(P246:P293)</f>
        <v>0</v>
      </c>
      <c r="Q245" s="137"/>
      <c r="R245" s="138">
        <f>SUM(R246:R293)</f>
        <v>1.4379455170000002</v>
      </c>
      <c r="S245" s="137"/>
      <c r="T245" s="139">
        <f>SUM(T246:T293)</f>
        <v>0</v>
      </c>
      <c r="AR245" s="132" t="s">
        <v>76</v>
      </c>
      <c r="AT245" s="140" t="s">
        <v>68</v>
      </c>
      <c r="AU245" s="140" t="s">
        <v>78</v>
      </c>
      <c r="AY245" s="132" t="s">
        <v>163</v>
      </c>
      <c r="BK245" s="141">
        <f>SUM(BK246:BK293)</f>
        <v>0</v>
      </c>
    </row>
    <row r="246" spans="1:65" s="2" customFormat="1" ht="16.5" customHeight="1">
      <c r="A246" s="34"/>
      <c r="B246" s="144"/>
      <c r="C246" s="145" t="s">
        <v>254</v>
      </c>
      <c r="D246" s="145" t="s">
        <v>167</v>
      </c>
      <c r="E246" s="146" t="s">
        <v>1667</v>
      </c>
      <c r="F246" s="147" t="s">
        <v>1668</v>
      </c>
      <c r="G246" s="148" t="s">
        <v>320</v>
      </c>
      <c r="H246" s="149">
        <v>28</v>
      </c>
      <c r="I246" s="150"/>
      <c r="J246" s="151">
        <f>ROUND(I246*H246,2)</f>
        <v>0</v>
      </c>
      <c r="K246" s="147" t="s">
        <v>171</v>
      </c>
      <c r="L246" s="35"/>
      <c r="M246" s="152" t="s">
        <v>3</v>
      </c>
      <c r="N246" s="153" t="s">
        <v>42</v>
      </c>
      <c r="O246" s="56"/>
      <c r="P246" s="154">
        <f>O246*H246</f>
        <v>0</v>
      </c>
      <c r="Q246" s="154">
        <v>0</v>
      </c>
      <c r="R246" s="154">
        <f>Q246*H246</f>
        <v>0</v>
      </c>
      <c r="S246" s="154">
        <v>0</v>
      </c>
      <c r="T246" s="155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56" t="s">
        <v>172</v>
      </c>
      <c r="AT246" s="156" t="s">
        <v>167</v>
      </c>
      <c r="AU246" s="156" t="s">
        <v>173</v>
      </c>
      <c r="AY246" s="19" t="s">
        <v>163</v>
      </c>
      <c r="BE246" s="157">
        <f>IF(N246="základní",J246,0)</f>
        <v>0</v>
      </c>
      <c r="BF246" s="157">
        <f>IF(N246="snížená",J246,0)</f>
        <v>0</v>
      </c>
      <c r="BG246" s="157">
        <f>IF(N246="zákl. přenesená",J246,0)</f>
        <v>0</v>
      </c>
      <c r="BH246" s="157">
        <f>IF(N246="sníž. přenesená",J246,0)</f>
        <v>0</v>
      </c>
      <c r="BI246" s="157">
        <f>IF(N246="nulová",J246,0)</f>
        <v>0</v>
      </c>
      <c r="BJ246" s="19" t="s">
        <v>172</v>
      </c>
      <c r="BK246" s="157">
        <f>ROUND(I246*H246,2)</f>
        <v>0</v>
      </c>
      <c r="BL246" s="19" t="s">
        <v>172</v>
      </c>
      <c r="BM246" s="156" t="s">
        <v>1669</v>
      </c>
    </row>
    <row r="247" spans="1:47" s="2" customFormat="1" ht="11.25">
      <c r="A247" s="34"/>
      <c r="B247" s="35"/>
      <c r="C247" s="34"/>
      <c r="D247" s="158" t="s">
        <v>175</v>
      </c>
      <c r="E247" s="34"/>
      <c r="F247" s="159" t="s">
        <v>1670</v>
      </c>
      <c r="G247" s="34"/>
      <c r="H247" s="34"/>
      <c r="I247" s="160"/>
      <c r="J247" s="34"/>
      <c r="K247" s="34"/>
      <c r="L247" s="35"/>
      <c r="M247" s="161"/>
      <c r="N247" s="162"/>
      <c r="O247" s="56"/>
      <c r="P247" s="56"/>
      <c r="Q247" s="56"/>
      <c r="R247" s="56"/>
      <c r="S247" s="56"/>
      <c r="T247" s="57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9" t="s">
        <v>175</v>
      </c>
      <c r="AU247" s="19" t="s">
        <v>173</v>
      </c>
    </row>
    <row r="248" spans="2:51" s="13" customFormat="1" ht="11.25">
      <c r="B248" s="163"/>
      <c r="D248" s="164" t="s">
        <v>177</v>
      </c>
      <c r="E248" s="165" t="s">
        <v>3</v>
      </c>
      <c r="F248" s="166" t="s">
        <v>357</v>
      </c>
      <c r="H248" s="167">
        <v>28</v>
      </c>
      <c r="I248" s="168"/>
      <c r="L248" s="163"/>
      <c r="M248" s="169"/>
      <c r="N248" s="170"/>
      <c r="O248" s="170"/>
      <c r="P248" s="170"/>
      <c r="Q248" s="170"/>
      <c r="R248" s="170"/>
      <c r="S248" s="170"/>
      <c r="T248" s="171"/>
      <c r="AT248" s="165" t="s">
        <v>177</v>
      </c>
      <c r="AU248" s="165" t="s">
        <v>173</v>
      </c>
      <c r="AV248" s="13" t="s">
        <v>78</v>
      </c>
      <c r="AW248" s="13" t="s">
        <v>31</v>
      </c>
      <c r="AX248" s="13" t="s">
        <v>69</v>
      </c>
      <c r="AY248" s="165" t="s">
        <v>163</v>
      </c>
    </row>
    <row r="249" spans="2:51" s="14" customFormat="1" ht="11.25">
      <c r="B249" s="172"/>
      <c r="D249" s="164" t="s">
        <v>177</v>
      </c>
      <c r="E249" s="173" t="s">
        <v>3</v>
      </c>
      <c r="F249" s="174" t="s">
        <v>179</v>
      </c>
      <c r="H249" s="175">
        <v>28</v>
      </c>
      <c r="I249" s="176"/>
      <c r="L249" s="172"/>
      <c r="M249" s="177"/>
      <c r="N249" s="178"/>
      <c r="O249" s="178"/>
      <c r="P249" s="178"/>
      <c r="Q249" s="178"/>
      <c r="R249" s="178"/>
      <c r="S249" s="178"/>
      <c r="T249" s="179"/>
      <c r="AT249" s="173" t="s">
        <v>177</v>
      </c>
      <c r="AU249" s="173" t="s">
        <v>173</v>
      </c>
      <c r="AV249" s="14" t="s">
        <v>173</v>
      </c>
      <c r="AW249" s="14" t="s">
        <v>31</v>
      </c>
      <c r="AX249" s="14" t="s">
        <v>76</v>
      </c>
      <c r="AY249" s="173" t="s">
        <v>163</v>
      </c>
    </row>
    <row r="250" spans="1:65" s="2" customFormat="1" ht="16.5" customHeight="1">
      <c r="A250" s="34"/>
      <c r="B250" s="144"/>
      <c r="C250" s="145" t="s">
        <v>388</v>
      </c>
      <c r="D250" s="145" t="s">
        <v>167</v>
      </c>
      <c r="E250" s="146" t="s">
        <v>1671</v>
      </c>
      <c r="F250" s="147" t="s">
        <v>1672</v>
      </c>
      <c r="G250" s="148" t="s">
        <v>522</v>
      </c>
      <c r="H250" s="149">
        <v>2</v>
      </c>
      <c r="I250" s="150"/>
      <c r="J250" s="151">
        <f>ROUND(I250*H250,2)</f>
        <v>0</v>
      </c>
      <c r="K250" s="147" t="s">
        <v>171</v>
      </c>
      <c r="L250" s="35"/>
      <c r="M250" s="152" t="s">
        <v>3</v>
      </c>
      <c r="N250" s="153" t="s">
        <v>42</v>
      </c>
      <c r="O250" s="56"/>
      <c r="P250" s="154">
        <f>O250*H250</f>
        <v>0</v>
      </c>
      <c r="Q250" s="154">
        <v>0.459372906</v>
      </c>
      <c r="R250" s="154">
        <f>Q250*H250</f>
        <v>0.918745812</v>
      </c>
      <c r="S250" s="154">
        <v>0</v>
      </c>
      <c r="T250" s="155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56" t="s">
        <v>172</v>
      </c>
      <c r="AT250" s="156" t="s">
        <v>167</v>
      </c>
      <c r="AU250" s="156" t="s">
        <v>173</v>
      </c>
      <c r="AY250" s="19" t="s">
        <v>163</v>
      </c>
      <c r="BE250" s="157">
        <f>IF(N250="základní",J250,0)</f>
        <v>0</v>
      </c>
      <c r="BF250" s="157">
        <f>IF(N250="snížená",J250,0)</f>
        <v>0</v>
      </c>
      <c r="BG250" s="157">
        <f>IF(N250="zákl. přenesená",J250,0)</f>
        <v>0</v>
      </c>
      <c r="BH250" s="157">
        <f>IF(N250="sníž. přenesená",J250,0)</f>
        <v>0</v>
      </c>
      <c r="BI250" s="157">
        <f>IF(N250="nulová",J250,0)</f>
        <v>0</v>
      </c>
      <c r="BJ250" s="19" t="s">
        <v>172</v>
      </c>
      <c r="BK250" s="157">
        <f>ROUND(I250*H250,2)</f>
        <v>0</v>
      </c>
      <c r="BL250" s="19" t="s">
        <v>172</v>
      </c>
      <c r="BM250" s="156" t="s">
        <v>1673</v>
      </c>
    </row>
    <row r="251" spans="1:47" s="2" customFormat="1" ht="11.25">
      <c r="A251" s="34"/>
      <c r="B251" s="35"/>
      <c r="C251" s="34"/>
      <c r="D251" s="158" t="s">
        <v>175</v>
      </c>
      <c r="E251" s="34"/>
      <c r="F251" s="159" t="s">
        <v>1674</v>
      </c>
      <c r="G251" s="34"/>
      <c r="H251" s="34"/>
      <c r="I251" s="160"/>
      <c r="J251" s="34"/>
      <c r="K251" s="34"/>
      <c r="L251" s="35"/>
      <c r="M251" s="161"/>
      <c r="N251" s="162"/>
      <c r="O251" s="56"/>
      <c r="P251" s="56"/>
      <c r="Q251" s="56"/>
      <c r="R251" s="56"/>
      <c r="S251" s="56"/>
      <c r="T251" s="57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9" t="s">
        <v>175</v>
      </c>
      <c r="AU251" s="19" t="s">
        <v>173</v>
      </c>
    </row>
    <row r="252" spans="2:51" s="13" customFormat="1" ht="11.25">
      <c r="B252" s="163"/>
      <c r="D252" s="164" t="s">
        <v>177</v>
      </c>
      <c r="E252" s="165" t="s">
        <v>3</v>
      </c>
      <c r="F252" s="166" t="s">
        <v>78</v>
      </c>
      <c r="H252" s="167">
        <v>2</v>
      </c>
      <c r="I252" s="168"/>
      <c r="L252" s="163"/>
      <c r="M252" s="169"/>
      <c r="N252" s="170"/>
      <c r="O252" s="170"/>
      <c r="P252" s="170"/>
      <c r="Q252" s="170"/>
      <c r="R252" s="170"/>
      <c r="S252" s="170"/>
      <c r="T252" s="171"/>
      <c r="AT252" s="165" t="s">
        <v>177</v>
      </c>
      <c r="AU252" s="165" t="s">
        <v>173</v>
      </c>
      <c r="AV252" s="13" t="s">
        <v>78</v>
      </c>
      <c r="AW252" s="13" t="s">
        <v>31</v>
      </c>
      <c r="AX252" s="13" t="s">
        <v>76</v>
      </c>
      <c r="AY252" s="165" t="s">
        <v>163</v>
      </c>
    </row>
    <row r="253" spans="1:65" s="2" customFormat="1" ht="16.5" customHeight="1">
      <c r="A253" s="34"/>
      <c r="B253" s="144"/>
      <c r="C253" s="145" t="s">
        <v>393</v>
      </c>
      <c r="D253" s="145" t="s">
        <v>167</v>
      </c>
      <c r="E253" s="146" t="s">
        <v>1675</v>
      </c>
      <c r="F253" s="147" t="s">
        <v>1676</v>
      </c>
      <c r="G253" s="148" t="s">
        <v>522</v>
      </c>
      <c r="H253" s="149">
        <v>4</v>
      </c>
      <c r="I253" s="150"/>
      <c r="J253" s="151">
        <f>ROUND(I253*H253,2)</f>
        <v>0</v>
      </c>
      <c r="K253" s="147" t="s">
        <v>171</v>
      </c>
      <c r="L253" s="35"/>
      <c r="M253" s="152" t="s">
        <v>3</v>
      </c>
      <c r="N253" s="153" t="s">
        <v>42</v>
      </c>
      <c r="O253" s="56"/>
      <c r="P253" s="154">
        <f>O253*H253</f>
        <v>0</v>
      </c>
      <c r="Q253" s="154">
        <v>0.010186</v>
      </c>
      <c r="R253" s="154">
        <f>Q253*H253</f>
        <v>0.040744</v>
      </c>
      <c r="S253" s="154">
        <v>0</v>
      </c>
      <c r="T253" s="155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56" t="s">
        <v>172</v>
      </c>
      <c r="AT253" s="156" t="s">
        <v>167</v>
      </c>
      <c r="AU253" s="156" t="s">
        <v>173</v>
      </c>
      <c r="AY253" s="19" t="s">
        <v>163</v>
      </c>
      <c r="BE253" s="157">
        <f>IF(N253="základní",J253,0)</f>
        <v>0</v>
      </c>
      <c r="BF253" s="157">
        <f>IF(N253="snížená",J253,0)</f>
        <v>0</v>
      </c>
      <c r="BG253" s="157">
        <f>IF(N253="zákl. přenesená",J253,0)</f>
        <v>0</v>
      </c>
      <c r="BH253" s="157">
        <f>IF(N253="sníž. přenesená",J253,0)</f>
        <v>0</v>
      </c>
      <c r="BI253" s="157">
        <f>IF(N253="nulová",J253,0)</f>
        <v>0</v>
      </c>
      <c r="BJ253" s="19" t="s">
        <v>172</v>
      </c>
      <c r="BK253" s="157">
        <f>ROUND(I253*H253,2)</f>
        <v>0</v>
      </c>
      <c r="BL253" s="19" t="s">
        <v>172</v>
      </c>
      <c r="BM253" s="156" t="s">
        <v>1677</v>
      </c>
    </row>
    <row r="254" spans="1:47" s="2" customFormat="1" ht="11.25">
      <c r="A254" s="34"/>
      <c r="B254" s="35"/>
      <c r="C254" s="34"/>
      <c r="D254" s="158" t="s">
        <v>175</v>
      </c>
      <c r="E254" s="34"/>
      <c r="F254" s="159" t="s">
        <v>1678</v>
      </c>
      <c r="G254" s="34"/>
      <c r="H254" s="34"/>
      <c r="I254" s="160"/>
      <c r="J254" s="34"/>
      <c r="K254" s="34"/>
      <c r="L254" s="35"/>
      <c r="M254" s="161"/>
      <c r="N254" s="162"/>
      <c r="O254" s="56"/>
      <c r="P254" s="56"/>
      <c r="Q254" s="56"/>
      <c r="R254" s="56"/>
      <c r="S254" s="56"/>
      <c r="T254" s="57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9" t="s">
        <v>175</v>
      </c>
      <c r="AU254" s="19" t="s">
        <v>173</v>
      </c>
    </row>
    <row r="255" spans="2:51" s="13" customFormat="1" ht="11.25">
      <c r="B255" s="163"/>
      <c r="D255" s="164" t="s">
        <v>177</v>
      </c>
      <c r="E255" s="165" t="s">
        <v>3</v>
      </c>
      <c r="F255" s="166" t="s">
        <v>172</v>
      </c>
      <c r="H255" s="167">
        <v>4</v>
      </c>
      <c r="I255" s="168"/>
      <c r="L255" s="163"/>
      <c r="M255" s="169"/>
      <c r="N255" s="170"/>
      <c r="O255" s="170"/>
      <c r="P255" s="170"/>
      <c r="Q255" s="170"/>
      <c r="R255" s="170"/>
      <c r="S255" s="170"/>
      <c r="T255" s="171"/>
      <c r="AT255" s="165" t="s">
        <v>177</v>
      </c>
      <c r="AU255" s="165" t="s">
        <v>173</v>
      </c>
      <c r="AV255" s="13" t="s">
        <v>78</v>
      </c>
      <c r="AW255" s="13" t="s">
        <v>31</v>
      </c>
      <c r="AX255" s="13" t="s">
        <v>76</v>
      </c>
      <c r="AY255" s="165" t="s">
        <v>163</v>
      </c>
    </row>
    <row r="256" spans="1:65" s="2" customFormat="1" ht="16.5" customHeight="1">
      <c r="A256" s="34"/>
      <c r="B256" s="144"/>
      <c r="C256" s="188" t="s">
        <v>308</v>
      </c>
      <c r="D256" s="188" t="s">
        <v>212</v>
      </c>
      <c r="E256" s="189" t="s">
        <v>1679</v>
      </c>
      <c r="F256" s="190" t="s">
        <v>1680</v>
      </c>
      <c r="G256" s="191" t="s">
        <v>522</v>
      </c>
      <c r="H256" s="192">
        <v>4</v>
      </c>
      <c r="I256" s="193"/>
      <c r="J256" s="194">
        <f>ROUND(I256*H256,2)</f>
        <v>0</v>
      </c>
      <c r="K256" s="190" t="s">
        <v>353</v>
      </c>
      <c r="L256" s="195"/>
      <c r="M256" s="196" t="s">
        <v>3</v>
      </c>
      <c r="N256" s="197" t="s">
        <v>42</v>
      </c>
      <c r="O256" s="56"/>
      <c r="P256" s="154">
        <f>O256*H256</f>
        <v>0</v>
      </c>
      <c r="Q256" s="154">
        <v>0</v>
      </c>
      <c r="R256" s="154">
        <f>Q256*H256</f>
        <v>0</v>
      </c>
      <c r="S256" s="154">
        <v>0</v>
      </c>
      <c r="T256" s="155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56" t="s">
        <v>215</v>
      </c>
      <c r="AT256" s="156" t="s">
        <v>212</v>
      </c>
      <c r="AU256" s="156" t="s">
        <v>173</v>
      </c>
      <c r="AY256" s="19" t="s">
        <v>163</v>
      </c>
      <c r="BE256" s="157">
        <f>IF(N256="základní",J256,0)</f>
        <v>0</v>
      </c>
      <c r="BF256" s="157">
        <f>IF(N256="snížená",J256,0)</f>
        <v>0</v>
      </c>
      <c r="BG256" s="157">
        <f>IF(N256="zákl. přenesená",J256,0)</f>
        <v>0</v>
      </c>
      <c r="BH256" s="157">
        <f>IF(N256="sníž. přenesená",J256,0)</f>
        <v>0</v>
      </c>
      <c r="BI256" s="157">
        <f>IF(N256="nulová",J256,0)</f>
        <v>0</v>
      </c>
      <c r="BJ256" s="19" t="s">
        <v>172</v>
      </c>
      <c r="BK256" s="157">
        <f>ROUND(I256*H256,2)</f>
        <v>0</v>
      </c>
      <c r="BL256" s="19" t="s">
        <v>172</v>
      </c>
      <c r="BM256" s="156" t="s">
        <v>1681</v>
      </c>
    </row>
    <row r="257" spans="2:51" s="13" customFormat="1" ht="11.25">
      <c r="B257" s="163"/>
      <c r="D257" s="164" t="s">
        <v>177</v>
      </c>
      <c r="E257" s="165" t="s">
        <v>3</v>
      </c>
      <c r="F257" s="166" t="s">
        <v>172</v>
      </c>
      <c r="H257" s="167">
        <v>4</v>
      </c>
      <c r="I257" s="168"/>
      <c r="L257" s="163"/>
      <c r="M257" s="169"/>
      <c r="N257" s="170"/>
      <c r="O257" s="170"/>
      <c r="P257" s="170"/>
      <c r="Q257" s="170"/>
      <c r="R257" s="170"/>
      <c r="S257" s="170"/>
      <c r="T257" s="171"/>
      <c r="AT257" s="165" t="s">
        <v>177</v>
      </c>
      <c r="AU257" s="165" t="s">
        <v>173</v>
      </c>
      <c r="AV257" s="13" t="s">
        <v>78</v>
      </c>
      <c r="AW257" s="13" t="s">
        <v>31</v>
      </c>
      <c r="AX257" s="13" t="s">
        <v>76</v>
      </c>
      <c r="AY257" s="165" t="s">
        <v>163</v>
      </c>
    </row>
    <row r="258" spans="1:65" s="2" customFormat="1" ht="16.5" customHeight="1">
      <c r="A258" s="34"/>
      <c r="B258" s="144"/>
      <c r="C258" s="145" t="s">
        <v>402</v>
      </c>
      <c r="D258" s="145" t="s">
        <v>167</v>
      </c>
      <c r="E258" s="146" t="s">
        <v>1682</v>
      </c>
      <c r="F258" s="147" t="s">
        <v>1683</v>
      </c>
      <c r="G258" s="148" t="s">
        <v>522</v>
      </c>
      <c r="H258" s="149">
        <v>2</v>
      </c>
      <c r="I258" s="150"/>
      <c r="J258" s="151">
        <f>ROUND(I258*H258,2)</f>
        <v>0</v>
      </c>
      <c r="K258" s="147" t="s">
        <v>171</v>
      </c>
      <c r="L258" s="35"/>
      <c r="M258" s="152" t="s">
        <v>3</v>
      </c>
      <c r="N258" s="153" t="s">
        <v>42</v>
      </c>
      <c r="O258" s="56"/>
      <c r="P258" s="154">
        <f>O258*H258</f>
        <v>0</v>
      </c>
      <c r="Q258" s="154">
        <v>0.01248</v>
      </c>
      <c r="R258" s="154">
        <f>Q258*H258</f>
        <v>0.02496</v>
      </c>
      <c r="S258" s="154">
        <v>0</v>
      </c>
      <c r="T258" s="155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56" t="s">
        <v>172</v>
      </c>
      <c r="AT258" s="156" t="s">
        <v>167</v>
      </c>
      <c r="AU258" s="156" t="s">
        <v>173</v>
      </c>
      <c r="AY258" s="19" t="s">
        <v>163</v>
      </c>
      <c r="BE258" s="157">
        <f>IF(N258="základní",J258,0)</f>
        <v>0</v>
      </c>
      <c r="BF258" s="157">
        <f>IF(N258="snížená",J258,0)</f>
        <v>0</v>
      </c>
      <c r="BG258" s="157">
        <f>IF(N258="zákl. přenesená",J258,0)</f>
        <v>0</v>
      </c>
      <c r="BH258" s="157">
        <f>IF(N258="sníž. přenesená",J258,0)</f>
        <v>0</v>
      </c>
      <c r="BI258" s="157">
        <f>IF(N258="nulová",J258,0)</f>
        <v>0</v>
      </c>
      <c r="BJ258" s="19" t="s">
        <v>172</v>
      </c>
      <c r="BK258" s="157">
        <f>ROUND(I258*H258,2)</f>
        <v>0</v>
      </c>
      <c r="BL258" s="19" t="s">
        <v>172</v>
      </c>
      <c r="BM258" s="156" t="s">
        <v>1684</v>
      </c>
    </row>
    <row r="259" spans="1:47" s="2" customFormat="1" ht="11.25">
      <c r="A259" s="34"/>
      <c r="B259" s="35"/>
      <c r="C259" s="34"/>
      <c r="D259" s="158" t="s">
        <v>175</v>
      </c>
      <c r="E259" s="34"/>
      <c r="F259" s="159" t="s">
        <v>1685</v>
      </c>
      <c r="G259" s="34"/>
      <c r="H259" s="34"/>
      <c r="I259" s="160"/>
      <c r="J259" s="34"/>
      <c r="K259" s="34"/>
      <c r="L259" s="35"/>
      <c r="M259" s="161"/>
      <c r="N259" s="162"/>
      <c r="O259" s="56"/>
      <c r="P259" s="56"/>
      <c r="Q259" s="56"/>
      <c r="R259" s="56"/>
      <c r="S259" s="56"/>
      <c r="T259" s="57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9" t="s">
        <v>175</v>
      </c>
      <c r="AU259" s="19" t="s">
        <v>173</v>
      </c>
    </row>
    <row r="260" spans="2:51" s="13" customFormat="1" ht="11.25">
      <c r="B260" s="163"/>
      <c r="D260" s="164" t="s">
        <v>177</v>
      </c>
      <c r="E260" s="165" t="s">
        <v>3</v>
      </c>
      <c r="F260" s="166" t="s">
        <v>1686</v>
      </c>
      <c r="H260" s="167">
        <v>2</v>
      </c>
      <c r="I260" s="168"/>
      <c r="L260" s="163"/>
      <c r="M260" s="169"/>
      <c r="N260" s="170"/>
      <c r="O260" s="170"/>
      <c r="P260" s="170"/>
      <c r="Q260" s="170"/>
      <c r="R260" s="170"/>
      <c r="S260" s="170"/>
      <c r="T260" s="171"/>
      <c r="AT260" s="165" t="s">
        <v>177</v>
      </c>
      <c r="AU260" s="165" t="s">
        <v>173</v>
      </c>
      <c r="AV260" s="13" t="s">
        <v>78</v>
      </c>
      <c r="AW260" s="13" t="s">
        <v>31</v>
      </c>
      <c r="AX260" s="13" t="s">
        <v>76</v>
      </c>
      <c r="AY260" s="165" t="s">
        <v>163</v>
      </c>
    </row>
    <row r="261" spans="1:65" s="2" customFormat="1" ht="16.5" customHeight="1">
      <c r="A261" s="34"/>
      <c r="B261" s="144"/>
      <c r="C261" s="188" t="s">
        <v>410</v>
      </c>
      <c r="D261" s="188" t="s">
        <v>212</v>
      </c>
      <c r="E261" s="189" t="s">
        <v>1687</v>
      </c>
      <c r="F261" s="190" t="s">
        <v>1688</v>
      </c>
      <c r="G261" s="191" t="s">
        <v>522</v>
      </c>
      <c r="H261" s="192">
        <v>1</v>
      </c>
      <c r="I261" s="193"/>
      <c r="J261" s="194">
        <f>ROUND(I261*H261,2)</f>
        <v>0</v>
      </c>
      <c r="K261" s="190" t="s">
        <v>353</v>
      </c>
      <c r="L261" s="195"/>
      <c r="M261" s="196" t="s">
        <v>3</v>
      </c>
      <c r="N261" s="197" t="s">
        <v>42</v>
      </c>
      <c r="O261" s="56"/>
      <c r="P261" s="154">
        <f>O261*H261</f>
        <v>0</v>
      </c>
      <c r="Q261" s="154">
        <v>0</v>
      </c>
      <c r="R261" s="154">
        <f>Q261*H261</f>
        <v>0</v>
      </c>
      <c r="S261" s="154">
        <v>0</v>
      </c>
      <c r="T261" s="155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56" t="s">
        <v>215</v>
      </c>
      <c r="AT261" s="156" t="s">
        <v>212</v>
      </c>
      <c r="AU261" s="156" t="s">
        <v>173</v>
      </c>
      <c r="AY261" s="19" t="s">
        <v>163</v>
      </c>
      <c r="BE261" s="157">
        <f>IF(N261="základní",J261,0)</f>
        <v>0</v>
      </c>
      <c r="BF261" s="157">
        <f>IF(N261="snížená",J261,0)</f>
        <v>0</v>
      </c>
      <c r="BG261" s="157">
        <f>IF(N261="zákl. přenesená",J261,0)</f>
        <v>0</v>
      </c>
      <c r="BH261" s="157">
        <f>IF(N261="sníž. přenesená",J261,0)</f>
        <v>0</v>
      </c>
      <c r="BI261" s="157">
        <f>IF(N261="nulová",J261,0)</f>
        <v>0</v>
      </c>
      <c r="BJ261" s="19" t="s">
        <v>172</v>
      </c>
      <c r="BK261" s="157">
        <f>ROUND(I261*H261,2)</f>
        <v>0</v>
      </c>
      <c r="BL261" s="19" t="s">
        <v>172</v>
      </c>
      <c r="BM261" s="156" t="s">
        <v>1689</v>
      </c>
    </row>
    <row r="262" spans="2:51" s="13" customFormat="1" ht="11.25">
      <c r="B262" s="163"/>
      <c r="D262" s="164" t="s">
        <v>177</v>
      </c>
      <c r="E262" s="165" t="s">
        <v>3</v>
      </c>
      <c r="F262" s="166" t="s">
        <v>76</v>
      </c>
      <c r="H262" s="167">
        <v>1</v>
      </c>
      <c r="I262" s="168"/>
      <c r="L262" s="163"/>
      <c r="M262" s="169"/>
      <c r="N262" s="170"/>
      <c r="O262" s="170"/>
      <c r="P262" s="170"/>
      <c r="Q262" s="170"/>
      <c r="R262" s="170"/>
      <c r="S262" s="170"/>
      <c r="T262" s="171"/>
      <c r="AT262" s="165" t="s">
        <v>177</v>
      </c>
      <c r="AU262" s="165" t="s">
        <v>173</v>
      </c>
      <c r="AV262" s="13" t="s">
        <v>78</v>
      </c>
      <c r="AW262" s="13" t="s">
        <v>31</v>
      </c>
      <c r="AX262" s="13" t="s">
        <v>76</v>
      </c>
      <c r="AY262" s="165" t="s">
        <v>163</v>
      </c>
    </row>
    <row r="263" spans="1:65" s="2" customFormat="1" ht="16.5" customHeight="1">
      <c r="A263" s="34"/>
      <c r="B263" s="144"/>
      <c r="C263" s="188" t="s">
        <v>417</v>
      </c>
      <c r="D263" s="188" t="s">
        <v>212</v>
      </c>
      <c r="E263" s="189" t="s">
        <v>1690</v>
      </c>
      <c r="F263" s="190" t="s">
        <v>1691</v>
      </c>
      <c r="G263" s="191" t="s">
        <v>522</v>
      </c>
      <c r="H263" s="192">
        <v>1</v>
      </c>
      <c r="I263" s="193"/>
      <c r="J263" s="194">
        <f>ROUND(I263*H263,2)</f>
        <v>0</v>
      </c>
      <c r="K263" s="190" t="s">
        <v>353</v>
      </c>
      <c r="L263" s="195"/>
      <c r="M263" s="196" t="s">
        <v>3</v>
      </c>
      <c r="N263" s="197" t="s">
        <v>42</v>
      </c>
      <c r="O263" s="56"/>
      <c r="P263" s="154">
        <f>O263*H263</f>
        <v>0</v>
      </c>
      <c r="Q263" s="154">
        <v>0</v>
      </c>
      <c r="R263" s="154">
        <f>Q263*H263</f>
        <v>0</v>
      </c>
      <c r="S263" s="154">
        <v>0</v>
      </c>
      <c r="T263" s="155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56" t="s">
        <v>215</v>
      </c>
      <c r="AT263" s="156" t="s">
        <v>212</v>
      </c>
      <c r="AU263" s="156" t="s">
        <v>173</v>
      </c>
      <c r="AY263" s="19" t="s">
        <v>163</v>
      </c>
      <c r="BE263" s="157">
        <f>IF(N263="základní",J263,0)</f>
        <v>0</v>
      </c>
      <c r="BF263" s="157">
        <f>IF(N263="snížená",J263,0)</f>
        <v>0</v>
      </c>
      <c r="BG263" s="157">
        <f>IF(N263="zákl. přenesená",J263,0)</f>
        <v>0</v>
      </c>
      <c r="BH263" s="157">
        <f>IF(N263="sníž. přenesená",J263,0)</f>
        <v>0</v>
      </c>
      <c r="BI263" s="157">
        <f>IF(N263="nulová",J263,0)</f>
        <v>0</v>
      </c>
      <c r="BJ263" s="19" t="s">
        <v>172</v>
      </c>
      <c r="BK263" s="157">
        <f>ROUND(I263*H263,2)</f>
        <v>0</v>
      </c>
      <c r="BL263" s="19" t="s">
        <v>172</v>
      </c>
      <c r="BM263" s="156" t="s">
        <v>1692</v>
      </c>
    </row>
    <row r="264" spans="2:51" s="13" customFormat="1" ht="11.25">
      <c r="B264" s="163"/>
      <c r="D264" s="164" t="s">
        <v>177</v>
      </c>
      <c r="E264" s="165" t="s">
        <v>3</v>
      </c>
      <c r="F264" s="166" t="s">
        <v>76</v>
      </c>
      <c r="H264" s="167">
        <v>1</v>
      </c>
      <c r="I264" s="168"/>
      <c r="L264" s="163"/>
      <c r="M264" s="169"/>
      <c r="N264" s="170"/>
      <c r="O264" s="170"/>
      <c r="P264" s="170"/>
      <c r="Q264" s="170"/>
      <c r="R264" s="170"/>
      <c r="S264" s="170"/>
      <c r="T264" s="171"/>
      <c r="AT264" s="165" t="s">
        <v>177</v>
      </c>
      <c r="AU264" s="165" t="s">
        <v>173</v>
      </c>
      <c r="AV264" s="13" t="s">
        <v>78</v>
      </c>
      <c r="AW264" s="13" t="s">
        <v>31</v>
      </c>
      <c r="AX264" s="13" t="s">
        <v>76</v>
      </c>
      <c r="AY264" s="165" t="s">
        <v>163</v>
      </c>
    </row>
    <row r="265" spans="1:65" s="2" customFormat="1" ht="24.2" customHeight="1">
      <c r="A265" s="34"/>
      <c r="B265" s="144"/>
      <c r="C265" s="145" t="s">
        <v>424</v>
      </c>
      <c r="D265" s="145" t="s">
        <v>167</v>
      </c>
      <c r="E265" s="146" t="s">
        <v>1693</v>
      </c>
      <c r="F265" s="147" t="s">
        <v>1694</v>
      </c>
      <c r="G265" s="148" t="s">
        <v>522</v>
      </c>
      <c r="H265" s="149">
        <v>1</v>
      </c>
      <c r="I265" s="150"/>
      <c r="J265" s="151">
        <f>ROUND(I265*H265,2)</f>
        <v>0</v>
      </c>
      <c r="K265" s="147" t="s">
        <v>171</v>
      </c>
      <c r="L265" s="35"/>
      <c r="M265" s="152" t="s">
        <v>3</v>
      </c>
      <c r="N265" s="153" t="s">
        <v>42</v>
      </c>
      <c r="O265" s="56"/>
      <c r="P265" s="154">
        <f>O265*H265</f>
        <v>0</v>
      </c>
      <c r="Q265" s="154">
        <v>0.06501075</v>
      </c>
      <c r="R265" s="154">
        <f>Q265*H265</f>
        <v>0.06501075</v>
      </c>
      <c r="S265" s="154">
        <v>0</v>
      </c>
      <c r="T265" s="155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56" t="s">
        <v>172</v>
      </c>
      <c r="AT265" s="156" t="s">
        <v>167</v>
      </c>
      <c r="AU265" s="156" t="s">
        <v>173</v>
      </c>
      <c r="AY265" s="19" t="s">
        <v>163</v>
      </c>
      <c r="BE265" s="157">
        <f>IF(N265="základní",J265,0)</f>
        <v>0</v>
      </c>
      <c r="BF265" s="157">
        <f>IF(N265="snížená",J265,0)</f>
        <v>0</v>
      </c>
      <c r="BG265" s="157">
        <f>IF(N265="zákl. přenesená",J265,0)</f>
        <v>0</v>
      </c>
      <c r="BH265" s="157">
        <f>IF(N265="sníž. přenesená",J265,0)</f>
        <v>0</v>
      </c>
      <c r="BI265" s="157">
        <f>IF(N265="nulová",J265,0)</f>
        <v>0</v>
      </c>
      <c r="BJ265" s="19" t="s">
        <v>172</v>
      </c>
      <c r="BK265" s="157">
        <f>ROUND(I265*H265,2)</f>
        <v>0</v>
      </c>
      <c r="BL265" s="19" t="s">
        <v>172</v>
      </c>
      <c r="BM265" s="156" t="s">
        <v>1695</v>
      </c>
    </row>
    <row r="266" spans="1:47" s="2" customFormat="1" ht="11.25">
      <c r="A266" s="34"/>
      <c r="B266" s="35"/>
      <c r="C266" s="34"/>
      <c r="D266" s="158" t="s">
        <v>175</v>
      </c>
      <c r="E266" s="34"/>
      <c r="F266" s="159" t="s">
        <v>1696</v>
      </c>
      <c r="G266" s="34"/>
      <c r="H266" s="34"/>
      <c r="I266" s="160"/>
      <c r="J266" s="34"/>
      <c r="K266" s="34"/>
      <c r="L266" s="35"/>
      <c r="M266" s="161"/>
      <c r="N266" s="162"/>
      <c r="O266" s="56"/>
      <c r="P266" s="56"/>
      <c r="Q266" s="56"/>
      <c r="R266" s="56"/>
      <c r="S266" s="56"/>
      <c r="T266" s="57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9" t="s">
        <v>175</v>
      </c>
      <c r="AU266" s="19" t="s">
        <v>173</v>
      </c>
    </row>
    <row r="267" spans="2:51" s="13" customFormat="1" ht="11.25">
      <c r="B267" s="163"/>
      <c r="D267" s="164" t="s">
        <v>177</v>
      </c>
      <c r="E267" s="165" t="s">
        <v>3</v>
      </c>
      <c r="F267" s="166" t="s">
        <v>1697</v>
      </c>
      <c r="H267" s="167">
        <v>1</v>
      </c>
      <c r="I267" s="168"/>
      <c r="L267" s="163"/>
      <c r="M267" s="169"/>
      <c r="N267" s="170"/>
      <c r="O267" s="170"/>
      <c r="P267" s="170"/>
      <c r="Q267" s="170"/>
      <c r="R267" s="170"/>
      <c r="S267" s="170"/>
      <c r="T267" s="171"/>
      <c r="AT267" s="165" t="s">
        <v>177</v>
      </c>
      <c r="AU267" s="165" t="s">
        <v>173</v>
      </c>
      <c r="AV267" s="13" t="s">
        <v>78</v>
      </c>
      <c r="AW267" s="13" t="s">
        <v>31</v>
      </c>
      <c r="AX267" s="13" t="s">
        <v>69</v>
      </c>
      <c r="AY267" s="165" t="s">
        <v>163</v>
      </c>
    </row>
    <row r="268" spans="2:51" s="14" customFormat="1" ht="11.25">
      <c r="B268" s="172"/>
      <c r="D268" s="164" t="s">
        <v>177</v>
      </c>
      <c r="E268" s="173" t="s">
        <v>3</v>
      </c>
      <c r="F268" s="174" t="s">
        <v>179</v>
      </c>
      <c r="H268" s="175">
        <v>1</v>
      </c>
      <c r="I268" s="176"/>
      <c r="L268" s="172"/>
      <c r="M268" s="177"/>
      <c r="N268" s="178"/>
      <c r="O268" s="178"/>
      <c r="P268" s="178"/>
      <c r="Q268" s="178"/>
      <c r="R268" s="178"/>
      <c r="S268" s="178"/>
      <c r="T268" s="179"/>
      <c r="AT268" s="173" t="s">
        <v>177</v>
      </c>
      <c r="AU268" s="173" t="s">
        <v>173</v>
      </c>
      <c r="AV268" s="14" t="s">
        <v>173</v>
      </c>
      <c r="AW268" s="14" t="s">
        <v>31</v>
      </c>
      <c r="AX268" s="14" t="s">
        <v>76</v>
      </c>
      <c r="AY268" s="173" t="s">
        <v>163</v>
      </c>
    </row>
    <row r="269" spans="1:65" s="2" customFormat="1" ht="24.2" customHeight="1">
      <c r="A269" s="34"/>
      <c r="B269" s="144"/>
      <c r="C269" s="145" t="s">
        <v>431</v>
      </c>
      <c r="D269" s="145" t="s">
        <v>167</v>
      </c>
      <c r="E269" s="146" t="s">
        <v>1698</v>
      </c>
      <c r="F269" s="147" t="s">
        <v>1699</v>
      </c>
      <c r="G269" s="148" t="s">
        <v>522</v>
      </c>
      <c r="H269" s="149">
        <v>1</v>
      </c>
      <c r="I269" s="150"/>
      <c r="J269" s="151">
        <f>ROUND(I269*H269,2)</f>
        <v>0</v>
      </c>
      <c r="K269" s="147" t="s">
        <v>171</v>
      </c>
      <c r="L269" s="35"/>
      <c r="M269" s="152" t="s">
        <v>3</v>
      </c>
      <c r="N269" s="153" t="s">
        <v>42</v>
      </c>
      <c r="O269" s="56"/>
      <c r="P269" s="154">
        <f>O269*H269</f>
        <v>0</v>
      </c>
      <c r="Q269" s="154">
        <v>0.006198875</v>
      </c>
      <c r="R269" s="154">
        <f>Q269*H269</f>
        <v>0.006198875</v>
      </c>
      <c r="S269" s="154">
        <v>0</v>
      </c>
      <c r="T269" s="155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56" t="s">
        <v>172</v>
      </c>
      <c r="AT269" s="156" t="s">
        <v>167</v>
      </c>
      <c r="AU269" s="156" t="s">
        <v>173</v>
      </c>
      <c r="AY269" s="19" t="s">
        <v>163</v>
      </c>
      <c r="BE269" s="157">
        <f>IF(N269="základní",J269,0)</f>
        <v>0</v>
      </c>
      <c r="BF269" s="157">
        <f>IF(N269="snížená",J269,0)</f>
        <v>0</v>
      </c>
      <c r="BG269" s="157">
        <f>IF(N269="zákl. přenesená",J269,0)</f>
        <v>0</v>
      </c>
      <c r="BH269" s="157">
        <f>IF(N269="sníž. přenesená",J269,0)</f>
        <v>0</v>
      </c>
      <c r="BI269" s="157">
        <f>IF(N269="nulová",J269,0)</f>
        <v>0</v>
      </c>
      <c r="BJ269" s="19" t="s">
        <v>172</v>
      </c>
      <c r="BK269" s="157">
        <f>ROUND(I269*H269,2)</f>
        <v>0</v>
      </c>
      <c r="BL269" s="19" t="s">
        <v>172</v>
      </c>
      <c r="BM269" s="156" t="s">
        <v>1700</v>
      </c>
    </row>
    <row r="270" spans="1:47" s="2" customFormat="1" ht="11.25">
      <c r="A270" s="34"/>
      <c r="B270" s="35"/>
      <c r="C270" s="34"/>
      <c r="D270" s="158" t="s">
        <v>175</v>
      </c>
      <c r="E270" s="34"/>
      <c r="F270" s="159" t="s">
        <v>1701</v>
      </c>
      <c r="G270" s="34"/>
      <c r="H270" s="34"/>
      <c r="I270" s="160"/>
      <c r="J270" s="34"/>
      <c r="K270" s="34"/>
      <c r="L270" s="35"/>
      <c r="M270" s="161"/>
      <c r="N270" s="162"/>
      <c r="O270" s="56"/>
      <c r="P270" s="56"/>
      <c r="Q270" s="56"/>
      <c r="R270" s="56"/>
      <c r="S270" s="56"/>
      <c r="T270" s="57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9" t="s">
        <v>175</v>
      </c>
      <c r="AU270" s="19" t="s">
        <v>173</v>
      </c>
    </row>
    <row r="271" spans="2:51" s="13" customFormat="1" ht="11.25">
      <c r="B271" s="163"/>
      <c r="D271" s="164" t="s">
        <v>177</v>
      </c>
      <c r="E271" s="165" t="s">
        <v>3</v>
      </c>
      <c r="F271" s="166" t="s">
        <v>1697</v>
      </c>
      <c r="H271" s="167">
        <v>1</v>
      </c>
      <c r="I271" s="168"/>
      <c r="L271" s="163"/>
      <c r="M271" s="169"/>
      <c r="N271" s="170"/>
      <c r="O271" s="170"/>
      <c r="P271" s="170"/>
      <c r="Q271" s="170"/>
      <c r="R271" s="170"/>
      <c r="S271" s="170"/>
      <c r="T271" s="171"/>
      <c r="AT271" s="165" t="s">
        <v>177</v>
      </c>
      <c r="AU271" s="165" t="s">
        <v>173</v>
      </c>
      <c r="AV271" s="13" t="s">
        <v>78</v>
      </c>
      <c r="AW271" s="13" t="s">
        <v>31</v>
      </c>
      <c r="AX271" s="13" t="s">
        <v>69</v>
      </c>
      <c r="AY271" s="165" t="s">
        <v>163</v>
      </c>
    </row>
    <row r="272" spans="2:51" s="14" customFormat="1" ht="11.25">
      <c r="B272" s="172"/>
      <c r="D272" s="164" t="s">
        <v>177</v>
      </c>
      <c r="E272" s="173" t="s">
        <v>3</v>
      </c>
      <c r="F272" s="174" t="s">
        <v>179</v>
      </c>
      <c r="H272" s="175">
        <v>1</v>
      </c>
      <c r="I272" s="176"/>
      <c r="L272" s="172"/>
      <c r="M272" s="177"/>
      <c r="N272" s="178"/>
      <c r="O272" s="178"/>
      <c r="P272" s="178"/>
      <c r="Q272" s="178"/>
      <c r="R272" s="178"/>
      <c r="S272" s="178"/>
      <c r="T272" s="179"/>
      <c r="AT272" s="173" t="s">
        <v>177</v>
      </c>
      <c r="AU272" s="173" t="s">
        <v>173</v>
      </c>
      <c r="AV272" s="14" t="s">
        <v>173</v>
      </c>
      <c r="AW272" s="14" t="s">
        <v>31</v>
      </c>
      <c r="AX272" s="14" t="s">
        <v>76</v>
      </c>
      <c r="AY272" s="173" t="s">
        <v>163</v>
      </c>
    </row>
    <row r="273" spans="1:65" s="2" customFormat="1" ht="24.2" customHeight="1">
      <c r="A273" s="34"/>
      <c r="B273" s="144"/>
      <c r="C273" s="145" t="s">
        <v>438</v>
      </c>
      <c r="D273" s="145" t="s">
        <v>167</v>
      </c>
      <c r="E273" s="146" t="s">
        <v>1702</v>
      </c>
      <c r="F273" s="147" t="s">
        <v>1703</v>
      </c>
      <c r="G273" s="148" t="s">
        <v>522</v>
      </c>
      <c r="H273" s="149">
        <v>1</v>
      </c>
      <c r="I273" s="150"/>
      <c r="J273" s="151">
        <f>ROUND(I273*H273,2)</f>
        <v>0</v>
      </c>
      <c r="K273" s="147" t="s">
        <v>171</v>
      </c>
      <c r="L273" s="35"/>
      <c r="M273" s="152" t="s">
        <v>3</v>
      </c>
      <c r="N273" s="153" t="s">
        <v>42</v>
      </c>
      <c r="O273" s="56"/>
      <c r="P273" s="154">
        <f>O273*H273</f>
        <v>0</v>
      </c>
      <c r="Q273" s="154">
        <v>0</v>
      </c>
      <c r="R273" s="154">
        <f>Q273*H273</f>
        <v>0</v>
      </c>
      <c r="S273" s="154">
        <v>0</v>
      </c>
      <c r="T273" s="155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56" t="s">
        <v>172</v>
      </c>
      <c r="AT273" s="156" t="s">
        <v>167</v>
      </c>
      <c r="AU273" s="156" t="s">
        <v>173</v>
      </c>
      <c r="AY273" s="19" t="s">
        <v>163</v>
      </c>
      <c r="BE273" s="157">
        <f>IF(N273="základní",J273,0)</f>
        <v>0</v>
      </c>
      <c r="BF273" s="157">
        <f>IF(N273="snížená",J273,0)</f>
        <v>0</v>
      </c>
      <c r="BG273" s="157">
        <f>IF(N273="zákl. přenesená",J273,0)</f>
        <v>0</v>
      </c>
      <c r="BH273" s="157">
        <f>IF(N273="sníž. přenesená",J273,0)</f>
        <v>0</v>
      </c>
      <c r="BI273" s="157">
        <f>IF(N273="nulová",J273,0)</f>
        <v>0</v>
      </c>
      <c r="BJ273" s="19" t="s">
        <v>172</v>
      </c>
      <c r="BK273" s="157">
        <f>ROUND(I273*H273,2)</f>
        <v>0</v>
      </c>
      <c r="BL273" s="19" t="s">
        <v>172</v>
      </c>
      <c r="BM273" s="156" t="s">
        <v>1704</v>
      </c>
    </row>
    <row r="274" spans="1:47" s="2" customFormat="1" ht="11.25">
      <c r="A274" s="34"/>
      <c r="B274" s="35"/>
      <c r="C274" s="34"/>
      <c r="D274" s="158" t="s">
        <v>175</v>
      </c>
      <c r="E274" s="34"/>
      <c r="F274" s="159" t="s">
        <v>1705</v>
      </c>
      <c r="G274" s="34"/>
      <c r="H274" s="34"/>
      <c r="I274" s="160"/>
      <c r="J274" s="34"/>
      <c r="K274" s="34"/>
      <c r="L274" s="35"/>
      <c r="M274" s="161"/>
      <c r="N274" s="162"/>
      <c r="O274" s="56"/>
      <c r="P274" s="56"/>
      <c r="Q274" s="56"/>
      <c r="R274" s="56"/>
      <c r="S274" s="56"/>
      <c r="T274" s="57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9" t="s">
        <v>175</v>
      </c>
      <c r="AU274" s="19" t="s">
        <v>173</v>
      </c>
    </row>
    <row r="275" spans="2:51" s="13" customFormat="1" ht="11.25">
      <c r="B275" s="163"/>
      <c r="D275" s="164" t="s">
        <v>177</v>
      </c>
      <c r="E275" s="165" t="s">
        <v>3</v>
      </c>
      <c r="F275" s="166" t="s">
        <v>1697</v>
      </c>
      <c r="H275" s="167">
        <v>1</v>
      </c>
      <c r="I275" s="168"/>
      <c r="L275" s="163"/>
      <c r="M275" s="169"/>
      <c r="N275" s="170"/>
      <c r="O275" s="170"/>
      <c r="P275" s="170"/>
      <c r="Q275" s="170"/>
      <c r="R275" s="170"/>
      <c r="S275" s="170"/>
      <c r="T275" s="171"/>
      <c r="AT275" s="165" t="s">
        <v>177</v>
      </c>
      <c r="AU275" s="165" t="s">
        <v>173</v>
      </c>
      <c r="AV275" s="13" t="s">
        <v>78</v>
      </c>
      <c r="AW275" s="13" t="s">
        <v>31</v>
      </c>
      <c r="AX275" s="13" t="s">
        <v>69</v>
      </c>
      <c r="AY275" s="165" t="s">
        <v>163</v>
      </c>
    </row>
    <row r="276" spans="2:51" s="14" customFormat="1" ht="11.25">
      <c r="B276" s="172"/>
      <c r="D276" s="164" t="s">
        <v>177</v>
      </c>
      <c r="E276" s="173" t="s">
        <v>3</v>
      </c>
      <c r="F276" s="174" t="s">
        <v>179</v>
      </c>
      <c r="H276" s="175">
        <v>1</v>
      </c>
      <c r="I276" s="176"/>
      <c r="L276" s="172"/>
      <c r="M276" s="177"/>
      <c r="N276" s="178"/>
      <c r="O276" s="178"/>
      <c r="P276" s="178"/>
      <c r="Q276" s="178"/>
      <c r="R276" s="178"/>
      <c r="S276" s="178"/>
      <c r="T276" s="179"/>
      <c r="AT276" s="173" t="s">
        <v>177</v>
      </c>
      <c r="AU276" s="173" t="s">
        <v>173</v>
      </c>
      <c r="AV276" s="14" t="s">
        <v>173</v>
      </c>
      <c r="AW276" s="14" t="s">
        <v>31</v>
      </c>
      <c r="AX276" s="14" t="s">
        <v>76</v>
      </c>
      <c r="AY276" s="173" t="s">
        <v>163</v>
      </c>
    </row>
    <row r="277" spans="1:65" s="2" customFormat="1" ht="24.2" customHeight="1">
      <c r="A277" s="34"/>
      <c r="B277" s="144"/>
      <c r="C277" s="145" t="s">
        <v>443</v>
      </c>
      <c r="D277" s="145" t="s">
        <v>167</v>
      </c>
      <c r="E277" s="146" t="s">
        <v>1706</v>
      </c>
      <c r="F277" s="147" t="s">
        <v>1707</v>
      </c>
      <c r="G277" s="148" t="s">
        <v>522</v>
      </c>
      <c r="H277" s="149">
        <v>1</v>
      </c>
      <c r="I277" s="150"/>
      <c r="J277" s="151">
        <f>ROUND(I277*H277,2)</f>
        <v>0</v>
      </c>
      <c r="K277" s="147" t="s">
        <v>171</v>
      </c>
      <c r="L277" s="35"/>
      <c r="M277" s="152" t="s">
        <v>3</v>
      </c>
      <c r="N277" s="153" t="s">
        <v>42</v>
      </c>
      <c r="O277" s="56"/>
      <c r="P277" s="154">
        <f>O277*H277</f>
        <v>0</v>
      </c>
      <c r="Q277" s="154">
        <v>0.07595</v>
      </c>
      <c r="R277" s="154">
        <f>Q277*H277</f>
        <v>0.07595</v>
      </c>
      <c r="S277" s="154">
        <v>0</v>
      </c>
      <c r="T277" s="155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56" t="s">
        <v>172</v>
      </c>
      <c r="AT277" s="156" t="s">
        <v>167</v>
      </c>
      <c r="AU277" s="156" t="s">
        <v>173</v>
      </c>
      <c r="AY277" s="19" t="s">
        <v>163</v>
      </c>
      <c r="BE277" s="157">
        <f>IF(N277="základní",J277,0)</f>
        <v>0</v>
      </c>
      <c r="BF277" s="157">
        <f>IF(N277="snížená",J277,0)</f>
        <v>0</v>
      </c>
      <c r="BG277" s="157">
        <f>IF(N277="zákl. přenesená",J277,0)</f>
        <v>0</v>
      </c>
      <c r="BH277" s="157">
        <f>IF(N277="sníž. přenesená",J277,0)</f>
        <v>0</v>
      </c>
      <c r="BI277" s="157">
        <f>IF(N277="nulová",J277,0)</f>
        <v>0</v>
      </c>
      <c r="BJ277" s="19" t="s">
        <v>172</v>
      </c>
      <c r="BK277" s="157">
        <f>ROUND(I277*H277,2)</f>
        <v>0</v>
      </c>
      <c r="BL277" s="19" t="s">
        <v>172</v>
      </c>
      <c r="BM277" s="156" t="s">
        <v>1708</v>
      </c>
    </row>
    <row r="278" spans="1:47" s="2" customFormat="1" ht="11.25">
      <c r="A278" s="34"/>
      <c r="B278" s="35"/>
      <c r="C278" s="34"/>
      <c r="D278" s="158" t="s">
        <v>175</v>
      </c>
      <c r="E278" s="34"/>
      <c r="F278" s="159" t="s">
        <v>1709</v>
      </c>
      <c r="G278" s="34"/>
      <c r="H278" s="34"/>
      <c r="I278" s="160"/>
      <c r="J278" s="34"/>
      <c r="K278" s="34"/>
      <c r="L278" s="35"/>
      <c r="M278" s="161"/>
      <c r="N278" s="162"/>
      <c r="O278" s="56"/>
      <c r="P278" s="56"/>
      <c r="Q278" s="56"/>
      <c r="R278" s="56"/>
      <c r="S278" s="56"/>
      <c r="T278" s="57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T278" s="19" t="s">
        <v>175</v>
      </c>
      <c r="AU278" s="19" t="s">
        <v>173</v>
      </c>
    </row>
    <row r="279" spans="2:51" s="13" customFormat="1" ht="11.25">
      <c r="B279" s="163"/>
      <c r="D279" s="164" t="s">
        <v>177</v>
      </c>
      <c r="E279" s="165" t="s">
        <v>3</v>
      </c>
      <c r="F279" s="166" t="s">
        <v>1697</v>
      </c>
      <c r="H279" s="167">
        <v>1</v>
      </c>
      <c r="I279" s="168"/>
      <c r="L279" s="163"/>
      <c r="M279" s="169"/>
      <c r="N279" s="170"/>
      <c r="O279" s="170"/>
      <c r="P279" s="170"/>
      <c r="Q279" s="170"/>
      <c r="R279" s="170"/>
      <c r="S279" s="170"/>
      <c r="T279" s="171"/>
      <c r="AT279" s="165" t="s">
        <v>177</v>
      </c>
      <c r="AU279" s="165" t="s">
        <v>173</v>
      </c>
      <c r="AV279" s="13" t="s">
        <v>78</v>
      </c>
      <c r="AW279" s="13" t="s">
        <v>31</v>
      </c>
      <c r="AX279" s="13" t="s">
        <v>69</v>
      </c>
      <c r="AY279" s="165" t="s">
        <v>163</v>
      </c>
    </row>
    <row r="280" spans="2:51" s="14" customFormat="1" ht="11.25">
      <c r="B280" s="172"/>
      <c r="D280" s="164" t="s">
        <v>177</v>
      </c>
      <c r="E280" s="173" t="s">
        <v>3</v>
      </c>
      <c r="F280" s="174" t="s">
        <v>179</v>
      </c>
      <c r="H280" s="175">
        <v>1</v>
      </c>
      <c r="I280" s="176"/>
      <c r="L280" s="172"/>
      <c r="M280" s="177"/>
      <c r="N280" s="178"/>
      <c r="O280" s="178"/>
      <c r="P280" s="178"/>
      <c r="Q280" s="178"/>
      <c r="R280" s="178"/>
      <c r="S280" s="178"/>
      <c r="T280" s="179"/>
      <c r="AT280" s="173" t="s">
        <v>177</v>
      </c>
      <c r="AU280" s="173" t="s">
        <v>173</v>
      </c>
      <c r="AV280" s="14" t="s">
        <v>173</v>
      </c>
      <c r="AW280" s="14" t="s">
        <v>31</v>
      </c>
      <c r="AX280" s="14" t="s">
        <v>76</v>
      </c>
      <c r="AY280" s="173" t="s">
        <v>163</v>
      </c>
    </row>
    <row r="281" spans="1:65" s="2" customFormat="1" ht="16.5" customHeight="1">
      <c r="A281" s="34"/>
      <c r="B281" s="144"/>
      <c r="C281" s="145" t="s">
        <v>448</v>
      </c>
      <c r="D281" s="145" t="s">
        <v>167</v>
      </c>
      <c r="E281" s="146" t="s">
        <v>1710</v>
      </c>
      <c r="F281" s="147" t="s">
        <v>1711</v>
      </c>
      <c r="G281" s="148" t="s">
        <v>522</v>
      </c>
      <c r="H281" s="149">
        <v>1</v>
      </c>
      <c r="I281" s="150"/>
      <c r="J281" s="151">
        <f>ROUND(I281*H281,2)</f>
        <v>0</v>
      </c>
      <c r="K281" s="147" t="s">
        <v>171</v>
      </c>
      <c r="L281" s="35"/>
      <c r="M281" s="152" t="s">
        <v>3</v>
      </c>
      <c r="N281" s="153" t="s">
        <v>42</v>
      </c>
      <c r="O281" s="56"/>
      <c r="P281" s="154">
        <f>O281*H281</f>
        <v>0</v>
      </c>
      <c r="Q281" s="154">
        <v>0.217338</v>
      </c>
      <c r="R281" s="154">
        <f>Q281*H281</f>
        <v>0.217338</v>
      </c>
      <c r="S281" s="154">
        <v>0</v>
      </c>
      <c r="T281" s="155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56" t="s">
        <v>172</v>
      </c>
      <c r="AT281" s="156" t="s">
        <v>167</v>
      </c>
      <c r="AU281" s="156" t="s">
        <v>173</v>
      </c>
      <c r="AY281" s="19" t="s">
        <v>163</v>
      </c>
      <c r="BE281" s="157">
        <f>IF(N281="základní",J281,0)</f>
        <v>0</v>
      </c>
      <c r="BF281" s="157">
        <f>IF(N281="snížená",J281,0)</f>
        <v>0</v>
      </c>
      <c r="BG281" s="157">
        <f>IF(N281="zákl. přenesená",J281,0)</f>
        <v>0</v>
      </c>
      <c r="BH281" s="157">
        <f>IF(N281="sníž. přenesená",J281,0)</f>
        <v>0</v>
      </c>
      <c r="BI281" s="157">
        <f>IF(N281="nulová",J281,0)</f>
        <v>0</v>
      </c>
      <c r="BJ281" s="19" t="s">
        <v>172</v>
      </c>
      <c r="BK281" s="157">
        <f>ROUND(I281*H281,2)</f>
        <v>0</v>
      </c>
      <c r="BL281" s="19" t="s">
        <v>172</v>
      </c>
      <c r="BM281" s="156" t="s">
        <v>1712</v>
      </c>
    </row>
    <row r="282" spans="1:47" s="2" customFormat="1" ht="11.25">
      <c r="A282" s="34"/>
      <c r="B282" s="35"/>
      <c r="C282" s="34"/>
      <c r="D282" s="158" t="s">
        <v>175</v>
      </c>
      <c r="E282" s="34"/>
      <c r="F282" s="159" t="s">
        <v>1713</v>
      </c>
      <c r="G282" s="34"/>
      <c r="H282" s="34"/>
      <c r="I282" s="160"/>
      <c r="J282" s="34"/>
      <c r="K282" s="34"/>
      <c r="L282" s="35"/>
      <c r="M282" s="161"/>
      <c r="N282" s="162"/>
      <c r="O282" s="56"/>
      <c r="P282" s="56"/>
      <c r="Q282" s="56"/>
      <c r="R282" s="56"/>
      <c r="S282" s="56"/>
      <c r="T282" s="57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9" t="s">
        <v>175</v>
      </c>
      <c r="AU282" s="19" t="s">
        <v>173</v>
      </c>
    </row>
    <row r="283" spans="2:51" s="13" customFormat="1" ht="11.25">
      <c r="B283" s="163"/>
      <c r="D283" s="164" t="s">
        <v>177</v>
      </c>
      <c r="E283" s="165" t="s">
        <v>3</v>
      </c>
      <c r="F283" s="166" t="s">
        <v>76</v>
      </c>
      <c r="H283" s="167">
        <v>1</v>
      </c>
      <c r="I283" s="168"/>
      <c r="L283" s="163"/>
      <c r="M283" s="169"/>
      <c r="N283" s="170"/>
      <c r="O283" s="170"/>
      <c r="P283" s="170"/>
      <c r="Q283" s="170"/>
      <c r="R283" s="170"/>
      <c r="S283" s="170"/>
      <c r="T283" s="171"/>
      <c r="AT283" s="165" t="s">
        <v>177</v>
      </c>
      <c r="AU283" s="165" t="s">
        <v>173</v>
      </c>
      <c r="AV283" s="13" t="s">
        <v>78</v>
      </c>
      <c r="AW283" s="13" t="s">
        <v>31</v>
      </c>
      <c r="AX283" s="13" t="s">
        <v>76</v>
      </c>
      <c r="AY283" s="165" t="s">
        <v>163</v>
      </c>
    </row>
    <row r="284" spans="1:65" s="2" customFormat="1" ht="16.5" customHeight="1">
      <c r="A284" s="34"/>
      <c r="B284" s="144"/>
      <c r="C284" s="188" t="s">
        <v>454</v>
      </c>
      <c r="D284" s="188" t="s">
        <v>212</v>
      </c>
      <c r="E284" s="189" t="s">
        <v>1714</v>
      </c>
      <c r="F284" s="190" t="s">
        <v>1715</v>
      </c>
      <c r="G284" s="191" t="s">
        <v>522</v>
      </c>
      <c r="H284" s="192">
        <v>1</v>
      </c>
      <c r="I284" s="193"/>
      <c r="J284" s="194">
        <f>ROUND(I284*H284,2)</f>
        <v>0</v>
      </c>
      <c r="K284" s="190" t="s">
        <v>171</v>
      </c>
      <c r="L284" s="195"/>
      <c r="M284" s="196" t="s">
        <v>3</v>
      </c>
      <c r="N284" s="197" t="s">
        <v>42</v>
      </c>
      <c r="O284" s="56"/>
      <c r="P284" s="154">
        <f>O284*H284</f>
        <v>0</v>
      </c>
      <c r="Q284" s="154">
        <v>0.08</v>
      </c>
      <c r="R284" s="154">
        <f>Q284*H284</f>
        <v>0.08</v>
      </c>
      <c r="S284" s="154">
        <v>0</v>
      </c>
      <c r="T284" s="155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56" t="s">
        <v>215</v>
      </c>
      <c r="AT284" s="156" t="s">
        <v>212</v>
      </c>
      <c r="AU284" s="156" t="s">
        <v>173</v>
      </c>
      <c r="AY284" s="19" t="s">
        <v>163</v>
      </c>
      <c r="BE284" s="157">
        <f>IF(N284="základní",J284,0)</f>
        <v>0</v>
      </c>
      <c r="BF284" s="157">
        <f>IF(N284="snížená",J284,0)</f>
        <v>0</v>
      </c>
      <c r="BG284" s="157">
        <f>IF(N284="zákl. přenesená",J284,0)</f>
        <v>0</v>
      </c>
      <c r="BH284" s="157">
        <f>IF(N284="sníž. přenesená",J284,0)</f>
        <v>0</v>
      </c>
      <c r="BI284" s="157">
        <f>IF(N284="nulová",J284,0)</f>
        <v>0</v>
      </c>
      <c r="BJ284" s="19" t="s">
        <v>172</v>
      </c>
      <c r="BK284" s="157">
        <f>ROUND(I284*H284,2)</f>
        <v>0</v>
      </c>
      <c r="BL284" s="19" t="s">
        <v>172</v>
      </c>
      <c r="BM284" s="156" t="s">
        <v>1716</v>
      </c>
    </row>
    <row r="285" spans="2:51" s="13" customFormat="1" ht="11.25">
      <c r="B285" s="163"/>
      <c r="D285" s="164" t="s">
        <v>177</v>
      </c>
      <c r="E285" s="165" t="s">
        <v>3</v>
      </c>
      <c r="F285" s="166" t="s">
        <v>76</v>
      </c>
      <c r="H285" s="167">
        <v>1</v>
      </c>
      <c r="I285" s="168"/>
      <c r="L285" s="163"/>
      <c r="M285" s="169"/>
      <c r="N285" s="170"/>
      <c r="O285" s="170"/>
      <c r="P285" s="170"/>
      <c r="Q285" s="170"/>
      <c r="R285" s="170"/>
      <c r="S285" s="170"/>
      <c r="T285" s="171"/>
      <c r="AT285" s="165" t="s">
        <v>177</v>
      </c>
      <c r="AU285" s="165" t="s">
        <v>173</v>
      </c>
      <c r="AV285" s="13" t="s">
        <v>78</v>
      </c>
      <c r="AW285" s="13" t="s">
        <v>31</v>
      </c>
      <c r="AX285" s="13" t="s">
        <v>76</v>
      </c>
      <c r="AY285" s="165" t="s">
        <v>163</v>
      </c>
    </row>
    <row r="286" spans="1:65" s="2" customFormat="1" ht="16.5" customHeight="1">
      <c r="A286" s="34"/>
      <c r="B286" s="144"/>
      <c r="C286" s="145" t="s">
        <v>461</v>
      </c>
      <c r="D286" s="145" t="s">
        <v>167</v>
      </c>
      <c r="E286" s="146" t="s">
        <v>1717</v>
      </c>
      <c r="F286" s="147" t="s">
        <v>1718</v>
      </c>
      <c r="G286" s="148" t="s">
        <v>320</v>
      </c>
      <c r="H286" s="149">
        <v>28</v>
      </c>
      <c r="I286" s="150"/>
      <c r="J286" s="151">
        <f>ROUND(I286*H286,2)</f>
        <v>0</v>
      </c>
      <c r="K286" s="147" t="s">
        <v>171</v>
      </c>
      <c r="L286" s="35"/>
      <c r="M286" s="152" t="s">
        <v>3</v>
      </c>
      <c r="N286" s="153" t="s">
        <v>42</v>
      </c>
      <c r="O286" s="56"/>
      <c r="P286" s="154">
        <f>O286*H286</f>
        <v>0</v>
      </c>
      <c r="Q286" s="154">
        <v>0.00019536</v>
      </c>
      <c r="R286" s="154">
        <f>Q286*H286</f>
        <v>0.00547008</v>
      </c>
      <c r="S286" s="154">
        <v>0</v>
      </c>
      <c r="T286" s="155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56" t="s">
        <v>172</v>
      </c>
      <c r="AT286" s="156" t="s">
        <v>167</v>
      </c>
      <c r="AU286" s="156" t="s">
        <v>173</v>
      </c>
      <c r="AY286" s="19" t="s">
        <v>163</v>
      </c>
      <c r="BE286" s="157">
        <f>IF(N286="základní",J286,0)</f>
        <v>0</v>
      </c>
      <c r="BF286" s="157">
        <f>IF(N286="snížená",J286,0)</f>
        <v>0</v>
      </c>
      <c r="BG286" s="157">
        <f>IF(N286="zákl. přenesená",J286,0)</f>
        <v>0</v>
      </c>
      <c r="BH286" s="157">
        <f>IF(N286="sníž. přenesená",J286,0)</f>
        <v>0</v>
      </c>
      <c r="BI286" s="157">
        <f>IF(N286="nulová",J286,0)</f>
        <v>0</v>
      </c>
      <c r="BJ286" s="19" t="s">
        <v>172</v>
      </c>
      <c r="BK286" s="157">
        <f>ROUND(I286*H286,2)</f>
        <v>0</v>
      </c>
      <c r="BL286" s="19" t="s">
        <v>172</v>
      </c>
      <c r="BM286" s="156" t="s">
        <v>1719</v>
      </c>
    </row>
    <row r="287" spans="1:47" s="2" customFormat="1" ht="11.25">
      <c r="A287" s="34"/>
      <c r="B287" s="35"/>
      <c r="C287" s="34"/>
      <c r="D287" s="158" t="s">
        <v>175</v>
      </c>
      <c r="E287" s="34"/>
      <c r="F287" s="159" t="s">
        <v>1720</v>
      </c>
      <c r="G287" s="34"/>
      <c r="H287" s="34"/>
      <c r="I287" s="160"/>
      <c r="J287" s="34"/>
      <c r="K287" s="34"/>
      <c r="L287" s="35"/>
      <c r="M287" s="161"/>
      <c r="N287" s="162"/>
      <c r="O287" s="56"/>
      <c r="P287" s="56"/>
      <c r="Q287" s="56"/>
      <c r="R287" s="56"/>
      <c r="S287" s="56"/>
      <c r="T287" s="57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9" t="s">
        <v>175</v>
      </c>
      <c r="AU287" s="19" t="s">
        <v>173</v>
      </c>
    </row>
    <row r="288" spans="2:51" s="13" customFormat="1" ht="11.25">
      <c r="B288" s="163"/>
      <c r="D288" s="164" t="s">
        <v>177</v>
      </c>
      <c r="E288" s="165" t="s">
        <v>3</v>
      </c>
      <c r="F288" s="166" t="s">
        <v>357</v>
      </c>
      <c r="H288" s="167">
        <v>28</v>
      </c>
      <c r="I288" s="168"/>
      <c r="L288" s="163"/>
      <c r="M288" s="169"/>
      <c r="N288" s="170"/>
      <c r="O288" s="170"/>
      <c r="P288" s="170"/>
      <c r="Q288" s="170"/>
      <c r="R288" s="170"/>
      <c r="S288" s="170"/>
      <c r="T288" s="171"/>
      <c r="AT288" s="165" t="s">
        <v>177</v>
      </c>
      <c r="AU288" s="165" t="s">
        <v>173</v>
      </c>
      <c r="AV288" s="13" t="s">
        <v>78</v>
      </c>
      <c r="AW288" s="13" t="s">
        <v>31</v>
      </c>
      <c r="AX288" s="13" t="s">
        <v>69</v>
      </c>
      <c r="AY288" s="165" t="s">
        <v>163</v>
      </c>
    </row>
    <row r="289" spans="2:51" s="14" customFormat="1" ht="11.25">
      <c r="B289" s="172"/>
      <c r="D289" s="164" t="s">
        <v>177</v>
      </c>
      <c r="E289" s="173" t="s">
        <v>3</v>
      </c>
      <c r="F289" s="174" t="s">
        <v>179</v>
      </c>
      <c r="H289" s="175">
        <v>28</v>
      </c>
      <c r="I289" s="176"/>
      <c r="L289" s="172"/>
      <c r="M289" s="177"/>
      <c r="N289" s="178"/>
      <c r="O289" s="178"/>
      <c r="P289" s="178"/>
      <c r="Q289" s="178"/>
      <c r="R289" s="178"/>
      <c r="S289" s="178"/>
      <c r="T289" s="179"/>
      <c r="AT289" s="173" t="s">
        <v>177</v>
      </c>
      <c r="AU289" s="173" t="s">
        <v>173</v>
      </c>
      <c r="AV289" s="14" t="s">
        <v>173</v>
      </c>
      <c r="AW289" s="14" t="s">
        <v>31</v>
      </c>
      <c r="AX289" s="14" t="s">
        <v>76</v>
      </c>
      <c r="AY289" s="173" t="s">
        <v>163</v>
      </c>
    </row>
    <row r="290" spans="1:65" s="2" customFormat="1" ht="16.5" customHeight="1">
      <c r="A290" s="34"/>
      <c r="B290" s="144"/>
      <c r="C290" s="145" t="s">
        <v>467</v>
      </c>
      <c r="D290" s="145" t="s">
        <v>167</v>
      </c>
      <c r="E290" s="146" t="s">
        <v>1721</v>
      </c>
      <c r="F290" s="147" t="s">
        <v>1722</v>
      </c>
      <c r="G290" s="148" t="s">
        <v>320</v>
      </c>
      <c r="H290" s="149">
        <v>28</v>
      </c>
      <c r="I290" s="150"/>
      <c r="J290" s="151">
        <f>ROUND(I290*H290,2)</f>
        <v>0</v>
      </c>
      <c r="K290" s="147" t="s">
        <v>171</v>
      </c>
      <c r="L290" s="35"/>
      <c r="M290" s="152" t="s">
        <v>3</v>
      </c>
      <c r="N290" s="153" t="s">
        <v>42</v>
      </c>
      <c r="O290" s="56"/>
      <c r="P290" s="154">
        <f>O290*H290</f>
        <v>0</v>
      </c>
      <c r="Q290" s="154">
        <v>0.000126</v>
      </c>
      <c r="R290" s="154">
        <f>Q290*H290</f>
        <v>0.003528</v>
      </c>
      <c r="S290" s="154">
        <v>0</v>
      </c>
      <c r="T290" s="155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56" t="s">
        <v>172</v>
      </c>
      <c r="AT290" s="156" t="s">
        <v>167</v>
      </c>
      <c r="AU290" s="156" t="s">
        <v>173</v>
      </c>
      <c r="AY290" s="19" t="s">
        <v>163</v>
      </c>
      <c r="BE290" s="157">
        <f>IF(N290="základní",J290,0)</f>
        <v>0</v>
      </c>
      <c r="BF290" s="157">
        <f>IF(N290="snížená",J290,0)</f>
        <v>0</v>
      </c>
      <c r="BG290" s="157">
        <f>IF(N290="zákl. přenesená",J290,0)</f>
        <v>0</v>
      </c>
      <c r="BH290" s="157">
        <f>IF(N290="sníž. přenesená",J290,0)</f>
        <v>0</v>
      </c>
      <c r="BI290" s="157">
        <f>IF(N290="nulová",J290,0)</f>
        <v>0</v>
      </c>
      <c r="BJ290" s="19" t="s">
        <v>172</v>
      </c>
      <c r="BK290" s="157">
        <f>ROUND(I290*H290,2)</f>
        <v>0</v>
      </c>
      <c r="BL290" s="19" t="s">
        <v>172</v>
      </c>
      <c r="BM290" s="156" t="s">
        <v>1723</v>
      </c>
    </row>
    <row r="291" spans="1:47" s="2" customFormat="1" ht="11.25">
      <c r="A291" s="34"/>
      <c r="B291" s="35"/>
      <c r="C291" s="34"/>
      <c r="D291" s="158" t="s">
        <v>175</v>
      </c>
      <c r="E291" s="34"/>
      <c r="F291" s="159" t="s">
        <v>1724</v>
      </c>
      <c r="G291" s="34"/>
      <c r="H291" s="34"/>
      <c r="I291" s="160"/>
      <c r="J291" s="34"/>
      <c r="K291" s="34"/>
      <c r="L291" s="35"/>
      <c r="M291" s="161"/>
      <c r="N291" s="162"/>
      <c r="O291" s="56"/>
      <c r="P291" s="56"/>
      <c r="Q291" s="56"/>
      <c r="R291" s="56"/>
      <c r="S291" s="56"/>
      <c r="T291" s="57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T291" s="19" t="s">
        <v>175</v>
      </c>
      <c r="AU291" s="19" t="s">
        <v>173</v>
      </c>
    </row>
    <row r="292" spans="2:51" s="13" customFormat="1" ht="11.25">
      <c r="B292" s="163"/>
      <c r="D292" s="164" t="s">
        <v>177</v>
      </c>
      <c r="E292" s="165" t="s">
        <v>3</v>
      </c>
      <c r="F292" s="166" t="s">
        <v>357</v>
      </c>
      <c r="H292" s="167">
        <v>28</v>
      </c>
      <c r="I292" s="168"/>
      <c r="L292" s="163"/>
      <c r="M292" s="169"/>
      <c r="N292" s="170"/>
      <c r="O292" s="170"/>
      <c r="P292" s="170"/>
      <c r="Q292" s="170"/>
      <c r="R292" s="170"/>
      <c r="S292" s="170"/>
      <c r="T292" s="171"/>
      <c r="AT292" s="165" t="s">
        <v>177</v>
      </c>
      <c r="AU292" s="165" t="s">
        <v>173</v>
      </c>
      <c r="AV292" s="13" t="s">
        <v>78</v>
      </c>
      <c r="AW292" s="13" t="s">
        <v>31</v>
      </c>
      <c r="AX292" s="13" t="s">
        <v>69</v>
      </c>
      <c r="AY292" s="165" t="s">
        <v>163</v>
      </c>
    </row>
    <row r="293" spans="2:51" s="14" customFormat="1" ht="11.25">
      <c r="B293" s="172"/>
      <c r="D293" s="164" t="s">
        <v>177</v>
      </c>
      <c r="E293" s="173" t="s">
        <v>3</v>
      </c>
      <c r="F293" s="174" t="s">
        <v>179</v>
      </c>
      <c r="H293" s="175">
        <v>28</v>
      </c>
      <c r="I293" s="176"/>
      <c r="L293" s="172"/>
      <c r="M293" s="177"/>
      <c r="N293" s="178"/>
      <c r="O293" s="178"/>
      <c r="P293" s="178"/>
      <c r="Q293" s="178"/>
      <c r="R293" s="178"/>
      <c r="S293" s="178"/>
      <c r="T293" s="179"/>
      <c r="AT293" s="173" t="s">
        <v>177</v>
      </c>
      <c r="AU293" s="173" t="s">
        <v>173</v>
      </c>
      <c r="AV293" s="14" t="s">
        <v>173</v>
      </c>
      <c r="AW293" s="14" t="s">
        <v>31</v>
      </c>
      <c r="AX293" s="14" t="s">
        <v>76</v>
      </c>
      <c r="AY293" s="173" t="s">
        <v>163</v>
      </c>
    </row>
    <row r="294" spans="2:63" s="12" customFormat="1" ht="22.9" customHeight="1">
      <c r="B294" s="131"/>
      <c r="D294" s="132" t="s">
        <v>68</v>
      </c>
      <c r="E294" s="142" t="s">
        <v>227</v>
      </c>
      <c r="F294" s="142" t="s">
        <v>483</v>
      </c>
      <c r="I294" s="134"/>
      <c r="J294" s="143">
        <f>BK294</f>
        <v>0</v>
      </c>
      <c r="L294" s="131"/>
      <c r="M294" s="136"/>
      <c r="N294" s="137"/>
      <c r="O294" s="137"/>
      <c r="P294" s="138">
        <v>0</v>
      </c>
      <c r="Q294" s="137"/>
      <c r="R294" s="138">
        <v>0</v>
      </c>
      <c r="S294" s="137"/>
      <c r="T294" s="139">
        <v>0</v>
      </c>
      <c r="AR294" s="132" t="s">
        <v>76</v>
      </c>
      <c r="AT294" s="140" t="s">
        <v>68</v>
      </c>
      <c r="AU294" s="140" t="s">
        <v>76</v>
      </c>
      <c r="AY294" s="132" t="s">
        <v>163</v>
      </c>
      <c r="BK294" s="141">
        <v>0</v>
      </c>
    </row>
    <row r="295" spans="2:63" s="12" customFormat="1" ht="22.9" customHeight="1">
      <c r="B295" s="131"/>
      <c r="D295" s="132" t="s">
        <v>68</v>
      </c>
      <c r="E295" s="142" t="s">
        <v>563</v>
      </c>
      <c r="F295" s="142" t="s">
        <v>564</v>
      </c>
      <c r="I295" s="134"/>
      <c r="J295" s="143">
        <f>BK295</f>
        <v>0</v>
      </c>
      <c r="L295" s="131"/>
      <c r="M295" s="136"/>
      <c r="N295" s="137"/>
      <c r="O295" s="137"/>
      <c r="P295" s="138">
        <f>SUM(P296:P299)</f>
        <v>0</v>
      </c>
      <c r="Q295" s="137"/>
      <c r="R295" s="138">
        <f>SUM(R296:R299)</f>
        <v>0</v>
      </c>
      <c r="S295" s="137"/>
      <c r="T295" s="139">
        <f>SUM(T296:T299)</f>
        <v>0</v>
      </c>
      <c r="AR295" s="132" t="s">
        <v>76</v>
      </c>
      <c r="AT295" s="140" t="s">
        <v>68</v>
      </c>
      <c r="AU295" s="140" t="s">
        <v>76</v>
      </c>
      <c r="AY295" s="132" t="s">
        <v>163</v>
      </c>
      <c r="BK295" s="141">
        <f>SUM(BK296:BK299)</f>
        <v>0</v>
      </c>
    </row>
    <row r="296" spans="1:65" s="2" customFormat="1" ht="24.2" customHeight="1">
      <c r="A296" s="34"/>
      <c r="B296" s="144"/>
      <c r="C296" s="145" t="s">
        <v>475</v>
      </c>
      <c r="D296" s="145" t="s">
        <v>167</v>
      </c>
      <c r="E296" s="146" t="s">
        <v>1725</v>
      </c>
      <c r="F296" s="147" t="s">
        <v>1726</v>
      </c>
      <c r="G296" s="148" t="s">
        <v>201</v>
      </c>
      <c r="H296" s="149">
        <v>51.435</v>
      </c>
      <c r="I296" s="150"/>
      <c r="J296" s="151">
        <f>ROUND(I296*H296,2)</f>
        <v>0</v>
      </c>
      <c r="K296" s="147" t="s">
        <v>171</v>
      </c>
      <c r="L296" s="35"/>
      <c r="M296" s="152" t="s">
        <v>3</v>
      </c>
      <c r="N296" s="153" t="s">
        <v>42</v>
      </c>
      <c r="O296" s="56"/>
      <c r="P296" s="154">
        <f>O296*H296</f>
        <v>0</v>
      </c>
      <c r="Q296" s="154">
        <v>0</v>
      </c>
      <c r="R296" s="154">
        <f>Q296*H296</f>
        <v>0</v>
      </c>
      <c r="S296" s="154">
        <v>0</v>
      </c>
      <c r="T296" s="155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56" t="s">
        <v>172</v>
      </c>
      <c r="AT296" s="156" t="s">
        <v>167</v>
      </c>
      <c r="AU296" s="156" t="s">
        <v>78</v>
      </c>
      <c r="AY296" s="19" t="s">
        <v>163</v>
      </c>
      <c r="BE296" s="157">
        <f>IF(N296="základní",J296,0)</f>
        <v>0</v>
      </c>
      <c r="BF296" s="157">
        <f>IF(N296="snížená",J296,0)</f>
        <v>0</v>
      </c>
      <c r="BG296" s="157">
        <f>IF(N296="zákl. přenesená",J296,0)</f>
        <v>0</v>
      </c>
      <c r="BH296" s="157">
        <f>IF(N296="sníž. přenesená",J296,0)</f>
        <v>0</v>
      </c>
      <c r="BI296" s="157">
        <f>IF(N296="nulová",J296,0)</f>
        <v>0</v>
      </c>
      <c r="BJ296" s="19" t="s">
        <v>172</v>
      </c>
      <c r="BK296" s="157">
        <f>ROUND(I296*H296,2)</f>
        <v>0</v>
      </c>
      <c r="BL296" s="19" t="s">
        <v>172</v>
      </c>
      <c r="BM296" s="156" t="s">
        <v>1727</v>
      </c>
    </row>
    <row r="297" spans="1:47" s="2" customFormat="1" ht="11.25">
      <c r="A297" s="34"/>
      <c r="B297" s="35"/>
      <c r="C297" s="34"/>
      <c r="D297" s="158" t="s">
        <v>175</v>
      </c>
      <c r="E297" s="34"/>
      <c r="F297" s="159" t="s">
        <v>1728</v>
      </c>
      <c r="G297" s="34"/>
      <c r="H297" s="34"/>
      <c r="I297" s="160"/>
      <c r="J297" s="34"/>
      <c r="K297" s="34"/>
      <c r="L297" s="35"/>
      <c r="M297" s="161"/>
      <c r="N297" s="162"/>
      <c r="O297" s="56"/>
      <c r="P297" s="56"/>
      <c r="Q297" s="56"/>
      <c r="R297" s="56"/>
      <c r="S297" s="56"/>
      <c r="T297" s="57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T297" s="19" t="s">
        <v>175</v>
      </c>
      <c r="AU297" s="19" t="s">
        <v>78</v>
      </c>
    </row>
    <row r="298" spans="1:65" s="2" customFormat="1" ht="24.2" customHeight="1">
      <c r="A298" s="34"/>
      <c r="B298" s="144"/>
      <c r="C298" s="145" t="s">
        <v>486</v>
      </c>
      <c r="D298" s="145" t="s">
        <v>167</v>
      </c>
      <c r="E298" s="146" t="s">
        <v>1729</v>
      </c>
      <c r="F298" s="147" t="s">
        <v>1730</v>
      </c>
      <c r="G298" s="148" t="s">
        <v>201</v>
      </c>
      <c r="H298" s="149">
        <v>51.435</v>
      </c>
      <c r="I298" s="150"/>
      <c r="J298" s="151">
        <f>ROUND(I298*H298,2)</f>
        <v>0</v>
      </c>
      <c r="K298" s="147" t="s">
        <v>171</v>
      </c>
      <c r="L298" s="35"/>
      <c r="M298" s="152" t="s">
        <v>3</v>
      </c>
      <c r="N298" s="153" t="s">
        <v>42</v>
      </c>
      <c r="O298" s="56"/>
      <c r="P298" s="154">
        <f>O298*H298</f>
        <v>0</v>
      </c>
      <c r="Q298" s="154">
        <v>0</v>
      </c>
      <c r="R298" s="154">
        <f>Q298*H298</f>
        <v>0</v>
      </c>
      <c r="S298" s="154">
        <v>0</v>
      </c>
      <c r="T298" s="155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56" t="s">
        <v>172</v>
      </c>
      <c r="AT298" s="156" t="s">
        <v>167</v>
      </c>
      <c r="AU298" s="156" t="s">
        <v>78</v>
      </c>
      <c r="AY298" s="19" t="s">
        <v>163</v>
      </c>
      <c r="BE298" s="157">
        <f>IF(N298="základní",J298,0)</f>
        <v>0</v>
      </c>
      <c r="BF298" s="157">
        <f>IF(N298="snížená",J298,0)</f>
        <v>0</v>
      </c>
      <c r="BG298" s="157">
        <f>IF(N298="zákl. přenesená",J298,0)</f>
        <v>0</v>
      </c>
      <c r="BH298" s="157">
        <f>IF(N298="sníž. přenesená",J298,0)</f>
        <v>0</v>
      </c>
      <c r="BI298" s="157">
        <f>IF(N298="nulová",J298,0)</f>
        <v>0</v>
      </c>
      <c r="BJ298" s="19" t="s">
        <v>172</v>
      </c>
      <c r="BK298" s="157">
        <f>ROUND(I298*H298,2)</f>
        <v>0</v>
      </c>
      <c r="BL298" s="19" t="s">
        <v>172</v>
      </c>
      <c r="BM298" s="156" t="s">
        <v>1731</v>
      </c>
    </row>
    <row r="299" spans="1:47" s="2" customFormat="1" ht="11.25">
      <c r="A299" s="34"/>
      <c r="B299" s="35"/>
      <c r="C299" s="34"/>
      <c r="D299" s="158" t="s">
        <v>175</v>
      </c>
      <c r="E299" s="34"/>
      <c r="F299" s="159" t="s">
        <v>1732</v>
      </c>
      <c r="G299" s="34"/>
      <c r="H299" s="34"/>
      <c r="I299" s="160"/>
      <c r="J299" s="34"/>
      <c r="K299" s="34"/>
      <c r="L299" s="35"/>
      <c r="M299" s="161"/>
      <c r="N299" s="162"/>
      <c r="O299" s="56"/>
      <c r="P299" s="56"/>
      <c r="Q299" s="56"/>
      <c r="R299" s="56"/>
      <c r="S299" s="56"/>
      <c r="T299" s="57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T299" s="19" t="s">
        <v>175</v>
      </c>
      <c r="AU299" s="19" t="s">
        <v>78</v>
      </c>
    </row>
    <row r="300" spans="2:63" s="12" customFormat="1" ht="25.9" customHeight="1">
      <c r="B300" s="131"/>
      <c r="D300" s="132" t="s">
        <v>68</v>
      </c>
      <c r="E300" s="133" t="s">
        <v>570</v>
      </c>
      <c r="F300" s="133" t="s">
        <v>571</v>
      </c>
      <c r="I300" s="134"/>
      <c r="J300" s="135">
        <f>BK300</f>
        <v>0</v>
      </c>
      <c r="L300" s="131"/>
      <c r="M300" s="136"/>
      <c r="N300" s="137"/>
      <c r="O300" s="137"/>
      <c r="P300" s="138">
        <f>P301</f>
        <v>0</v>
      </c>
      <c r="Q300" s="137"/>
      <c r="R300" s="138">
        <f>R301</f>
        <v>0.003</v>
      </c>
      <c r="S300" s="137"/>
      <c r="T300" s="139">
        <f>T301</f>
        <v>0</v>
      </c>
      <c r="AR300" s="132" t="s">
        <v>78</v>
      </c>
      <c r="AT300" s="140" t="s">
        <v>68</v>
      </c>
      <c r="AU300" s="140" t="s">
        <v>69</v>
      </c>
      <c r="AY300" s="132" t="s">
        <v>163</v>
      </c>
      <c r="BK300" s="141">
        <f>BK301</f>
        <v>0</v>
      </c>
    </row>
    <row r="301" spans="2:63" s="12" customFormat="1" ht="22.9" customHeight="1">
      <c r="B301" s="131"/>
      <c r="D301" s="132" t="s">
        <v>68</v>
      </c>
      <c r="E301" s="142" t="s">
        <v>1733</v>
      </c>
      <c r="F301" s="142" t="s">
        <v>1734</v>
      </c>
      <c r="I301" s="134"/>
      <c r="J301" s="143">
        <f>BK301</f>
        <v>0</v>
      </c>
      <c r="L301" s="131"/>
      <c r="M301" s="136"/>
      <c r="N301" s="137"/>
      <c r="O301" s="137"/>
      <c r="P301" s="138">
        <f>SUM(P302:P308)</f>
        <v>0</v>
      </c>
      <c r="Q301" s="137"/>
      <c r="R301" s="138">
        <f>SUM(R302:R308)</f>
        <v>0.003</v>
      </c>
      <c r="S301" s="137"/>
      <c r="T301" s="139">
        <f>SUM(T302:T308)</f>
        <v>0</v>
      </c>
      <c r="AR301" s="132" t="s">
        <v>78</v>
      </c>
      <c r="AT301" s="140" t="s">
        <v>68</v>
      </c>
      <c r="AU301" s="140" t="s">
        <v>76</v>
      </c>
      <c r="AY301" s="132" t="s">
        <v>163</v>
      </c>
      <c r="BK301" s="141">
        <f>SUM(BK302:BK308)</f>
        <v>0</v>
      </c>
    </row>
    <row r="302" spans="1:65" s="2" customFormat="1" ht="16.5" customHeight="1">
      <c r="A302" s="34"/>
      <c r="B302" s="144"/>
      <c r="C302" s="145" t="s">
        <v>492</v>
      </c>
      <c r="D302" s="145" t="s">
        <v>167</v>
      </c>
      <c r="E302" s="146" t="s">
        <v>1735</v>
      </c>
      <c r="F302" s="147" t="s">
        <v>1736</v>
      </c>
      <c r="G302" s="148" t="s">
        <v>522</v>
      </c>
      <c r="H302" s="149">
        <v>2</v>
      </c>
      <c r="I302" s="150"/>
      <c r="J302" s="151">
        <f>ROUND(I302*H302,2)</f>
        <v>0</v>
      </c>
      <c r="K302" s="147" t="s">
        <v>171</v>
      </c>
      <c r="L302" s="35"/>
      <c r="M302" s="152" t="s">
        <v>3</v>
      </c>
      <c r="N302" s="153" t="s">
        <v>42</v>
      </c>
      <c r="O302" s="56"/>
      <c r="P302" s="154">
        <f>O302*H302</f>
        <v>0</v>
      </c>
      <c r="Q302" s="154">
        <v>0.0015</v>
      </c>
      <c r="R302" s="154">
        <f>Q302*H302</f>
        <v>0.003</v>
      </c>
      <c r="S302" s="154">
        <v>0</v>
      </c>
      <c r="T302" s="155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56" t="s">
        <v>180</v>
      </c>
      <c r="AT302" s="156" t="s">
        <v>167</v>
      </c>
      <c r="AU302" s="156" t="s">
        <v>78</v>
      </c>
      <c r="AY302" s="19" t="s">
        <v>163</v>
      </c>
      <c r="BE302" s="157">
        <f>IF(N302="základní",J302,0)</f>
        <v>0</v>
      </c>
      <c r="BF302" s="157">
        <f>IF(N302="snížená",J302,0)</f>
        <v>0</v>
      </c>
      <c r="BG302" s="157">
        <f>IF(N302="zákl. přenesená",J302,0)</f>
        <v>0</v>
      </c>
      <c r="BH302" s="157">
        <f>IF(N302="sníž. přenesená",J302,0)</f>
        <v>0</v>
      </c>
      <c r="BI302" s="157">
        <f>IF(N302="nulová",J302,0)</f>
        <v>0</v>
      </c>
      <c r="BJ302" s="19" t="s">
        <v>172</v>
      </c>
      <c r="BK302" s="157">
        <f>ROUND(I302*H302,2)</f>
        <v>0</v>
      </c>
      <c r="BL302" s="19" t="s">
        <v>180</v>
      </c>
      <c r="BM302" s="156" t="s">
        <v>1737</v>
      </c>
    </row>
    <row r="303" spans="1:47" s="2" customFormat="1" ht="11.25">
      <c r="A303" s="34"/>
      <c r="B303" s="35"/>
      <c r="C303" s="34"/>
      <c r="D303" s="158" t="s">
        <v>175</v>
      </c>
      <c r="E303" s="34"/>
      <c r="F303" s="159" t="s">
        <v>1738</v>
      </c>
      <c r="G303" s="34"/>
      <c r="H303" s="34"/>
      <c r="I303" s="160"/>
      <c r="J303" s="34"/>
      <c r="K303" s="34"/>
      <c r="L303" s="35"/>
      <c r="M303" s="161"/>
      <c r="N303" s="162"/>
      <c r="O303" s="56"/>
      <c r="P303" s="56"/>
      <c r="Q303" s="56"/>
      <c r="R303" s="56"/>
      <c r="S303" s="56"/>
      <c r="T303" s="57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T303" s="19" t="s">
        <v>175</v>
      </c>
      <c r="AU303" s="19" t="s">
        <v>78</v>
      </c>
    </row>
    <row r="304" spans="2:51" s="13" customFormat="1" ht="11.25">
      <c r="B304" s="163"/>
      <c r="D304" s="164" t="s">
        <v>177</v>
      </c>
      <c r="E304" s="165" t="s">
        <v>3</v>
      </c>
      <c r="F304" s="166" t="s">
        <v>78</v>
      </c>
      <c r="H304" s="167">
        <v>2</v>
      </c>
      <c r="I304" s="168"/>
      <c r="L304" s="163"/>
      <c r="M304" s="169"/>
      <c r="N304" s="170"/>
      <c r="O304" s="170"/>
      <c r="P304" s="170"/>
      <c r="Q304" s="170"/>
      <c r="R304" s="170"/>
      <c r="S304" s="170"/>
      <c r="T304" s="171"/>
      <c r="AT304" s="165" t="s">
        <v>177</v>
      </c>
      <c r="AU304" s="165" t="s">
        <v>78</v>
      </c>
      <c r="AV304" s="13" t="s">
        <v>78</v>
      </c>
      <c r="AW304" s="13" t="s">
        <v>31</v>
      </c>
      <c r="AX304" s="13" t="s">
        <v>76</v>
      </c>
      <c r="AY304" s="165" t="s">
        <v>163</v>
      </c>
    </row>
    <row r="305" spans="1:65" s="2" customFormat="1" ht="24.2" customHeight="1">
      <c r="A305" s="34"/>
      <c r="B305" s="144"/>
      <c r="C305" s="145" t="s">
        <v>498</v>
      </c>
      <c r="D305" s="145" t="s">
        <v>167</v>
      </c>
      <c r="E305" s="146" t="s">
        <v>1739</v>
      </c>
      <c r="F305" s="147" t="s">
        <v>1740</v>
      </c>
      <c r="G305" s="148" t="s">
        <v>201</v>
      </c>
      <c r="H305" s="149">
        <v>0.003</v>
      </c>
      <c r="I305" s="150"/>
      <c r="J305" s="151">
        <f>ROUND(I305*H305,2)</f>
        <v>0</v>
      </c>
      <c r="K305" s="147" t="s">
        <v>171</v>
      </c>
      <c r="L305" s="35"/>
      <c r="M305" s="152" t="s">
        <v>3</v>
      </c>
      <c r="N305" s="153" t="s">
        <v>42</v>
      </c>
      <c r="O305" s="56"/>
      <c r="P305" s="154">
        <f>O305*H305</f>
        <v>0</v>
      </c>
      <c r="Q305" s="154">
        <v>0</v>
      </c>
      <c r="R305" s="154">
        <f>Q305*H305</f>
        <v>0</v>
      </c>
      <c r="S305" s="154">
        <v>0</v>
      </c>
      <c r="T305" s="155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56" t="s">
        <v>180</v>
      </c>
      <c r="AT305" s="156" t="s">
        <v>167</v>
      </c>
      <c r="AU305" s="156" t="s">
        <v>78</v>
      </c>
      <c r="AY305" s="19" t="s">
        <v>163</v>
      </c>
      <c r="BE305" s="157">
        <f>IF(N305="základní",J305,0)</f>
        <v>0</v>
      </c>
      <c r="BF305" s="157">
        <f>IF(N305="snížená",J305,0)</f>
        <v>0</v>
      </c>
      <c r="BG305" s="157">
        <f>IF(N305="zákl. přenesená",J305,0)</f>
        <v>0</v>
      </c>
      <c r="BH305" s="157">
        <f>IF(N305="sníž. přenesená",J305,0)</f>
        <v>0</v>
      </c>
      <c r="BI305" s="157">
        <f>IF(N305="nulová",J305,0)</f>
        <v>0</v>
      </c>
      <c r="BJ305" s="19" t="s">
        <v>172</v>
      </c>
      <c r="BK305" s="157">
        <f>ROUND(I305*H305,2)</f>
        <v>0</v>
      </c>
      <c r="BL305" s="19" t="s">
        <v>180</v>
      </c>
      <c r="BM305" s="156" t="s">
        <v>1741</v>
      </c>
    </row>
    <row r="306" spans="1:47" s="2" customFormat="1" ht="11.25">
      <c r="A306" s="34"/>
      <c r="B306" s="35"/>
      <c r="C306" s="34"/>
      <c r="D306" s="158" t="s">
        <v>175</v>
      </c>
      <c r="E306" s="34"/>
      <c r="F306" s="159" t="s">
        <v>1742</v>
      </c>
      <c r="G306" s="34"/>
      <c r="H306" s="34"/>
      <c r="I306" s="160"/>
      <c r="J306" s="34"/>
      <c r="K306" s="34"/>
      <c r="L306" s="35"/>
      <c r="M306" s="161"/>
      <c r="N306" s="162"/>
      <c r="O306" s="56"/>
      <c r="P306" s="56"/>
      <c r="Q306" s="56"/>
      <c r="R306" s="56"/>
      <c r="S306" s="56"/>
      <c r="T306" s="57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T306" s="19" t="s">
        <v>175</v>
      </c>
      <c r="AU306" s="19" t="s">
        <v>78</v>
      </c>
    </row>
    <row r="307" spans="1:65" s="2" customFormat="1" ht="24.2" customHeight="1">
      <c r="A307" s="34"/>
      <c r="B307" s="144"/>
      <c r="C307" s="145" t="s">
        <v>504</v>
      </c>
      <c r="D307" s="145" t="s">
        <v>167</v>
      </c>
      <c r="E307" s="146" t="s">
        <v>1743</v>
      </c>
      <c r="F307" s="147" t="s">
        <v>1744</v>
      </c>
      <c r="G307" s="148" t="s">
        <v>201</v>
      </c>
      <c r="H307" s="149">
        <v>0.003</v>
      </c>
      <c r="I307" s="150"/>
      <c r="J307" s="151">
        <f>ROUND(I307*H307,2)</f>
        <v>0</v>
      </c>
      <c r="K307" s="147" t="s">
        <v>171</v>
      </c>
      <c r="L307" s="35"/>
      <c r="M307" s="152" t="s">
        <v>3</v>
      </c>
      <c r="N307" s="153" t="s">
        <v>42</v>
      </c>
      <c r="O307" s="56"/>
      <c r="P307" s="154">
        <f>O307*H307</f>
        <v>0</v>
      </c>
      <c r="Q307" s="154">
        <v>0</v>
      </c>
      <c r="R307" s="154">
        <f>Q307*H307</f>
        <v>0</v>
      </c>
      <c r="S307" s="154">
        <v>0</v>
      </c>
      <c r="T307" s="155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56" t="s">
        <v>180</v>
      </c>
      <c r="AT307" s="156" t="s">
        <v>167</v>
      </c>
      <c r="AU307" s="156" t="s">
        <v>78</v>
      </c>
      <c r="AY307" s="19" t="s">
        <v>163</v>
      </c>
      <c r="BE307" s="157">
        <f>IF(N307="základní",J307,0)</f>
        <v>0</v>
      </c>
      <c r="BF307" s="157">
        <f>IF(N307="snížená",J307,0)</f>
        <v>0</v>
      </c>
      <c r="BG307" s="157">
        <f>IF(N307="zákl. přenesená",J307,0)</f>
        <v>0</v>
      </c>
      <c r="BH307" s="157">
        <f>IF(N307="sníž. přenesená",J307,0)</f>
        <v>0</v>
      </c>
      <c r="BI307" s="157">
        <f>IF(N307="nulová",J307,0)</f>
        <v>0</v>
      </c>
      <c r="BJ307" s="19" t="s">
        <v>172</v>
      </c>
      <c r="BK307" s="157">
        <f>ROUND(I307*H307,2)</f>
        <v>0</v>
      </c>
      <c r="BL307" s="19" t="s">
        <v>180</v>
      </c>
      <c r="BM307" s="156" t="s">
        <v>1745</v>
      </c>
    </row>
    <row r="308" spans="1:47" s="2" customFormat="1" ht="11.25">
      <c r="A308" s="34"/>
      <c r="B308" s="35"/>
      <c r="C308" s="34"/>
      <c r="D308" s="158" t="s">
        <v>175</v>
      </c>
      <c r="E308" s="34"/>
      <c r="F308" s="159" t="s">
        <v>1746</v>
      </c>
      <c r="G308" s="34"/>
      <c r="H308" s="34"/>
      <c r="I308" s="160"/>
      <c r="J308" s="34"/>
      <c r="K308" s="34"/>
      <c r="L308" s="35"/>
      <c r="M308" s="161"/>
      <c r="N308" s="162"/>
      <c r="O308" s="56"/>
      <c r="P308" s="56"/>
      <c r="Q308" s="56"/>
      <c r="R308" s="56"/>
      <c r="S308" s="56"/>
      <c r="T308" s="57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T308" s="19" t="s">
        <v>175</v>
      </c>
      <c r="AU308" s="19" t="s">
        <v>78</v>
      </c>
    </row>
    <row r="309" spans="2:63" s="12" customFormat="1" ht="25.9" customHeight="1">
      <c r="B309" s="131"/>
      <c r="D309" s="132" t="s">
        <v>68</v>
      </c>
      <c r="E309" s="133" t="s">
        <v>1011</v>
      </c>
      <c r="F309" s="133" t="s">
        <v>1264</v>
      </c>
      <c r="I309" s="134"/>
      <c r="J309" s="135">
        <f>BK309</f>
        <v>0</v>
      </c>
      <c r="L309" s="131"/>
      <c r="M309" s="136"/>
      <c r="N309" s="137"/>
      <c r="O309" s="137"/>
      <c r="P309" s="138">
        <f>SUM(P310:P315)</f>
        <v>0</v>
      </c>
      <c r="Q309" s="137"/>
      <c r="R309" s="138">
        <f>SUM(R310:R315)</f>
        <v>0</v>
      </c>
      <c r="S309" s="137"/>
      <c r="T309" s="139">
        <f>SUM(T310:T315)</f>
        <v>0</v>
      </c>
      <c r="AR309" s="132" t="s">
        <v>172</v>
      </c>
      <c r="AT309" s="140" t="s">
        <v>68</v>
      </c>
      <c r="AU309" s="140" t="s">
        <v>69</v>
      </c>
      <c r="AY309" s="132" t="s">
        <v>163</v>
      </c>
      <c r="BK309" s="141">
        <f>SUM(BK310:BK315)</f>
        <v>0</v>
      </c>
    </row>
    <row r="310" spans="1:65" s="2" customFormat="1" ht="24.2" customHeight="1">
      <c r="A310" s="34"/>
      <c r="B310" s="144"/>
      <c r="C310" s="145" t="s">
        <v>509</v>
      </c>
      <c r="D310" s="145" t="s">
        <v>167</v>
      </c>
      <c r="E310" s="146" t="s">
        <v>1747</v>
      </c>
      <c r="F310" s="147" t="s">
        <v>1748</v>
      </c>
      <c r="G310" s="148" t="s">
        <v>522</v>
      </c>
      <c r="H310" s="149">
        <v>3</v>
      </c>
      <c r="I310" s="150"/>
      <c r="J310" s="151">
        <f>ROUND(I310*H310,2)</f>
        <v>0</v>
      </c>
      <c r="K310" s="147" t="s">
        <v>353</v>
      </c>
      <c r="L310" s="35"/>
      <c r="M310" s="152" t="s">
        <v>3</v>
      </c>
      <c r="N310" s="153" t="s">
        <v>42</v>
      </c>
      <c r="O310" s="56"/>
      <c r="P310" s="154">
        <f>O310*H310</f>
        <v>0</v>
      </c>
      <c r="Q310" s="154">
        <v>0</v>
      </c>
      <c r="R310" s="154">
        <f>Q310*H310</f>
        <v>0</v>
      </c>
      <c r="S310" s="154">
        <v>0</v>
      </c>
      <c r="T310" s="155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56" t="s">
        <v>1017</v>
      </c>
      <c r="AT310" s="156" t="s">
        <v>167</v>
      </c>
      <c r="AU310" s="156" t="s">
        <v>76</v>
      </c>
      <c r="AY310" s="19" t="s">
        <v>163</v>
      </c>
      <c r="BE310" s="157">
        <f>IF(N310="základní",J310,0)</f>
        <v>0</v>
      </c>
      <c r="BF310" s="157">
        <f>IF(N310="snížená",J310,0)</f>
        <v>0</v>
      </c>
      <c r="BG310" s="157">
        <f>IF(N310="zákl. přenesená",J310,0)</f>
        <v>0</v>
      </c>
      <c r="BH310" s="157">
        <f>IF(N310="sníž. přenesená",J310,0)</f>
        <v>0</v>
      </c>
      <c r="BI310" s="157">
        <f>IF(N310="nulová",J310,0)</f>
        <v>0</v>
      </c>
      <c r="BJ310" s="19" t="s">
        <v>172</v>
      </c>
      <c r="BK310" s="157">
        <f>ROUND(I310*H310,2)</f>
        <v>0</v>
      </c>
      <c r="BL310" s="19" t="s">
        <v>1017</v>
      </c>
      <c r="BM310" s="156" t="s">
        <v>1749</v>
      </c>
    </row>
    <row r="311" spans="2:51" s="13" customFormat="1" ht="11.25">
      <c r="B311" s="163"/>
      <c r="D311" s="164" t="s">
        <v>177</v>
      </c>
      <c r="E311" s="165" t="s">
        <v>3</v>
      </c>
      <c r="F311" s="166" t="s">
        <v>173</v>
      </c>
      <c r="H311" s="167">
        <v>3</v>
      </c>
      <c r="I311" s="168"/>
      <c r="L311" s="163"/>
      <c r="M311" s="169"/>
      <c r="N311" s="170"/>
      <c r="O311" s="170"/>
      <c r="P311" s="170"/>
      <c r="Q311" s="170"/>
      <c r="R311" s="170"/>
      <c r="S311" s="170"/>
      <c r="T311" s="171"/>
      <c r="AT311" s="165" t="s">
        <v>177</v>
      </c>
      <c r="AU311" s="165" t="s">
        <v>76</v>
      </c>
      <c r="AV311" s="13" t="s">
        <v>78</v>
      </c>
      <c r="AW311" s="13" t="s">
        <v>31</v>
      </c>
      <c r="AX311" s="13" t="s">
        <v>76</v>
      </c>
      <c r="AY311" s="165" t="s">
        <v>163</v>
      </c>
    </row>
    <row r="312" spans="1:65" s="2" customFormat="1" ht="16.5" customHeight="1">
      <c r="A312" s="34"/>
      <c r="B312" s="144"/>
      <c r="C312" s="145" t="s">
        <v>514</v>
      </c>
      <c r="D312" s="145" t="s">
        <v>167</v>
      </c>
      <c r="E312" s="146" t="s">
        <v>1750</v>
      </c>
      <c r="F312" s="147" t="s">
        <v>1751</v>
      </c>
      <c r="G312" s="148" t="s">
        <v>1267</v>
      </c>
      <c r="H312" s="149">
        <v>1</v>
      </c>
      <c r="I312" s="150"/>
      <c r="J312" s="151">
        <f>ROUND(I312*H312,2)</f>
        <v>0</v>
      </c>
      <c r="K312" s="147" t="s">
        <v>353</v>
      </c>
      <c r="L312" s="35"/>
      <c r="M312" s="152" t="s">
        <v>3</v>
      </c>
      <c r="N312" s="153" t="s">
        <v>42</v>
      </c>
      <c r="O312" s="56"/>
      <c r="P312" s="154">
        <f>O312*H312</f>
        <v>0</v>
      </c>
      <c r="Q312" s="154">
        <v>0</v>
      </c>
      <c r="R312" s="154">
        <f>Q312*H312</f>
        <v>0</v>
      </c>
      <c r="S312" s="154">
        <v>0</v>
      </c>
      <c r="T312" s="155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56" t="s">
        <v>1017</v>
      </c>
      <c r="AT312" s="156" t="s">
        <v>167</v>
      </c>
      <c r="AU312" s="156" t="s">
        <v>76</v>
      </c>
      <c r="AY312" s="19" t="s">
        <v>163</v>
      </c>
      <c r="BE312" s="157">
        <f>IF(N312="základní",J312,0)</f>
        <v>0</v>
      </c>
      <c r="BF312" s="157">
        <f>IF(N312="snížená",J312,0)</f>
        <v>0</v>
      </c>
      <c r="BG312" s="157">
        <f>IF(N312="zákl. přenesená",J312,0)</f>
        <v>0</v>
      </c>
      <c r="BH312" s="157">
        <f>IF(N312="sníž. přenesená",J312,0)</f>
        <v>0</v>
      </c>
      <c r="BI312" s="157">
        <f>IF(N312="nulová",J312,0)</f>
        <v>0</v>
      </c>
      <c r="BJ312" s="19" t="s">
        <v>172</v>
      </c>
      <c r="BK312" s="157">
        <f>ROUND(I312*H312,2)</f>
        <v>0</v>
      </c>
      <c r="BL312" s="19" t="s">
        <v>1017</v>
      </c>
      <c r="BM312" s="156" t="s">
        <v>1752</v>
      </c>
    </row>
    <row r="313" spans="2:51" s="13" customFormat="1" ht="11.25">
      <c r="B313" s="163"/>
      <c r="D313" s="164" t="s">
        <v>177</v>
      </c>
      <c r="E313" s="165" t="s">
        <v>3</v>
      </c>
      <c r="F313" s="166" t="s">
        <v>76</v>
      </c>
      <c r="H313" s="167">
        <v>1</v>
      </c>
      <c r="I313" s="168"/>
      <c r="L313" s="163"/>
      <c r="M313" s="169"/>
      <c r="N313" s="170"/>
      <c r="O313" s="170"/>
      <c r="P313" s="170"/>
      <c r="Q313" s="170"/>
      <c r="R313" s="170"/>
      <c r="S313" s="170"/>
      <c r="T313" s="171"/>
      <c r="AT313" s="165" t="s">
        <v>177</v>
      </c>
      <c r="AU313" s="165" t="s">
        <v>76</v>
      </c>
      <c r="AV313" s="13" t="s">
        <v>78</v>
      </c>
      <c r="AW313" s="13" t="s">
        <v>31</v>
      </c>
      <c r="AX313" s="13" t="s">
        <v>76</v>
      </c>
      <c r="AY313" s="165" t="s">
        <v>163</v>
      </c>
    </row>
    <row r="314" spans="1:65" s="2" customFormat="1" ht="16.5" customHeight="1">
      <c r="A314" s="34"/>
      <c r="B314" s="144"/>
      <c r="C314" s="145" t="s">
        <v>519</v>
      </c>
      <c r="D314" s="145" t="s">
        <v>167</v>
      </c>
      <c r="E314" s="146" t="s">
        <v>1753</v>
      </c>
      <c r="F314" s="147" t="s">
        <v>1754</v>
      </c>
      <c r="G314" s="148" t="s">
        <v>1267</v>
      </c>
      <c r="H314" s="149">
        <v>1</v>
      </c>
      <c r="I314" s="150"/>
      <c r="J314" s="151">
        <f>ROUND(I314*H314,2)</f>
        <v>0</v>
      </c>
      <c r="K314" s="147" t="s">
        <v>353</v>
      </c>
      <c r="L314" s="35"/>
      <c r="M314" s="152" t="s">
        <v>3</v>
      </c>
      <c r="N314" s="153" t="s">
        <v>42</v>
      </c>
      <c r="O314" s="56"/>
      <c r="P314" s="154">
        <f>O314*H314</f>
        <v>0</v>
      </c>
      <c r="Q314" s="154">
        <v>0</v>
      </c>
      <c r="R314" s="154">
        <f>Q314*H314</f>
        <v>0</v>
      </c>
      <c r="S314" s="154">
        <v>0</v>
      </c>
      <c r="T314" s="155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56" t="s">
        <v>1017</v>
      </c>
      <c r="AT314" s="156" t="s">
        <v>167</v>
      </c>
      <c r="AU314" s="156" t="s">
        <v>76</v>
      </c>
      <c r="AY314" s="19" t="s">
        <v>163</v>
      </c>
      <c r="BE314" s="157">
        <f>IF(N314="základní",J314,0)</f>
        <v>0</v>
      </c>
      <c r="BF314" s="157">
        <f>IF(N314="snížená",J314,0)</f>
        <v>0</v>
      </c>
      <c r="BG314" s="157">
        <f>IF(N314="zákl. přenesená",J314,0)</f>
        <v>0</v>
      </c>
      <c r="BH314" s="157">
        <f>IF(N314="sníž. přenesená",J314,0)</f>
        <v>0</v>
      </c>
      <c r="BI314" s="157">
        <f>IF(N314="nulová",J314,0)</f>
        <v>0</v>
      </c>
      <c r="BJ314" s="19" t="s">
        <v>172</v>
      </c>
      <c r="BK314" s="157">
        <f>ROUND(I314*H314,2)</f>
        <v>0</v>
      </c>
      <c r="BL314" s="19" t="s">
        <v>1017</v>
      </c>
      <c r="BM314" s="156" t="s">
        <v>1755</v>
      </c>
    </row>
    <row r="315" spans="2:51" s="13" customFormat="1" ht="11.25">
      <c r="B315" s="163"/>
      <c r="D315" s="164" t="s">
        <v>177</v>
      </c>
      <c r="E315" s="165" t="s">
        <v>3</v>
      </c>
      <c r="F315" s="166" t="s">
        <v>76</v>
      </c>
      <c r="H315" s="167">
        <v>1</v>
      </c>
      <c r="I315" s="168"/>
      <c r="L315" s="163"/>
      <c r="M315" s="209"/>
      <c r="N315" s="210"/>
      <c r="O315" s="210"/>
      <c r="P315" s="210"/>
      <c r="Q315" s="210"/>
      <c r="R315" s="210"/>
      <c r="S315" s="210"/>
      <c r="T315" s="211"/>
      <c r="AT315" s="165" t="s">
        <v>177</v>
      </c>
      <c r="AU315" s="165" t="s">
        <v>76</v>
      </c>
      <c r="AV315" s="13" t="s">
        <v>78</v>
      </c>
      <c r="AW315" s="13" t="s">
        <v>31</v>
      </c>
      <c r="AX315" s="13" t="s">
        <v>76</v>
      </c>
      <c r="AY315" s="165" t="s">
        <v>163</v>
      </c>
    </row>
    <row r="316" spans="1:31" s="2" customFormat="1" ht="6.95" customHeight="1">
      <c r="A316" s="34"/>
      <c r="B316" s="45"/>
      <c r="C316" s="46"/>
      <c r="D316" s="46"/>
      <c r="E316" s="46"/>
      <c r="F316" s="46"/>
      <c r="G316" s="46"/>
      <c r="H316" s="46"/>
      <c r="I316" s="46"/>
      <c r="J316" s="46"/>
      <c r="K316" s="46"/>
      <c r="L316" s="35"/>
      <c r="M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</row>
  </sheetData>
  <autoFilter ref="C97:K315"/>
  <mergeCells count="9">
    <mergeCell ref="E50:H50"/>
    <mergeCell ref="E88:H88"/>
    <mergeCell ref="E90:H90"/>
    <mergeCell ref="L2:V2"/>
    <mergeCell ref="E7:H7"/>
    <mergeCell ref="E9:H9"/>
    <mergeCell ref="E18:H18"/>
    <mergeCell ref="E27:H27"/>
    <mergeCell ref="E48:H48"/>
  </mergeCells>
  <hyperlinks>
    <hyperlink ref="F103" r:id="rId1" display="https://podminky.urs.cz/item/CS_URS_2023_01/119001421"/>
    <hyperlink ref="F106" r:id="rId2" display="https://podminky.urs.cz/item/CS_URS_2023_01/119002121"/>
    <hyperlink ref="F109" r:id="rId3" display="https://podminky.urs.cz/item/CS_URS_2023_01/119002122"/>
    <hyperlink ref="F112" r:id="rId4" display="https://podminky.urs.cz/item/CS_URS_2023_01/119002411"/>
    <hyperlink ref="F115" r:id="rId5" display="https://podminky.urs.cz/item/CS_URS_2023_01/119002412"/>
    <hyperlink ref="F118" r:id="rId6" display="https://podminky.urs.cz/item/CS_URS_2023_01/119003141"/>
    <hyperlink ref="F122" r:id="rId7" display="https://podminky.urs.cz/item/CS_URS_2023_01/119003142"/>
    <hyperlink ref="F126" r:id="rId8" display="https://podminky.urs.cz/item/CS_URS_2023_01/131151202"/>
    <hyperlink ref="F131" r:id="rId9" display="https://podminky.urs.cz/item/CS_URS_2023_01/132251102"/>
    <hyperlink ref="F138" r:id="rId10" display="https://podminky.urs.cz/item/CS_URS_2023_01/151101202"/>
    <hyperlink ref="F143" r:id="rId11" display="https://podminky.urs.cz/item/CS_URS_2023_01/151101212"/>
    <hyperlink ref="F148" r:id="rId12" display="https://podminky.urs.cz/item/CS_URS_2023_01/151101302"/>
    <hyperlink ref="F152" r:id="rId13" display="https://podminky.urs.cz/item/CS_URS_2023_01/151101312"/>
    <hyperlink ref="F156" r:id="rId14" display="https://podminky.urs.cz/item/CS_URS_2023_01/151101402"/>
    <hyperlink ref="F161" r:id="rId15" display="https://podminky.urs.cz/item/CS_URS_2023_01/151101412"/>
    <hyperlink ref="F167" r:id="rId16" display="https://podminky.urs.cz/item/CS_URS_2023_01/162751117"/>
    <hyperlink ref="F175" r:id="rId17" display="https://podminky.urs.cz/item/CS_URS_2023_01/162751119"/>
    <hyperlink ref="F180" r:id="rId18" display="https://podminky.urs.cz/item/CS_URS_2023_01/171201201"/>
    <hyperlink ref="F184" r:id="rId19" display="https://podminky.urs.cz/item/CS_URS_2023_01/171201221"/>
    <hyperlink ref="F187" r:id="rId20" display="https://podminky.urs.cz/item/CS_URS_2023_01/174101101"/>
    <hyperlink ref="F210" r:id="rId21" display="https://podminky.urs.cz/item/CS_URS_2023_01/175102101"/>
    <hyperlink ref="F218" r:id="rId22" display="https://podminky.urs.cz/item/CS_URS_2023_01/275321511"/>
    <hyperlink ref="F222" r:id="rId23" display="https://podminky.urs.cz/item/CS_URS_2023_01/275352111"/>
    <hyperlink ref="F225" r:id="rId24" display="https://podminky.urs.cz/item/CS_URS_2023_01/275361821"/>
    <hyperlink ref="F231" r:id="rId25" display="https://podminky.urs.cz/item/CS_URS_2023_01/451572111"/>
    <hyperlink ref="F237" r:id="rId26" display="https://podminky.urs.cz/item/CS_URS_2023_01/871275211"/>
    <hyperlink ref="F247" r:id="rId27" display="https://podminky.urs.cz/item/CS_URS_2023_01/892351111"/>
    <hyperlink ref="F251" r:id="rId28" display="https://podminky.urs.cz/item/CS_URS_2023_01/892372111"/>
    <hyperlink ref="F254" r:id="rId29" display="https://podminky.urs.cz/item/CS_URS_2023_01/894411311"/>
    <hyperlink ref="F259" r:id="rId30" display="https://podminky.urs.cz/item/CS_URS_2023_01/894412411"/>
    <hyperlink ref="F266" r:id="rId31" display="https://podminky.urs.cz/item/CS_URS_2023_01/894812113"/>
    <hyperlink ref="F270" r:id="rId32" display="https://podminky.urs.cz/item/CS_URS_2023_01/894812131"/>
    <hyperlink ref="F274" r:id="rId33" display="https://podminky.urs.cz/item/CS_URS_2023_01/894812149"/>
    <hyperlink ref="F278" r:id="rId34" display="https://podminky.urs.cz/item/CS_URS_2023_01/894812151"/>
    <hyperlink ref="F282" r:id="rId35" display="https://podminky.urs.cz/item/CS_URS_2023_01/899103112"/>
    <hyperlink ref="F287" r:id="rId36" display="https://podminky.urs.cz/item/CS_URS_2023_01/899721112"/>
    <hyperlink ref="F291" r:id="rId37" display="https://podminky.urs.cz/item/CS_URS_2023_01/899722114"/>
    <hyperlink ref="F297" r:id="rId38" display="https://podminky.urs.cz/item/CS_URS_2023_01/998276101.1"/>
    <hyperlink ref="F299" r:id="rId39" display="https://podminky.urs.cz/item/CS_URS_2023_01/998276124"/>
    <hyperlink ref="F303" r:id="rId40" display="https://podminky.urs.cz/item/CS_URS_2023_01/721242116"/>
    <hyperlink ref="F306" r:id="rId41" display="https://podminky.urs.cz/item/CS_URS_2023_01/998721101"/>
    <hyperlink ref="F308" r:id="rId42" display="https://podminky.urs.cz/item/CS_URS_2023_01/99872118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1"/>
  <sheetViews>
    <sheetView showGridLines="0" tabSelected="1" workbookViewId="0" topLeftCell="A231">
      <selection activeCell="F269" sqref="F26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 t="s">
        <v>6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9" t="s">
        <v>102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78</v>
      </c>
    </row>
    <row r="4" spans="2:46" s="1" customFormat="1" ht="24.95" customHeight="1">
      <c r="B4" s="22"/>
      <c r="D4" s="23" t="s">
        <v>107</v>
      </c>
      <c r="L4" s="22"/>
      <c r="M4" s="96" t="s">
        <v>11</v>
      </c>
      <c r="AT4" s="19" t="s">
        <v>31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3" t="str">
        <f>'Rekapitulace stavby'!K6</f>
        <v>Kozmice ON</v>
      </c>
      <c r="F7" s="344"/>
      <c r="G7" s="344"/>
      <c r="H7" s="344"/>
      <c r="L7" s="22"/>
    </row>
    <row r="8" spans="1:31" s="2" customFormat="1" ht="12" customHeight="1">
      <c r="A8" s="34"/>
      <c r="B8" s="35"/>
      <c r="C8" s="34"/>
      <c r="D8" s="29" t="s">
        <v>108</v>
      </c>
      <c r="E8" s="34"/>
      <c r="F8" s="34"/>
      <c r="G8" s="34"/>
      <c r="H8" s="34"/>
      <c r="I8" s="34"/>
      <c r="J8" s="34"/>
      <c r="K8" s="34"/>
      <c r="L8" s="97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01" t="s">
        <v>1756</v>
      </c>
      <c r="F9" s="345"/>
      <c r="G9" s="345"/>
      <c r="H9" s="345"/>
      <c r="I9" s="34"/>
      <c r="J9" s="34"/>
      <c r="K9" s="34"/>
      <c r="L9" s="9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3" t="str">
        <f>'Rekapitulace stavby'!AN8</f>
        <v>17. 3. 2023</v>
      </c>
      <c r="K12" s="34"/>
      <c r="L12" s="9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22</v>
      </c>
      <c r="F15" s="34"/>
      <c r="G15" s="34"/>
      <c r="H15" s="34"/>
      <c r="I15" s="29" t="s">
        <v>27</v>
      </c>
      <c r="J15" s="27" t="s">
        <v>3</v>
      </c>
      <c r="K15" s="34"/>
      <c r="L15" s="9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28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46" t="str">
        <f>'Rekapitulace stavby'!E14</f>
        <v>Vyplň údaj</v>
      </c>
      <c r="F18" s="326"/>
      <c r="G18" s="326"/>
      <c r="H18" s="326"/>
      <c r="I18" s="29" t="s">
        <v>27</v>
      </c>
      <c r="J18" s="30" t="str">
        <f>'Rekapitulace stavby'!AN14</f>
        <v>Vyplň údaj</v>
      </c>
      <c r="K18" s="34"/>
      <c r="L18" s="9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30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22</v>
      </c>
      <c r="F21" s="34"/>
      <c r="G21" s="34"/>
      <c r="H21" s="34"/>
      <c r="I21" s="29" t="s">
        <v>27</v>
      </c>
      <c r="J21" s="27" t="s">
        <v>3</v>
      </c>
      <c r="K21" s="34"/>
      <c r="L21" s="9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32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22</v>
      </c>
      <c r="F24" s="34"/>
      <c r="G24" s="34"/>
      <c r="H24" s="34"/>
      <c r="I24" s="29" t="s">
        <v>27</v>
      </c>
      <c r="J24" s="27" t="s">
        <v>3</v>
      </c>
      <c r="K24" s="34"/>
      <c r="L24" s="9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33</v>
      </c>
      <c r="E26" s="34"/>
      <c r="F26" s="34"/>
      <c r="G26" s="34"/>
      <c r="H26" s="34"/>
      <c r="I26" s="34"/>
      <c r="J26" s="34"/>
      <c r="K26" s="34"/>
      <c r="L26" s="9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8"/>
      <c r="B27" s="99"/>
      <c r="C27" s="98"/>
      <c r="D27" s="98"/>
      <c r="E27" s="331" t="s">
        <v>3</v>
      </c>
      <c r="F27" s="331"/>
      <c r="G27" s="331"/>
      <c r="H27" s="331"/>
      <c r="I27" s="98"/>
      <c r="J27" s="98"/>
      <c r="K27" s="98"/>
      <c r="L27" s="100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4"/>
      <c r="E29" s="64"/>
      <c r="F29" s="64"/>
      <c r="G29" s="64"/>
      <c r="H29" s="64"/>
      <c r="I29" s="64"/>
      <c r="J29" s="64"/>
      <c r="K29" s="64"/>
      <c r="L29" s="97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101" t="s">
        <v>35</v>
      </c>
      <c r="E30" s="34"/>
      <c r="F30" s="34"/>
      <c r="G30" s="34"/>
      <c r="H30" s="34"/>
      <c r="I30" s="34"/>
      <c r="J30" s="69">
        <f>ROUND(J95,2)</f>
        <v>0</v>
      </c>
      <c r="K30" s="34"/>
      <c r="L30" s="9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4"/>
      <c r="E31" s="64"/>
      <c r="F31" s="64"/>
      <c r="G31" s="64"/>
      <c r="H31" s="64"/>
      <c r="I31" s="64"/>
      <c r="J31" s="64"/>
      <c r="K31" s="64"/>
      <c r="L31" s="9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37</v>
      </c>
      <c r="G32" s="34"/>
      <c r="H32" s="34"/>
      <c r="I32" s="38" t="s">
        <v>36</v>
      </c>
      <c r="J32" s="38" t="s">
        <v>38</v>
      </c>
      <c r="K32" s="34"/>
      <c r="L32" s="9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5"/>
      <c r="C33" s="34"/>
      <c r="D33" s="40" t="s">
        <v>39</v>
      </c>
      <c r="E33" s="29" t="s">
        <v>40</v>
      </c>
      <c r="F33" s="102">
        <f>ROUND((SUM(BE95:BE260)),2)</f>
        <v>0</v>
      </c>
      <c r="G33" s="34"/>
      <c r="H33" s="34"/>
      <c r="I33" s="103">
        <v>0.21</v>
      </c>
      <c r="J33" s="102">
        <f>ROUND(((SUM(BE95:BE260))*I33),2)</f>
        <v>0</v>
      </c>
      <c r="K33" s="34"/>
      <c r="L33" s="9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5"/>
      <c r="C34" s="34"/>
      <c r="D34" s="34"/>
      <c r="E34" s="29" t="s">
        <v>41</v>
      </c>
      <c r="F34" s="102">
        <f>ROUND((SUM(BF95:BF260)),2)</f>
        <v>0</v>
      </c>
      <c r="G34" s="34"/>
      <c r="H34" s="34"/>
      <c r="I34" s="103">
        <v>0.15</v>
      </c>
      <c r="J34" s="102">
        <f>ROUND(((SUM(BF95:BF260))*I34),2)</f>
        <v>0</v>
      </c>
      <c r="K34" s="34"/>
      <c r="L34" s="9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29" t="s">
        <v>39</v>
      </c>
      <c r="E35" s="29" t="s">
        <v>42</v>
      </c>
      <c r="F35" s="102">
        <f>ROUND((SUM(BG95:BG260)),2)</f>
        <v>0</v>
      </c>
      <c r="G35" s="34"/>
      <c r="H35" s="34"/>
      <c r="I35" s="103">
        <v>0.21</v>
      </c>
      <c r="J35" s="102">
        <f>0</f>
        <v>0</v>
      </c>
      <c r="K35" s="34"/>
      <c r="L35" s="9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43</v>
      </c>
      <c r="F36" s="102">
        <f>ROUND((SUM(BH95:BH260)),2)</f>
        <v>0</v>
      </c>
      <c r="G36" s="34"/>
      <c r="H36" s="34"/>
      <c r="I36" s="103">
        <v>0.15</v>
      </c>
      <c r="J36" s="102">
        <f>0</f>
        <v>0</v>
      </c>
      <c r="K36" s="34"/>
      <c r="L36" s="9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44</v>
      </c>
      <c r="F37" s="102">
        <f>ROUND((SUM(BI95:BI260)),2)</f>
        <v>0</v>
      </c>
      <c r="G37" s="34"/>
      <c r="H37" s="34"/>
      <c r="I37" s="103">
        <v>0</v>
      </c>
      <c r="J37" s="102">
        <f>0</f>
        <v>0</v>
      </c>
      <c r="K37" s="34"/>
      <c r="L37" s="9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104"/>
      <c r="D39" s="105" t="s">
        <v>45</v>
      </c>
      <c r="E39" s="58"/>
      <c r="F39" s="58"/>
      <c r="G39" s="106" t="s">
        <v>46</v>
      </c>
      <c r="H39" s="107" t="s">
        <v>47</v>
      </c>
      <c r="I39" s="58"/>
      <c r="J39" s="108">
        <f>SUM(J30:J37)</f>
        <v>0</v>
      </c>
      <c r="K39" s="109"/>
      <c r="L39" s="9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9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97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112</v>
      </c>
      <c r="D45" s="34"/>
      <c r="E45" s="34"/>
      <c r="F45" s="34"/>
      <c r="G45" s="34"/>
      <c r="H45" s="34"/>
      <c r="I45" s="34"/>
      <c r="J45" s="34"/>
      <c r="K45" s="34"/>
      <c r="L45" s="97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43" t="str">
        <f>E7</f>
        <v>Kozmice ON</v>
      </c>
      <c r="F48" s="344"/>
      <c r="G48" s="344"/>
      <c r="H48" s="344"/>
      <c r="I48" s="34"/>
      <c r="J48" s="34"/>
      <c r="K48" s="34"/>
      <c r="L48" s="9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108</v>
      </c>
      <c r="D49" s="34"/>
      <c r="E49" s="34"/>
      <c r="F49" s="34"/>
      <c r="G49" s="34"/>
      <c r="H49" s="34"/>
      <c r="I49" s="34"/>
      <c r="J49" s="34"/>
      <c r="K49" s="34"/>
      <c r="L49" s="9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01" t="str">
        <f>E9</f>
        <v>SO 03 - Zpevněné plochy</v>
      </c>
      <c r="F50" s="345"/>
      <c r="G50" s="345"/>
      <c r="H50" s="345"/>
      <c r="I50" s="34"/>
      <c r="J50" s="34"/>
      <c r="K50" s="34"/>
      <c r="L50" s="9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7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 xml:space="preserve"> </v>
      </c>
      <c r="G52" s="34"/>
      <c r="H52" s="34"/>
      <c r="I52" s="29" t="s">
        <v>23</v>
      </c>
      <c r="J52" s="53" t="str">
        <f>IF(J12="","",J12)</f>
        <v>17. 3. 2023</v>
      </c>
      <c r="K52" s="34"/>
      <c r="L52" s="9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4"/>
      <c r="E54" s="34"/>
      <c r="F54" s="27" t="str">
        <f>E15</f>
        <v xml:space="preserve"> </v>
      </c>
      <c r="G54" s="34"/>
      <c r="H54" s="34"/>
      <c r="I54" s="29" t="s">
        <v>30</v>
      </c>
      <c r="J54" s="32" t="str">
        <f>E21</f>
        <v xml:space="preserve"> </v>
      </c>
      <c r="K54" s="34"/>
      <c r="L54" s="9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28</v>
      </c>
      <c r="D55" s="34"/>
      <c r="E55" s="34"/>
      <c r="F55" s="27" t="str">
        <f>IF(E18="","",E18)</f>
        <v>Vyplň údaj</v>
      </c>
      <c r="G55" s="34"/>
      <c r="H55" s="34"/>
      <c r="I55" s="29" t="s">
        <v>32</v>
      </c>
      <c r="J55" s="32" t="str">
        <f>E24</f>
        <v xml:space="preserve"> </v>
      </c>
      <c r="K55" s="34"/>
      <c r="L55" s="9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10" t="s">
        <v>113</v>
      </c>
      <c r="D57" s="104"/>
      <c r="E57" s="104"/>
      <c r="F57" s="104"/>
      <c r="G57" s="104"/>
      <c r="H57" s="104"/>
      <c r="I57" s="104"/>
      <c r="J57" s="111" t="s">
        <v>114</v>
      </c>
      <c r="K57" s="104"/>
      <c r="L57" s="9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12" t="s">
        <v>67</v>
      </c>
      <c r="D59" s="34"/>
      <c r="E59" s="34"/>
      <c r="F59" s="34"/>
      <c r="G59" s="34"/>
      <c r="H59" s="34"/>
      <c r="I59" s="34"/>
      <c r="J59" s="69">
        <f>J95</f>
        <v>0</v>
      </c>
      <c r="K59" s="34"/>
      <c r="L59" s="9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115</v>
      </c>
    </row>
    <row r="60" spans="2:12" s="9" customFormat="1" ht="24.95" customHeight="1">
      <c r="B60" s="113"/>
      <c r="D60" s="114" t="s">
        <v>116</v>
      </c>
      <c r="E60" s="115"/>
      <c r="F60" s="115"/>
      <c r="G60" s="115"/>
      <c r="H60" s="115"/>
      <c r="I60" s="115"/>
      <c r="J60" s="116">
        <f>J96</f>
        <v>0</v>
      </c>
      <c r="L60" s="113"/>
    </row>
    <row r="61" spans="2:12" s="10" customFormat="1" ht="19.9" customHeight="1">
      <c r="B61" s="117"/>
      <c r="D61" s="118" t="s">
        <v>117</v>
      </c>
      <c r="E61" s="119"/>
      <c r="F61" s="119"/>
      <c r="G61" s="119"/>
      <c r="H61" s="119"/>
      <c r="I61" s="119"/>
      <c r="J61" s="120">
        <f>J97</f>
        <v>0</v>
      </c>
      <c r="L61" s="117"/>
    </row>
    <row r="62" spans="2:12" s="10" customFormat="1" ht="14.85" customHeight="1">
      <c r="B62" s="117"/>
      <c r="D62" s="118" t="s">
        <v>1522</v>
      </c>
      <c r="E62" s="119"/>
      <c r="F62" s="119"/>
      <c r="G62" s="119"/>
      <c r="H62" s="119"/>
      <c r="I62" s="119"/>
      <c r="J62" s="120">
        <f>J101</f>
        <v>0</v>
      </c>
      <c r="L62" s="117"/>
    </row>
    <row r="63" spans="2:12" s="10" customFormat="1" ht="14.85" customHeight="1">
      <c r="B63" s="117"/>
      <c r="D63" s="118" t="s">
        <v>1757</v>
      </c>
      <c r="E63" s="119"/>
      <c r="F63" s="119"/>
      <c r="G63" s="119"/>
      <c r="H63" s="119"/>
      <c r="I63" s="119"/>
      <c r="J63" s="120">
        <f>J106</f>
        <v>0</v>
      </c>
      <c r="L63" s="117"/>
    </row>
    <row r="64" spans="2:12" s="10" customFormat="1" ht="14.85" customHeight="1">
      <c r="B64" s="117"/>
      <c r="D64" s="118" t="s">
        <v>119</v>
      </c>
      <c r="E64" s="119"/>
      <c r="F64" s="119"/>
      <c r="G64" s="119"/>
      <c r="H64" s="119"/>
      <c r="I64" s="119"/>
      <c r="J64" s="120">
        <f>J120</f>
        <v>0</v>
      </c>
      <c r="L64" s="117"/>
    </row>
    <row r="65" spans="2:12" s="10" customFormat="1" ht="14.85" customHeight="1">
      <c r="B65" s="117"/>
      <c r="D65" s="118" t="s">
        <v>120</v>
      </c>
      <c r="E65" s="119"/>
      <c r="F65" s="119"/>
      <c r="G65" s="119"/>
      <c r="H65" s="119"/>
      <c r="I65" s="119"/>
      <c r="J65" s="120">
        <f>J129</f>
        <v>0</v>
      </c>
      <c r="L65" s="117"/>
    </row>
    <row r="66" spans="2:12" s="10" customFormat="1" ht="14.85" customHeight="1">
      <c r="B66" s="117"/>
      <c r="D66" s="118" t="s">
        <v>1758</v>
      </c>
      <c r="E66" s="119"/>
      <c r="F66" s="119"/>
      <c r="G66" s="119"/>
      <c r="H66" s="119"/>
      <c r="I66" s="119"/>
      <c r="J66" s="120">
        <f>J138</f>
        <v>0</v>
      </c>
      <c r="L66" s="117"/>
    </row>
    <row r="67" spans="2:12" s="10" customFormat="1" ht="19.9" customHeight="1">
      <c r="B67" s="117"/>
      <c r="D67" s="118" t="s">
        <v>1759</v>
      </c>
      <c r="E67" s="119"/>
      <c r="F67" s="119"/>
      <c r="G67" s="119"/>
      <c r="H67" s="119"/>
      <c r="I67" s="119"/>
      <c r="J67" s="120">
        <f>J161</f>
        <v>0</v>
      </c>
      <c r="L67" s="117"/>
    </row>
    <row r="68" spans="2:12" s="10" customFormat="1" ht="14.85" customHeight="1">
      <c r="B68" s="117"/>
      <c r="D68" s="118" t="s">
        <v>1760</v>
      </c>
      <c r="E68" s="119"/>
      <c r="F68" s="119"/>
      <c r="G68" s="119"/>
      <c r="H68" s="119"/>
      <c r="I68" s="119"/>
      <c r="J68" s="120">
        <f>J164</f>
        <v>0</v>
      </c>
      <c r="L68" s="117"/>
    </row>
    <row r="69" spans="2:12" s="10" customFormat="1" ht="14.85" customHeight="1">
      <c r="B69" s="117"/>
      <c r="D69" s="118" t="s">
        <v>1761</v>
      </c>
      <c r="E69" s="119"/>
      <c r="F69" s="119"/>
      <c r="G69" s="119"/>
      <c r="H69" s="119"/>
      <c r="I69" s="119"/>
      <c r="J69" s="120">
        <f>J178</f>
        <v>0</v>
      </c>
      <c r="L69" s="117"/>
    </row>
    <row r="70" spans="2:12" s="10" customFormat="1" ht="19.9" customHeight="1">
      <c r="B70" s="117"/>
      <c r="D70" s="118" t="s">
        <v>127</v>
      </c>
      <c r="E70" s="119"/>
      <c r="F70" s="119"/>
      <c r="G70" s="119"/>
      <c r="H70" s="119"/>
      <c r="I70" s="119"/>
      <c r="J70" s="120">
        <f>J207</f>
        <v>0</v>
      </c>
      <c r="L70" s="117"/>
    </row>
    <row r="71" spans="2:12" s="10" customFormat="1" ht="14.85" customHeight="1">
      <c r="B71" s="117"/>
      <c r="D71" s="118" t="s">
        <v>130</v>
      </c>
      <c r="E71" s="119"/>
      <c r="F71" s="119"/>
      <c r="G71" s="119"/>
      <c r="H71" s="119"/>
      <c r="I71" s="119"/>
      <c r="J71" s="120">
        <f>J208</f>
        <v>0</v>
      </c>
      <c r="L71" s="117"/>
    </row>
    <row r="72" spans="2:12" s="10" customFormat="1" ht="19.9" customHeight="1">
      <c r="B72" s="117"/>
      <c r="D72" s="118" t="s">
        <v>131</v>
      </c>
      <c r="E72" s="119"/>
      <c r="F72" s="119"/>
      <c r="G72" s="119"/>
      <c r="H72" s="119"/>
      <c r="I72" s="119"/>
      <c r="J72" s="120">
        <f>J214</f>
        <v>0</v>
      </c>
      <c r="L72" s="117"/>
    </row>
    <row r="73" spans="2:12" s="10" customFormat="1" ht="14.85" customHeight="1">
      <c r="B73" s="117"/>
      <c r="D73" s="118" t="s">
        <v>1762</v>
      </c>
      <c r="E73" s="119"/>
      <c r="F73" s="119"/>
      <c r="G73" s="119"/>
      <c r="H73" s="119"/>
      <c r="I73" s="119"/>
      <c r="J73" s="120">
        <f>J215</f>
        <v>0</v>
      </c>
      <c r="L73" s="117"/>
    </row>
    <row r="74" spans="2:12" s="10" customFormat="1" ht="19.9" customHeight="1">
      <c r="B74" s="117"/>
      <c r="D74" s="118" t="s">
        <v>1039</v>
      </c>
      <c r="E74" s="119"/>
      <c r="F74" s="119"/>
      <c r="G74" s="119"/>
      <c r="H74" s="119"/>
      <c r="I74" s="119"/>
      <c r="J74" s="120">
        <f>J250</f>
        <v>0</v>
      </c>
      <c r="L74" s="117"/>
    </row>
    <row r="75" spans="2:12" s="10" customFormat="1" ht="19.9" customHeight="1">
      <c r="B75" s="117"/>
      <c r="D75" s="118" t="s">
        <v>135</v>
      </c>
      <c r="E75" s="119"/>
      <c r="F75" s="119"/>
      <c r="G75" s="119"/>
      <c r="H75" s="119"/>
      <c r="I75" s="119"/>
      <c r="J75" s="120">
        <f>J258</f>
        <v>0</v>
      </c>
      <c r="L75" s="117"/>
    </row>
    <row r="76" spans="1:31" s="2" customFormat="1" ht="21.75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9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9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97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148</v>
      </c>
      <c r="D82" s="34"/>
      <c r="E82" s="34"/>
      <c r="F82" s="34"/>
      <c r="G82" s="34"/>
      <c r="H82" s="34"/>
      <c r="I82" s="34"/>
      <c r="J82" s="34"/>
      <c r="K82" s="34"/>
      <c r="L82" s="97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97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17</v>
      </c>
      <c r="D84" s="34"/>
      <c r="E84" s="34"/>
      <c r="F84" s="34"/>
      <c r="G84" s="34"/>
      <c r="H84" s="34"/>
      <c r="I84" s="34"/>
      <c r="J84" s="34"/>
      <c r="K84" s="34"/>
      <c r="L84" s="97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4"/>
      <c r="D85" s="34"/>
      <c r="E85" s="343" t="str">
        <f>E7</f>
        <v>Kozmice ON</v>
      </c>
      <c r="F85" s="344"/>
      <c r="G85" s="344"/>
      <c r="H85" s="344"/>
      <c r="I85" s="34"/>
      <c r="J85" s="34"/>
      <c r="K85" s="34"/>
      <c r="L85" s="97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108</v>
      </c>
      <c r="D86" s="34"/>
      <c r="E86" s="34"/>
      <c r="F86" s="34"/>
      <c r="G86" s="34"/>
      <c r="H86" s="34"/>
      <c r="I86" s="34"/>
      <c r="J86" s="34"/>
      <c r="K86" s="34"/>
      <c r="L86" s="97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4"/>
      <c r="D87" s="34"/>
      <c r="E87" s="301" t="str">
        <f>E9</f>
        <v>SO 03 - Zpevněné plochy</v>
      </c>
      <c r="F87" s="345"/>
      <c r="G87" s="345"/>
      <c r="H87" s="345"/>
      <c r="I87" s="34"/>
      <c r="J87" s="34"/>
      <c r="K87" s="34"/>
      <c r="L87" s="97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97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21</v>
      </c>
      <c r="D89" s="34"/>
      <c r="E89" s="34"/>
      <c r="F89" s="27" t="str">
        <f>F12</f>
        <v xml:space="preserve"> </v>
      </c>
      <c r="G89" s="34"/>
      <c r="H89" s="34"/>
      <c r="I89" s="29" t="s">
        <v>23</v>
      </c>
      <c r="J89" s="53" t="str">
        <f>IF(J12="","",J12)</f>
        <v>17. 3. 2023</v>
      </c>
      <c r="K89" s="34"/>
      <c r="L89" s="97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97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25</v>
      </c>
      <c r="D91" s="34"/>
      <c r="E91" s="34"/>
      <c r="F91" s="27" t="str">
        <f>E15</f>
        <v xml:space="preserve"> </v>
      </c>
      <c r="G91" s="34"/>
      <c r="H91" s="34"/>
      <c r="I91" s="29" t="s">
        <v>30</v>
      </c>
      <c r="J91" s="32" t="str">
        <f>E21</f>
        <v xml:space="preserve"> </v>
      </c>
      <c r="K91" s="34"/>
      <c r="L91" s="97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4"/>
      <c r="E92" s="34"/>
      <c r="F92" s="27" t="str">
        <f>IF(E18="","",E18)</f>
        <v>Vyplň údaj</v>
      </c>
      <c r="G92" s="34"/>
      <c r="H92" s="34"/>
      <c r="I92" s="29" t="s">
        <v>32</v>
      </c>
      <c r="J92" s="32" t="str">
        <f>E24</f>
        <v xml:space="preserve"> </v>
      </c>
      <c r="K92" s="34"/>
      <c r="L92" s="97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97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11" customFormat="1" ht="29.25" customHeight="1">
      <c r="A94" s="121"/>
      <c r="B94" s="122"/>
      <c r="C94" s="123" t="s">
        <v>149</v>
      </c>
      <c r="D94" s="124" t="s">
        <v>54</v>
      </c>
      <c r="E94" s="124" t="s">
        <v>50</v>
      </c>
      <c r="F94" s="124" t="s">
        <v>51</v>
      </c>
      <c r="G94" s="124" t="s">
        <v>150</v>
      </c>
      <c r="H94" s="124" t="s">
        <v>151</v>
      </c>
      <c r="I94" s="124" t="s">
        <v>152</v>
      </c>
      <c r="J94" s="124" t="s">
        <v>114</v>
      </c>
      <c r="K94" s="125" t="s">
        <v>153</v>
      </c>
      <c r="L94" s="126"/>
      <c r="M94" s="60" t="s">
        <v>3</v>
      </c>
      <c r="N94" s="61" t="s">
        <v>39</v>
      </c>
      <c r="O94" s="61" t="s">
        <v>154</v>
      </c>
      <c r="P94" s="61" t="s">
        <v>155</v>
      </c>
      <c r="Q94" s="61" t="s">
        <v>156</v>
      </c>
      <c r="R94" s="61" t="s">
        <v>157</v>
      </c>
      <c r="S94" s="61" t="s">
        <v>158</v>
      </c>
      <c r="T94" s="62" t="s">
        <v>159</v>
      </c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</row>
    <row r="95" spans="1:63" s="2" customFormat="1" ht="22.9" customHeight="1">
      <c r="A95" s="34"/>
      <c r="B95" s="35"/>
      <c r="C95" s="67" t="s">
        <v>160</v>
      </c>
      <c r="D95" s="34"/>
      <c r="E95" s="34"/>
      <c r="F95" s="34"/>
      <c r="G95" s="34"/>
      <c r="H95" s="34"/>
      <c r="I95" s="34"/>
      <c r="J95" s="127">
        <f>BK95</f>
        <v>0</v>
      </c>
      <c r="K95" s="34"/>
      <c r="L95" s="35"/>
      <c r="M95" s="63"/>
      <c r="N95" s="54"/>
      <c r="O95" s="64"/>
      <c r="P95" s="128">
        <f>P96</f>
        <v>0</v>
      </c>
      <c r="Q95" s="64"/>
      <c r="R95" s="128">
        <f>R96</f>
        <v>102.62058324</v>
      </c>
      <c r="S95" s="64"/>
      <c r="T95" s="129">
        <f>T96</f>
        <v>70.455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9" t="s">
        <v>68</v>
      </c>
      <c r="AU95" s="19" t="s">
        <v>115</v>
      </c>
      <c r="BK95" s="130">
        <f>BK96</f>
        <v>0</v>
      </c>
    </row>
    <row r="96" spans="2:63" s="12" customFormat="1" ht="25.9" customHeight="1">
      <c r="B96" s="131"/>
      <c r="D96" s="132" t="s">
        <v>68</v>
      </c>
      <c r="E96" s="133" t="s">
        <v>161</v>
      </c>
      <c r="F96" s="133" t="s">
        <v>162</v>
      </c>
      <c r="I96" s="134"/>
      <c r="J96" s="135">
        <f>BK96</f>
        <v>0</v>
      </c>
      <c r="L96" s="131"/>
      <c r="M96" s="136"/>
      <c r="N96" s="137"/>
      <c r="O96" s="137"/>
      <c r="P96" s="138">
        <f>P97+P161+P207+P214+P250+P258</f>
        <v>0</v>
      </c>
      <c r="Q96" s="137"/>
      <c r="R96" s="138">
        <f>R97+R161+R207+R214+R250+R258</f>
        <v>102.62058324</v>
      </c>
      <c r="S96" s="137"/>
      <c r="T96" s="139">
        <f>T97+T161+T207+T214+T250+T258</f>
        <v>70.455</v>
      </c>
      <c r="AR96" s="132" t="s">
        <v>76</v>
      </c>
      <c r="AT96" s="140" t="s">
        <v>68</v>
      </c>
      <c r="AU96" s="140" t="s">
        <v>69</v>
      </c>
      <c r="AY96" s="132" t="s">
        <v>163</v>
      </c>
      <c r="BK96" s="141">
        <f>BK97+BK161+BK207+BK214+BK250+BK258</f>
        <v>0</v>
      </c>
    </row>
    <row r="97" spans="2:63" s="12" customFormat="1" ht="22.9" customHeight="1">
      <c r="B97" s="131"/>
      <c r="D97" s="132" t="s">
        <v>68</v>
      </c>
      <c r="E97" s="142" t="s">
        <v>76</v>
      </c>
      <c r="F97" s="142" t="s">
        <v>164</v>
      </c>
      <c r="I97" s="134"/>
      <c r="J97" s="143">
        <f>BK97</f>
        <v>0</v>
      </c>
      <c r="L97" s="131"/>
      <c r="M97" s="136"/>
      <c r="N97" s="137"/>
      <c r="O97" s="137"/>
      <c r="P97" s="138">
        <f>P98+SUM(P99:P101)+P106+P120+P129+P138</f>
        <v>0</v>
      </c>
      <c r="Q97" s="137"/>
      <c r="R97" s="138">
        <f>R98+SUM(R99:R101)+R106+R120+R129+R138</f>
        <v>19.009055999999998</v>
      </c>
      <c r="S97" s="137"/>
      <c r="T97" s="139">
        <f>T98+SUM(T99:T101)+T106+T120+T129+T138</f>
        <v>70.455</v>
      </c>
      <c r="AR97" s="132" t="s">
        <v>76</v>
      </c>
      <c r="AT97" s="140" t="s">
        <v>68</v>
      </c>
      <c r="AU97" s="140" t="s">
        <v>76</v>
      </c>
      <c r="AY97" s="132" t="s">
        <v>163</v>
      </c>
      <c r="BK97" s="141">
        <f>BK98+SUM(BK99:BK101)+BK106+BK120+BK129+BK138</f>
        <v>0</v>
      </c>
    </row>
    <row r="98" spans="1:65" s="2" customFormat="1" ht="37.9" customHeight="1">
      <c r="A98" s="34"/>
      <c r="B98" s="144"/>
      <c r="C98" s="361" t="s">
        <v>76</v>
      </c>
      <c r="D98" s="361" t="s">
        <v>167</v>
      </c>
      <c r="E98" s="362" t="s">
        <v>1763</v>
      </c>
      <c r="F98" s="358" t="s">
        <v>1764</v>
      </c>
      <c r="G98" s="363" t="s">
        <v>236</v>
      </c>
      <c r="H98" s="360">
        <v>255</v>
      </c>
      <c r="I98" s="150"/>
      <c r="J98" s="151">
        <f>ROUND(I98*H98,2)</f>
        <v>0</v>
      </c>
      <c r="K98" s="147" t="s">
        <v>171</v>
      </c>
      <c r="L98" s="35"/>
      <c r="M98" s="152" t="s">
        <v>3</v>
      </c>
      <c r="N98" s="153" t="s">
        <v>42</v>
      </c>
      <c r="O98" s="56"/>
      <c r="P98" s="154">
        <f>O98*H98</f>
        <v>0</v>
      </c>
      <c r="Q98" s="154">
        <v>0</v>
      </c>
      <c r="R98" s="154">
        <f>Q98*H98</f>
        <v>0</v>
      </c>
      <c r="S98" s="154">
        <v>0.235</v>
      </c>
      <c r="T98" s="155">
        <f>S98*H98</f>
        <v>59.925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6" t="s">
        <v>172</v>
      </c>
      <c r="AT98" s="156" t="s">
        <v>167</v>
      </c>
      <c r="AU98" s="156" t="s">
        <v>78</v>
      </c>
      <c r="AY98" s="19" t="s">
        <v>163</v>
      </c>
      <c r="BE98" s="157">
        <f>IF(N98="základní",J98,0)</f>
        <v>0</v>
      </c>
      <c r="BF98" s="157">
        <f>IF(N98="snížená",J98,0)</f>
        <v>0</v>
      </c>
      <c r="BG98" s="157">
        <f>IF(N98="zákl. přenesená",J98,0)</f>
        <v>0</v>
      </c>
      <c r="BH98" s="157">
        <f>IF(N98="sníž. přenesená",J98,0)</f>
        <v>0</v>
      </c>
      <c r="BI98" s="157">
        <f>IF(N98="nulová",J98,0)</f>
        <v>0</v>
      </c>
      <c r="BJ98" s="19" t="s">
        <v>172</v>
      </c>
      <c r="BK98" s="157">
        <f>ROUND(I98*H98,2)</f>
        <v>0</v>
      </c>
      <c r="BL98" s="19" t="s">
        <v>172</v>
      </c>
      <c r="BM98" s="156" t="s">
        <v>1765</v>
      </c>
    </row>
    <row r="99" spans="1:47" s="2" customFormat="1" ht="11.25">
      <c r="A99" s="34"/>
      <c r="B99" s="35"/>
      <c r="C99" s="34"/>
      <c r="D99" s="158" t="s">
        <v>175</v>
      </c>
      <c r="E99" s="34"/>
      <c r="F99" s="159" t="s">
        <v>1766</v>
      </c>
      <c r="G99" s="34"/>
      <c r="H99" s="34"/>
      <c r="I99" s="160"/>
      <c r="J99" s="34"/>
      <c r="K99" s="34"/>
      <c r="L99" s="35"/>
      <c r="M99" s="161"/>
      <c r="N99" s="162"/>
      <c r="O99" s="56"/>
      <c r="P99" s="56"/>
      <c r="Q99" s="56"/>
      <c r="R99" s="56"/>
      <c r="S99" s="56"/>
      <c r="T99" s="57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9" t="s">
        <v>175</v>
      </c>
      <c r="AU99" s="19" t="s">
        <v>78</v>
      </c>
    </row>
    <row r="100" spans="2:51" s="13" customFormat="1" ht="11.25">
      <c r="B100" s="163"/>
      <c r="D100" s="164" t="s">
        <v>177</v>
      </c>
      <c r="E100" s="165" t="s">
        <v>3</v>
      </c>
      <c r="F100" s="166" t="s">
        <v>1767</v>
      </c>
      <c r="H100" s="167">
        <v>255</v>
      </c>
      <c r="I100" s="168"/>
      <c r="L100" s="163"/>
      <c r="M100" s="169"/>
      <c r="N100" s="170"/>
      <c r="O100" s="170"/>
      <c r="P100" s="170"/>
      <c r="Q100" s="170"/>
      <c r="R100" s="170"/>
      <c r="S100" s="170"/>
      <c r="T100" s="171"/>
      <c r="AT100" s="165" t="s">
        <v>177</v>
      </c>
      <c r="AU100" s="165" t="s">
        <v>78</v>
      </c>
      <c r="AV100" s="13" t="s">
        <v>78</v>
      </c>
      <c r="AW100" s="13" t="s">
        <v>31</v>
      </c>
      <c r="AX100" s="13" t="s">
        <v>76</v>
      </c>
      <c r="AY100" s="165" t="s">
        <v>163</v>
      </c>
    </row>
    <row r="101" spans="2:63" s="12" customFormat="1" ht="20.85" customHeight="1">
      <c r="B101" s="131"/>
      <c r="D101" s="132" t="s">
        <v>68</v>
      </c>
      <c r="E101" s="142" t="s">
        <v>240</v>
      </c>
      <c r="F101" s="142" t="s">
        <v>1529</v>
      </c>
      <c r="I101" s="134"/>
      <c r="J101" s="143">
        <f>BK101</f>
        <v>0</v>
      </c>
      <c r="L101" s="131"/>
      <c r="M101" s="136"/>
      <c r="N101" s="137"/>
      <c r="O101" s="137"/>
      <c r="P101" s="138">
        <f>SUM(P102:P105)</f>
        <v>0</v>
      </c>
      <c r="Q101" s="137"/>
      <c r="R101" s="138">
        <f>SUM(R102:R105)</f>
        <v>0</v>
      </c>
      <c r="S101" s="137"/>
      <c r="T101" s="139">
        <f>SUM(T102:T105)</f>
        <v>10.530000000000001</v>
      </c>
      <c r="AR101" s="132" t="s">
        <v>76</v>
      </c>
      <c r="AT101" s="140" t="s">
        <v>68</v>
      </c>
      <c r="AU101" s="140" t="s">
        <v>78</v>
      </c>
      <c r="AY101" s="132" t="s">
        <v>163</v>
      </c>
      <c r="BK101" s="141">
        <f>SUM(BK102:BK105)</f>
        <v>0</v>
      </c>
    </row>
    <row r="102" spans="1:65" s="2" customFormat="1" ht="37.9" customHeight="1">
      <c r="A102" s="34"/>
      <c r="B102" s="144"/>
      <c r="C102" s="145" t="s">
        <v>78</v>
      </c>
      <c r="D102" s="145" t="s">
        <v>167</v>
      </c>
      <c r="E102" s="146" t="s">
        <v>1768</v>
      </c>
      <c r="F102" s="147" t="s">
        <v>1769</v>
      </c>
      <c r="G102" s="148" t="s">
        <v>236</v>
      </c>
      <c r="H102" s="149">
        <v>40.5</v>
      </c>
      <c r="I102" s="150"/>
      <c r="J102" s="151">
        <f>ROUND(I102*H102,2)</f>
        <v>0</v>
      </c>
      <c r="K102" s="147" t="s">
        <v>171</v>
      </c>
      <c r="L102" s="35"/>
      <c r="M102" s="152" t="s">
        <v>3</v>
      </c>
      <c r="N102" s="153" t="s">
        <v>42</v>
      </c>
      <c r="O102" s="56"/>
      <c r="P102" s="154">
        <f>O102*H102</f>
        <v>0</v>
      </c>
      <c r="Q102" s="154">
        <v>0</v>
      </c>
      <c r="R102" s="154">
        <f>Q102*H102</f>
        <v>0</v>
      </c>
      <c r="S102" s="154">
        <v>0.26</v>
      </c>
      <c r="T102" s="155">
        <f>S102*H102</f>
        <v>10.530000000000001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6" t="s">
        <v>172</v>
      </c>
      <c r="AT102" s="156" t="s">
        <v>167</v>
      </c>
      <c r="AU102" s="156" t="s">
        <v>173</v>
      </c>
      <c r="AY102" s="19" t="s">
        <v>163</v>
      </c>
      <c r="BE102" s="157">
        <f>IF(N102="základní",J102,0)</f>
        <v>0</v>
      </c>
      <c r="BF102" s="157">
        <f>IF(N102="snížená",J102,0)</f>
        <v>0</v>
      </c>
      <c r="BG102" s="157">
        <f>IF(N102="zákl. přenesená",J102,0)</f>
        <v>0</v>
      </c>
      <c r="BH102" s="157">
        <f>IF(N102="sníž. přenesená",J102,0)</f>
        <v>0</v>
      </c>
      <c r="BI102" s="157">
        <f>IF(N102="nulová",J102,0)</f>
        <v>0</v>
      </c>
      <c r="BJ102" s="19" t="s">
        <v>172</v>
      </c>
      <c r="BK102" s="157">
        <f>ROUND(I102*H102,2)</f>
        <v>0</v>
      </c>
      <c r="BL102" s="19" t="s">
        <v>172</v>
      </c>
      <c r="BM102" s="156" t="s">
        <v>1770</v>
      </c>
    </row>
    <row r="103" spans="1:47" s="2" customFormat="1" ht="11.25">
      <c r="A103" s="34"/>
      <c r="B103" s="35"/>
      <c r="C103" s="34"/>
      <c r="D103" s="158" t="s">
        <v>175</v>
      </c>
      <c r="E103" s="34"/>
      <c r="F103" s="159" t="s">
        <v>1771</v>
      </c>
      <c r="G103" s="34"/>
      <c r="H103" s="34"/>
      <c r="I103" s="160"/>
      <c r="J103" s="34"/>
      <c r="K103" s="34"/>
      <c r="L103" s="35"/>
      <c r="M103" s="161"/>
      <c r="N103" s="162"/>
      <c r="O103" s="56"/>
      <c r="P103" s="56"/>
      <c r="Q103" s="56"/>
      <c r="R103" s="56"/>
      <c r="S103" s="56"/>
      <c r="T103" s="57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9" t="s">
        <v>175</v>
      </c>
      <c r="AU103" s="19" t="s">
        <v>173</v>
      </c>
    </row>
    <row r="104" spans="2:51" s="13" customFormat="1" ht="11.25">
      <c r="B104" s="163"/>
      <c r="D104" s="164" t="s">
        <v>177</v>
      </c>
      <c r="E104" s="165" t="s">
        <v>3</v>
      </c>
      <c r="F104" s="166" t="s">
        <v>1772</v>
      </c>
      <c r="H104" s="167">
        <v>40.5</v>
      </c>
      <c r="I104" s="168"/>
      <c r="L104" s="163"/>
      <c r="M104" s="169"/>
      <c r="N104" s="170"/>
      <c r="O104" s="170"/>
      <c r="P104" s="170"/>
      <c r="Q104" s="170"/>
      <c r="R104" s="170"/>
      <c r="S104" s="170"/>
      <c r="T104" s="171"/>
      <c r="AT104" s="165" t="s">
        <v>177</v>
      </c>
      <c r="AU104" s="165" t="s">
        <v>173</v>
      </c>
      <c r="AV104" s="13" t="s">
        <v>78</v>
      </c>
      <c r="AW104" s="13" t="s">
        <v>31</v>
      </c>
      <c r="AX104" s="13" t="s">
        <v>69</v>
      </c>
      <c r="AY104" s="165" t="s">
        <v>163</v>
      </c>
    </row>
    <row r="105" spans="2:51" s="14" customFormat="1" ht="11.25">
      <c r="B105" s="172"/>
      <c r="D105" s="164" t="s">
        <v>177</v>
      </c>
      <c r="E105" s="173" t="s">
        <v>3</v>
      </c>
      <c r="F105" s="174" t="s">
        <v>179</v>
      </c>
      <c r="H105" s="175">
        <v>40.5</v>
      </c>
      <c r="I105" s="176"/>
      <c r="L105" s="172"/>
      <c r="M105" s="177"/>
      <c r="N105" s="178"/>
      <c r="O105" s="178"/>
      <c r="P105" s="178"/>
      <c r="Q105" s="178"/>
      <c r="R105" s="178"/>
      <c r="S105" s="178"/>
      <c r="T105" s="179"/>
      <c r="AT105" s="173" t="s">
        <v>177</v>
      </c>
      <c r="AU105" s="173" t="s">
        <v>173</v>
      </c>
      <c r="AV105" s="14" t="s">
        <v>173</v>
      </c>
      <c r="AW105" s="14" t="s">
        <v>31</v>
      </c>
      <c r="AX105" s="14" t="s">
        <v>76</v>
      </c>
      <c r="AY105" s="173" t="s">
        <v>163</v>
      </c>
    </row>
    <row r="106" spans="2:63" s="12" customFormat="1" ht="20.85" customHeight="1">
      <c r="B106" s="131"/>
      <c r="D106" s="132" t="s">
        <v>68</v>
      </c>
      <c r="E106" s="142" t="s">
        <v>247</v>
      </c>
      <c r="F106" s="142" t="s">
        <v>1773</v>
      </c>
      <c r="I106" s="134"/>
      <c r="J106" s="143">
        <f>BK106</f>
        <v>0</v>
      </c>
      <c r="L106" s="131"/>
      <c r="M106" s="136"/>
      <c r="N106" s="137"/>
      <c r="O106" s="137"/>
      <c r="P106" s="138">
        <f>SUM(P107:P119)</f>
        <v>0</v>
      </c>
      <c r="Q106" s="137"/>
      <c r="R106" s="138">
        <f>SUM(R107:R119)</f>
        <v>0</v>
      </c>
      <c r="S106" s="137"/>
      <c r="T106" s="139">
        <f>SUM(T107:T119)</f>
        <v>0</v>
      </c>
      <c r="AR106" s="132" t="s">
        <v>76</v>
      </c>
      <c r="AT106" s="140" t="s">
        <v>68</v>
      </c>
      <c r="AU106" s="140" t="s">
        <v>78</v>
      </c>
      <c r="AY106" s="132" t="s">
        <v>163</v>
      </c>
      <c r="BK106" s="141">
        <f>SUM(BK107:BK119)</f>
        <v>0</v>
      </c>
    </row>
    <row r="107" spans="1:65" s="2" customFormat="1" ht="21.75" customHeight="1">
      <c r="A107" s="34"/>
      <c r="B107" s="144"/>
      <c r="C107" s="145" t="s">
        <v>173</v>
      </c>
      <c r="D107" s="145" t="s">
        <v>167</v>
      </c>
      <c r="E107" s="146" t="s">
        <v>1774</v>
      </c>
      <c r="F107" s="147" t="s">
        <v>1775</v>
      </c>
      <c r="G107" s="148" t="s">
        <v>170</v>
      </c>
      <c r="H107" s="149">
        <v>12.083</v>
      </c>
      <c r="I107" s="150"/>
      <c r="J107" s="151">
        <f>ROUND(I107*H107,2)</f>
        <v>0</v>
      </c>
      <c r="K107" s="147" t="s">
        <v>171</v>
      </c>
      <c r="L107" s="35"/>
      <c r="M107" s="152" t="s">
        <v>3</v>
      </c>
      <c r="N107" s="153" t="s">
        <v>42</v>
      </c>
      <c r="O107" s="56"/>
      <c r="P107" s="154">
        <f>O107*H107</f>
        <v>0</v>
      </c>
      <c r="Q107" s="154">
        <v>0</v>
      </c>
      <c r="R107" s="154">
        <f>Q107*H107</f>
        <v>0</v>
      </c>
      <c r="S107" s="154">
        <v>0</v>
      </c>
      <c r="T107" s="155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6" t="s">
        <v>172</v>
      </c>
      <c r="AT107" s="156" t="s">
        <v>167</v>
      </c>
      <c r="AU107" s="156" t="s">
        <v>173</v>
      </c>
      <c r="AY107" s="19" t="s">
        <v>163</v>
      </c>
      <c r="BE107" s="157">
        <f>IF(N107="základní",J107,0)</f>
        <v>0</v>
      </c>
      <c r="BF107" s="157">
        <f>IF(N107="snížená",J107,0)</f>
        <v>0</v>
      </c>
      <c r="BG107" s="157">
        <f>IF(N107="zákl. přenesená",J107,0)</f>
        <v>0</v>
      </c>
      <c r="BH107" s="157">
        <f>IF(N107="sníž. přenesená",J107,0)</f>
        <v>0</v>
      </c>
      <c r="BI107" s="157">
        <f>IF(N107="nulová",J107,0)</f>
        <v>0</v>
      </c>
      <c r="BJ107" s="19" t="s">
        <v>172</v>
      </c>
      <c r="BK107" s="157">
        <f>ROUND(I107*H107,2)</f>
        <v>0</v>
      </c>
      <c r="BL107" s="19" t="s">
        <v>172</v>
      </c>
      <c r="BM107" s="156" t="s">
        <v>1776</v>
      </c>
    </row>
    <row r="108" spans="1:47" s="2" customFormat="1" ht="11.25">
      <c r="A108" s="34"/>
      <c r="B108" s="35"/>
      <c r="C108" s="34"/>
      <c r="D108" s="158" t="s">
        <v>175</v>
      </c>
      <c r="E108" s="34"/>
      <c r="F108" s="159" t="s">
        <v>1777</v>
      </c>
      <c r="G108" s="34"/>
      <c r="H108" s="34"/>
      <c r="I108" s="160"/>
      <c r="J108" s="34"/>
      <c r="K108" s="34"/>
      <c r="L108" s="35"/>
      <c r="M108" s="161"/>
      <c r="N108" s="162"/>
      <c r="O108" s="56"/>
      <c r="P108" s="56"/>
      <c r="Q108" s="56"/>
      <c r="R108" s="56"/>
      <c r="S108" s="56"/>
      <c r="T108" s="57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9" t="s">
        <v>175</v>
      </c>
      <c r="AU108" s="19" t="s">
        <v>173</v>
      </c>
    </row>
    <row r="109" spans="2:51" s="13" customFormat="1" ht="11.25">
      <c r="B109" s="163"/>
      <c r="D109" s="164" t="s">
        <v>177</v>
      </c>
      <c r="E109" s="165" t="s">
        <v>3</v>
      </c>
      <c r="F109" s="166" t="s">
        <v>1778</v>
      </c>
      <c r="H109" s="167">
        <v>4.104</v>
      </c>
      <c r="I109" s="168"/>
      <c r="L109" s="163"/>
      <c r="M109" s="169"/>
      <c r="N109" s="170"/>
      <c r="O109" s="170"/>
      <c r="P109" s="170"/>
      <c r="Q109" s="170"/>
      <c r="R109" s="170"/>
      <c r="S109" s="170"/>
      <c r="T109" s="171"/>
      <c r="AT109" s="165" t="s">
        <v>177</v>
      </c>
      <c r="AU109" s="165" t="s">
        <v>173</v>
      </c>
      <c r="AV109" s="13" t="s">
        <v>78</v>
      </c>
      <c r="AW109" s="13" t="s">
        <v>31</v>
      </c>
      <c r="AX109" s="13" t="s">
        <v>69</v>
      </c>
      <c r="AY109" s="165" t="s">
        <v>163</v>
      </c>
    </row>
    <row r="110" spans="2:51" s="14" customFormat="1" ht="11.25">
      <c r="B110" s="172"/>
      <c r="D110" s="164" t="s">
        <v>177</v>
      </c>
      <c r="E110" s="173" t="s">
        <v>3</v>
      </c>
      <c r="F110" s="174" t="s">
        <v>179</v>
      </c>
      <c r="H110" s="175">
        <v>4.104</v>
      </c>
      <c r="I110" s="176"/>
      <c r="L110" s="172"/>
      <c r="M110" s="177"/>
      <c r="N110" s="178"/>
      <c r="O110" s="178"/>
      <c r="P110" s="178"/>
      <c r="Q110" s="178"/>
      <c r="R110" s="178"/>
      <c r="S110" s="178"/>
      <c r="T110" s="179"/>
      <c r="AT110" s="173" t="s">
        <v>177</v>
      </c>
      <c r="AU110" s="173" t="s">
        <v>173</v>
      </c>
      <c r="AV110" s="14" t="s">
        <v>173</v>
      </c>
      <c r="AW110" s="14" t="s">
        <v>31</v>
      </c>
      <c r="AX110" s="14" t="s">
        <v>69</v>
      </c>
      <c r="AY110" s="173" t="s">
        <v>163</v>
      </c>
    </row>
    <row r="111" spans="2:51" s="13" customFormat="1" ht="11.25">
      <c r="B111" s="163"/>
      <c r="D111" s="164" t="s">
        <v>177</v>
      </c>
      <c r="E111" s="165" t="s">
        <v>3</v>
      </c>
      <c r="F111" s="166" t="s">
        <v>1779</v>
      </c>
      <c r="H111" s="167">
        <v>4.536</v>
      </c>
      <c r="I111" s="168"/>
      <c r="L111" s="163"/>
      <c r="M111" s="169"/>
      <c r="N111" s="170"/>
      <c r="O111" s="170"/>
      <c r="P111" s="170"/>
      <c r="Q111" s="170"/>
      <c r="R111" s="170"/>
      <c r="S111" s="170"/>
      <c r="T111" s="171"/>
      <c r="AT111" s="165" t="s">
        <v>177</v>
      </c>
      <c r="AU111" s="165" t="s">
        <v>173</v>
      </c>
      <c r="AV111" s="13" t="s">
        <v>78</v>
      </c>
      <c r="AW111" s="13" t="s">
        <v>31</v>
      </c>
      <c r="AX111" s="13" t="s">
        <v>69</v>
      </c>
      <c r="AY111" s="165" t="s">
        <v>163</v>
      </c>
    </row>
    <row r="112" spans="2:51" s="14" customFormat="1" ht="11.25">
      <c r="B112" s="172"/>
      <c r="D112" s="164" t="s">
        <v>177</v>
      </c>
      <c r="E112" s="173" t="s">
        <v>3</v>
      </c>
      <c r="F112" s="174" t="s">
        <v>179</v>
      </c>
      <c r="H112" s="175">
        <v>4.536</v>
      </c>
      <c r="I112" s="176"/>
      <c r="L112" s="172"/>
      <c r="M112" s="177"/>
      <c r="N112" s="178"/>
      <c r="O112" s="178"/>
      <c r="P112" s="178"/>
      <c r="Q112" s="178"/>
      <c r="R112" s="178"/>
      <c r="S112" s="178"/>
      <c r="T112" s="179"/>
      <c r="AT112" s="173" t="s">
        <v>177</v>
      </c>
      <c r="AU112" s="173" t="s">
        <v>173</v>
      </c>
      <c r="AV112" s="14" t="s">
        <v>173</v>
      </c>
      <c r="AW112" s="14" t="s">
        <v>31</v>
      </c>
      <c r="AX112" s="14" t="s">
        <v>69</v>
      </c>
      <c r="AY112" s="173" t="s">
        <v>163</v>
      </c>
    </row>
    <row r="113" spans="2:51" s="13" customFormat="1" ht="11.25">
      <c r="B113" s="163"/>
      <c r="D113" s="164" t="s">
        <v>177</v>
      </c>
      <c r="E113" s="165" t="s">
        <v>3</v>
      </c>
      <c r="F113" s="166" t="s">
        <v>1780</v>
      </c>
      <c r="H113" s="167">
        <v>2.025</v>
      </c>
      <c r="I113" s="168"/>
      <c r="L113" s="163"/>
      <c r="M113" s="169"/>
      <c r="N113" s="170"/>
      <c r="O113" s="170"/>
      <c r="P113" s="170"/>
      <c r="Q113" s="170"/>
      <c r="R113" s="170"/>
      <c r="S113" s="170"/>
      <c r="T113" s="171"/>
      <c r="AT113" s="165" t="s">
        <v>177</v>
      </c>
      <c r="AU113" s="165" t="s">
        <v>173</v>
      </c>
      <c r="AV113" s="13" t="s">
        <v>78</v>
      </c>
      <c r="AW113" s="13" t="s">
        <v>31</v>
      </c>
      <c r="AX113" s="13" t="s">
        <v>69</v>
      </c>
      <c r="AY113" s="165" t="s">
        <v>163</v>
      </c>
    </row>
    <row r="114" spans="2:51" s="14" customFormat="1" ht="11.25">
      <c r="B114" s="172"/>
      <c r="D114" s="164" t="s">
        <v>177</v>
      </c>
      <c r="E114" s="173" t="s">
        <v>3</v>
      </c>
      <c r="F114" s="174" t="s">
        <v>179</v>
      </c>
      <c r="H114" s="175">
        <v>2.025</v>
      </c>
      <c r="I114" s="176"/>
      <c r="L114" s="172"/>
      <c r="M114" s="177"/>
      <c r="N114" s="178"/>
      <c r="O114" s="178"/>
      <c r="P114" s="178"/>
      <c r="Q114" s="178"/>
      <c r="R114" s="178"/>
      <c r="S114" s="178"/>
      <c r="T114" s="179"/>
      <c r="AT114" s="173" t="s">
        <v>177</v>
      </c>
      <c r="AU114" s="173" t="s">
        <v>173</v>
      </c>
      <c r="AV114" s="14" t="s">
        <v>173</v>
      </c>
      <c r="AW114" s="14" t="s">
        <v>31</v>
      </c>
      <c r="AX114" s="14" t="s">
        <v>69</v>
      </c>
      <c r="AY114" s="173" t="s">
        <v>163</v>
      </c>
    </row>
    <row r="115" spans="2:51" s="13" customFormat="1" ht="11.25">
      <c r="B115" s="163"/>
      <c r="D115" s="164" t="s">
        <v>177</v>
      </c>
      <c r="E115" s="165" t="s">
        <v>3</v>
      </c>
      <c r="F115" s="166" t="s">
        <v>1781</v>
      </c>
      <c r="H115" s="167">
        <v>1.11</v>
      </c>
      <c r="I115" s="168"/>
      <c r="L115" s="163"/>
      <c r="M115" s="169"/>
      <c r="N115" s="170"/>
      <c r="O115" s="170"/>
      <c r="P115" s="170"/>
      <c r="Q115" s="170"/>
      <c r="R115" s="170"/>
      <c r="S115" s="170"/>
      <c r="T115" s="171"/>
      <c r="AT115" s="165" t="s">
        <v>177</v>
      </c>
      <c r="AU115" s="165" t="s">
        <v>173</v>
      </c>
      <c r="AV115" s="13" t="s">
        <v>78</v>
      </c>
      <c r="AW115" s="13" t="s">
        <v>31</v>
      </c>
      <c r="AX115" s="13" t="s">
        <v>69</v>
      </c>
      <c r="AY115" s="165" t="s">
        <v>163</v>
      </c>
    </row>
    <row r="116" spans="2:51" s="14" customFormat="1" ht="11.25">
      <c r="B116" s="172"/>
      <c r="D116" s="164" t="s">
        <v>177</v>
      </c>
      <c r="E116" s="173" t="s">
        <v>3</v>
      </c>
      <c r="F116" s="174" t="s">
        <v>179</v>
      </c>
      <c r="H116" s="175">
        <v>1.11</v>
      </c>
      <c r="I116" s="176"/>
      <c r="L116" s="172"/>
      <c r="M116" s="177"/>
      <c r="N116" s="178"/>
      <c r="O116" s="178"/>
      <c r="P116" s="178"/>
      <c r="Q116" s="178"/>
      <c r="R116" s="178"/>
      <c r="S116" s="178"/>
      <c r="T116" s="179"/>
      <c r="AT116" s="173" t="s">
        <v>177</v>
      </c>
      <c r="AU116" s="173" t="s">
        <v>173</v>
      </c>
      <c r="AV116" s="14" t="s">
        <v>173</v>
      </c>
      <c r="AW116" s="14" t="s">
        <v>31</v>
      </c>
      <c r="AX116" s="14" t="s">
        <v>69</v>
      </c>
      <c r="AY116" s="173" t="s">
        <v>163</v>
      </c>
    </row>
    <row r="117" spans="2:51" s="13" customFormat="1" ht="11.25">
      <c r="B117" s="163"/>
      <c r="D117" s="164" t="s">
        <v>177</v>
      </c>
      <c r="E117" s="165" t="s">
        <v>3</v>
      </c>
      <c r="F117" s="166" t="s">
        <v>1782</v>
      </c>
      <c r="H117" s="167">
        <v>0.308</v>
      </c>
      <c r="I117" s="168"/>
      <c r="L117" s="163"/>
      <c r="M117" s="169"/>
      <c r="N117" s="170"/>
      <c r="O117" s="170"/>
      <c r="P117" s="170"/>
      <c r="Q117" s="170"/>
      <c r="R117" s="170"/>
      <c r="S117" s="170"/>
      <c r="T117" s="171"/>
      <c r="AT117" s="165" t="s">
        <v>177</v>
      </c>
      <c r="AU117" s="165" t="s">
        <v>173</v>
      </c>
      <c r="AV117" s="13" t="s">
        <v>78</v>
      </c>
      <c r="AW117" s="13" t="s">
        <v>31</v>
      </c>
      <c r="AX117" s="13" t="s">
        <v>69</v>
      </c>
      <c r="AY117" s="165" t="s">
        <v>163</v>
      </c>
    </row>
    <row r="118" spans="2:51" s="14" customFormat="1" ht="11.25">
      <c r="B118" s="172"/>
      <c r="D118" s="164" t="s">
        <v>177</v>
      </c>
      <c r="E118" s="173" t="s">
        <v>3</v>
      </c>
      <c r="F118" s="174" t="s">
        <v>179</v>
      </c>
      <c r="H118" s="175">
        <v>0.308</v>
      </c>
      <c r="I118" s="176"/>
      <c r="L118" s="172"/>
      <c r="M118" s="177"/>
      <c r="N118" s="178"/>
      <c r="O118" s="178"/>
      <c r="P118" s="178"/>
      <c r="Q118" s="178"/>
      <c r="R118" s="178"/>
      <c r="S118" s="178"/>
      <c r="T118" s="179"/>
      <c r="AT118" s="173" t="s">
        <v>177</v>
      </c>
      <c r="AU118" s="173" t="s">
        <v>173</v>
      </c>
      <c r="AV118" s="14" t="s">
        <v>173</v>
      </c>
      <c r="AW118" s="14" t="s">
        <v>31</v>
      </c>
      <c r="AX118" s="14" t="s">
        <v>69</v>
      </c>
      <c r="AY118" s="173" t="s">
        <v>163</v>
      </c>
    </row>
    <row r="119" spans="2:51" s="15" customFormat="1" ht="11.25">
      <c r="B119" s="180"/>
      <c r="D119" s="164" t="s">
        <v>177</v>
      </c>
      <c r="E119" s="181" t="s">
        <v>3</v>
      </c>
      <c r="F119" s="182" t="s">
        <v>210</v>
      </c>
      <c r="H119" s="183">
        <v>12.083</v>
      </c>
      <c r="I119" s="184"/>
      <c r="L119" s="180"/>
      <c r="M119" s="185"/>
      <c r="N119" s="186"/>
      <c r="O119" s="186"/>
      <c r="P119" s="186"/>
      <c r="Q119" s="186"/>
      <c r="R119" s="186"/>
      <c r="S119" s="186"/>
      <c r="T119" s="187"/>
      <c r="AT119" s="181" t="s">
        <v>177</v>
      </c>
      <c r="AU119" s="181" t="s">
        <v>173</v>
      </c>
      <c r="AV119" s="15" t="s">
        <v>172</v>
      </c>
      <c r="AW119" s="15" t="s">
        <v>31</v>
      </c>
      <c r="AX119" s="15" t="s">
        <v>76</v>
      </c>
      <c r="AY119" s="181" t="s">
        <v>163</v>
      </c>
    </row>
    <row r="120" spans="2:63" s="12" customFormat="1" ht="20.85" customHeight="1">
      <c r="B120" s="131"/>
      <c r="D120" s="132" t="s">
        <v>68</v>
      </c>
      <c r="E120" s="142" t="s">
        <v>180</v>
      </c>
      <c r="F120" s="142" t="s">
        <v>181</v>
      </c>
      <c r="I120" s="134"/>
      <c r="J120" s="143">
        <f>BK120</f>
        <v>0</v>
      </c>
      <c r="L120" s="131"/>
      <c r="M120" s="136"/>
      <c r="N120" s="137"/>
      <c r="O120" s="137"/>
      <c r="P120" s="138">
        <f>SUM(P121:P128)</f>
        <v>0</v>
      </c>
      <c r="Q120" s="137"/>
      <c r="R120" s="138">
        <f>SUM(R121:R128)</f>
        <v>0</v>
      </c>
      <c r="S120" s="137"/>
      <c r="T120" s="139">
        <f>SUM(T121:T128)</f>
        <v>0</v>
      </c>
      <c r="AR120" s="132" t="s">
        <v>76</v>
      </c>
      <c r="AT120" s="140" t="s">
        <v>68</v>
      </c>
      <c r="AU120" s="140" t="s">
        <v>78</v>
      </c>
      <c r="AY120" s="132" t="s">
        <v>163</v>
      </c>
      <c r="BK120" s="141">
        <f>SUM(BK121:BK128)</f>
        <v>0</v>
      </c>
    </row>
    <row r="121" spans="1:65" s="2" customFormat="1" ht="37.9" customHeight="1">
      <c r="A121" s="34"/>
      <c r="B121" s="144"/>
      <c r="C121" s="145" t="s">
        <v>172</v>
      </c>
      <c r="D121" s="145" t="s">
        <v>167</v>
      </c>
      <c r="E121" s="146" t="s">
        <v>182</v>
      </c>
      <c r="F121" s="147" t="s">
        <v>183</v>
      </c>
      <c r="G121" s="148" t="s">
        <v>170</v>
      </c>
      <c r="H121" s="149">
        <v>12.083</v>
      </c>
      <c r="I121" s="150"/>
      <c r="J121" s="151">
        <f>ROUND(I121*H121,2)</f>
        <v>0</v>
      </c>
      <c r="K121" s="147" t="s">
        <v>171</v>
      </c>
      <c r="L121" s="35"/>
      <c r="M121" s="152" t="s">
        <v>3</v>
      </c>
      <c r="N121" s="153" t="s">
        <v>42</v>
      </c>
      <c r="O121" s="56"/>
      <c r="P121" s="154">
        <f>O121*H121</f>
        <v>0</v>
      </c>
      <c r="Q121" s="154">
        <v>0</v>
      </c>
      <c r="R121" s="154">
        <f>Q121*H121</f>
        <v>0</v>
      </c>
      <c r="S121" s="154">
        <v>0</v>
      </c>
      <c r="T121" s="155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6" t="s">
        <v>180</v>
      </c>
      <c r="AT121" s="156" t="s">
        <v>167</v>
      </c>
      <c r="AU121" s="156" t="s">
        <v>173</v>
      </c>
      <c r="AY121" s="19" t="s">
        <v>163</v>
      </c>
      <c r="BE121" s="157">
        <f>IF(N121="základní",J121,0)</f>
        <v>0</v>
      </c>
      <c r="BF121" s="157">
        <f>IF(N121="snížená",J121,0)</f>
        <v>0</v>
      </c>
      <c r="BG121" s="157">
        <f>IF(N121="zákl. přenesená",J121,0)</f>
        <v>0</v>
      </c>
      <c r="BH121" s="157">
        <f>IF(N121="sníž. přenesená",J121,0)</f>
        <v>0</v>
      </c>
      <c r="BI121" s="157">
        <f>IF(N121="nulová",J121,0)</f>
        <v>0</v>
      </c>
      <c r="BJ121" s="19" t="s">
        <v>172</v>
      </c>
      <c r="BK121" s="157">
        <f>ROUND(I121*H121,2)</f>
        <v>0</v>
      </c>
      <c r="BL121" s="19" t="s">
        <v>180</v>
      </c>
      <c r="BM121" s="156" t="s">
        <v>1783</v>
      </c>
    </row>
    <row r="122" spans="1:47" s="2" customFormat="1" ht="11.25">
      <c r="A122" s="34"/>
      <c r="B122" s="35"/>
      <c r="C122" s="34"/>
      <c r="D122" s="158" t="s">
        <v>175</v>
      </c>
      <c r="E122" s="34"/>
      <c r="F122" s="159" t="s">
        <v>185</v>
      </c>
      <c r="G122" s="34"/>
      <c r="H122" s="34"/>
      <c r="I122" s="160"/>
      <c r="J122" s="34"/>
      <c r="K122" s="34"/>
      <c r="L122" s="35"/>
      <c r="M122" s="161"/>
      <c r="N122" s="162"/>
      <c r="O122" s="56"/>
      <c r="P122" s="56"/>
      <c r="Q122" s="56"/>
      <c r="R122" s="56"/>
      <c r="S122" s="56"/>
      <c r="T122" s="57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9" t="s">
        <v>175</v>
      </c>
      <c r="AU122" s="19" t="s">
        <v>173</v>
      </c>
    </row>
    <row r="123" spans="2:51" s="13" customFormat="1" ht="11.25">
      <c r="B123" s="163"/>
      <c r="D123" s="164" t="s">
        <v>177</v>
      </c>
      <c r="E123" s="165" t="s">
        <v>3</v>
      </c>
      <c r="F123" s="166" t="s">
        <v>1784</v>
      </c>
      <c r="H123" s="167">
        <v>12.083</v>
      </c>
      <c r="I123" s="168"/>
      <c r="L123" s="163"/>
      <c r="M123" s="169"/>
      <c r="N123" s="170"/>
      <c r="O123" s="170"/>
      <c r="P123" s="170"/>
      <c r="Q123" s="170"/>
      <c r="R123" s="170"/>
      <c r="S123" s="170"/>
      <c r="T123" s="171"/>
      <c r="AT123" s="165" t="s">
        <v>177</v>
      </c>
      <c r="AU123" s="165" t="s">
        <v>173</v>
      </c>
      <c r="AV123" s="13" t="s">
        <v>78</v>
      </c>
      <c r="AW123" s="13" t="s">
        <v>31</v>
      </c>
      <c r="AX123" s="13" t="s">
        <v>69</v>
      </c>
      <c r="AY123" s="165" t="s">
        <v>163</v>
      </c>
    </row>
    <row r="124" spans="2:51" s="14" customFormat="1" ht="11.25">
      <c r="B124" s="172"/>
      <c r="D124" s="164" t="s">
        <v>177</v>
      </c>
      <c r="E124" s="173" t="s">
        <v>3</v>
      </c>
      <c r="F124" s="174" t="s">
        <v>179</v>
      </c>
      <c r="H124" s="175">
        <v>12.083</v>
      </c>
      <c r="I124" s="176"/>
      <c r="L124" s="172"/>
      <c r="M124" s="177"/>
      <c r="N124" s="178"/>
      <c r="O124" s="178"/>
      <c r="P124" s="178"/>
      <c r="Q124" s="178"/>
      <c r="R124" s="178"/>
      <c r="S124" s="178"/>
      <c r="T124" s="179"/>
      <c r="AT124" s="173" t="s">
        <v>177</v>
      </c>
      <c r="AU124" s="173" t="s">
        <v>173</v>
      </c>
      <c r="AV124" s="14" t="s">
        <v>173</v>
      </c>
      <c r="AW124" s="14" t="s">
        <v>31</v>
      </c>
      <c r="AX124" s="14" t="s">
        <v>76</v>
      </c>
      <c r="AY124" s="173" t="s">
        <v>163</v>
      </c>
    </row>
    <row r="125" spans="1:65" s="2" customFormat="1" ht="37.9" customHeight="1">
      <c r="A125" s="34"/>
      <c r="B125" s="144"/>
      <c r="C125" s="145" t="s">
        <v>198</v>
      </c>
      <c r="D125" s="145" t="s">
        <v>167</v>
      </c>
      <c r="E125" s="146" t="s">
        <v>187</v>
      </c>
      <c r="F125" s="147" t="s">
        <v>188</v>
      </c>
      <c r="G125" s="148" t="s">
        <v>170</v>
      </c>
      <c r="H125" s="149">
        <v>120.83</v>
      </c>
      <c r="I125" s="150"/>
      <c r="J125" s="151">
        <f>ROUND(I125*H125,2)</f>
        <v>0</v>
      </c>
      <c r="K125" s="147" t="s">
        <v>171</v>
      </c>
      <c r="L125" s="35"/>
      <c r="M125" s="152" t="s">
        <v>3</v>
      </c>
      <c r="N125" s="153" t="s">
        <v>42</v>
      </c>
      <c r="O125" s="56"/>
      <c r="P125" s="154">
        <f>O125*H125</f>
        <v>0</v>
      </c>
      <c r="Q125" s="154">
        <v>0</v>
      </c>
      <c r="R125" s="154">
        <f>Q125*H125</f>
        <v>0</v>
      </c>
      <c r="S125" s="154">
        <v>0</v>
      </c>
      <c r="T125" s="155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6" t="s">
        <v>172</v>
      </c>
      <c r="AT125" s="156" t="s">
        <v>167</v>
      </c>
      <c r="AU125" s="156" t="s">
        <v>173</v>
      </c>
      <c r="AY125" s="19" t="s">
        <v>163</v>
      </c>
      <c r="BE125" s="157">
        <f>IF(N125="základní",J125,0)</f>
        <v>0</v>
      </c>
      <c r="BF125" s="157">
        <f>IF(N125="snížená",J125,0)</f>
        <v>0</v>
      </c>
      <c r="BG125" s="157">
        <f>IF(N125="zákl. přenesená",J125,0)</f>
        <v>0</v>
      </c>
      <c r="BH125" s="157">
        <f>IF(N125="sníž. přenesená",J125,0)</f>
        <v>0</v>
      </c>
      <c r="BI125" s="157">
        <f>IF(N125="nulová",J125,0)</f>
        <v>0</v>
      </c>
      <c r="BJ125" s="19" t="s">
        <v>172</v>
      </c>
      <c r="BK125" s="157">
        <f>ROUND(I125*H125,2)</f>
        <v>0</v>
      </c>
      <c r="BL125" s="19" t="s">
        <v>172</v>
      </c>
      <c r="BM125" s="156" t="s">
        <v>1785</v>
      </c>
    </row>
    <row r="126" spans="1:47" s="2" customFormat="1" ht="11.25">
      <c r="A126" s="34"/>
      <c r="B126" s="35"/>
      <c r="C126" s="34"/>
      <c r="D126" s="158" t="s">
        <v>175</v>
      </c>
      <c r="E126" s="34"/>
      <c r="F126" s="159" t="s">
        <v>190</v>
      </c>
      <c r="G126" s="34"/>
      <c r="H126" s="34"/>
      <c r="I126" s="160"/>
      <c r="J126" s="34"/>
      <c r="K126" s="34"/>
      <c r="L126" s="35"/>
      <c r="M126" s="161"/>
      <c r="N126" s="162"/>
      <c r="O126" s="56"/>
      <c r="P126" s="56"/>
      <c r="Q126" s="56"/>
      <c r="R126" s="56"/>
      <c r="S126" s="56"/>
      <c r="T126" s="57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9" t="s">
        <v>175</v>
      </c>
      <c r="AU126" s="19" t="s">
        <v>173</v>
      </c>
    </row>
    <row r="127" spans="2:51" s="13" customFormat="1" ht="11.25">
      <c r="B127" s="163"/>
      <c r="D127" s="164" t="s">
        <v>177</v>
      </c>
      <c r="E127" s="165" t="s">
        <v>3</v>
      </c>
      <c r="F127" s="166" t="s">
        <v>1786</v>
      </c>
      <c r="H127" s="167">
        <v>120.83</v>
      </c>
      <c r="I127" s="168"/>
      <c r="L127" s="163"/>
      <c r="M127" s="169"/>
      <c r="N127" s="170"/>
      <c r="O127" s="170"/>
      <c r="P127" s="170"/>
      <c r="Q127" s="170"/>
      <c r="R127" s="170"/>
      <c r="S127" s="170"/>
      <c r="T127" s="171"/>
      <c r="AT127" s="165" t="s">
        <v>177</v>
      </c>
      <c r="AU127" s="165" t="s">
        <v>173</v>
      </c>
      <c r="AV127" s="13" t="s">
        <v>78</v>
      </c>
      <c r="AW127" s="13" t="s">
        <v>31</v>
      </c>
      <c r="AX127" s="13" t="s">
        <v>69</v>
      </c>
      <c r="AY127" s="165" t="s">
        <v>163</v>
      </c>
    </row>
    <row r="128" spans="2:51" s="14" customFormat="1" ht="11.25">
      <c r="B128" s="172"/>
      <c r="D128" s="164" t="s">
        <v>177</v>
      </c>
      <c r="E128" s="173" t="s">
        <v>3</v>
      </c>
      <c r="F128" s="174" t="s">
        <v>179</v>
      </c>
      <c r="H128" s="175">
        <v>120.83</v>
      </c>
      <c r="I128" s="176"/>
      <c r="L128" s="172"/>
      <c r="M128" s="177"/>
      <c r="N128" s="178"/>
      <c r="O128" s="178"/>
      <c r="P128" s="178"/>
      <c r="Q128" s="178"/>
      <c r="R128" s="178"/>
      <c r="S128" s="178"/>
      <c r="T128" s="179"/>
      <c r="AT128" s="173" t="s">
        <v>177</v>
      </c>
      <c r="AU128" s="173" t="s">
        <v>173</v>
      </c>
      <c r="AV128" s="14" t="s">
        <v>173</v>
      </c>
      <c r="AW128" s="14" t="s">
        <v>31</v>
      </c>
      <c r="AX128" s="14" t="s">
        <v>76</v>
      </c>
      <c r="AY128" s="173" t="s">
        <v>163</v>
      </c>
    </row>
    <row r="129" spans="2:63" s="12" customFormat="1" ht="20.85" customHeight="1">
      <c r="B129" s="131"/>
      <c r="D129" s="132" t="s">
        <v>68</v>
      </c>
      <c r="E129" s="142" t="s">
        <v>192</v>
      </c>
      <c r="F129" s="142" t="s">
        <v>193</v>
      </c>
      <c r="I129" s="134"/>
      <c r="J129" s="143">
        <f>BK129</f>
        <v>0</v>
      </c>
      <c r="L129" s="131"/>
      <c r="M129" s="136"/>
      <c r="N129" s="137"/>
      <c r="O129" s="137"/>
      <c r="P129" s="138">
        <f>SUM(P130:P137)</f>
        <v>0</v>
      </c>
      <c r="Q129" s="137"/>
      <c r="R129" s="138">
        <f>SUM(R130:R137)</f>
        <v>0</v>
      </c>
      <c r="S129" s="137"/>
      <c r="T129" s="139">
        <f>SUM(T130:T137)</f>
        <v>0</v>
      </c>
      <c r="AR129" s="132" t="s">
        <v>76</v>
      </c>
      <c r="AT129" s="140" t="s">
        <v>68</v>
      </c>
      <c r="AU129" s="140" t="s">
        <v>78</v>
      </c>
      <c r="AY129" s="132" t="s">
        <v>163</v>
      </c>
      <c r="BK129" s="141">
        <f>SUM(BK130:BK137)</f>
        <v>0</v>
      </c>
    </row>
    <row r="130" spans="1:65" s="2" customFormat="1" ht="24.2" customHeight="1">
      <c r="A130" s="34"/>
      <c r="B130" s="144"/>
      <c r="C130" s="145" t="s">
        <v>186</v>
      </c>
      <c r="D130" s="145" t="s">
        <v>167</v>
      </c>
      <c r="E130" s="146" t="s">
        <v>194</v>
      </c>
      <c r="F130" s="147" t="s">
        <v>195</v>
      </c>
      <c r="G130" s="148" t="s">
        <v>170</v>
      </c>
      <c r="H130" s="149">
        <v>12.083</v>
      </c>
      <c r="I130" s="150"/>
      <c r="J130" s="151">
        <f>ROUND(I130*H130,2)</f>
        <v>0</v>
      </c>
      <c r="K130" s="147" t="s">
        <v>171</v>
      </c>
      <c r="L130" s="35"/>
      <c r="M130" s="152" t="s">
        <v>3</v>
      </c>
      <c r="N130" s="153" t="s">
        <v>42</v>
      </c>
      <c r="O130" s="56"/>
      <c r="P130" s="154">
        <f>O130*H130</f>
        <v>0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6" t="s">
        <v>172</v>
      </c>
      <c r="AT130" s="156" t="s">
        <v>167</v>
      </c>
      <c r="AU130" s="156" t="s">
        <v>173</v>
      </c>
      <c r="AY130" s="19" t="s">
        <v>163</v>
      </c>
      <c r="BE130" s="157">
        <f>IF(N130="základní",J130,0)</f>
        <v>0</v>
      </c>
      <c r="BF130" s="157">
        <f>IF(N130="snížená",J130,0)</f>
        <v>0</v>
      </c>
      <c r="BG130" s="157">
        <f>IF(N130="zákl. přenesená",J130,0)</f>
        <v>0</v>
      </c>
      <c r="BH130" s="157">
        <f>IF(N130="sníž. přenesená",J130,0)</f>
        <v>0</v>
      </c>
      <c r="BI130" s="157">
        <f>IF(N130="nulová",J130,0)</f>
        <v>0</v>
      </c>
      <c r="BJ130" s="19" t="s">
        <v>172</v>
      </c>
      <c r="BK130" s="157">
        <f>ROUND(I130*H130,2)</f>
        <v>0</v>
      </c>
      <c r="BL130" s="19" t="s">
        <v>172</v>
      </c>
      <c r="BM130" s="156" t="s">
        <v>1787</v>
      </c>
    </row>
    <row r="131" spans="1:47" s="2" customFormat="1" ht="11.25">
      <c r="A131" s="34"/>
      <c r="B131" s="35"/>
      <c r="C131" s="34"/>
      <c r="D131" s="158" t="s">
        <v>175</v>
      </c>
      <c r="E131" s="34"/>
      <c r="F131" s="159" t="s">
        <v>197</v>
      </c>
      <c r="G131" s="34"/>
      <c r="H131" s="34"/>
      <c r="I131" s="160"/>
      <c r="J131" s="34"/>
      <c r="K131" s="34"/>
      <c r="L131" s="35"/>
      <c r="M131" s="161"/>
      <c r="N131" s="162"/>
      <c r="O131" s="56"/>
      <c r="P131" s="56"/>
      <c r="Q131" s="56"/>
      <c r="R131" s="56"/>
      <c r="S131" s="56"/>
      <c r="T131" s="57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9" t="s">
        <v>175</v>
      </c>
      <c r="AU131" s="19" t="s">
        <v>173</v>
      </c>
    </row>
    <row r="132" spans="2:51" s="13" customFormat="1" ht="11.25">
      <c r="B132" s="163"/>
      <c r="D132" s="164" t="s">
        <v>177</v>
      </c>
      <c r="E132" s="165" t="s">
        <v>3</v>
      </c>
      <c r="F132" s="166" t="s">
        <v>1784</v>
      </c>
      <c r="H132" s="167">
        <v>12.083</v>
      </c>
      <c r="I132" s="168"/>
      <c r="L132" s="163"/>
      <c r="M132" s="169"/>
      <c r="N132" s="170"/>
      <c r="O132" s="170"/>
      <c r="P132" s="170"/>
      <c r="Q132" s="170"/>
      <c r="R132" s="170"/>
      <c r="S132" s="170"/>
      <c r="T132" s="171"/>
      <c r="AT132" s="165" t="s">
        <v>177</v>
      </c>
      <c r="AU132" s="165" t="s">
        <v>173</v>
      </c>
      <c r="AV132" s="13" t="s">
        <v>78</v>
      </c>
      <c r="AW132" s="13" t="s">
        <v>31</v>
      </c>
      <c r="AX132" s="13" t="s">
        <v>69</v>
      </c>
      <c r="AY132" s="165" t="s">
        <v>163</v>
      </c>
    </row>
    <row r="133" spans="2:51" s="14" customFormat="1" ht="11.25">
      <c r="B133" s="172"/>
      <c r="D133" s="164" t="s">
        <v>177</v>
      </c>
      <c r="E133" s="173" t="s">
        <v>3</v>
      </c>
      <c r="F133" s="174" t="s">
        <v>179</v>
      </c>
      <c r="H133" s="175">
        <v>12.083</v>
      </c>
      <c r="I133" s="176"/>
      <c r="L133" s="172"/>
      <c r="M133" s="177"/>
      <c r="N133" s="178"/>
      <c r="O133" s="178"/>
      <c r="P133" s="178"/>
      <c r="Q133" s="178"/>
      <c r="R133" s="178"/>
      <c r="S133" s="178"/>
      <c r="T133" s="179"/>
      <c r="AT133" s="173" t="s">
        <v>177</v>
      </c>
      <c r="AU133" s="173" t="s">
        <v>173</v>
      </c>
      <c r="AV133" s="14" t="s">
        <v>173</v>
      </c>
      <c r="AW133" s="14" t="s">
        <v>31</v>
      </c>
      <c r="AX133" s="14" t="s">
        <v>76</v>
      </c>
      <c r="AY133" s="173" t="s">
        <v>163</v>
      </c>
    </row>
    <row r="134" spans="1:65" s="2" customFormat="1" ht="24.2" customHeight="1">
      <c r="A134" s="34"/>
      <c r="B134" s="144"/>
      <c r="C134" s="145" t="s">
        <v>211</v>
      </c>
      <c r="D134" s="145" t="s">
        <v>167</v>
      </c>
      <c r="E134" s="146" t="s">
        <v>199</v>
      </c>
      <c r="F134" s="147" t="s">
        <v>200</v>
      </c>
      <c r="G134" s="148" t="s">
        <v>201</v>
      </c>
      <c r="H134" s="149">
        <v>21.749</v>
      </c>
      <c r="I134" s="150"/>
      <c r="J134" s="151">
        <f>ROUND(I134*H134,2)</f>
        <v>0</v>
      </c>
      <c r="K134" s="147" t="s">
        <v>171</v>
      </c>
      <c r="L134" s="35"/>
      <c r="M134" s="152" t="s">
        <v>3</v>
      </c>
      <c r="N134" s="153" t="s">
        <v>42</v>
      </c>
      <c r="O134" s="56"/>
      <c r="P134" s="154">
        <f>O134*H134</f>
        <v>0</v>
      </c>
      <c r="Q134" s="154">
        <v>0</v>
      </c>
      <c r="R134" s="154">
        <f>Q134*H134</f>
        <v>0</v>
      </c>
      <c r="S134" s="154">
        <v>0</v>
      </c>
      <c r="T134" s="155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6" t="s">
        <v>172</v>
      </c>
      <c r="AT134" s="156" t="s">
        <v>167</v>
      </c>
      <c r="AU134" s="156" t="s">
        <v>173</v>
      </c>
      <c r="AY134" s="19" t="s">
        <v>163</v>
      </c>
      <c r="BE134" s="157">
        <f>IF(N134="základní",J134,0)</f>
        <v>0</v>
      </c>
      <c r="BF134" s="157">
        <f>IF(N134="snížená",J134,0)</f>
        <v>0</v>
      </c>
      <c r="BG134" s="157">
        <f>IF(N134="zákl. přenesená",J134,0)</f>
        <v>0</v>
      </c>
      <c r="BH134" s="157">
        <f>IF(N134="sníž. přenesená",J134,0)</f>
        <v>0</v>
      </c>
      <c r="BI134" s="157">
        <f>IF(N134="nulová",J134,0)</f>
        <v>0</v>
      </c>
      <c r="BJ134" s="19" t="s">
        <v>172</v>
      </c>
      <c r="BK134" s="157">
        <f>ROUND(I134*H134,2)</f>
        <v>0</v>
      </c>
      <c r="BL134" s="19" t="s">
        <v>172</v>
      </c>
      <c r="BM134" s="156" t="s">
        <v>1788</v>
      </c>
    </row>
    <row r="135" spans="1:47" s="2" customFormat="1" ht="11.25">
      <c r="A135" s="34"/>
      <c r="B135" s="35"/>
      <c r="C135" s="34"/>
      <c r="D135" s="158" t="s">
        <v>175</v>
      </c>
      <c r="E135" s="34"/>
      <c r="F135" s="159" t="s">
        <v>203</v>
      </c>
      <c r="G135" s="34"/>
      <c r="H135" s="34"/>
      <c r="I135" s="160"/>
      <c r="J135" s="34"/>
      <c r="K135" s="34"/>
      <c r="L135" s="35"/>
      <c r="M135" s="161"/>
      <c r="N135" s="162"/>
      <c r="O135" s="56"/>
      <c r="P135" s="56"/>
      <c r="Q135" s="56"/>
      <c r="R135" s="56"/>
      <c r="S135" s="56"/>
      <c r="T135" s="57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9" t="s">
        <v>175</v>
      </c>
      <c r="AU135" s="19" t="s">
        <v>173</v>
      </c>
    </row>
    <row r="136" spans="2:51" s="13" customFormat="1" ht="11.25">
      <c r="B136" s="163"/>
      <c r="D136" s="164" t="s">
        <v>177</v>
      </c>
      <c r="E136" s="165" t="s">
        <v>3</v>
      </c>
      <c r="F136" s="166" t="s">
        <v>1789</v>
      </c>
      <c r="H136" s="167">
        <v>21.749</v>
      </c>
      <c r="I136" s="168"/>
      <c r="L136" s="163"/>
      <c r="M136" s="169"/>
      <c r="N136" s="170"/>
      <c r="O136" s="170"/>
      <c r="P136" s="170"/>
      <c r="Q136" s="170"/>
      <c r="R136" s="170"/>
      <c r="S136" s="170"/>
      <c r="T136" s="171"/>
      <c r="AT136" s="165" t="s">
        <v>177</v>
      </c>
      <c r="AU136" s="165" t="s">
        <v>173</v>
      </c>
      <c r="AV136" s="13" t="s">
        <v>78</v>
      </c>
      <c r="AW136" s="13" t="s">
        <v>31</v>
      </c>
      <c r="AX136" s="13" t="s">
        <v>69</v>
      </c>
      <c r="AY136" s="165" t="s">
        <v>163</v>
      </c>
    </row>
    <row r="137" spans="2:51" s="14" customFormat="1" ht="11.25">
      <c r="B137" s="172"/>
      <c r="D137" s="164" t="s">
        <v>177</v>
      </c>
      <c r="E137" s="173" t="s">
        <v>3</v>
      </c>
      <c r="F137" s="174" t="s">
        <v>179</v>
      </c>
      <c r="H137" s="175">
        <v>21.749</v>
      </c>
      <c r="I137" s="176"/>
      <c r="L137" s="172"/>
      <c r="M137" s="177"/>
      <c r="N137" s="178"/>
      <c r="O137" s="178"/>
      <c r="P137" s="178"/>
      <c r="Q137" s="178"/>
      <c r="R137" s="178"/>
      <c r="S137" s="178"/>
      <c r="T137" s="179"/>
      <c r="AT137" s="173" t="s">
        <v>177</v>
      </c>
      <c r="AU137" s="173" t="s">
        <v>173</v>
      </c>
      <c r="AV137" s="14" t="s">
        <v>173</v>
      </c>
      <c r="AW137" s="14" t="s">
        <v>31</v>
      </c>
      <c r="AX137" s="14" t="s">
        <v>76</v>
      </c>
      <c r="AY137" s="173" t="s">
        <v>163</v>
      </c>
    </row>
    <row r="138" spans="2:63" s="12" customFormat="1" ht="20.85" customHeight="1">
      <c r="B138" s="131"/>
      <c r="D138" s="132" t="s">
        <v>68</v>
      </c>
      <c r="E138" s="142" t="s">
        <v>292</v>
      </c>
      <c r="F138" s="142" t="s">
        <v>1790</v>
      </c>
      <c r="I138" s="134"/>
      <c r="J138" s="143">
        <f>BK138</f>
        <v>0</v>
      </c>
      <c r="L138" s="131"/>
      <c r="M138" s="136"/>
      <c r="N138" s="137"/>
      <c r="O138" s="137"/>
      <c r="P138" s="138">
        <f>SUM(P139:P160)</f>
        <v>0</v>
      </c>
      <c r="Q138" s="137"/>
      <c r="R138" s="138">
        <f>SUM(R139:R160)</f>
        <v>19.009055999999998</v>
      </c>
      <c r="S138" s="137"/>
      <c r="T138" s="139">
        <f>SUM(T139:T160)</f>
        <v>0</v>
      </c>
      <c r="AR138" s="132" t="s">
        <v>76</v>
      </c>
      <c r="AT138" s="140" t="s">
        <v>68</v>
      </c>
      <c r="AU138" s="140" t="s">
        <v>78</v>
      </c>
      <c r="AY138" s="132" t="s">
        <v>163</v>
      </c>
      <c r="BK138" s="141">
        <f>SUM(BK139:BK160)</f>
        <v>0</v>
      </c>
    </row>
    <row r="139" spans="1:65" s="2" customFormat="1" ht="24.2" customHeight="1">
      <c r="A139" s="34"/>
      <c r="B139" s="144"/>
      <c r="C139" s="145" t="s">
        <v>215</v>
      </c>
      <c r="D139" s="145" t="s">
        <v>167</v>
      </c>
      <c r="E139" s="146" t="s">
        <v>1791</v>
      </c>
      <c r="F139" s="147" t="s">
        <v>1792</v>
      </c>
      <c r="G139" s="148" t="s">
        <v>236</v>
      </c>
      <c r="H139" s="149">
        <v>70.4</v>
      </c>
      <c r="I139" s="150"/>
      <c r="J139" s="151">
        <f>ROUND(I139*H139,2)</f>
        <v>0</v>
      </c>
      <c r="K139" s="147" t="s">
        <v>171</v>
      </c>
      <c r="L139" s="35"/>
      <c r="M139" s="152" t="s">
        <v>3</v>
      </c>
      <c r="N139" s="153" t="s">
        <v>42</v>
      </c>
      <c r="O139" s="56"/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6" t="s">
        <v>172</v>
      </c>
      <c r="AT139" s="156" t="s">
        <v>167</v>
      </c>
      <c r="AU139" s="156" t="s">
        <v>173</v>
      </c>
      <c r="AY139" s="19" t="s">
        <v>163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9" t="s">
        <v>172</v>
      </c>
      <c r="BK139" s="157">
        <f>ROUND(I139*H139,2)</f>
        <v>0</v>
      </c>
      <c r="BL139" s="19" t="s">
        <v>172</v>
      </c>
      <c r="BM139" s="156" t="s">
        <v>1793</v>
      </c>
    </row>
    <row r="140" spans="1:47" s="2" customFormat="1" ht="11.25">
      <c r="A140" s="34"/>
      <c r="B140" s="35"/>
      <c r="C140" s="34"/>
      <c r="D140" s="158" t="s">
        <v>175</v>
      </c>
      <c r="E140" s="34"/>
      <c r="F140" s="159" t="s">
        <v>1794</v>
      </c>
      <c r="G140" s="34"/>
      <c r="H140" s="34"/>
      <c r="I140" s="160"/>
      <c r="J140" s="34"/>
      <c r="K140" s="34"/>
      <c r="L140" s="35"/>
      <c r="M140" s="161"/>
      <c r="N140" s="162"/>
      <c r="O140" s="56"/>
      <c r="P140" s="56"/>
      <c r="Q140" s="56"/>
      <c r="R140" s="56"/>
      <c r="S140" s="56"/>
      <c r="T140" s="57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9" t="s">
        <v>175</v>
      </c>
      <c r="AU140" s="19" t="s">
        <v>173</v>
      </c>
    </row>
    <row r="141" spans="2:51" s="13" customFormat="1" ht="11.25">
      <c r="B141" s="163"/>
      <c r="D141" s="164" t="s">
        <v>177</v>
      </c>
      <c r="E141" s="165" t="s">
        <v>3</v>
      </c>
      <c r="F141" s="166" t="s">
        <v>1795</v>
      </c>
      <c r="H141" s="167">
        <v>70.4</v>
      </c>
      <c r="I141" s="168"/>
      <c r="L141" s="163"/>
      <c r="M141" s="169"/>
      <c r="N141" s="170"/>
      <c r="O141" s="170"/>
      <c r="P141" s="170"/>
      <c r="Q141" s="170"/>
      <c r="R141" s="170"/>
      <c r="S141" s="170"/>
      <c r="T141" s="171"/>
      <c r="AT141" s="165" t="s">
        <v>177</v>
      </c>
      <c r="AU141" s="165" t="s">
        <v>173</v>
      </c>
      <c r="AV141" s="13" t="s">
        <v>78</v>
      </c>
      <c r="AW141" s="13" t="s">
        <v>31</v>
      </c>
      <c r="AX141" s="13" t="s">
        <v>69</v>
      </c>
      <c r="AY141" s="165" t="s">
        <v>163</v>
      </c>
    </row>
    <row r="142" spans="2:51" s="14" customFormat="1" ht="11.25">
      <c r="B142" s="172"/>
      <c r="D142" s="164" t="s">
        <v>177</v>
      </c>
      <c r="E142" s="173" t="s">
        <v>3</v>
      </c>
      <c r="F142" s="174" t="s">
        <v>179</v>
      </c>
      <c r="H142" s="175">
        <v>70.4</v>
      </c>
      <c r="I142" s="176"/>
      <c r="L142" s="172"/>
      <c r="M142" s="177"/>
      <c r="N142" s="178"/>
      <c r="O142" s="178"/>
      <c r="P142" s="178"/>
      <c r="Q142" s="178"/>
      <c r="R142" s="178"/>
      <c r="S142" s="178"/>
      <c r="T142" s="179"/>
      <c r="AT142" s="173" t="s">
        <v>177</v>
      </c>
      <c r="AU142" s="173" t="s">
        <v>173</v>
      </c>
      <c r="AV142" s="14" t="s">
        <v>173</v>
      </c>
      <c r="AW142" s="14" t="s">
        <v>31</v>
      </c>
      <c r="AX142" s="14" t="s">
        <v>76</v>
      </c>
      <c r="AY142" s="173" t="s">
        <v>163</v>
      </c>
    </row>
    <row r="143" spans="1:65" s="2" customFormat="1" ht="16.5" customHeight="1">
      <c r="A143" s="34"/>
      <c r="B143" s="144"/>
      <c r="C143" s="188" t="s">
        <v>227</v>
      </c>
      <c r="D143" s="188" t="s">
        <v>212</v>
      </c>
      <c r="E143" s="189" t="s">
        <v>1796</v>
      </c>
      <c r="F143" s="190" t="s">
        <v>1797</v>
      </c>
      <c r="G143" s="191" t="s">
        <v>201</v>
      </c>
      <c r="H143" s="192">
        <v>19.008</v>
      </c>
      <c r="I143" s="193"/>
      <c r="J143" s="194">
        <f>ROUND(I143*H143,2)</f>
        <v>0</v>
      </c>
      <c r="K143" s="190" t="s">
        <v>171</v>
      </c>
      <c r="L143" s="195"/>
      <c r="M143" s="196" t="s">
        <v>3</v>
      </c>
      <c r="N143" s="197" t="s">
        <v>42</v>
      </c>
      <c r="O143" s="56"/>
      <c r="P143" s="154">
        <f>O143*H143</f>
        <v>0</v>
      </c>
      <c r="Q143" s="154">
        <v>1</v>
      </c>
      <c r="R143" s="154">
        <f>Q143*H143</f>
        <v>19.008</v>
      </c>
      <c r="S143" s="154">
        <v>0</v>
      </c>
      <c r="T143" s="155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6" t="s">
        <v>215</v>
      </c>
      <c r="AT143" s="156" t="s">
        <v>212</v>
      </c>
      <c r="AU143" s="156" t="s">
        <v>173</v>
      </c>
      <c r="AY143" s="19" t="s">
        <v>163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9" t="s">
        <v>172</v>
      </c>
      <c r="BK143" s="157">
        <f>ROUND(I143*H143,2)</f>
        <v>0</v>
      </c>
      <c r="BL143" s="19" t="s">
        <v>172</v>
      </c>
      <c r="BM143" s="156" t="s">
        <v>1798</v>
      </c>
    </row>
    <row r="144" spans="2:51" s="13" customFormat="1" ht="11.25">
      <c r="B144" s="163"/>
      <c r="D144" s="164" t="s">
        <v>177</v>
      </c>
      <c r="E144" s="165" t="s">
        <v>3</v>
      </c>
      <c r="F144" s="166" t="s">
        <v>1799</v>
      </c>
      <c r="H144" s="167">
        <v>19.008</v>
      </c>
      <c r="I144" s="168"/>
      <c r="L144" s="163"/>
      <c r="M144" s="169"/>
      <c r="N144" s="170"/>
      <c r="O144" s="170"/>
      <c r="P144" s="170"/>
      <c r="Q144" s="170"/>
      <c r="R144" s="170"/>
      <c r="S144" s="170"/>
      <c r="T144" s="171"/>
      <c r="AT144" s="165" t="s">
        <v>177</v>
      </c>
      <c r="AU144" s="165" t="s">
        <v>173</v>
      </c>
      <c r="AV144" s="13" t="s">
        <v>78</v>
      </c>
      <c r="AW144" s="13" t="s">
        <v>31</v>
      </c>
      <c r="AX144" s="13" t="s">
        <v>69</v>
      </c>
      <c r="AY144" s="165" t="s">
        <v>163</v>
      </c>
    </row>
    <row r="145" spans="2:51" s="14" customFormat="1" ht="11.25">
      <c r="B145" s="172"/>
      <c r="D145" s="164" t="s">
        <v>177</v>
      </c>
      <c r="E145" s="173" t="s">
        <v>3</v>
      </c>
      <c r="F145" s="174" t="s">
        <v>179</v>
      </c>
      <c r="H145" s="175">
        <v>19.008</v>
      </c>
      <c r="I145" s="176"/>
      <c r="L145" s="172"/>
      <c r="M145" s="177"/>
      <c r="N145" s="178"/>
      <c r="O145" s="178"/>
      <c r="P145" s="178"/>
      <c r="Q145" s="178"/>
      <c r="R145" s="178"/>
      <c r="S145" s="178"/>
      <c r="T145" s="179"/>
      <c r="AT145" s="173" t="s">
        <v>177</v>
      </c>
      <c r="AU145" s="173" t="s">
        <v>173</v>
      </c>
      <c r="AV145" s="14" t="s">
        <v>173</v>
      </c>
      <c r="AW145" s="14" t="s">
        <v>31</v>
      </c>
      <c r="AX145" s="14" t="s">
        <v>76</v>
      </c>
      <c r="AY145" s="173" t="s">
        <v>163</v>
      </c>
    </row>
    <row r="146" spans="1:65" s="2" customFormat="1" ht="24.2" customHeight="1">
      <c r="A146" s="34"/>
      <c r="B146" s="144"/>
      <c r="C146" s="145" t="s">
        <v>233</v>
      </c>
      <c r="D146" s="145" t="s">
        <v>167</v>
      </c>
      <c r="E146" s="146" t="s">
        <v>1800</v>
      </c>
      <c r="F146" s="147" t="s">
        <v>1801</v>
      </c>
      <c r="G146" s="148" t="s">
        <v>236</v>
      </c>
      <c r="H146" s="149">
        <v>70.4</v>
      </c>
      <c r="I146" s="150"/>
      <c r="J146" s="151">
        <f>ROUND(I146*H146,2)</f>
        <v>0</v>
      </c>
      <c r="K146" s="147" t="s">
        <v>171</v>
      </c>
      <c r="L146" s="35"/>
      <c r="M146" s="152" t="s">
        <v>3</v>
      </c>
      <c r="N146" s="153" t="s">
        <v>42</v>
      </c>
      <c r="O146" s="56"/>
      <c r="P146" s="154">
        <f>O146*H146</f>
        <v>0</v>
      </c>
      <c r="Q146" s="154">
        <v>0</v>
      </c>
      <c r="R146" s="154">
        <f>Q146*H146</f>
        <v>0</v>
      </c>
      <c r="S146" s="154">
        <v>0</v>
      </c>
      <c r="T146" s="155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56" t="s">
        <v>172</v>
      </c>
      <c r="AT146" s="156" t="s">
        <v>167</v>
      </c>
      <c r="AU146" s="156" t="s">
        <v>173</v>
      </c>
      <c r="AY146" s="19" t="s">
        <v>163</v>
      </c>
      <c r="BE146" s="157">
        <f>IF(N146="základní",J146,0)</f>
        <v>0</v>
      </c>
      <c r="BF146" s="157">
        <f>IF(N146="snížená",J146,0)</f>
        <v>0</v>
      </c>
      <c r="BG146" s="157">
        <f>IF(N146="zákl. přenesená",J146,0)</f>
        <v>0</v>
      </c>
      <c r="BH146" s="157">
        <f>IF(N146="sníž. přenesená",J146,0)</f>
        <v>0</v>
      </c>
      <c r="BI146" s="157">
        <f>IF(N146="nulová",J146,0)</f>
        <v>0</v>
      </c>
      <c r="BJ146" s="19" t="s">
        <v>172</v>
      </c>
      <c r="BK146" s="157">
        <f>ROUND(I146*H146,2)</f>
        <v>0</v>
      </c>
      <c r="BL146" s="19" t="s">
        <v>172</v>
      </c>
      <c r="BM146" s="156" t="s">
        <v>1802</v>
      </c>
    </row>
    <row r="147" spans="1:47" s="2" customFormat="1" ht="11.25">
      <c r="A147" s="34"/>
      <c r="B147" s="35"/>
      <c r="C147" s="34"/>
      <c r="D147" s="158" t="s">
        <v>175</v>
      </c>
      <c r="E147" s="34"/>
      <c r="F147" s="159" t="s">
        <v>1803</v>
      </c>
      <c r="G147" s="34"/>
      <c r="H147" s="34"/>
      <c r="I147" s="160"/>
      <c r="J147" s="34"/>
      <c r="K147" s="34"/>
      <c r="L147" s="35"/>
      <c r="M147" s="161"/>
      <c r="N147" s="162"/>
      <c r="O147" s="56"/>
      <c r="P147" s="56"/>
      <c r="Q147" s="56"/>
      <c r="R147" s="56"/>
      <c r="S147" s="56"/>
      <c r="T147" s="57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9" t="s">
        <v>175</v>
      </c>
      <c r="AU147" s="19" t="s">
        <v>173</v>
      </c>
    </row>
    <row r="148" spans="2:51" s="13" customFormat="1" ht="11.25">
      <c r="B148" s="163"/>
      <c r="D148" s="164" t="s">
        <v>177</v>
      </c>
      <c r="E148" s="165" t="s">
        <v>3</v>
      </c>
      <c r="F148" s="166" t="s">
        <v>1795</v>
      </c>
      <c r="H148" s="167">
        <v>70.4</v>
      </c>
      <c r="I148" s="168"/>
      <c r="L148" s="163"/>
      <c r="M148" s="169"/>
      <c r="N148" s="170"/>
      <c r="O148" s="170"/>
      <c r="P148" s="170"/>
      <c r="Q148" s="170"/>
      <c r="R148" s="170"/>
      <c r="S148" s="170"/>
      <c r="T148" s="171"/>
      <c r="AT148" s="165" t="s">
        <v>177</v>
      </c>
      <c r="AU148" s="165" t="s">
        <v>173</v>
      </c>
      <c r="AV148" s="13" t="s">
        <v>78</v>
      </c>
      <c r="AW148" s="13" t="s">
        <v>31</v>
      </c>
      <c r="AX148" s="13" t="s">
        <v>69</v>
      </c>
      <c r="AY148" s="165" t="s">
        <v>163</v>
      </c>
    </row>
    <row r="149" spans="2:51" s="14" customFormat="1" ht="11.25">
      <c r="B149" s="172"/>
      <c r="D149" s="164" t="s">
        <v>177</v>
      </c>
      <c r="E149" s="173" t="s">
        <v>3</v>
      </c>
      <c r="F149" s="174" t="s">
        <v>179</v>
      </c>
      <c r="H149" s="175">
        <v>70.4</v>
      </c>
      <c r="I149" s="176"/>
      <c r="L149" s="172"/>
      <c r="M149" s="177"/>
      <c r="N149" s="178"/>
      <c r="O149" s="178"/>
      <c r="P149" s="178"/>
      <c r="Q149" s="178"/>
      <c r="R149" s="178"/>
      <c r="S149" s="178"/>
      <c r="T149" s="179"/>
      <c r="AT149" s="173" t="s">
        <v>177</v>
      </c>
      <c r="AU149" s="173" t="s">
        <v>173</v>
      </c>
      <c r="AV149" s="14" t="s">
        <v>173</v>
      </c>
      <c r="AW149" s="14" t="s">
        <v>31</v>
      </c>
      <c r="AX149" s="14" t="s">
        <v>76</v>
      </c>
      <c r="AY149" s="173" t="s">
        <v>163</v>
      </c>
    </row>
    <row r="150" spans="1:65" s="2" customFormat="1" ht="16.5" customHeight="1">
      <c r="A150" s="34"/>
      <c r="B150" s="144"/>
      <c r="C150" s="188" t="s">
        <v>240</v>
      </c>
      <c r="D150" s="188" t="s">
        <v>212</v>
      </c>
      <c r="E150" s="189" t="s">
        <v>1804</v>
      </c>
      <c r="F150" s="190" t="s">
        <v>1805</v>
      </c>
      <c r="G150" s="191" t="s">
        <v>1233</v>
      </c>
      <c r="H150" s="192">
        <v>1.056</v>
      </c>
      <c r="I150" s="193"/>
      <c r="J150" s="194">
        <f>ROUND(I150*H150,2)</f>
        <v>0</v>
      </c>
      <c r="K150" s="190" t="s">
        <v>171</v>
      </c>
      <c r="L150" s="195"/>
      <c r="M150" s="196" t="s">
        <v>3</v>
      </c>
      <c r="N150" s="197" t="s">
        <v>42</v>
      </c>
      <c r="O150" s="56"/>
      <c r="P150" s="154">
        <f>O150*H150</f>
        <v>0</v>
      </c>
      <c r="Q150" s="154">
        <v>0.001</v>
      </c>
      <c r="R150" s="154">
        <f>Q150*H150</f>
        <v>0.001056</v>
      </c>
      <c r="S150" s="154">
        <v>0</v>
      </c>
      <c r="T150" s="155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6" t="s">
        <v>215</v>
      </c>
      <c r="AT150" s="156" t="s">
        <v>212</v>
      </c>
      <c r="AU150" s="156" t="s">
        <v>173</v>
      </c>
      <c r="AY150" s="19" t="s">
        <v>163</v>
      </c>
      <c r="BE150" s="157">
        <f>IF(N150="základní",J150,0)</f>
        <v>0</v>
      </c>
      <c r="BF150" s="157">
        <f>IF(N150="snížená",J150,0)</f>
        <v>0</v>
      </c>
      <c r="BG150" s="157">
        <f>IF(N150="zákl. přenesená",J150,0)</f>
        <v>0</v>
      </c>
      <c r="BH150" s="157">
        <f>IF(N150="sníž. přenesená",J150,0)</f>
        <v>0</v>
      </c>
      <c r="BI150" s="157">
        <f>IF(N150="nulová",J150,0)</f>
        <v>0</v>
      </c>
      <c r="BJ150" s="19" t="s">
        <v>172</v>
      </c>
      <c r="BK150" s="157">
        <f>ROUND(I150*H150,2)</f>
        <v>0</v>
      </c>
      <c r="BL150" s="19" t="s">
        <v>172</v>
      </c>
      <c r="BM150" s="156" t="s">
        <v>1806</v>
      </c>
    </row>
    <row r="151" spans="2:51" s="13" customFormat="1" ht="11.25">
      <c r="B151" s="163"/>
      <c r="D151" s="164" t="s">
        <v>177</v>
      </c>
      <c r="E151" s="165" t="s">
        <v>3</v>
      </c>
      <c r="F151" s="166" t="s">
        <v>1807</v>
      </c>
      <c r="H151" s="167">
        <v>1.056</v>
      </c>
      <c r="I151" s="168"/>
      <c r="L151" s="163"/>
      <c r="M151" s="169"/>
      <c r="N151" s="170"/>
      <c r="O151" s="170"/>
      <c r="P151" s="170"/>
      <c r="Q151" s="170"/>
      <c r="R151" s="170"/>
      <c r="S151" s="170"/>
      <c r="T151" s="171"/>
      <c r="AT151" s="165" t="s">
        <v>177</v>
      </c>
      <c r="AU151" s="165" t="s">
        <v>173</v>
      </c>
      <c r="AV151" s="13" t="s">
        <v>78</v>
      </c>
      <c r="AW151" s="13" t="s">
        <v>31</v>
      </c>
      <c r="AX151" s="13" t="s">
        <v>76</v>
      </c>
      <c r="AY151" s="165" t="s">
        <v>163</v>
      </c>
    </row>
    <row r="152" spans="1:65" s="2" customFormat="1" ht="21.75" customHeight="1">
      <c r="A152" s="34"/>
      <c r="B152" s="144"/>
      <c r="C152" s="145" t="s">
        <v>247</v>
      </c>
      <c r="D152" s="145" t="s">
        <v>167</v>
      </c>
      <c r="E152" s="146" t="s">
        <v>1808</v>
      </c>
      <c r="F152" s="147" t="s">
        <v>1809</v>
      </c>
      <c r="G152" s="148" t="s">
        <v>236</v>
      </c>
      <c r="H152" s="149">
        <v>164.16</v>
      </c>
      <c r="I152" s="150"/>
      <c r="J152" s="151">
        <f>ROUND(I152*H152,2)</f>
        <v>0</v>
      </c>
      <c r="K152" s="147" t="s">
        <v>171</v>
      </c>
      <c r="L152" s="35"/>
      <c r="M152" s="152" t="s">
        <v>3</v>
      </c>
      <c r="N152" s="153" t="s">
        <v>42</v>
      </c>
      <c r="O152" s="56"/>
      <c r="P152" s="154">
        <f>O152*H152</f>
        <v>0</v>
      </c>
      <c r="Q152" s="154">
        <v>0</v>
      </c>
      <c r="R152" s="154">
        <f>Q152*H152</f>
        <v>0</v>
      </c>
      <c r="S152" s="154">
        <v>0</v>
      </c>
      <c r="T152" s="155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6" t="s">
        <v>172</v>
      </c>
      <c r="AT152" s="156" t="s">
        <v>167</v>
      </c>
      <c r="AU152" s="156" t="s">
        <v>173</v>
      </c>
      <c r="AY152" s="19" t="s">
        <v>163</v>
      </c>
      <c r="BE152" s="157">
        <f>IF(N152="základní",J152,0)</f>
        <v>0</v>
      </c>
      <c r="BF152" s="157">
        <f>IF(N152="snížená",J152,0)</f>
        <v>0</v>
      </c>
      <c r="BG152" s="157">
        <f>IF(N152="zákl. přenesená",J152,0)</f>
        <v>0</v>
      </c>
      <c r="BH152" s="157">
        <f>IF(N152="sníž. přenesená",J152,0)</f>
        <v>0</v>
      </c>
      <c r="BI152" s="157">
        <f>IF(N152="nulová",J152,0)</f>
        <v>0</v>
      </c>
      <c r="BJ152" s="19" t="s">
        <v>172</v>
      </c>
      <c r="BK152" s="157">
        <f>ROUND(I152*H152,2)</f>
        <v>0</v>
      </c>
      <c r="BL152" s="19" t="s">
        <v>172</v>
      </c>
      <c r="BM152" s="156" t="s">
        <v>1810</v>
      </c>
    </row>
    <row r="153" spans="1:47" s="2" customFormat="1" ht="11.25">
      <c r="A153" s="34"/>
      <c r="B153" s="35"/>
      <c r="C153" s="34"/>
      <c r="D153" s="158" t="s">
        <v>175</v>
      </c>
      <c r="E153" s="34"/>
      <c r="F153" s="159" t="s">
        <v>1811</v>
      </c>
      <c r="G153" s="34"/>
      <c r="H153" s="34"/>
      <c r="I153" s="160"/>
      <c r="J153" s="34"/>
      <c r="K153" s="34"/>
      <c r="L153" s="35"/>
      <c r="M153" s="161"/>
      <c r="N153" s="162"/>
      <c r="O153" s="56"/>
      <c r="P153" s="56"/>
      <c r="Q153" s="56"/>
      <c r="R153" s="56"/>
      <c r="S153" s="56"/>
      <c r="T153" s="57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9" t="s">
        <v>175</v>
      </c>
      <c r="AU153" s="19" t="s">
        <v>173</v>
      </c>
    </row>
    <row r="154" spans="2:51" s="13" customFormat="1" ht="11.25">
      <c r="B154" s="163"/>
      <c r="D154" s="164" t="s">
        <v>177</v>
      </c>
      <c r="E154" s="165" t="s">
        <v>3</v>
      </c>
      <c r="F154" s="166" t="s">
        <v>1812</v>
      </c>
      <c r="H154" s="167">
        <v>164.16</v>
      </c>
      <c r="I154" s="168"/>
      <c r="L154" s="163"/>
      <c r="M154" s="169"/>
      <c r="N154" s="170"/>
      <c r="O154" s="170"/>
      <c r="P154" s="170"/>
      <c r="Q154" s="170"/>
      <c r="R154" s="170"/>
      <c r="S154" s="170"/>
      <c r="T154" s="171"/>
      <c r="AT154" s="165" t="s">
        <v>177</v>
      </c>
      <c r="AU154" s="165" t="s">
        <v>173</v>
      </c>
      <c r="AV154" s="13" t="s">
        <v>78</v>
      </c>
      <c r="AW154" s="13" t="s">
        <v>31</v>
      </c>
      <c r="AX154" s="13" t="s">
        <v>69</v>
      </c>
      <c r="AY154" s="165" t="s">
        <v>163</v>
      </c>
    </row>
    <row r="155" spans="2:51" s="14" customFormat="1" ht="11.25">
      <c r="B155" s="172"/>
      <c r="D155" s="164" t="s">
        <v>177</v>
      </c>
      <c r="E155" s="173" t="s">
        <v>3</v>
      </c>
      <c r="F155" s="174" t="s">
        <v>179</v>
      </c>
      <c r="H155" s="175">
        <v>164.16</v>
      </c>
      <c r="I155" s="176"/>
      <c r="L155" s="172"/>
      <c r="M155" s="177"/>
      <c r="N155" s="178"/>
      <c r="O155" s="178"/>
      <c r="P155" s="178"/>
      <c r="Q155" s="178"/>
      <c r="R155" s="178"/>
      <c r="S155" s="178"/>
      <c r="T155" s="179"/>
      <c r="AT155" s="173" t="s">
        <v>177</v>
      </c>
      <c r="AU155" s="173" t="s">
        <v>173</v>
      </c>
      <c r="AV155" s="14" t="s">
        <v>173</v>
      </c>
      <c r="AW155" s="14" t="s">
        <v>31</v>
      </c>
      <c r="AX155" s="14" t="s">
        <v>69</v>
      </c>
      <c r="AY155" s="173" t="s">
        <v>163</v>
      </c>
    </row>
    <row r="156" spans="2:51" s="15" customFormat="1" ht="11.25">
      <c r="B156" s="180"/>
      <c r="D156" s="164" t="s">
        <v>177</v>
      </c>
      <c r="E156" s="181" t="s">
        <v>3</v>
      </c>
      <c r="F156" s="182" t="s">
        <v>210</v>
      </c>
      <c r="H156" s="183">
        <v>164.16</v>
      </c>
      <c r="I156" s="184"/>
      <c r="L156" s="180"/>
      <c r="M156" s="185"/>
      <c r="N156" s="186"/>
      <c r="O156" s="186"/>
      <c r="P156" s="186"/>
      <c r="Q156" s="186"/>
      <c r="R156" s="186"/>
      <c r="S156" s="186"/>
      <c r="T156" s="187"/>
      <c r="AT156" s="181" t="s">
        <v>177</v>
      </c>
      <c r="AU156" s="181" t="s">
        <v>173</v>
      </c>
      <c r="AV156" s="15" t="s">
        <v>172</v>
      </c>
      <c r="AW156" s="15" t="s">
        <v>31</v>
      </c>
      <c r="AX156" s="15" t="s">
        <v>76</v>
      </c>
      <c r="AY156" s="181" t="s">
        <v>163</v>
      </c>
    </row>
    <row r="157" spans="1:65" s="2" customFormat="1" ht="16.5" customHeight="1">
      <c r="A157" s="34"/>
      <c r="B157" s="144"/>
      <c r="C157" s="145" t="s">
        <v>165</v>
      </c>
      <c r="D157" s="145" t="s">
        <v>167</v>
      </c>
      <c r="E157" s="146" t="s">
        <v>1813</v>
      </c>
      <c r="F157" s="147" t="s">
        <v>1814</v>
      </c>
      <c r="G157" s="148" t="s">
        <v>236</v>
      </c>
      <c r="H157" s="149">
        <v>70.4</v>
      </c>
      <c r="I157" s="150"/>
      <c r="J157" s="151">
        <f>ROUND(I157*H157,2)</f>
        <v>0</v>
      </c>
      <c r="K157" s="147" t="s">
        <v>171</v>
      </c>
      <c r="L157" s="35"/>
      <c r="M157" s="152" t="s">
        <v>3</v>
      </c>
      <c r="N157" s="153" t="s">
        <v>42</v>
      </c>
      <c r="O157" s="56"/>
      <c r="P157" s="154">
        <f>O157*H157</f>
        <v>0</v>
      </c>
      <c r="Q157" s="154">
        <v>0</v>
      </c>
      <c r="R157" s="154">
        <f>Q157*H157</f>
        <v>0</v>
      </c>
      <c r="S157" s="154">
        <v>0</v>
      </c>
      <c r="T157" s="155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56" t="s">
        <v>172</v>
      </c>
      <c r="AT157" s="156" t="s">
        <v>167</v>
      </c>
      <c r="AU157" s="156" t="s">
        <v>173</v>
      </c>
      <c r="AY157" s="19" t="s">
        <v>163</v>
      </c>
      <c r="BE157" s="157">
        <f>IF(N157="základní",J157,0)</f>
        <v>0</v>
      </c>
      <c r="BF157" s="157">
        <f>IF(N157="snížená",J157,0)</f>
        <v>0</v>
      </c>
      <c r="BG157" s="157">
        <f>IF(N157="zákl. přenesená",J157,0)</f>
        <v>0</v>
      </c>
      <c r="BH157" s="157">
        <f>IF(N157="sníž. přenesená",J157,0)</f>
        <v>0</v>
      </c>
      <c r="BI157" s="157">
        <f>IF(N157="nulová",J157,0)</f>
        <v>0</v>
      </c>
      <c r="BJ157" s="19" t="s">
        <v>172</v>
      </c>
      <c r="BK157" s="157">
        <f>ROUND(I157*H157,2)</f>
        <v>0</v>
      </c>
      <c r="BL157" s="19" t="s">
        <v>172</v>
      </c>
      <c r="BM157" s="156" t="s">
        <v>1815</v>
      </c>
    </row>
    <row r="158" spans="1:47" s="2" customFormat="1" ht="11.25">
      <c r="A158" s="34"/>
      <c r="B158" s="35"/>
      <c r="C158" s="34"/>
      <c r="D158" s="158" t="s">
        <v>175</v>
      </c>
      <c r="E158" s="34"/>
      <c r="F158" s="159" t="s">
        <v>1816</v>
      </c>
      <c r="G158" s="34"/>
      <c r="H158" s="34"/>
      <c r="I158" s="160"/>
      <c r="J158" s="34"/>
      <c r="K158" s="34"/>
      <c r="L158" s="35"/>
      <c r="M158" s="161"/>
      <c r="N158" s="162"/>
      <c r="O158" s="56"/>
      <c r="P158" s="56"/>
      <c r="Q158" s="56"/>
      <c r="R158" s="56"/>
      <c r="S158" s="56"/>
      <c r="T158" s="57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9" t="s">
        <v>175</v>
      </c>
      <c r="AU158" s="19" t="s">
        <v>173</v>
      </c>
    </row>
    <row r="159" spans="2:51" s="13" customFormat="1" ht="11.25">
      <c r="B159" s="163"/>
      <c r="D159" s="164" t="s">
        <v>177</v>
      </c>
      <c r="E159" s="165" t="s">
        <v>3</v>
      </c>
      <c r="F159" s="166" t="s">
        <v>1817</v>
      </c>
      <c r="H159" s="167">
        <v>70.4</v>
      </c>
      <c r="I159" s="168"/>
      <c r="L159" s="163"/>
      <c r="M159" s="169"/>
      <c r="N159" s="170"/>
      <c r="O159" s="170"/>
      <c r="P159" s="170"/>
      <c r="Q159" s="170"/>
      <c r="R159" s="170"/>
      <c r="S159" s="170"/>
      <c r="T159" s="171"/>
      <c r="AT159" s="165" t="s">
        <v>177</v>
      </c>
      <c r="AU159" s="165" t="s">
        <v>173</v>
      </c>
      <c r="AV159" s="13" t="s">
        <v>78</v>
      </c>
      <c r="AW159" s="13" t="s">
        <v>31</v>
      </c>
      <c r="AX159" s="13" t="s">
        <v>69</v>
      </c>
      <c r="AY159" s="165" t="s">
        <v>163</v>
      </c>
    </row>
    <row r="160" spans="2:51" s="14" customFormat="1" ht="11.25">
      <c r="B160" s="172"/>
      <c r="D160" s="164" t="s">
        <v>177</v>
      </c>
      <c r="E160" s="173" t="s">
        <v>3</v>
      </c>
      <c r="F160" s="174" t="s">
        <v>179</v>
      </c>
      <c r="H160" s="175">
        <v>70.4</v>
      </c>
      <c r="I160" s="176"/>
      <c r="L160" s="172"/>
      <c r="M160" s="177"/>
      <c r="N160" s="178"/>
      <c r="O160" s="178"/>
      <c r="P160" s="178"/>
      <c r="Q160" s="178"/>
      <c r="R160" s="178"/>
      <c r="S160" s="178"/>
      <c r="T160" s="179"/>
      <c r="AT160" s="173" t="s">
        <v>177</v>
      </c>
      <c r="AU160" s="173" t="s">
        <v>173</v>
      </c>
      <c r="AV160" s="14" t="s">
        <v>173</v>
      </c>
      <c r="AW160" s="14" t="s">
        <v>31</v>
      </c>
      <c r="AX160" s="14" t="s">
        <v>76</v>
      </c>
      <c r="AY160" s="173" t="s">
        <v>163</v>
      </c>
    </row>
    <row r="161" spans="2:63" s="12" customFormat="1" ht="22.9" customHeight="1">
      <c r="B161" s="131"/>
      <c r="D161" s="132" t="s">
        <v>68</v>
      </c>
      <c r="E161" s="142" t="s">
        <v>198</v>
      </c>
      <c r="F161" s="142" t="s">
        <v>1818</v>
      </c>
      <c r="I161" s="134"/>
      <c r="J161" s="143">
        <f>BK161</f>
        <v>0</v>
      </c>
      <c r="L161" s="131"/>
      <c r="M161" s="136"/>
      <c r="N161" s="137"/>
      <c r="O161" s="137"/>
      <c r="P161" s="138">
        <f>P162+P163+P164+P178</f>
        <v>0</v>
      </c>
      <c r="Q161" s="137"/>
      <c r="R161" s="138">
        <f>R162+R163+R164+R178</f>
        <v>65.776926</v>
      </c>
      <c r="S161" s="137"/>
      <c r="T161" s="139">
        <f>T162+T163+T164+T178</f>
        <v>0</v>
      </c>
      <c r="AR161" s="132" t="s">
        <v>76</v>
      </c>
      <c r="AT161" s="140" t="s">
        <v>68</v>
      </c>
      <c r="AU161" s="140" t="s">
        <v>76</v>
      </c>
      <c r="AY161" s="132" t="s">
        <v>163</v>
      </c>
      <c r="BK161" s="141">
        <f>BK162+BK163+BK164+BK178</f>
        <v>0</v>
      </c>
    </row>
    <row r="162" spans="1:65" s="2" customFormat="1" ht="24.2" customHeight="1">
      <c r="A162" s="34"/>
      <c r="B162" s="144"/>
      <c r="C162" s="361" t="s">
        <v>262</v>
      </c>
      <c r="D162" s="361" t="s">
        <v>167</v>
      </c>
      <c r="E162" s="362" t="s">
        <v>1819</v>
      </c>
      <c r="F162" s="358" t="s">
        <v>1820</v>
      </c>
      <c r="G162" s="363" t="s">
        <v>236</v>
      </c>
      <c r="H162" s="360">
        <v>255</v>
      </c>
      <c r="I162" s="150"/>
      <c r="J162" s="151">
        <f>ROUND(I162*H162,2)</f>
        <v>0</v>
      </c>
      <c r="K162" s="147" t="s">
        <v>171</v>
      </c>
      <c r="L162" s="35"/>
      <c r="M162" s="152" t="s">
        <v>3</v>
      </c>
      <c r="N162" s="153" t="s">
        <v>42</v>
      </c>
      <c r="O162" s="56"/>
      <c r="P162" s="154">
        <f>O162*H162</f>
        <v>0</v>
      </c>
      <c r="Q162" s="154">
        <v>0</v>
      </c>
      <c r="R162" s="154">
        <f>Q162*H162</f>
        <v>0</v>
      </c>
      <c r="S162" s="154">
        <v>0</v>
      </c>
      <c r="T162" s="155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56" t="s">
        <v>172</v>
      </c>
      <c r="AT162" s="156" t="s">
        <v>167</v>
      </c>
      <c r="AU162" s="156" t="s">
        <v>78</v>
      </c>
      <c r="AY162" s="19" t="s">
        <v>163</v>
      </c>
      <c r="BE162" s="157">
        <f>IF(N162="základní",J162,0)</f>
        <v>0</v>
      </c>
      <c r="BF162" s="157">
        <f>IF(N162="snížená",J162,0)</f>
        <v>0</v>
      </c>
      <c r="BG162" s="157">
        <f>IF(N162="zákl. přenesená",J162,0)</f>
        <v>0</v>
      </c>
      <c r="BH162" s="157">
        <f>IF(N162="sníž. přenesená",J162,0)</f>
        <v>0</v>
      </c>
      <c r="BI162" s="157">
        <f>IF(N162="nulová",J162,0)</f>
        <v>0</v>
      </c>
      <c r="BJ162" s="19" t="s">
        <v>172</v>
      </c>
      <c r="BK162" s="157">
        <f>ROUND(I162*H162,2)</f>
        <v>0</v>
      </c>
      <c r="BL162" s="19" t="s">
        <v>172</v>
      </c>
      <c r="BM162" s="156" t="s">
        <v>1821</v>
      </c>
    </row>
    <row r="163" spans="1:47" s="2" customFormat="1" ht="11.25">
      <c r="A163" s="34"/>
      <c r="B163" s="35"/>
      <c r="C163" s="34"/>
      <c r="D163" s="158" t="s">
        <v>175</v>
      </c>
      <c r="E163" s="34"/>
      <c r="F163" s="159" t="s">
        <v>1822</v>
      </c>
      <c r="G163" s="34"/>
      <c r="H163" s="34"/>
      <c r="I163" s="160"/>
      <c r="J163" s="34"/>
      <c r="K163" s="34"/>
      <c r="L163" s="35"/>
      <c r="M163" s="161"/>
      <c r="N163" s="162"/>
      <c r="O163" s="56"/>
      <c r="P163" s="56"/>
      <c r="Q163" s="56"/>
      <c r="R163" s="56"/>
      <c r="S163" s="56"/>
      <c r="T163" s="57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9" t="s">
        <v>175</v>
      </c>
      <c r="AU163" s="19" t="s">
        <v>78</v>
      </c>
    </row>
    <row r="164" spans="2:63" s="12" customFormat="1" ht="20.85" customHeight="1">
      <c r="B164" s="131"/>
      <c r="D164" s="132" t="s">
        <v>68</v>
      </c>
      <c r="E164" s="142" t="s">
        <v>538</v>
      </c>
      <c r="F164" s="142" t="s">
        <v>1823</v>
      </c>
      <c r="I164" s="134"/>
      <c r="J164" s="143">
        <f>BK164</f>
        <v>0</v>
      </c>
      <c r="L164" s="131"/>
      <c r="M164" s="136"/>
      <c r="N164" s="137"/>
      <c r="O164" s="137"/>
      <c r="P164" s="138">
        <f>SUM(P165:P177)</f>
        <v>0</v>
      </c>
      <c r="Q164" s="137"/>
      <c r="R164" s="138">
        <f>SUM(R165:R177)</f>
        <v>36.466499999999996</v>
      </c>
      <c r="S164" s="137"/>
      <c r="T164" s="139">
        <f>SUM(T165:T177)</f>
        <v>0</v>
      </c>
      <c r="AR164" s="132" t="s">
        <v>76</v>
      </c>
      <c r="AT164" s="140" t="s">
        <v>68</v>
      </c>
      <c r="AU164" s="140" t="s">
        <v>78</v>
      </c>
      <c r="AY164" s="132" t="s">
        <v>163</v>
      </c>
      <c r="BK164" s="141">
        <f>SUM(BK165:BK177)</f>
        <v>0</v>
      </c>
    </row>
    <row r="165" spans="1:65" s="2" customFormat="1" ht="21.75" customHeight="1">
      <c r="A165" s="34"/>
      <c r="B165" s="144"/>
      <c r="C165" s="145" t="s">
        <v>9</v>
      </c>
      <c r="D165" s="145" t="s">
        <v>167</v>
      </c>
      <c r="E165" s="146" t="s">
        <v>1824</v>
      </c>
      <c r="F165" s="147" t="s">
        <v>1825</v>
      </c>
      <c r="G165" s="148" t="s">
        <v>236</v>
      </c>
      <c r="H165" s="149">
        <v>40.5</v>
      </c>
      <c r="I165" s="150"/>
      <c r="J165" s="151">
        <f>ROUND(I165*H165,2)</f>
        <v>0</v>
      </c>
      <c r="K165" s="147" t="s">
        <v>171</v>
      </c>
      <c r="L165" s="35"/>
      <c r="M165" s="152" t="s">
        <v>3</v>
      </c>
      <c r="N165" s="153" t="s">
        <v>42</v>
      </c>
      <c r="O165" s="56"/>
      <c r="P165" s="154">
        <f>O165*H165</f>
        <v>0</v>
      </c>
      <c r="Q165" s="154">
        <v>0.069</v>
      </c>
      <c r="R165" s="154">
        <f>Q165*H165</f>
        <v>2.7945</v>
      </c>
      <c r="S165" s="154">
        <v>0</v>
      </c>
      <c r="T165" s="155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56" t="s">
        <v>172</v>
      </c>
      <c r="AT165" s="156" t="s">
        <v>167</v>
      </c>
      <c r="AU165" s="156" t="s">
        <v>173</v>
      </c>
      <c r="AY165" s="19" t="s">
        <v>163</v>
      </c>
      <c r="BE165" s="157">
        <f>IF(N165="základní",J165,0)</f>
        <v>0</v>
      </c>
      <c r="BF165" s="157">
        <f>IF(N165="snížená",J165,0)</f>
        <v>0</v>
      </c>
      <c r="BG165" s="157">
        <f>IF(N165="zákl. přenesená",J165,0)</f>
        <v>0</v>
      </c>
      <c r="BH165" s="157">
        <f>IF(N165="sníž. přenesená",J165,0)</f>
        <v>0</v>
      </c>
      <c r="BI165" s="157">
        <f>IF(N165="nulová",J165,0)</f>
        <v>0</v>
      </c>
      <c r="BJ165" s="19" t="s">
        <v>172</v>
      </c>
      <c r="BK165" s="157">
        <f>ROUND(I165*H165,2)</f>
        <v>0</v>
      </c>
      <c r="BL165" s="19" t="s">
        <v>172</v>
      </c>
      <c r="BM165" s="156" t="s">
        <v>1826</v>
      </c>
    </row>
    <row r="166" spans="1:47" s="2" customFormat="1" ht="11.25">
      <c r="A166" s="34"/>
      <c r="B166" s="35"/>
      <c r="C166" s="34"/>
      <c r="D166" s="158" t="s">
        <v>175</v>
      </c>
      <c r="E166" s="34"/>
      <c r="F166" s="159" t="s">
        <v>1827</v>
      </c>
      <c r="G166" s="34"/>
      <c r="H166" s="34"/>
      <c r="I166" s="160"/>
      <c r="J166" s="34"/>
      <c r="K166" s="34"/>
      <c r="L166" s="35"/>
      <c r="M166" s="161"/>
      <c r="N166" s="162"/>
      <c r="O166" s="56"/>
      <c r="P166" s="56"/>
      <c r="Q166" s="56"/>
      <c r="R166" s="56"/>
      <c r="S166" s="56"/>
      <c r="T166" s="57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9" t="s">
        <v>175</v>
      </c>
      <c r="AU166" s="19" t="s">
        <v>173</v>
      </c>
    </row>
    <row r="167" spans="2:51" s="13" customFormat="1" ht="11.25">
      <c r="B167" s="163"/>
      <c r="D167" s="164" t="s">
        <v>177</v>
      </c>
      <c r="E167" s="165" t="s">
        <v>3</v>
      </c>
      <c r="F167" s="166" t="s">
        <v>1828</v>
      </c>
      <c r="H167" s="167">
        <v>40.5</v>
      </c>
      <c r="I167" s="168"/>
      <c r="L167" s="163"/>
      <c r="M167" s="169"/>
      <c r="N167" s="170"/>
      <c r="O167" s="170"/>
      <c r="P167" s="170"/>
      <c r="Q167" s="170"/>
      <c r="R167" s="170"/>
      <c r="S167" s="170"/>
      <c r="T167" s="171"/>
      <c r="AT167" s="165" t="s">
        <v>177</v>
      </c>
      <c r="AU167" s="165" t="s">
        <v>173</v>
      </c>
      <c r="AV167" s="13" t="s">
        <v>78</v>
      </c>
      <c r="AW167" s="13" t="s">
        <v>31</v>
      </c>
      <c r="AX167" s="13" t="s">
        <v>69</v>
      </c>
      <c r="AY167" s="165" t="s">
        <v>163</v>
      </c>
    </row>
    <row r="168" spans="2:51" s="14" customFormat="1" ht="11.25">
      <c r="B168" s="172"/>
      <c r="D168" s="164" t="s">
        <v>177</v>
      </c>
      <c r="E168" s="173" t="s">
        <v>3</v>
      </c>
      <c r="F168" s="174" t="s">
        <v>179</v>
      </c>
      <c r="H168" s="175">
        <v>40.5</v>
      </c>
      <c r="I168" s="176"/>
      <c r="L168" s="172"/>
      <c r="M168" s="177"/>
      <c r="N168" s="178"/>
      <c r="O168" s="178"/>
      <c r="P168" s="178"/>
      <c r="Q168" s="178"/>
      <c r="R168" s="178"/>
      <c r="S168" s="178"/>
      <c r="T168" s="179"/>
      <c r="AT168" s="173" t="s">
        <v>177</v>
      </c>
      <c r="AU168" s="173" t="s">
        <v>173</v>
      </c>
      <c r="AV168" s="14" t="s">
        <v>173</v>
      </c>
      <c r="AW168" s="14" t="s">
        <v>31</v>
      </c>
      <c r="AX168" s="14" t="s">
        <v>76</v>
      </c>
      <c r="AY168" s="173" t="s">
        <v>163</v>
      </c>
    </row>
    <row r="169" spans="1:65" s="2" customFormat="1" ht="21.75" customHeight="1">
      <c r="A169" s="34"/>
      <c r="B169" s="144"/>
      <c r="C169" s="145" t="s">
        <v>180</v>
      </c>
      <c r="D169" s="145" t="s">
        <v>167</v>
      </c>
      <c r="E169" s="146" t="s">
        <v>1829</v>
      </c>
      <c r="F169" s="147" t="s">
        <v>1830</v>
      </c>
      <c r="G169" s="148" t="s">
        <v>236</v>
      </c>
      <c r="H169" s="149">
        <v>97.6</v>
      </c>
      <c r="I169" s="150"/>
      <c r="J169" s="151">
        <f>ROUND(I169*H169,2)</f>
        <v>0</v>
      </c>
      <c r="K169" s="147" t="s">
        <v>171</v>
      </c>
      <c r="L169" s="35"/>
      <c r="M169" s="152" t="s">
        <v>3</v>
      </c>
      <c r="N169" s="153" t="s">
        <v>42</v>
      </c>
      <c r="O169" s="56"/>
      <c r="P169" s="154">
        <f>O169*H169</f>
        <v>0</v>
      </c>
      <c r="Q169" s="154">
        <v>0.345</v>
      </c>
      <c r="R169" s="154">
        <f>Q169*H169</f>
        <v>33.672</v>
      </c>
      <c r="S169" s="154">
        <v>0</v>
      </c>
      <c r="T169" s="155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56" t="s">
        <v>172</v>
      </c>
      <c r="AT169" s="156" t="s">
        <v>167</v>
      </c>
      <c r="AU169" s="156" t="s">
        <v>173</v>
      </c>
      <c r="AY169" s="19" t="s">
        <v>163</v>
      </c>
      <c r="BE169" s="157">
        <f>IF(N169="základní",J169,0)</f>
        <v>0</v>
      </c>
      <c r="BF169" s="157">
        <f>IF(N169="snížená",J169,0)</f>
        <v>0</v>
      </c>
      <c r="BG169" s="157">
        <f>IF(N169="zákl. přenesená",J169,0)</f>
        <v>0</v>
      </c>
      <c r="BH169" s="157">
        <f>IF(N169="sníž. přenesená",J169,0)</f>
        <v>0</v>
      </c>
      <c r="BI169" s="157">
        <f>IF(N169="nulová",J169,0)</f>
        <v>0</v>
      </c>
      <c r="BJ169" s="19" t="s">
        <v>172</v>
      </c>
      <c r="BK169" s="157">
        <f>ROUND(I169*H169,2)</f>
        <v>0</v>
      </c>
      <c r="BL169" s="19" t="s">
        <v>172</v>
      </c>
      <c r="BM169" s="156" t="s">
        <v>1831</v>
      </c>
    </row>
    <row r="170" spans="1:47" s="2" customFormat="1" ht="11.25">
      <c r="A170" s="34"/>
      <c r="B170" s="35"/>
      <c r="C170" s="34"/>
      <c r="D170" s="158" t="s">
        <v>175</v>
      </c>
      <c r="E170" s="34"/>
      <c r="F170" s="159" t="s">
        <v>1832</v>
      </c>
      <c r="G170" s="34"/>
      <c r="H170" s="34"/>
      <c r="I170" s="160"/>
      <c r="J170" s="34"/>
      <c r="K170" s="34"/>
      <c r="L170" s="35"/>
      <c r="M170" s="161"/>
      <c r="N170" s="162"/>
      <c r="O170" s="56"/>
      <c r="P170" s="56"/>
      <c r="Q170" s="56"/>
      <c r="R170" s="56"/>
      <c r="S170" s="56"/>
      <c r="T170" s="57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9" t="s">
        <v>175</v>
      </c>
      <c r="AU170" s="19" t="s">
        <v>173</v>
      </c>
    </row>
    <row r="171" spans="2:51" s="13" customFormat="1" ht="11.25">
      <c r="B171" s="163"/>
      <c r="D171" s="164" t="s">
        <v>177</v>
      </c>
      <c r="E171" s="165" t="s">
        <v>3</v>
      </c>
      <c r="F171" s="166" t="s">
        <v>1833</v>
      </c>
      <c r="H171" s="167">
        <v>17.1</v>
      </c>
      <c r="I171" s="168"/>
      <c r="L171" s="163"/>
      <c r="M171" s="169"/>
      <c r="N171" s="170"/>
      <c r="O171" s="170"/>
      <c r="P171" s="170"/>
      <c r="Q171" s="170"/>
      <c r="R171" s="170"/>
      <c r="S171" s="170"/>
      <c r="T171" s="171"/>
      <c r="AT171" s="165" t="s">
        <v>177</v>
      </c>
      <c r="AU171" s="165" t="s">
        <v>173</v>
      </c>
      <c r="AV171" s="13" t="s">
        <v>78</v>
      </c>
      <c r="AW171" s="13" t="s">
        <v>31</v>
      </c>
      <c r="AX171" s="13" t="s">
        <v>69</v>
      </c>
      <c r="AY171" s="165" t="s">
        <v>163</v>
      </c>
    </row>
    <row r="172" spans="2:51" s="14" customFormat="1" ht="11.25">
      <c r="B172" s="172"/>
      <c r="D172" s="164" t="s">
        <v>177</v>
      </c>
      <c r="E172" s="173" t="s">
        <v>3</v>
      </c>
      <c r="F172" s="174" t="s">
        <v>179</v>
      </c>
      <c r="H172" s="175">
        <v>17.1</v>
      </c>
      <c r="I172" s="176"/>
      <c r="L172" s="172"/>
      <c r="M172" s="177"/>
      <c r="N172" s="178"/>
      <c r="O172" s="178"/>
      <c r="P172" s="178"/>
      <c r="Q172" s="178"/>
      <c r="R172" s="178"/>
      <c r="S172" s="178"/>
      <c r="T172" s="179"/>
      <c r="AT172" s="173" t="s">
        <v>177</v>
      </c>
      <c r="AU172" s="173" t="s">
        <v>173</v>
      </c>
      <c r="AV172" s="14" t="s">
        <v>173</v>
      </c>
      <c r="AW172" s="14" t="s">
        <v>31</v>
      </c>
      <c r="AX172" s="14" t="s">
        <v>69</v>
      </c>
      <c r="AY172" s="173" t="s">
        <v>163</v>
      </c>
    </row>
    <row r="173" spans="2:51" s="13" customFormat="1" ht="11.25">
      <c r="B173" s="163"/>
      <c r="D173" s="164" t="s">
        <v>177</v>
      </c>
      <c r="E173" s="165" t="s">
        <v>3</v>
      </c>
      <c r="F173" s="166" t="s">
        <v>1834</v>
      </c>
      <c r="H173" s="167">
        <v>61.6</v>
      </c>
      <c r="I173" s="168"/>
      <c r="L173" s="163"/>
      <c r="M173" s="169"/>
      <c r="N173" s="170"/>
      <c r="O173" s="170"/>
      <c r="P173" s="170"/>
      <c r="Q173" s="170"/>
      <c r="R173" s="170"/>
      <c r="S173" s="170"/>
      <c r="T173" s="171"/>
      <c r="AT173" s="165" t="s">
        <v>177</v>
      </c>
      <c r="AU173" s="165" t="s">
        <v>173</v>
      </c>
      <c r="AV173" s="13" t="s">
        <v>78</v>
      </c>
      <c r="AW173" s="13" t="s">
        <v>31</v>
      </c>
      <c r="AX173" s="13" t="s">
        <v>69</v>
      </c>
      <c r="AY173" s="165" t="s">
        <v>163</v>
      </c>
    </row>
    <row r="174" spans="2:51" s="14" customFormat="1" ht="11.25">
      <c r="B174" s="172"/>
      <c r="D174" s="164" t="s">
        <v>177</v>
      </c>
      <c r="E174" s="173" t="s">
        <v>3</v>
      </c>
      <c r="F174" s="174" t="s">
        <v>179</v>
      </c>
      <c r="H174" s="175">
        <v>61.6</v>
      </c>
      <c r="I174" s="176"/>
      <c r="L174" s="172"/>
      <c r="M174" s="177"/>
      <c r="N174" s="178"/>
      <c r="O174" s="178"/>
      <c r="P174" s="178"/>
      <c r="Q174" s="178"/>
      <c r="R174" s="178"/>
      <c r="S174" s="178"/>
      <c r="T174" s="179"/>
      <c r="AT174" s="173" t="s">
        <v>177</v>
      </c>
      <c r="AU174" s="173" t="s">
        <v>173</v>
      </c>
      <c r="AV174" s="14" t="s">
        <v>173</v>
      </c>
      <c r="AW174" s="14" t="s">
        <v>31</v>
      </c>
      <c r="AX174" s="14" t="s">
        <v>69</v>
      </c>
      <c r="AY174" s="173" t="s">
        <v>163</v>
      </c>
    </row>
    <row r="175" spans="2:51" s="13" customFormat="1" ht="11.25">
      <c r="B175" s="163"/>
      <c r="D175" s="164" t="s">
        <v>177</v>
      </c>
      <c r="E175" s="165" t="s">
        <v>3</v>
      </c>
      <c r="F175" s="166" t="s">
        <v>1835</v>
      </c>
      <c r="H175" s="167">
        <v>18.9</v>
      </c>
      <c r="I175" s="168"/>
      <c r="L175" s="163"/>
      <c r="M175" s="169"/>
      <c r="N175" s="170"/>
      <c r="O175" s="170"/>
      <c r="P175" s="170"/>
      <c r="Q175" s="170"/>
      <c r="R175" s="170"/>
      <c r="S175" s="170"/>
      <c r="T175" s="171"/>
      <c r="AT175" s="165" t="s">
        <v>177</v>
      </c>
      <c r="AU175" s="165" t="s">
        <v>173</v>
      </c>
      <c r="AV175" s="13" t="s">
        <v>78</v>
      </c>
      <c r="AW175" s="13" t="s">
        <v>31</v>
      </c>
      <c r="AX175" s="13" t="s">
        <v>69</v>
      </c>
      <c r="AY175" s="165" t="s">
        <v>163</v>
      </c>
    </row>
    <row r="176" spans="2:51" s="14" customFormat="1" ht="11.25">
      <c r="B176" s="172"/>
      <c r="D176" s="164" t="s">
        <v>177</v>
      </c>
      <c r="E176" s="173" t="s">
        <v>3</v>
      </c>
      <c r="F176" s="174" t="s">
        <v>179</v>
      </c>
      <c r="H176" s="175">
        <v>18.9</v>
      </c>
      <c r="I176" s="176"/>
      <c r="L176" s="172"/>
      <c r="M176" s="177"/>
      <c r="N176" s="178"/>
      <c r="O176" s="178"/>
      <c r="P176" s="178"/>
      <c r="Q176" s="178"/>
      <c r="R176" s="178"/>
      <c r="S176" s="178"/>
      <c r="T176" s="179"/>
      <c r="AT176" s="173" t="s">
        <v>177</v>
      </c>
      <c r="AU176" s="173" t="s">
        <v>173</v>
      </c>
      <c r="AV176" s="14" t="s">
        <v>173</v>
      </c>
      <c r="AW176" s="14" t="s">
        <v>31</v>
      </c>
      <c r="AX176" s="14" t="s">
        <v>69</v>
      </c>
      <c r="AY176" s="173" t="s">
        <v>163</v>
      </c>
    </row>
    <row r="177" spans="2:51" s="15" customFormat="1" ht="11.25">
      <c r="B177" s="180"/>
      <c r="D177" s="164" t="s">
        <v>177</v>
      </c>
      <c r="E177" s="181" t="s">
        <v>3</v>
      </c>
      <c r="F177" s="182" t="s">
        <v>210</v>
      </c>
      <c r="H177" s="183">
        <v>97.6</v>
      </c>
      <c r="I177" s="184"/>
      <c r="L177" s="180"/>
      <c r="M177" s="185"/>
      <c r="N177" s="186"/>
      <c r="O177" s="186"/>
      <c r="P177" s="186"/>
      <c r="Q177" s="186"/>
      <c r="R177" s="186"/>
      <c r="S177" s="186"/>
      <c r="T177" s="187"/>
      <c r="AT177" s="181" t="s">
        <v>177</v>
      </c>
      <c r="AU177" s="181" t="s">
        <v>173</v>
      </c>
      <c r="AV177" s="15" t="s">
        <v>172</v>
      </c>
      <c r="AW177" s="15" t="s">
        <v>31</v>
      </c>
      <c r="AX177" s="15" t="s">
        <v>76</v>
      </c>
      <c r="AY177" s="181" t="s">
        <v>163</v>
      </c>
    </row>
    <row r="178" spans="2:63" s="12" customFormat="1" ht="20.85" customHeight="1">
      <c r="B178" s="131"/>
      <c r="D178" s="132" t="s">
        <v>68</v>
      </c>
      <c r="E178" s="142" t="s">
        <v>557</v>
      </c>
      <c r="F178" s="142" t="s">
        <v>1836</v>
      </c>
      <c r="I178" s="134"/>
      <c r="J178" s="143">
        <f>BK178</f>
        <v>0</v>
      </c>
      <c r="L178" s="131"/>
      <c r="M178" s="136"/>
      <c r="N178" s="137"/>
      <c r="O178" s="137"/>
      <c r="P178" s="138">
        <f>SUM(P179:P206)</f>
        <v>0</v>
      </c>
      <c r="Q178" s="137"/>
      <c r="R178" s="138">
        <f>SUM(R179:R206)</f>
        <v>29.310426</v>
      </c>
      <c r="S178" s="137"/>
      <c r="T178" s="139">
        <f>SUM(T179:T206)</f>
        <v>0</v>
      </c>
      <c r="AR178" s="132" t="s">
        <v>76</v>
      </c>
      <c r="AT178" s="140" t="s">
        <v>68</v>
      </c>
      <c r="AU178" s="140" t="s">
        <v>78</v>
      </c>
      <c r="AY178" s="132" t="s">
        <v>163</v>
      </c>
      <c r="BK178" s="141">
        <f>SUM(BK179:BK206)</f>
        <v>0</v>
      </c>
    </row>
    <row r="179" spans="1:65" s="2" customFormat="1" ht="37.9" customHeight="1">
      <c r="A179" s="34"/>
      <c r="B179" s="144"/>
      <c r="C179" s="145" t="s">
        <v>192</v>
      </c>
      <c r="D179" s="145" t="s">
        <v>167</v>
      </c>
      <c r="E179" s="146" t="s">
        <v>1837</v>
      </c>
      <c r="F179" s="147" t="s">
        <v>1838</v>
      </c>
      <c r="G179" s="148" t="s">
        <v>236</v>
      </c>
      <c r="H179" s="149">
        <v>149.2</v>
      </c>
      <c r="I179" s="150"/>
      <c r="J179" s="151">
        <f>ROUND(I179*H179,2)</f>
        <v>0</v>
      </c>
      <c r="K179" s="147" t="s">
        <v>171</v>
      </c>
      <c r="L179" s="35"/>
      <c r="M179" s="152" t="s">
        <v>3</v>
      </c>
      <c r="N179" s="153" t="s">
        <v>42</v>
      </c>
      <c r="O179" s="56"/>
      <c r="P179" s="154">
        <f>O179*H179</f>
        <v>0</v>
      </c>
      <c r="Q179" s="154">
        <v>0.08922</v>
      </c>
      <c r="R179" s="154">
        <f>Q179*H179</f>
        <v>13.311623999999998</v>
      </c>
      <c r="S179" s="154">
        <v>0</v>
      </c>
      <c r="T179" s="155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56" t="s">
        <v>172</v>
      </c>
      <c r="AT179" s="156" t="s">
        <v>167</v>
      </c>
      <c r="AU179" s="156" t="s">
        <v>173</v>
      </c>
      <c r="AY179" s="19" t="s">
        <v>163</v>
      </c>
      <c r="BE179" s="157">
        <f>IF(N179="základní",J179,0)</f>
        <v>0</v>
      </c>
      <c r="BF179" s="157">
        <f>IF(N179="snížená",J179,0)</f>
        <v>0</v>
      </c>
      <c r="BG179" s="157">
        <f>IF(N179="zákl. přenesená",J179,0)</f>
        <v>0</v>
      </c>
      <c r="BH179" s="157">
        <f>IF(N179="sníž. přenesená",J179,0)</f>
        <v>0</v>
      </c>
      <c r="BI179" s="157">
        <f>IF(N179="nulová",J179,0)</f>
        <v>0</v>
      </c>
      <c r="BJ179" s="19" t="s">
        <v>172</v>
      </c>
      <c r="BK179" s="157">
        <f>ROUND(I179*H179,2)</f>
        <v>0</v>
      </c>
      <c r="BL179" s="19" t="s">
        <v>172</v>
      </c>
      <c r="BM179" s="156" t="s">
        <v>1839</v>
      </c>
    </row>
    <row r="180" spans="1:47" s="2" customFormat="1" ht="11.25">
      <c r="A180" s="34"/>
      <c r="B180" s="35"/>
      <c r="C180" s="34"/>
      <c r="D180" s="158" t="s">
        <v>175</v>
      </c>
      <c r="E180" s="34"/>
      <c r="F180" s="159" t="s">
        <v>1840</v>
      </c>
      <c r="G180" s="34"/>
      <c r="H180" s="34"/>
      <c r="I180" s="160"/>
      <c r="J180" s="34"/>
      <c r="K180" s="34"/>
      <c r="L180" s="35"/>
      <c r="M180" s="161"/>
      <c r="N180" s="162"/>
      <c r="O180" s="56"/>
      <c r="P180" s="56"/>
      <c r="Q180" s="56"/>
      <c r="R180" s="56"/>
      <c r="S180" s="56"/>
      <c r="T180" s="57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9" t="s">
        <v>175</v>
      </c>
      <c r="AU180" s="19" t="s">
        <v>173</v>
      </c>
    </row>
    <row r="181" spans="2:51" s="13" customFormat="1" ht="11.25">
      <c r="B181" s="163"/>
      <c r="D181" s="164" t="s">
        <v>177</v>
      </c>
      <c r="E181" s="165" t="s">
        <v>3</v>
      </c>
      <c r="F181" s="166" t="s">
        <v>1833</v>
      </c>
      <c r="H181" s="167">
        <v>17.1</v>
      </c>
      <c r="I181" s="168"/>
      <c r="L181" s="163"/>
      <c r="M181" s="169"/>
      <c r="N181" s="170"/>
      <c r="O181" s="170"/>
      <c r="P181" s="170"/>
      <c r="Q181" s="170"/>
      <c r="R181" s="170"/>
      <c r="S181" s="170"/>
      <c r="T181" s="171"/>
      <c r="AT181" s="165" t="s">
        <v>177</v>
      </c>
      <c r="AU181" s="165" t="s">
        <v>173</v>
      </c>
      <c r="AV181" s="13" t="s">
        <v>78</v>
      </c>
      <c r="AW181" s="13" t="s">
        <v>31</v>
      </c>
      <c r="AX181" s="13" t="s">
        <v>69</v>
      </c>
      <c r="AY181" s="165" t="s">
        <v>163</v>
      </c>
    </row>
    <row r="182" spans="2:51" s="14" customFormat="1" ht="11.25">
      <c r="B182" s="172"/>
      <c r="D182" s="164" t="s">
        <v>177</v>
      </c>
      <c r="E182" s="173" t="s">
        <v>3</v>
      </c>
      <c r="F182" s="174" t="s">
        <v>179</v>
      </c>
      <c r="H182" s="175">
        <v>17.1</v>
      </c>
      <c r="I182" s="176"/>
      <c r="L182" s="172"/>
      <c r="M182" s="177"/>
      <c r="N182" s="178"/>
      <c r="O182" s="178"/>
      <c r="P182" s="178"/>
      <c r="Q182" s="178"/>
      <c r="R182" s="178"/>
      <c r="S182" s="178"/>
      <c r="T182" s="179"/>
      <c r="AT182" s="173" t="s">
        <v>177</v>
      </c>
      <c r="AU182" s="173" t="s">
        <v>173</v>
      </c>
      <c r="AV182" s="14" t="s">
        <v>173</v>
      </c>
      <c r="AW182" s="14" t="s">
        <v>31</v>
      </c>
      <c r="AX182" s="14" t="s">
        <v>69</v>
      </c>
      <c r="AY182" s="173" t="s">
        <v>163</v>
      </c>
    </row>
    <row r="183" spans="2:51" s="13" customFormat="1" ht="11.25">
      <c r="B183" s="163"/>
      <c r="D183" s="164" t="s">
        <v>177</v>
      </c>
      <c r="E183" s="165" t="s">
        <v>3</v>
      </c>
      <c r="F183" s="166" t="s">
        <v>1834</v>
      </c>
      <c r="H183" s="167">
        <v>61.6</v>
      </c>
      <c r="I183" s="168"/>
      <c r="L183" s="163"/>
      <c r="M183" s="169"/>
      <c r="N183" s="170"/>
      <c r="O183" s="170"/>
      <c r="P183" s="170"/>
      <c r="Q183" s="170"/>
      <c r="R183" s="170"/>
      <c r="S183" s="170"/>
      <c r="T183" s="171"/>
      <c r="AT183" s="165" t="s">
        <v>177</v>
      </c>
      <c r="AU183" s="165" t="s">
        <v>173</v>
      </c>
      <c r="AV183" s="13" t="s">
        <v>78</v>
      </c>
      <c r="AW183" s="13" t="s">
        <v>31</v>
      </c>
      <c r="AX183" s="13" t="s">
        <v>69</v>
      </c>
      <c r="AY183" s="165" t="s">
        <v>163</v>
      </c>
    </row>
    <row r="184" spans="2:51" s="14" customFormat="1" ht="11.25">
      <c r="B184" s="172"/>
      <c r="D184" s="164" t="s">
        <v>177</v>
      </c>
      <c r="E184" s="173" t="s">
        <v>3</v>
      </c>
      <c r="F184" s="174" t="s">
        <v>179</v>
      </c>
      <c r="H184" s="175">
        <v>61.6</v>
      </c>
      <c r="I184" s="176"/>
      <c r="L184" s="172"/>
      <c r="M184" s="177"/>
      <c r="N184" s="178"/>
      <c r="O184" s="178"/>
      <c r="P184" s="178"/>
      <c r="Q184" s="178"/>
      <c r="R184" s="178"/>
      <c r="S184" s="178"/>
      <c r="T184" s="179"/>
      <c r="AT184" s="173" t="s">
        <v>177</v>
      </c>
      <c r="AU184" s="173" t="s">
        <v>173</v>
      </c>
      <c r="AV184" s="14" t="s">
        <v>173</v>
      </c>
      <c r="AW184" s="14" t="s">
        <v>31</v>
      </c>
      <c r="AX184" s="14" t="s">
        <v>69</v>
      </c>
      <c r="AY184" s="173" t="s">
        <v>163</v>
      </c>
    </row>
    <row r="185" spans="2:51" s="13" customFormat="1" ht="11.25">
      <c r="B185" s="163"/>
      <c r="D185" s="164" t="s">
        <v>177</v>
      </c>
      <c r="E185" s="165" t="s">
        <v>3</v>
      </c>
      <c r="F185" s="166" t="s">
        <v>1835</v>
      </c>
      <c r="H185" s="167">
        <v>18.9</v>
      </c>
      <c r="I185" s="168"/>
      <c r="L185" s="163"/>
      <c r="M185" s="169"/>
      <c r="N185" s="170"/>
      <c r="O185" s="170"/>
      <c r="P185" s="170"/>
      <c r="Q185" s="170"/>
      <c r="R185" s="170"/>
      <c r="S185" s="170"/>
      <c r="T185" s="171"/>
      <c r="AT185" s="165" t="s">
        <v>177</v>
      </c>
      <c r="AU185" s="165" t="s">
        <v>173</v>
      </c>
      <c r="AV185" s="13" t="s">
        <v>78</v>
      </c>
      <c r="AW185" s="13" t="s">
        <v>31</v>
      </c>
      <c r="AX185" s="13" t="s">
        <v>69</v>
      </c>
      <c r="AY185" s="165" t="s">
        <v>163</v>
      </c>
    </row>
    <row r="186" spans="2:51" s="14" customFormat="1" ht="11.25">
      <c r="B186" s="172"/>
      <c r="D186" s="164" t="s">
        <v>177</v>
      </c>
      <c r="E186" s="173" t="s">
        <v>3</v>
      </c>
      <c r="F186" s="174" t="s">
        <v>179</v>
      </c>
      <c r="H186" s="175">
        <v>18.9</v>
      </c>
      <c r="I186" s="176"/>
      <c r="L186" s="172"/>
      <c r="M186" s="177"/>
      <c r="N186" s="178"/>
      <c r="O186" s="178"/>
      <c r="P186" s="178"/>
      <c r="Q186" s="178"/>
      <c r="R186" s="178"/>
      <c r="S186" s="178"/>
      <c r="T186" s="179"/>
      <c r="AT186" s="173" t="s">
        <v>177</v>
      </c>
      <c r="AU186" s="173" t="s">
        <v>173</v>
      </c>
      <c r="AV186" s="14" t="s">
        <v>173</v>
      </c>
      <c r="AW186" s="14" t="s">
        <v>31</v>
      </c>
      <c r="AX186" s="14" t="s">
        <v>69</v>
      </c>
      <c r="AY186" s="173" t="s">
        <v>163</v>
      </c>
    </row>
    <row r="187" spans="2:51" s="13" customFormat="1" ht="11.25">
      <c r="B187" s="163"/>
      <c r="D187" s="164" t="s">
        <v>177</v>
      </c>
      <c r="E187" s="165" t="s">
        <v>3</v>
      </c>
      <c r="F187" s="166" t="s">
        <v>1841</v>
      </c>
      <c r="H187" s="167">
        <v>40.5</v>
      </c>
      <c r="I187" s="168"/>
      <c r="L187" s="163"/>
      <c r="M187" s="169"/>
      <c r="N187" s="170"/>
      <c r="O187" s="170"/>
      <c r="P187" s="170"/>
      <c r="Q187" s="170"/>
      <c r="R187" s="170"/>
      <c r="S187" s="170"/>
      <c r="T187" s="171"/>
      <c r="AT187" s="165" t="s">
        <v>177</v>
      </c>
      <c r="AU187" s="165" t="s">
        <v>173</v>
      </c>
      <c r="AV187" s="13" t="s">
        <v>78</v>
      </c>
      <c r="AW187" s="13" t="s">
        <v>31</v>
      </c>
      <c r="AX187" s="13" t="s">
        <v>69</v>
      </c>
      <c r="AY187" s="165" t="s">
        <v>163</v>
      </c>
    </row>
    <row r="188" spans="2:51" s="14" customFormat="1" ht="11.25">
      <c r="B188" s="172"/>
      <c r="D188" s="164" t="s">
        <v>177</v>
      </c>
      <c r="E188" s="173" t="s">
        <v>3</v>
      </c>
      <c r="F188" s="174" t="s">
        <v>179</v>
      </c>
      <c r="H188" s="175">
        <v>40.5</v>
      </c>
      <c r="I188" s="176"/>
      <c r="L188" s="172"/>
      <c r="M188" s="177"/>
      <c r="N188" s="178"/>
      <c r="O188" s="178"/>
      <c r="P188" s="178"/>
      <c r="Q188" s="178"/>
      <c r="R188" s="178"/>
      <c r="S188" s="178"/>
      <c r="T188" s="179"/>
      <c r="AT188" s="173" t="s">
        <v>177</v>
      </c>
      <c r="AU188" s="173" t="s">
        <v>173</v>
      </c>
      <c r="AV188" s="14" t="s">
        <v>173</v>
      </c>
      <c r="AW188" s="14" t="s">
        <v>31</v>
      </c>
      <c r="AX188" s="14" t="s">
        <v>69</v>
      </c>
      <c r="AY188" s="173" t="s">
        <v>163</v>
      </c>
    </row>
    <row r="189" spans="2:51" s="13" customFormat="1" ht="11.25">
      <c r="B189" s="163"/>
      <c r="D189" s="164" t="s">
        <v>177</v>
      </c>
      <c r="E189" s="165" t="s">
        <v>3</v>
      </c>
      <c r="F189" s="166" t="s">
        <v>1842</v>
      </c>
      <c r="H189" s="167">
        <v>11.1</v>
      </c>
      <c r="I189" s="168"/>
      <c r="L189" s="163"/>
      <c r="M189" s="169"/>
      <c r="N189" s="170"/>
      <c r="O189" s="170"/>
      <c r="P189" s="170"/>
      <c r="Q189" s="170"/>
      <c r="R189" s="170"/>
      <c r="S189" s="170"/>
      <c r="T189" s="171"/>
      <c r="AT189" s="165" t="s">
        <v>177</v>
      </c>
      <c r="AU189" s="165" t="s">
        <v>173</v>
      </c>
      <c r="AV189" s="13" t="s">
        <v>78</v>
      </c>
      <c r="AW189" s="13" t="s">
        <v>31</v>
      </c>
      <c r="AX189" s="13" t="s">
        <v>69</v>
      </c>
      <c r="AY189" s="165" t="s">
        <v>163</v>
      </c>
    </row>
    <row r="190" spans="2:51" s="14" customFormat="1" ht="11.25">
      <c r="B190" s="172"/>
      <c r="D190" s="164" t="s">
        <v>177</v>
      </c>
      <c r="E190" s="173" t="s">
        <v>3</v>
      </c>
      <c r="F190" s="174" t="s">
        <v>179</v>
      </c>
      <c r="H190" s="175">
        <v>11.1</v>
      </c>
      <c r="I190" s="176"/>
      <c r="L190" s="172"/>
      <c r="M190" s="177"/>
      <c r="N190" s="178"/>
      <c r="O190" s="178"/>
      <c r="P190" s="178"/>
      <c r="Q190" s="178"/>
      <c r="R190" s="178"/>
      <c r="S190" s="178"/>
      <c r="T190" s="179"/>
      <c r="AT190" s="173" t="s">
        <v>177</v>
      </c>
      <c r="AU190" s="173" t="s">
        <v>173</v>
      </c>
      <c r="AV190" s="14" t="s">
        <v>173</v>
      </c>
      <c r="AW190" s="14" t="s">
        <v>31</v>
      </c>
      <c r="AX190" s="14" t="s">
        <v>69</v>
      </c>
      <c r="AY190" s="173" t="s">
        <v>163</v>
      </c>
    </row>
    <row r="191" spans="2:51" s="15" customFormat="1" ht="11.25">
      <c r="B191" s="180"/>
      <c r="D191" s="164" t="s">
        <v>177</v>
      </c>
      <c r="E191" s="181" t="s">
        <v>3</v>
      </c>
      <c r="F191" s="182" t="s">
        <v>210</v>
      </c>
      <c r="H191" s="183">
        <v>149.2</v>
      </c>
      <c r="I191" s="184"/>
      <c r="L191" s="180"/>
      <c r="M191" s="185"/>
      <c r="N191" s="186"/>
      <c r="O191" s="186"/>
      <c r="P191" s="186"/>
      <c r="Q191" s="186"/>
      <c r="R191" s="186"/>
      <c r="S191" s="186"/>
      <c r="T191" s="187"/>
      <c r="AT191" s="181" t="s">
        <v>177</v>
      </c>
      <c r="AU191" s="181" t="s">
        <v>173</v>
      </c>
      <c r="AV191" s="15" t="s">
        <v>172</v>
      </c>
      <c r="AW191" s="15" t="s">
        <v>31</v>
      </c>
      <c r="AX191" s="15" t="s">
        <v>76</v>
      </c>
      <c r="AY191" s="181" t="s">
        <v>163</v>
      </c>
    </row>
    <row r="192" spans="1:65" s="2" customFormat="1" ht="16.5" customHeight="1">
      <c r="A192" s="34"/>
      <c r="B192" s="144"/>
      <c r="C192" s="188" t="s">
        <v>292</v>
      </c>
      <c r="D192" s="188" t="s">
        <v>212</v>
      </c>
      <c r="E192" s="189" t="s">
        <v>1843</v>
      </c>
      <c r="F192" s="190" t="s">
        <v>1844</v>
      </c>
      <c r="G192" s="191" t="s">
        <v>236</v>
      </c>
      <c r="H192" s="192">
        <v>103.683</v>
      </c>
      <c r="I192" s="193"/>
      <c r="J192" s="194">
        <f>ROUND(I192*H192,2)</f>
        <v>0</v>
      </c>
      <c r="K192" s="190" t="s">
        <v>171</v>
      </c>
      <c r="L192" s="195"/>
      <c r="M192" s="196" t="s">
        <v>3</v>
      </c>
      <c r="N192" s="197" t="s">
        <v>42</v>
      </c>
      <c r="O192" s="56"/>
      <c r="P192" s="154">
        <f>O192*H192</f>
        <v>0</v>
      </c>
      <c r="Q192" s="154">
        <v>0.14</v>
      </c>
      <c r="R192" s="154">
        <f>Q192*H192</f>
        <v>14.515620000000002</v>
      </c>
      <c r="S192" s="154">
        <v>0</v>
      </c>
      <c r="T192" s="155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56" t="s">
        <v>215</v>
      </c>
      <c r="AT192" s="156" t="s">
        <v>212</v>
      </c>
      <c r="AU192" s="156" t="s">
        <v>173</v>
      </c>
      <c r="AY192" s="19" t="s">
        <v>163</v>
      </c>
      <c r="BE192" s="157">
        <f>IF(N192="základní",J192,0)</f>
        <v>0</v>
      </c>
      <c r="BF192" s="157">
        <f>IF(N192="snížená",J192,0)</f>
        <v>0</v>
      </c>
      <c r="BG192" s="157">
        <f>IF(N192="zákl. přenesená",J192,0)</f>
        <v>0</v>
      </c>
      <c r="BH192" s="157">
        <f>IF(N192="sníž. přenesená",J192,0)</f>
        <v>0</v>
      </c>
      <c r="BI192" s="157">
        <f>IF(N192="nulová",J192,0)</f>
        <v>0</v>
      </c>
      <c r="BJ192" s="19" t="s">
        <v>172</v>
      </c>
      <c r="BK192" s="157">
        <f>ROUND(I192*H192,2)</f>
        <v>0</v>
      </c>
      <c r="BL192" s="19" t="s">
        <v>172</v>
      </c>
      <c r="BM192" s="156" t="s">
        <v>1845</v>
      </c>
    </row>
    <row r="193" spans="2:51" s="13" customFormat="1" ht="11.25">
      <c r="B193" s="163"/>
      <c r="D193" s="164" t="s">
        <v>177</v>
      </c>
      <c r="E193" s="165" t="s">
        <v>3</v>
      </c>
      <c r="F193" s="166" t="s">
        <v>1846</v>
      </c>
      <c r="H193" s="167">
        <v>17.1</v>
      </c>
      <c r="I193" s="168"/>
      <c r="L193" s="163"/>
      <c r="M193" s="169"/>
      <c r="N193" s="170"/>
      <c r="O193" s="170"/>
      <c r="P193" s="170"/>
      <c r="Q193" s="170"/>
      <c r="R193" s="170"/>
      <c r="S193" s="170"/>
      <c r="T193" s="171"/>
      <c r="AT193" s="165" t="s">
        <v>177</v>
      </c>
      <c r="AU193" s="165" t="s">
        <v>173</v>
      </c>
      <c r="AV193" s="13" t="s">
        <v>78</v>
      </c>
      <c r="AW193" s="13" t="s">
        <v>31</v>
      </c>
      <c r="AX193" s="13" t="s">
        <v>69</v>
      </c>
      <c r="AY193" s="165" t="s">
        <v>163</v>
      </c>
    </row>
    <row r="194" spans="2:51" s="14" customFormat="1" ht="11.25">
      <c r="B194" s="172"/>
      <c r="D194" s="164" t="s">
        <v>177</v>
      </c>
      <c r="E194" s="173" t="s">
        <v>3</v>
      </c>
      <c r="F194" s="174" t="s">
        <v>179</v>
      </c>
      <c r="H194" s="175">
        <v>17.1</v>
      </c>
      <c r="I194" s="176"/>
      <c r="L194" s="172"/>
      <c r="M194" s="177"/>
      <c r="N194" s="178"/>
      <c r="O194" s="178"/>
      <c r="P194" s="178"/>
      <c r="Q194" s="178"/>
      <c r="R194" s="178"/>
      <c r="S194" s="178"/>
      <c r="T194" s="179"/>
      <c r="AT194" s="173" t="s">
        <v>177</v>
      </c>
      <c r="AU194" s="173" t="s">
        <v>173</v>
      </c>
      <c r="AV194" s="14" t="s">
        <v>173</v>
      </c>
      <c r="AW194" s="14" t="s">
        <v>31</v>
      </c>
      <c r="AX194" s="14" t="s">
        <v>69</v>
      </c>
      <c r="AY194" s="173" t="s">
        <v>163</v>
      </c>
    </row>
    <row r="195" spans="2:51" s="13" customFormat="1" ht="11.25">
      <c r="B195" s="163"/>
      <c r="D195" s="164" t="s">
        <v>177</v>
      </c>
      <c r="E195" s="165" t="s">
        <v>3</v>
      </c>
      <c r="F195" s="166" t="s">
        <v>1847</v>
      </c>
      <c r="H195" s="167">
        <v>61.6</v>
      </c>
      <c r="I195" s="168"/>
      <c r="L195" s="163"/>
      <c r="M195" s="169"/>
      <c r="N195" s="170"/>
      <c r="O195" s="170"/>
      <c r="P195" s="170"/>
      <c r="Q195" s="170"/>
      <c r="R195" s="170"/>
      <c r="S195" s="170"/>
      <c r="T195" s="171"/>
      <c r="AT195" s="165" t="s">
        <v>177</v>
      </c>
      <c r="AU195" s="165" t="s">
        <v>173</v>
      </c>
      <c r="AV195" s="13" t="s">
        <v>78</v>
      </c>
      <c r="AW195" s="13" t="s">
        <v>31</v>
      </c>
      <c r="AX195" s="13" t="s">
        <v>69</v>
      </c>
      <c r="AY195" s="165" t="s">
        <v>163</v>
      </c>
    </row>
    <row r="196" spans="2:51" s="14" customFormat="1" ht="11.25">
      <c r="B196" s="172"/>
      <c r="D196" s="164" t="s">
        <v>177</v>
      </c>
      <c r="E196" s="173" t="s">
        <v>3</v>
      </c>
      <c r="F196" s="174" t="s">
        <v>179</v>
      </c>
      <c r="H196" s="175">
        <v>61.6</v>
      </c>
      <c r="I196" s="176"/>
      <c r="L196" s="172"/>
      <c r="M196" s="177"/>
      <c r="N196" s="178"/>
      <c r="O196" s="178"/>
      <c r="P196" s="178"/>
      <c r="Q196" s="178"/>
      <c r="R196" s="178"/>
      <c r="S196" s="178"/>
      <c r="T196" s="179"/>
      <c r="AT196" s="173" t="s">
        <v>177</v>
      </c>
      <c r="AU196" s="173" t="s">
        <v>173</v>
      </c>
      <c r="AV196" s="14" t="s">
        <v>173</v>
      </c>
      <c r="AW196" s="14" t="s">
        <v>31</v>
      </c>
      <c r="AX196" s="14" t="s">
        <v>69</v>
      </c>
      <c r="AY196" s="173" t="s">
        <v>163</v>
      </c>
    </row>
    <row r="197" spans="2:51" s="13" customFormat="1" ht="11.25">
      <c r="B197" s="163"/>
      <c r="D197" s="164" t="s">
        <v>177</v>
      </c>
      <c r="E197" s="165" t="s">
        <v>3</v>
      </c>
      <c r="F197" s="166" t="s">
        <v>1835</v>
      </c>
      <c r="H197" s="167">
        <v>18.9</v>
      </c>
      <c r="I197" s="168"/>
      <c r="L197" s="163"/>
      <c r="M197" s="169"/>
      <c r="N197" s="170"/>
      <c r="O197" s="170"/>
      <c r="P197" s="170"/>
      <c r="Q197" s="170"/>
      <c r="R197" s="170"/>
      <c r="S197" s="170"/>
      <c r="T197" s="171"/>
      <c r="AT197" s="165" t="s">
        <v>177</v>
      </c>
      <c r="AU197" s="165" t="s">
        <v>173</v>
      </c>
      <c r="AV197" s="13" t="s">
        <v>78</v>
      </c>
      <c r="AW197" s="13" t="s">
        <v>31</v>
      </c>
      <c r="AX197" s="13" t="s">
        <v>69</v>
      </c>
      <c r="AY197" s="165" t="s">
        <v>163</v>
      </c>
    </row>
    <row r="198" spans="2:51" s="14" customFormat="1" ht="11.25">
      <c r="B198" s="172"/>
      <c r="D198" s="164" t="s">
        <v>177</v>
      </c>
      <c r="E198" s="173" t="s">
        <v>3</v>
      </c>
      <c r="F198" s="174" t="s">
        <v>179</v>
      </c>
      <c r="H198" s="175">
        <v>18.9</v>
      </c>
      <c r="I198" s="176"/>
      <c r="L198" s="172"/>
      <c r="M198" s="177"/>
      <c r="N198" s="178"/>
      <c r="O198" s="178"/>
      <c r="P198" s="178"/>
      <c r="Q198" s="178"/>
      <c r="R198" s="178"/>
      <c r="S198" s="178"/>
      <c r="T198" s="179"/>
      <c r="AT198" s="173" t="s">
        <v>177</v>
      </c>
      <c r="AU198" s="173" t="s">
        <v>173</v>
      </c>
      <c r="AV198" s="14" t="s">
        <v>173</v>
      </c>
      <c r="AW198" s="14" t="s">
        <v>31</v>
      </c>
      <c r="AX198" s="14" t="s">
        <v>69</v>
      </c>
      <c r="AY198" s="173" t="s">
        <v>163</v>
      </c>
    </row>
    <row r="199" spans="2:51" s="13" customFormat="1" ht="11.25">
      <c r="B199" s="163"/>
      <c r="D199" s="164" t="s">
        <v>177</v>
      </c>
      <c r="E199" s="165" t="s">
        <v>3</v>
      </c>
      <c r="F199" s="166" t="s">
        <v>1848</v>
      </c>
      <c r="H199" s="167">
        <v>4.05</v>
      </c>
      <c r="I199" s="168"/>
      <c r="L199" s="163"/>
      <c r="M199" s="169"/>
      <c r="N199" s="170"/>
      <c r="O199" s="170"/>
      <c r="P199" s="170"/>
      <c r="Q199" s="170"/>
      <c r="R199" s="170"/>
      <c r="S199" s="170"/>
      <c r="T199" s="171"/>
      <c r="AT199" s="165" t="s">
        <v>177</v>
      </c>
      <c r="AU199" s="165" t="s">
        <v>173</v>
      </c>
      <c r="AV199" s="13" t="s">
        <v>78</v>
      </c>
      <c r="AW199" s="13" t="s">
        <v>31</v>
      </c>
      <c r="AX199" s="13" t="s">
        <v>69</v>
      </c>
      <c r="AY199" s="165" t="s">
        <v>163</v>
      </c>
    </row>
    <row r="200" spans="2:51" s="14" customFormat="1" ht="11.25">
      <c r="B200" s="172"/>
      <c r="D200" s="164" t="s">
        <v>177</v>
      </c>
      <c r="E200" s="173" t="s">
        <v>3</v>
      </c>
      <c r="F200" s="174" t="s">
        <v>179</v>
      </c>
      <c r="H200" s="175">
        <v>4.05</v>
      </c>
      <c r="I200" s="176"/>
      <c r="L200" s="172"/>
      <c r="M200" s="177"/>
      <c r="N200" s="178"/>
      <c r="O200" s="178"/>
      <c r="P200" s="178"/>
      <c r="Q200" s="178"/>
      <c r="R200" s="178"/>
      <c r="S200" s="178"/>
      <c r="T200" s="179"/>
      <c r="AT200" s="173" t="s">
        <v>177</v>
      </c>
      <c r="AU200" s="173" t="s">
        <v>173</v>
      </c>
      <c r="AV200" s="14" t="s">
        <v>173</v>
      </c>
      <c r="AW200" s="14" t="s">
        <v>31</v>
      </c>
      <c r="AX200" s="14" t="s">
        <v>69</v>
      </c>
      <c r="AY200" s="173" t="s">
        <v>163</v>
      </c>
    </row>
    <row r="201" spans="2:51" s="15" customFormat="1" ht="11.25">
      <c r="B201" s="180"/>
      <c r="D201" s="164" t="s">
        <v>177</v>
      </c>
      <c r="E201" s="181" t="s">
        <v>3</v>
      </c>
      <c r="F201" s="182" t="s">
        <v>210</v>
      </c>
      <c r="H201" s="183">
        <v>101.64999999999999</v>
      </c>
      <c r="I201" s="184"/>
      <c r="L201" s="180"/>
      <c r="M201" s="185"/>
      <c r="N201" s="186"/>
      <c r="O201" s="186"/>
      <c r="P201" s="186"/>
      <c r="Q201" s="186"/>
      <c r="R201" s="186"/>
      <c r="S201" s="186"/>
      <c r="T201" s="187"/>
      <c r="AT201" s="181" t="s">
        <v>177</v>
      </c>
      <c r="AU201" s="181" t="s">
        <v>173</v>
      </c>
      <c r="AV201" s="15" t="s">
        <v>172</v>
      </c>
      <c r="AW201" s="15" t="s">
        <v>31</v>
      </c>
      <c r="AX201" s="15" t="s">
        <v>69</v>
      </c>
      <c r="AY201" s="181" t="s">
        <v>163</v>
      </c>
    </row>
    <row r="202" spans="2:51" s="13" customFormat="1" ht="11.25">
      <c r="B202" s="163"/>
      <c r="D202" s="164" t="s">
        <v>177</v>
      </c>
      <c r="E202" s="165" t="s">
        <v>3</v>
      </c>
      <c r="F202" s="166" t="s">
        <v>1849</v>
      </c>
      <c r="H202" s="167">
        <v>103.683</v>
      </c>
      <c r="I202" s="168"/>
      <c r="L202" s="163"/>
      <c r="M202" s="169"/>
      <c r="N202" s="170"/>
      <c r="O202" s="170"/>
      <c r="P202" s="170"/>
      <c r="Q202" s="170"/>
      <c r="R202" s="170"/>
      <c r="S202" s="170"/>
      <c r="T202" s="171"/>
      <c r="AT202" s="165" t="s">
        <v>177</v>
      </c>
      <c r="AU202" s="165" t="s">
        <v>173</v>
      </c>
      <c r="AV202" s="13" t="s">
        <v>78</v>
      </c>
      <c r="AW202" s="13" t="s">
        <v>31</v>
      </c>
      <c r="AX202" s="13" t="s">
        <v>76</v>
      </c>
      <c r="AY202" s="165" t="s">
        <v>163</v>
      </c>
    </row>
    <row r="203" spans="1:65" s="2" customFormat="1" ht="16.5" customHeight="1">
      <c r="A203" s="34"/>
      <c r="B203" s="144"/>
      <c r="C203" s="188" t="s">
        <v>297</v>
      </c>
      <c r="D203" s="188" t="s">
        <v>212</v>
      </c>
      <c r="E203" s="189" t="s">
        <v>1850</v>
      </c>
      <c r="F203" s="190" t="s">
        <v>1851</v>
      </c>
      <c r="G203" s="191" t="s">
        <v>236</v>
      </c>
      <c r="H203" s="192">
        <v>11.322</v>
      </c>
      <c r="I203" s="193"/>
      <c r="J203" s="194">
        <f>ROUND(I203*H203,2)</f>
        <v>0</v>
      </c>
      <c r="K203" s="190" t="s">
        <v>171</v>
      </c>
      <c r="L203" s="195"/>
      <c r="M203" s="196" t="s">
        <v>3</v>
      </c>
      <c r="N203" s="197" t="s">
        <v>42</v>
      </c>
      <c r="O203" s="56"/>
      <c r="P203" s="154">
        <f>O203*H203</f>
        <v>0</v>
      </c>
      <c r="Q203" s="154">
        <v>0.131</v>
      </c>
      <c r="R203" s="154">
        <f>Q203*H203</f>
        <v>1.483182</v>
      </c>
      <c r="S203" s="154">
        <v>0</v>
      </c>
      <c r="T203" s="155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56" t="s">
        <v>215</v>
      </c>
      <c r="AT203" s="156" t="s">
        <v>212</v>
      </c>
      <c r="AU203" s="156" t="s">
        <v>173</v>
      </c>
      <c r="AY203" s="19" t="s">
        <v>163</v>
      </c>
      <c r="BE203" s="157">
        <f>IF(N203="základní",J203,0)</f>
        <v>0</v>
      </c>
      <c r="BF203" s="157">
        <f>IF(N203="snížená",J203,0)</f>
        <v>0</v>
      </c>
      <c r="BG203" s="157">
        <f>IF(N203="zákl. přenesená",J203,0)</f>
        <v>0</v>
      </c>
      <c r="BH203" s="157">
        <f>IF(N203="sníž. přenesená",J203,0)</f>
        <v>0</v>
      </c>
      <c r="BI203" s="157">
        <f>IF(N203="nulová",J203,0)</f>
        <v>0</v>
      </c>
      <c r="BJ203" s="19" t="s">
        <v>172</v>
      </c>
      <c r="BK203" s="157">
        <f>ROUND(I203*H203,2)</f>
        <v>0</v>
      </c>
      <c r="BL203" s="19" t="s">
        <v>172</v>
      </c>
      <c r="BM203" s="156" t="s">
        <v>1852</v>
      </c>
    </row>
    <row r="204" spans="2:51" s="13" customFormat="1" ht="11.25">
      <c r="B204" s="163"/>
      <c r="D204" s="164" t="s">
        <v>177</v>
      </c>
      <c r="E204" s="165" t="s">
        <v>3</v>
      </c>
      <c r="F204" s="166" t="s">
        <v>1853</v>
      </c>
      <c r="H204" s="167">
        <v>11.1</v>
      </c>
      <c r="I204" s="168"/>
      <c r="L204" s="163"/>
      <c r="M204" s="169"/>
      <c r="N204" s="170"/>
      <c r="O204" s="170"/>
      <c r="P204" s="170"/>
      <c r="Q204" s="170"/>
      <c r="R204" s="170"/>
      <c r="S204" s="170"/>
      <c r="T204" s="171"/>
      <c r="AT204" s="165" t="s">
        <v>177</v>
      </c>
      <c r="AU204" s="165" t="s">
        <v>173</v>
      </c>
      <c r="AV204" s="13" t="s">
        <v>78</v>
      </c>
      <c r="AW204" s="13" t="s">
        <v>31</v>
      </c>
      <c r="AX204" s="13" t="s">
        <v>69</v>
      </c>
      <c r="AY204" s="165" t="s">
        <v>163</v>
      </c>
    </row>
    <row r="205" spans="2:51" s="14" customFormat="1" ht="11.25">
      <c r="B205" s="172"/>
      <c r="D205" s="164" t="s">
        <v>177</v>
      </c>
      <c r="E205" s="173" t="s">
        <v>3</v>
      </c>
      <c r="F205" s="174" t="s">
        <v>179</v>
      </c>
      <c r="H205" s="175">
        <v>11.1</v>
      </c>
      <c r="I205" s="176"/>
      <c r="L205" s="172"/>
      <c r="M205" s="177"/>
      <c r="N205" s="178"/>
      <c r="O205" s="178"/>
      <c r="P205" s="178"/>
      <c r="Q205" s="178"/>
      <c r="R205" s="178"/>
      <c r="S205" s="178"/>
      <c r="T205" s="179"/>
      <c r="AT205" s="173" t="s">
        <v>177</v>
      </c>
      <c r="AU205" s="173" t="s">
        <v>173</v>
      </c>
      <c r="AV205" s="14" t="s">
        <v>173</v>
      </c>
      <c r="AW205" s="14" t="s">
        <v>31</v>
      </c>
      <c r="AX205" s="14" t="s">
        <v>69</v>
      </c>
      <c r="AY205" s="173" t="s">
        <v>163</v>
      </c>
    </row>
    <row r="206" spans="2:51" s="13" customFormat="1" ht="11.25">
      <c r="B206" s="163"/>
      <c r="D206" s="164" t="s">
        <v>177</v>
      </c>
      <c r="E206" s="165" t="s">
        <v>3</v>
      </c>
      <c r="F206" s="166" t="s">
        <v>1854</v>
      </c>
      <c r="H206" s="167">
        <v>11.322</v>
      </c>
      <c r="I206" s="168"/>
      <c r="L206" s="163"/>
      <c r="M206" s="169"/>
      <c r="N206" s="170"/>
      <c r="O206" s="170"/>
      <c r="P206" s="170"/>
      <c r="Q206" s="170"/>
      <c r="R206" s="170"/>
      <c r="S206" s="170"/>
      <c r="T206" s="171"/>
      <c r="AT206" s="165" t="s">
        <v>177</v>
      </c>
      <c r="AU206" s="165" t="s">
        <v>173</v>
      </c>
      <c r="AV206" s="13" t="s">
        <v>78</v>
      </c>
      <c r="AW206" s="13" t="s">
        <v>31</v>
      </c>
      <c r="AX206" s="13" t="s">
        <v>76</v>
      </c>
      <c r="AY206" s="165" t="s">
        <v>163</v>
      </c>
    </row>
    <row r="207" spans="2:63" s="12" customFormat="1" ht="22.9" customHeight="1">
      <c r="B207" s="131"/>
      <c r="D207" s="132" t="s">
        <v>68</v>
      </c>
      <c r="E207" s="142" t="s">
        <v>186</v>
      </c>
      <c r="F207" s="142" t="s">
        <v>348</v>
      </c>
      <c r="I207" s="134"/>
      <c r="J207" s="143">
        <f>BK207</f>
        <v>0</v>
      </c>
      <c r="L207" s="131"/>
      <c r="M207" s="136"/>
      <c r="N207" s="137"/>
      <c r="O207" s="137"/>
      <c r="P207" s="138">
        <f>P208</f>
        <v>0</v>
      </c>
      <c r="Q207" s="137"/>
      <c r="R207" s="138">
        <f>R208</f>
        <v>1.41449</v>
      </c>
      <c r="S207" s="137"/>
      <c r="T207" s="139">
        <f>T208</f>
        <v>0</v>
      </c>
      <c r="AR207" s="132" t="s">
        <v>76</v>
      </c>
      <c r="AT207" s="140" t="s">
        <v>68</v>
      </c>
      <c r="AU207" s="140" t="s">
        <v>76</v>
      </c>
      <c r="AY207" s="132" t="s">
        <v>163</v>
      </c>
      <c r="BK207" s="141">
        <f>BK208</f>
        <v>0</v>
      </c>
    </row>
    <row r="208" spans="2:63" s="12" customFormat="1" ht="20.85" customHeight="1">
      <c r="B208" s="131"/>
      <c r="D208" s="132" t="s">
        <v>68</v>
      </c>
      <c r="E208" s="142" t="s">
        <v>473</v>
      </c>
      <c r="F208" s="142" t="s">
        <v>474</v>
      </c>
      <c r="I208" s="134"/>
      <c r="J208" s="143">
        <f>BK208</f>
        <v>0</v>
      </c>
      <c r="L208" s="131"/>
      <c r="M208" s="136"/>
      <c r="N208" s="137"/>
      <c r="O208" s="137"/>
      <c r="P208" s="138">
        <f>SUM(P209:P213)</f>
        <v>0</v>
      </c>
      <c r="Q208" s="137"/>
      <c r="R208" s="138">
        <f>SUM(R209:R213)</f>
        <v>1.41449</v>
      </c>
      <c r="S208" s="137"/>
      <c r="T208" s="139">
        <f>SUM(T209:T213)</f>
        <v>0</v>
      </c>
      <c r="AR208" s="132" t="s">
        <v>76</v>
      </c>
      <c r="AT208" s="140" t="s">
        <v>68</v>
      </c>
      <c r="AU208" s="140" t="s">
        <v>78</v>
      </c>
      <c r="AY208" s="132" t="s">
        <v>163</v>
      </c>
      <c r="BK208" s="141">
        <f>SUM(BK209:BK213)</f>
        <v>0</v>
      </c>
    </row>
    <row r="209" spans="1:65" s="2" customFormat="1" ht="16.5" customHeight="1">
      <c r="A209" s="34"/>
      <c r="B209" s="144"/>
      <c r="C209" s="145" t="s">
        <v>303</v>
      </c>
      <c r="D209" s="145" t="s">
        <v>167</v>
      </c>
      <c r="E209" s="146" t="s">
        <v>1855</v>
      </c>
      <c r="F209" s="147" t="s">
        <v>1856</v>
      </c>
      <c r="G209" s="148" t="s">
        <v>236</v>
      </c>
      <c r="H209" s="149">
        <v>7.7</v>
      </c>
      <c r="I209" s="150"/>
      <c r="J209" s="151">
        <f>ROUND(I209*H209,2)</f>
        <v>0</v>
      </c>
      <c r="K209" s="147" t="s">
        <v>171</v>
      </c>
      <c r="L209" s="35"/>
      <c r="M209" s="152" t="s">
        <v>3</v>
      </c>
      <c r="N209" s="153" t="s">
        <v>42</v>
      </c>
      <c r="O209" s="56"/>
      <c r="P209" s="154">
        <f>O209*H209</f>
        <v>0</v>
      </c>
      <c r="Q209" s="154">
        <v>0.1837</v>
      </c>
      <c r="R209" s="154">
        <f>Q209*H209</f>
        <v>1.41449</v>
      </c>
      <c r="S209" s="154">
        <v>0</v>
      </c>
      <c r="T209" s="155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56" t="s">
        <v>172</v>
      </c>
      <c r="AT209" s="156" t="s">
        <v>167</v>
      </c>
      <c r="AU209" s="156" t="s">
        <v>173</v>
      </c>
      <c r="AY209" s="19" t="s">
        <v>163</v>
      </c>
      <c r="BE209" s="157">
        <f>IF(N209="základní",J209,0)</f>
        <v>0</v>
      </c>
      <c r="BF209" s="157">
        <f>IF(N209="snížená",J209,0)</f>
        <v>0</v>
      </c>
      <c r="BG209" s="157">
        <f>IF(N209="zákl. přenesená",J209,0)</f>
        <v>0</v>
      </c>
      <c r="BH209" s="157">
        <f>IF(N209="sníž. přenesená",J209,0)</f>
        <v>0</v>
      </c>
      <c r="BI209" s="157">
        <f>IF(N209="nulová",J209,0)</f>
        <v>0</v>
      </c>
      <c r="BJ209" s="19" t="s">
        <v>172</v>
      </c>
      <c r="BK209" s="157">
        <f>ROUND(I209*H209,2)</f>
        <v>0</v>
      </c>
      <c r="BL209" s="19" t="s">
        <v>172</v>
      </c>
      <c r="BM209" s="156" t="s">
        <v>1857</v>
      </c>
    </row>
    <row r="210" spans="1:47" s="2" customFormat="1" ht="11.25">
      <c r="A210" s="34"/>
      <c r="B210" s="35"/>
      <c r="C210" s="34"/>
      <c r="D210" s="158" t="s">
        <v>175</v>
      </c>
      <c r="E210" s="34"/>
      <c r="F210" s="159" t="s">
        <v>1858</v>
      </c>
      <c r="G210" s="34"/>
      <c r="H210" s="34"/>
      <c r="I210" s="160"/>
      <c r="J210" s="34"/>
      <c r="K210" s="34"/>
      <c r="L210" s="35"/>
      <c r="M210" s="161"/>
      <c r="N210" s="162"/>
      <c r="O210" s="56"/>
      <c r="P210" s="56"/>
      <c r="Q210" s="56"/>
      <c r="R210" s="56"/>
      <c r="S210" s="56"/>
      <c r="T210" s="57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9" t="s">
        <v>175</v>
      </c>
      <c r="AU210" s="19" t="s">
        <v>173</v>
      </c>
    </row>
    <row r="211" spans="2:51" s="13" customFormat="1" ht="11.25">
      <c r="B211" s="163"/>
      <c r="D211" s="164" t="s">
        <v>177</v>
      </c>
      <c r="E211" s="165" t="s">
        <v>3</v>
      </c>
      <c r="F211" s="166" t="s">
        <v>1859</v>
      </c>
      <c r="H211" s="167">
        <v>7.7</v>
      </c>
      <c r="I211" s="168"/>
      <c r="L211" s="163"/>
      <c r="M211" s="169"/>
      <c r="N211" s="170"/>
      <c r="O211" s="170"/>
      <c r="P211" s="170"/>
      <c r="Q211" s="170"/>
      <c r="R211" s="170"/>
      <c r="S211" s="170"/>
      <c r="T211" s="171"/>
      <c r="AT211" s="165" t="s">
        <v>177</v>
      </c>
      <c r="AU211" s="165" t="s">
        <v>173</v>
      </c>
      <c r="AV211" s="13" t="s">
        <v>78</v>
      </c>
      <c r="AW211" s="13" t="s">
        <v>31</v>
      </c>
      <c r="AX211" s="13" t="s">
        <v>69</v>
      </c>
      <c r="AY211" s="165" t="s">
        <v>163</v>
      </c>
    </row>
    <row r="212" spans="2:51" s="14" customFormat="1" ht="11.25">
      <c r="B212" s="172"/>
      <c r="D212" s="164" t="s">
        <v>177</v>
      </c>
      <c r="E212" s="173" t="s">
        <v>3</v>
      </c>
      <c r="F212" s="174" t="s">
        <v>179</v>
      </c>
      <c r="H212" s="175">
        <v>7.7</v>
      </c>
      <c r="I212" s="176"/>
      <c r="L212" s="172"/>
      <c r="M212" s="177"/>
      <c r="N212" s="178"/>
      <c r="O212" s="178"/>
      <c r="P212" s="178"/>
      <c r="Q212" s="178"/>
      <c r="R212" s="178"/>
      <c r="S212" s="178"/>
      <c r="T212" s="179"/>
      <c r="AT212" s="173" t="s">
        <v>177</v>
      </c>
      <c r="AU212" s="173" t="s">
        <v>173</v>
      </c>
      <c r="AV212" s="14" t="s">
        <v>173</v>
      </c>
      <c r="AW212" s="14" t="s">
        <v>31</v>
      </c>
      <c r="AX212" s="14" t="s">
        <v>69</v>
      </c>
      <c r="AY212" s="173" t="s">
        <v>163</v>
      </c>
    </row>
    <row r="213" spans="2:51" s="15" customFormat="1" ht="11.25">
      <c r="B213" s="180"/>
      <c r="D213" s="164" t="s">
        <v>177</v>
      </c>
      <c r="E213" s="181" t="s">
        <v>3</v>
      </c>
      <c r="F213" s="182" t="s">
        <v>210</v>
      </c>
      <c r="H213" s="183">
        <v>7.7</v>
      </c>
      <c r="I213" s="184"/>
      <c r="L213" s="180"/>
      <c r="M213" s="185"/>
      <c r="N213" s="186"/>
      <c r="O213" s="186"/>
      <c r="P213" s="186"/>
      <c r="Q213" s="186"/>
      <c r="R213" s="186"/>
      <c r="S213" s="186"/>
      <c r="T213" s="187"/>
      <c r="AT213" s="181" t="s">
        <v>177</v>
      </c>
      <c r="AU213" s="181" t="s">
        <v>173</v>
      </c>
      <c r="AV213" s="15" t="s">
        <v>172</v>
      </c>
      <c r="AW213" s="15" t="s">
        <v>31</v>
      </c>
      <c r="AX213" s="15" t="s">
        <v>76</v>
      </c>
      <c r="AY213" s="181" t="s">
        <v>163</v>
      </c>
    </row>
    <row r="214" spans="2:63" s="12" customFormat="1" ht="22.9" customHeight="1">
      <c r="B214" s="131"/>
      <c r="D214" s="132" t="s">
        <v>68</v>
      </c>
      <c r="E214" s="142" t="s">
        <v>227</v>
      </c>
      <c r="F214" s="142" t="s">
        <v>483</v>
      </c>
      <c r="I214" s="134"/>
      <c r="J214" s="143">
        <f>BK214</f>
        <v>0</v>
      </c>
      <c r="L214" s="131"/>
      <c r="M214" s="136"/>
      <c r="N214" s="137"/>
      <c r="O214" s="137"/>
      <c r="P214" s="138">
        <f>P215</f>
        <v>0</v>
      </c>
      <c r="Q214" s="137"/>
      <c r="R214" s="138">
        <f>R215</f>
        <v>16.420111239999997</v>
      </c>
      <c r="S214" s="137"/>
      <c r="T214" s="139">
        <f>T215</f>
        <v>0</v>
      </c>
      <c r="AR214" s="132" t="s">
        <v>76</v>
      </c>
      <c r="AT214" s="140" t="s">
        <v>68</v>
      </c>
      <c r="AU214" s="140" t="s">
        <v>76</v>
      </c>
      <c r="AY214" s="132" t="s">
        <v>163</v>
      </c>
      <c r="BK214" s="141">
        <f>BK215</f>
        <v>0</v>
      </c>
    </row>
    <row r="215" spans="2:63" s="12" customFormat="1" ht="20.85" customHeight="1">
      <c r="B215" s="131"/>
      <c r="D215" s="132" t="s">
        <v>68</v>
      </c>
      <c r="E215" s="142" t="s">
        <v>740</v>
      </c>
      <c r="F215" s="142" t="s">
        <v>1860</v>
      </c>
      <c r="I215" s="134"/>
      <c r="J215" s="143">
        <f>BK215</f>
        <v>0</v>
      </c>
      <c r="L215" s="131"/>
      <c r="M215" s="136"/>
      <c r="N215" s="137"/>
      <c r="O215" s="137"/>
      <c r="P215" s="138">
        <f>SUM(P216:P249)</f>
        <v>0</v>
      </c>
      <c r="Q215" s="137"/>
      <c r="R215" s="138">
        <f>SUM(R216:R249)</f>
        <v>16.420111239999997</v>
      </c>
      <c r="S215" s="137"/>
      <c r="T215" s="139">
        <f>SUM(T216:T249)</f>
        <v>0</v>
      </c>
      <c r="AR215" s="132" t="s">
        <v>76</v>
      </c>
      <c r="AT215" s="140" t="s">
        <v>68</v>
      </c>
      <c r="AU215" s="140" t="s">
        <v>78</v>
      </c>
      <c r="AY215" s="132" t="s">
        <v>163</v>
      </c>
      <c r="BK215" s="141">
        <f>SUM(BK216:BK249)</f>
        <v>0</v>
      </c>
    </row>
    <row r="216" spans="1:65" s="2" customFormat="1" ht="24.2" customHeight="1">
      <c r="A216" s="34"/>
      <c r="B216" s="144"/>
      <c r="C216" s="145" t="s">
        <v>8</v>
      </c>
      <c r="D216" s="145" t="s">
        <v>167</v>
      </c>
      <c r="E216" s="146" t="s">
        <v>1861</v>
      </c>
      <c r="F216" s="147" t="s">
        <v>1862</v>
      </c>
      <c r="G216" s="148" t="s">
        <v>320</v>
      </c>
      <c r="H216" s="149">
        <v>2</v>
      </c>
      <c r="I216" s="150"/>
      <c r="J216" s="151">
        <f>ROUND(I216*H216,2)</f>
        <v>0</v>
      </c>
      <c r="K216" s="147" t="s">
        <v>171</v>
      </c>
      <c r="L216" s="35"/>
      <c r="M216" s="152" t="s">
        <v>3</v>
      </c>
      <c r="N216" s="153" t="s">
        <v>42</v>
      </c>
      <c r="O216" s="56"/>
      <c r="P216" s="154">
        <f>O216*H216</f>
        <v>0</v>
      </c>
      <c r="Q216" s="154">
        <v>0.15539952</v>
      </c>
      <c r="R216" s="154">
        <f>Q216*H216</f>
        <v>0.31079904</v>
      </c>
      <c r="S216" s="154">
        <v>0</v>
      </c>
      <c r="T216" s="155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56" t="s">
        <v>172</v>
      </c>
      <c r="AT216" s="156" t="s">
        <v>167</v>
      </c>
      <c r="AU216" s="156" t="s">
        <v>173</v>
      </c>
      <c r="AY216" s="19" t="s">
        <v>163</v>
      </c>
      <c r="BE216" s="157">
        <f>IF(N216="základní",J216,0)</f>
        <v>0</v>
      </c>
      <c r="BF216" s="157">
        <f>IF(N216="snížená",J216,0)</f>
        <v>0</v>
      </c>
      <c r="BG216" s="157">
        <f>IF(N216="zákl. přenesená",J216,0)</f>
        <v>0</v>
      </c>
      <c r="BH216" s="157">
        <f>IF(N216="sníž. přenesená",J216,0)</f>
        <v>0</v>
      </c>
      <c r="BI216" s="157">
        <f>IF(N216="nulová",J216,0)</f>
        <v>0</v>
      </c>
      <c r="BJ216" s="19" t="s">
        <v>172</v>
      </c>
      <c r="BK216" s="157">
        <f>ROUND(I216*H216,2)</f>
        <v>0</v>
      </c>
      <c r="BL216" s="19" t="s">
        <v>172</v>
      </c>
      <c r="BM216" s="156" t="s">
        <v>1863</v>
      </c>
    </row>
    <row r="217" spans="1:47" s="2" customFormat="1" ht="11.25">
      <c r="A217" s="34"/>
      <c r="B217" s="35"/>
      <c r="C217" s="34"/>
      <c r="D217" s="158" t="s">
        <v>175</v>
      </c>
      <c r="E217" s="34"/>
      <c r="F217" s="159" t="s">
        <v>1864</v>
      </c>
      <c r="G217" s="34"/>
      <c r="H217" s="34"/>
      <c r="I217" s="160"/>
      <c r="J217" s="34"/>
      <c r="K217" s="34"/>
      <c r="L217" s="35"/>
      <c r="M217" s="161"/>
      <c r="N217" s="162"/>
      <c r="O217" s="56"/>
      <c r="P217" s="56"/>
      <c r="Q217" s="56"/>
      <c r="R217" s="56"/>
      <c r="S217" s="56"/>
      <c r="T217" s="57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9" t="s">
        <v>175</v>
      </c>
      <c r="AU217" s="19" t="s">
        <v>173</v>
      </c>
    </row>
    <row r="218" spans="2:51" s="13" customFormat="1" ht="11.25">
      <c r="B218" s="163"/>
      <c r="D218" s="164" t="s">
        <v>177</v>
      </c>
      <c r="E218" s="165" t="s">
        <v>3</v>
      </c>
      <c r="F218" s="166" t="s">
        <v>1865</v>
      </c>
      <c r="H218" s="167">
        <v>2</v>
      </c>
      <c r="I218" s="168"/>
      <c r="L218" s="163"/>
      <c r="M218" s="169"/>
      <c r="N218" s="170"/>
      <c r="O218" s="170"/>
      <c r="P218" s="170"/>
      <c r="Q218" s="170"/>
      <c r="R218" s="170"/>
      <c r="S218" s="170"/>
      <c r="T218" s="171"/>
      <c r="AT218" s="165" t="s">
        <v>177</v>
      </c>
      <c r="AU218" s="165" t="s">
        <v>173</v>
      </c>
      <c r="AV218" s="13" t="s">
        <v>78</v>
      </c>
      <c r="AW218" s="13" t="s">
        <v>31</v>
      </c>
      <c r="AX218" s="13" t="s">
        <v>69</v>
      </c>
      <c r="AY218" s="165" t="s">
        <v>163</v>
      </c>
    </row>
    <row r="219" spans="2:51" s="14" customFormat="1" ht="11.25">
      <c r="B219" s="172"/>
      <c r="D219" s="164" t="s">
        <v>177</v>
      </c>
      <c r="E219" s="173" t="s">
        <v>3</v>
      </c>
      <c r="F219" s="174" t="s">
        <v>179</v>
      </c>
      <c r="H219" s="175">
        <v>2</v>
      </c>
      <c r="I219" s="176"/>
      <c r="L219" s="172"/>
      <c r="M219" s="177"/>
      <c r="N219" s="178"/>
      <c r="O219" s="178"/>
      <c r="P219" s="178"/>
      <c r="Q219" s="178"/>
      <c r="R219" s="178"/>
      <c r="S219" s="178"/>
      <c r="T219" s="179"/>
      <c r="AT219" s="173" t="s">
        <v>177</v>
      </c>
      <c r="AU219" s="173" t="s">
        <v>173</v>
      </c>
      <c r="AV219" s="14" t="s">
        <v>173</v>
      </c>
      <c r="AW219" s="14" t="s">
        <v>31</v>
      </c>
      <c r="AX219" s="14" t="s">
        <v>76</v>
      </c>
      <c r="AY219" s="173" t="s">
        <v>163</v>
      </c>
    </row>
    <row r="220" spans="1:65" s="2" customFormat="1" ht="16.5" customHeight="1">
      <c r="A220" s="34"/>
      <c r="B220" s="144"/>
      <c r="C220" s="188" t="s">
        <v>317</v>
      </c>
      <c r="D220" s="188" t="s">
        <v>212</v>
      </c>
      <c r="E220" s="189" t="s">
        <v>1866</v>
      </c>
      <c r="F220" s="190" t="s">
        <v>1867</v>
      </c>
      <c r="G220" s="191" t="s">
        <v>320</v>
      </c>
      <c r="H220" s="192">
        <v>2</v>
      </c>
      <c r="I220" s="193"/>
      <c r="J220" s="194">
        <f>ROUND(I220*H220,2)</f>
        <v>0</v>
      </c>
      <c r="K220" s="190" t="s">
        <v>171</v>
      </c>
      <c r="L220" s="195"/>
      <c r="M220" s="196" t="s">
        <v>3</v>
      </c>
      <c r="N220" s="197" t="s">
        <v>42</v>
      </c>
      <c r="O220" s="56"/>
      <c r="P220" s="154">
        <f>O220*H220</f>
        <v>0</v>
      </c>
      <c r="Q220" s="154">
        <v>0.0483</v>
      </c>
      <c r="R220" s="154">
        <f>Q220*H220</f>
        <v>0.0966</v>
      </c>
      <c r="S220" s="154">
        <v>0</v>
      </c>
      <c r="T220" s="155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56" t="s">
        <v>215</v>
      </c>
      <c r="AT220" s="156" t="s">
        <v>212</v>
      </c>
      <c r="AU220" s="156" t="s">
        <v>173</v>
      </c>
      <c r="AY220" s="19" t="s">
        <v>163</v>
      </c>
      <c r="BE220" s="157">
        <f>IF(N220="základní",J220,0)</f>
        <v>0</v>
      </c>
      <c r="BF220" s="157">
        <f>IF(N220="snížená",J220,0)</f>
        <v>0</v>
      </c>
      <c r="BG220" s="157">
        <f>IF(N220="zákl. přenesená",J220,0)</f>
        <v>0</v>
      </c>
      <c r="BH220" s="157">
        <f>IF(N220="sníž. přenesená",J220,0)</f>
        <v>0</v>
      </c>
      <c r="BI220" s="157">
        <f>IF(N220="nulová",J220,0)</f>
        <v>0</v>
      </c>
      <c r="BJ220" s="19" t="s">
        <v>172</v>
      </c>
      <c r="BK220" s="157">
        <f>ROUND(I220*H220,2)</f>
        <v>0</v>
      </c>
      <c r="BL220" s="19" t="s">
        <v>172</v>
      </c>
      <c r="BM220" s="156" t="s">
        <v>1868</v>
      </c>
    </row>
    <row r="221" spans="2:51" s="13" customFormat="1" ht="11.25">
      <c r="B221" s="163"/>
      <c r="D221" s="164" t="s">
        <v>177</v>
      </c>
      <c r="E221" s="165" t="s">
        <v>3</v>
      </c>
      <c r="F221" s="166" t="s">
        <v>78</v>
      </c>
      <c r="H221" s="167">
        <v>2</v>
      </c>
      <c r="I221" s="168"/>
      <c r="L221" s="163"/>
      <c r="M221" s="169"/>
      <c r="N221" s="170"/>
      <c r="O221" s="170"/>
      <c r="P221" s="170"/>
      <c r="Q221" s="170"/>
      <c r="R221" s="170"/>
      <c r="S221" s="170"/>
      <c r="T221" s="171"/>
      <c r="AT221" s="165" t="s">
        <v>177</v>
      </c>
      <c r="AU221" s="165" t="s">
        <v>173</v>
      </c>
      <c r="AV221" s="13" t="s">
        <v>78</v>
      </c>
      <c r="AW221" s="13" t="s">
        <v>31</v>
      </c>
      <c r="AX221" s="13" t="s">
        <v>76</v>
      </c>
      <c r="AY221" s="165" t="s">
        <v>163</v>
      </c>
    </row>
    <row r="222" spans="1:65" s="2" customFormat="1" ht="24.2" customHeight="1">
      <c r="A222" s="34"/>
      <c r="B222" s="144"/>
      <c r="C222" s="145" t="s">
        <v>324</v>
      </c>
      <c r="D222" s="145" t="s">
        <v>167</v>
      </c>
      <c r="E222" s="146" t="s">
        <v>1869</v>
      </c>
      <c r="F222" s="147" t="s">
        <v>1870</v>
      </c>
      <c r="G222" s="148" t="s">
        <v>320</v>
      </c>
      <c r="H222" s="149">
        <v>94.5</v>
      </c>
      <c r="I222" s="150"/>
      <c r="J222" s="151">
        <f>ROUND(I222*H222,2)</f>
        <v>0</v>
      </c>
      <c r="K222" s="147" t="s">
        <v>171</v>
      </c>
      <c r="L222" s="35"/>
      <c r="M222" s="152" t="s">
        <v>3</v>
      </c>
      <c r="N222" s="153" t="s">
        <v>42</v>
      </c>
      <c r="O222" s="56"/>
      <c r="P222" s="154">
        <f>O222*H222</f>
        <v>0</v>
      </c>
      <c r="Q222" s="154">
        <v>0.1294996</v>
      </c>
      <c r="R222" s="154">
        <f>Q222*H222</f>
        <v>12.237712199999999</v>
      </c>
      <c r="S222" s="154">
        <v>0</v>
      </c>
      <c r="T222" s="155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56" t="s">
        <v>172</v>
      </c>
      <c r="AT222" s="156" t="s">
        <v>167</v>
      </c>
      <c r="AU222" s="156" t="s">
        <v>173</v>
      </c>
      <c r="AY222" s="19" t="s">
        <v>163</v>
      </c>
      <c r="BE222" s="157">
        <f>IF(N222="základní",J222,0)</f>
        <v>0</v>
      </c>
      <c r="BF222" s="157">
        <f>IF(N222="snížená",J222,0)</f>
        <v>0</v>
      </c>
      <c r="BG222" s="157">
        <f>IF(N222="zákl. přenesená",J222,0)</f>
        <v>0</v>
      </c>
      <c r="BH222" s="157">
        <f>IF(N222="sníž. přenesená",J222,0)</f>
        <v>0</v>
      </c>
      <c r="BI222" s="157">
        <f>IF(N222="nulová",J222,0)</f>
        <v>0</v>
      </c>
      <c r="BJ222" s="19" t="s">
        <v>172</v>
      </c>
      <c r="BK222" s="157">
        <f>ROUND(I222*H222,2)</f>
        <v>0</v>
      </c>
      <c r="BL222" s="19" t="s">
        <v>172</v>
      </c>
      <c r="BM222" s="156" t="s">
        <v>1871</v>
      </c>
    </row>
    <row r="223" spans="1:47" s="2" customFormat="1" ht="11.25">
      <c r="A223" s="34"/>
      <c r="B223" s="35"/>
      <c r="C223" s="34"/>
      <c r="D223" s="158" t="s">
        <v>175</v>
      </c>
      <c r="E223" s="34"/>
      <c r="F223" s="159" t="s">
        <v>1872</v>
      </c>
      <c r="G223" s="34"/>
      <c r="H223" s="34"/>
      <c r="I223" s="160"/>
      <c r="J223" s="34"/>
      <c r="K223" s="34"/>
      <c r="L223" s="35"/>
      <c r="M223" s="161"/>
      <c r="N223" s="162"/>
      <c r="O223" s="56"/>
      <c r="P223" s="56"/>
      <c r="Q223" s="56"/>
      <c r="R223" s="56"/>
      <c r="S223" s="56"/>
      <c r="T223" s="57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9" t="s">
        <v>175</v>
      </c>
      <c r="AU223" s="19" t="s">
        <v>173</v>
      </c>
    </row>
    <row r="224" spans="2:51" s="16" customFormat="1" ht="11.25">
      <c r="B224" s="198"/>
      <c r="D224" s="164" t="s">
        <v>177</v>
      </c>
      <c r="E224" s="199" t="s">
        <v>3</v>
      </c>
      <c r="F224" s="200" t="s">
        <v>1873</v>
      </c>
      <c r="H224" s="199" t="s">
        <v>3</v>
      </c>
      <c r="I224" s="201"/>
      <c r="L224" s="198"/>
      <c r="M224" s="202"/>
      <c r="N224" s="203"/>
      <c r="O224" s="203"/>
      <c r="P224" s="203"/>
      <c r="Q224" s="203"/>
      <c r="R224" s="203"/>
      <c r="S224" s="203"/>
      <c r="T224" s="204"/>
      <c r="AT224" s="199" t="s">
        <v>177</v>
      </c>
      <c r="AU224" s="199" t="s">
        <v>173</v>
      </c>
      <c r="AV224" s="16" t="s">
        <v>76</v>
      </c>
      <c r="AW224" s="16" t="s">
        <v>31</v>
      </c>
      <c r="AX224" s="16" t="s">
        <v>69</v>
      </c>
      <c r="AY224" s="199" t="s">
        <v>163</v>
      </c>
    </row>
    <row r="225" spans="2:51" s="13" customFormat="1" ht="11.25">
      <c r="B225" s="163"/>
      <c r="D225" s="164" t="s">
        <v>177</v>
      </c>
      <c r="E225" s="165" t="s">
        <v>3</v>
      </c>
      <c r="F225" s="166" t="s">
        <v>1874</v>
      </c>
      <c r="H225" s="167">
        <v>29.6</v>
      </c>
      <c r="I225" s="168"/>
      <c r="L225" s="163"/>
      <c r="M225" s="169"/>
      <c r="N225" s="170"/>
      <c r="O225" s="170"/>
      <c r="P225" s="170"/>
      <c r="Q225" s="170"/>
      <c r="R225" s="170"/>
      <c r="S225" s="170"/>
      <c r="T225" s="171"/>
      <c r="AT225" s="165" t="s">
        <v>177</v>
      </c>
      <c r="AU225" s="165" t="s">
        <v>173</v>
      </c>
      <c r="AV225" s="13" t="s">
        <v>78</v>
      </c>
      <c r="AW225" s="13" t="s">
        <v>31</v>
      </c>
      <c r="AX225" s="13" t="s">
        <v>69</v>
      </c>
      <c r="AY225" s="165" t="s">
        <v>163</v>
      </c>
    </row>
    <row r="226" spans="2:51" s="14" customFormat="1" ht="11.25">
      <c r="B226" s="172"/>
      <c r="D226" s="164" t="s">
        <v>177</v>
      </c>
      <c r="E226" s="173" t="s">
        <v>3</v>
      </c>
      <c r="F226" s="174" t="s">
        <v>179</v>
      </c>
      <c r="H226" s="175">
        <v>29.6</v>
      </c>
      <c r="I226" s="176"/>
      <c r="L226" s="172"/>
      <c r="M226" s="177"/>
      <c r="N226" s="178"/>
      <c r="O226" s="178"/>
      <c r="P226" s="178"/>
      <c r="Q226" s="178"/>
      <c r="R226" s="178"/>
      <c r="S226" s="178"/>
      <c r="T226" s="179"/>
      <c r="AT226" s="173" t="s">
        <v>177</v>
      </c>
      <c r="AU226" s="173" t="s">
        <v>173</v>
      </c>
      <c r="AV226" s="14" t="s">
        <v>173</v>
      </c>
      <c r="AW226" s="14" t="s">
        <v>31</v>
      </c>
      <c r="AX226" s="14" t="s">
        <v>69</v>
      </c>
      <c r="AY226" s="173" t="s">
        <v>163</v>
      </c>
    </row>
    <row r="227" spans="2:51" s="13" customFormat="1" ht="11.25">
      <c r="B227" s="163"/>
      <c r="D227" s="164" t="s">
        <v>177</v>
      </c>
      <c r="E227" s="165" t="s">
        <v>3</v>
      </c>
      <c r="F227" s="166" t="s">
        <v>1875</v>
      </c>
      <c r="H227" s="167">
        <v>7.8</v>
      </c>
      <c r="I227" s="168"/>
      <c r="L227" s="163"/>
      <c r="M227" s="169"/>
      <c r="N227" s="170"/>
      <c r="O227" s="170"/>
      <c r="P227" s="170"/>
      <c r="Q227" s="170"/>
      <c r="R227" s="170"/>
      <c r="S227" s="170"/>
      <c r="T227" s="171"/>
      <c r="AT227" s="165" t="s">
        <v>177</v>
      </c>
      <c r="AU227" s="165" t="s">
        <v>173</v>
      </c>
      <c r="AV227" s="13" t="s">
        <v>78</v>
      </c>
      <c r="AW227" s="13" t="s">
        <v>31</v>
      </c>
      <c r="AX227" s="13" t="s">
        <v>69</v>
      </c>
      <c r="AY227" s="165" t="s">
        <v>163</v>
      </c>
    </row>
    <row r="228" spans="2:51" s="14" customFormat="1" ht="11.25">
      <c r="B228" s="172"/>
      <c r="D228" s="164" t="s">
        <v>177</v>
      </c>
      <c r="E228" s="173" t="s">
        <v>3</v>
      </c>
      <c r="F228" s="174" t="s">
        <v>179</v>
      </c>
      <c r="H228" s="175">
        <v>7.8</v>
      </c>
      <c r="I228" s="176"/>
      <c r="L228" s="172"/>
      <c r="M228" s="177"/>
      <c r="N228" s="178"/>
      <c r="O228" s="178"/>
      <c r="P228" s="178"/>
      <c r="Q228" s="178"/>
      <c r="R228" s="178"/>
      <c r="S228" s="178"/>
      <c r="T228" s="179"/>
      <c r="AT228" s="173" t="s">
        <v>177</v>
      </c>
      <c r="AU228" s="173" t="s">
        <v>173</v>
      </c>
      <c r="AV228" s="14" t="s">
        <v>173</v>
      </c>
      <c r="AW228" s="14" t="s">
        <v>31</v>
      </c>
      <c r="AX228" s="14" t="s">
        <v>69</v>
      </c>
      <c r="AY228" s="173" t="s">
        <v>163</v>
      </c>
    </row>
    <row r="229" spans="2:51" s="13" customFormat="1" ht="11.25">
      <c r="B229" s="163"/>
      <c r="D229" s="164" t="s">
        <v>177</v>
      </c>
      <c r="E229" s="165" t="s">
        <v>3</v>
      </c>
      <c r="F229" s="166" t="s">
        <v>1876</v>
      </c>
      <c r="H229" s="167">
        <v>48.9</v>
      </c>
      <c r="I229" s="168"/>
      <c r="L229" s="163"/>
      <c r="M229" s="169"/>
      <c r="N229" s="170"/>
      <c r="O229" s="170"/>
      <c r="P229" s="170"/>
      <c r="Q229" s="170"/>
      <c r="R229" s="170"/>
      <c r="S229" s="170"/>
      <c r="T229" s="171"/>
      <c r="AT229" s="165" t="s">
        <v>177</v>
      </c>
      <c r="AU229" s="165" t="s">
        <v>173</v>
      </c>
      <c r="AV229" s="13" t="s">
        <v>78</v>
      </c>
      <c r="AW229" s="13" t="s">
        <v>31</v>
      </c>
      <c r="AX229" s="13" t="s">
        <v>69</v>
      </c>
      <c r="AY229" s="165" t="s">
        <v>163</v>
      </c>
    </row>
    <row r="230" spans="2:51" s="14" customFormat="1" ht="11.25">
      <c r="B230" s="172"/>
      <c r="D230" s="164" t="s">
        <v>177</v>
      </c>
      <c r="E230" s="173" t="s">
        <v>3</v>
      </c>
      <c r="F230" s="174" t="s">
        <v>179</v>
      </c>
      <c r="H230" s="175">
        <v>48.9</v>
      </c>
      <c r="I230" s="176"/>
      <c r="L230" s="172"/>
      <c r="M230" s="177"/>
      <c r="N230" s="178"/>
      <c r="O230" s="178"/>
      <c r="P230" s="178"/>
      <c r="Q230" s="178"/>
      <c r="R230" s="178"/>
      <c r="S230" s="178"/>
      <c r="T230" s="179"/>
      <c r="AT230" s="173" t="s">
        <v>177</v>
      </c>
      <c r="AU230" s="173" t="s">
        <v>173</v>
      </c>
      <c r="AV230" s="14" t="s">
        <v>173</v>
      </c>
      <c r="AW230" s="14" t="s">
        <v>31</v>
      </c>
      <c r="AX230" s="14" t="s">
        <v>69</v>
      </c>
      <c r="AY230" s="173" t="s">
        <v>163</v>
      </c>
    </row>
    <row r="231" spans="2:51" s="13" customFormat="1" ht="11.25">
      <c r="B231" s="163"/>
      <c r="D231" s="164" t="s">
        <v>177</v>
      </c>
      <c r="E231" s="165" t="s">
        <v>3</v>
      </c>
      <c r="F231" s="166" t="s">
        <v>1877</v>
      </c>
      <c r="H231" s="167">
        <v>8.2</v>
      </c>
      <c r="I231" s="168"/>
      <c r="L231" s="163"/>
      <c r="M231" s="169"/>
      <c r="N231" s="170"/>
      <c r="O231" s="170"/>
      <c r="P231" s="170"/>
      <c r="Q231" s="170"/>
      <c r="R231" s="170"/>
      <c r="S231" s="170"/>
      <c r="T231" s="171"/>
      <c r="AT231" s="165" t="s">
        <v>177</v>
      </c>
      <c r="AU231" s="165" t="s">
        <v>173</v>
      </c>
      <c r="AV231" s="13" t="s">
        <v>78</v>
      </c>
      <c r="AW231" s="13" t="s">
        <v>31</v>
      </c>
      <c r="AX231" s="13" t="s">
        <v>69</v>
      </c>
      <c r="AY231" s="165" t="s">
        <v>163</v>
      </c>
    </row>
    <row r="232" spans="2:51" s="14" customFormat="1" ht="11.25">
      <c r="B232" s="172"/>
      <c r="D232" s="164" t="s">
        <v>177</v>
      </c>
      <c r="E232" s="173" t="s">
        <v>3</v>
      </c>
      <c r="F232" s="174" t="s">
        <v>179</v>
      </c>
      <c r="H232" s="175">
        <v>8.2</v>
      </c>
      <c r="I232" s="176"/>
      <c r="L232" s="172"/>
      <c r="M232" s="177"/>
      <c r="N232" s="178"/>
      <c r="O232" s="178"/>
      <c r="P232" s="178"/>
      <c r="Q232" s="178"/>
      <c r="R232" s="178"/>
      <c r="S232" s="178"/>
      <c r="T232" s="179"/>
      <c r="AT232" s="173" t="s">
        <v>177</v>
      </c>
      <c r="AU232" s="173" t="s">
        <v>173</v>
      </c>
      <c r="AV232" s="14" t="s">
        <v>173</v>
      </c>
      <c r="AW232" s="14" t="s">
        <v>31</v>
      </c>
      <c r="AX232" s="14" t="s">
        <v>69</v>
      </c>
      <c r="AY232" s="173" t="s">
        <v>163</v>
      </c>
    </row>
    <row r="233" spans="2:51" s="15" customFormat="1" ht="11.25">
      <c r="B233" s="180"/>
      <c r="D233" s="164" t="s">
        <v>177</v>
      </c>
      <c r="E233" s="181" t="s">
        <v>3</v>
      </c>
      <c r="F233" s="182" t="s">
        <v>210</v>
      </c>
      <c r="H233" s="183">
        <v>94.5</v>
      </c>
      <c r="I233" s="184"/>
      <c r="L233" s="180"/>
      <c r="M233" s="185"/>
      <c r="N233" s="186"/>
      <c r="O233" s="186"/>
      <c r="P233" s="186"/>
      <c r="Q233" s="186"/>
      <c r="R233" s="186"/>
      <c r="S233" s="186"/>
      <c r="T233" s="187"/>
      <c r="AT233" s="181" t="s">
        <v>177</v>
      </c>
      <c r="AU233" s="181" t="s">
        <v>173</v>
      </c>
      <c r="AV233" s="15" t="s">
        <v>172</v>
      </c>
      <c r="AW233" s="15" t="s">
        <v>31</v>
      </c>
      <c r="AX233" s="15" t="s">
        <v>76</v>
      </c>
      <c r="AY233" s="181" t="s">
        <v>163</v>
      </c>
    </row>
    <row r="234" spans="1:65" s="2" customFormat="1" ht="16.5" customHeight="1">
      <c r="A234" s="34"/>
      <c r="B234" s="144"/>
      <c r="C234" s="188" t="s">
        <v>330</v>
      </c>
      <c r="D234" s="188" t="s">
        <v>212</v>
      </c>
      <c r="E234" s="189" t="s">
        <v>1878</v>
      </c>
      <c r="F234" s="190" t="s">
        <v>1879</v>
      </c>
      <c r="G234" s="191" t="s">
        <v>320</v>
      </c>
      <c r="H234" s="192">
        <v>59</v>
      </c>
      <c r="I234" s="193"/>
      <c r="J234" s="194">
        <f>ROUND(I234*H234,2)</f>
        <v>0</v>
      </c>
      <c r="K234" s="190" t="s">
        <v>171</v>
      </c>
      <c r="L234" s="195"/>
      <c r="M234" s="196" t="s">
        <v>3</v>
      </c>
      <c r="N234" s="197" t="s">
        <v>42</v>
      </c>
      <c r="O234" s="56"/>
      <c r="P234" s="154">
        <f>O234*H234</f>
        <v>0</v>
      </c>
      <c r="Q234" s="154">
        <v>0.045</v>
      </c>
      <c r="R234" s="154">
        <f>Q234*H234</f>
        <v>2.655</v>
      </c>
      <c r="S234" s="154">
        <v>0</v>
      </c>
      <c r="T234" s="155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56" t="s">
        <v>215</v>
      </c>
      <c r="AT234" s="156" t="s">
        <v>212</v>
      </c>
      <c r="AU234" s="156" t="s">
        <v>173</v>
      </c>
      <c r="AY234" s="19" t="s">
        <v>163</v>
      </c>
      <c r="BE234" s="157">
        <f>IF(N234="základní",J234,0)</f>
        <v>0</v>
      </c>
      <c r="BF234" s="157">
        <f>IF(N234="snížená",J234,0)</f>
        <v>0</v>
      </c>
      <c r="BG234" s="157">
        <f>IF(N234="zákl. přenesená",J234,0)</f>
        <v>0</v>
      </c>
      <c r="BH234" s="157">
        <f>IF(N234="sníž. přenesená",J234,0)</f>
        <v>0</v>
      </c>
      <c r="BI234" s="157">
        <f>IF(N234="nulová",J234,0)</f>
        <v>0</v>
      </c>
      <c r="BJ234" s="19" t="s">
        <v>172</v>
      </c>
      <c r="BK234" s="157">
        <f>ROUND(I234*H234,2)</f>
        <v>0</v>
      </c>
      <c r="BL234" s="19" t="s">
        <v>172</v>
      </c>
      <c r="BM234" s="156" t="s">
        <v>1880</v>
      </c>
    </row>
    <row r="235" spans="2:51" s="13" customFormat="1" ht="11.25">
      <c r="B235" s="163"/>
      <c r="D235" s="164" t="s">
        <v>177</v>
      </c>
      <c r="E235" s="165" t="s">
        <v>3</v>
      </c>
      <c r="F235" s="166" t="s">
        <v>1875</v>
      </c>
      <c r="H235" s="167">
        <v>7.8</v>
      </c>
      <c r="I235" s="168"/>
      <c r="L235" s="163"/>
      <c r="M235" s="169"/>
      <c r="N235" s="170"/>
      <c r="O235" s="170"/>
      <c r="P235" s="170"/>
      <c r="Q235" s="170"/>
      <c r="R235" s="170"/>
      <c r="S235" s="170"/>
      <c r="T235" s="171"/>
      <c r="AT235" s="165" t="s">
        <v>177</v>
      </c>
      <c r="AU235" s="165" t="s">
        <v>173</v>
      </c>
      <c r="AV235" s="13" t="s">
        <v>78</v>
      </c>
      <c r="AW235" s="13" t="s">
        <v>31</v>
      </c>
      <c r="AX235" s="13" t="s">
        <v>69</v>
      </c>
      <c r="AY235" s="165" t="s">
        <v>163</v>
      </c>
    </row>
    <row r="236" spans="2:51" s="14" customFormat="1" ht="11.25">
      <c r="B236" s="172"/>
      <c r="D236" s="164" t="s">
        <v>177</v>
      </c>
      <c r="E236" s="173" t="s">
        <v>3</v>
      </c>
      <c r="F236" s="174" t="s">
        <v>179</v>
      </c>
      <c r="H236" s="175">
        <v>7.8</v>
      </c>
      <c r="I236" s="176"/>
      <c r="L236" s="172"/>
      <c r="M236" s="177"/>
      <c r="N236" s="178"/>
      <c r="O236" s="178"/>
      <c r="P236" s="178"/>
      <c r="Q236" s="178"/>
      <c r="R236" s="178"/>
      <c r="S236" s="178"/>
      <c r="T236" s="179"/>
      <c r="AT236" s="173" t="s">
        <v>177</v>
      </c>
      <c r="AU236" s="173" t="s">
        <v>173</v>
      </c>
      <c r="AV236" s="14" t="s">
        <v>173</v>
      </c>
      <c r="AW236" s="14" t="s">
        <v>31</v>
      </c>
      <c r="AX236" s="14" t="s">
        <v>69</v>
      </c>
      <c r="AY236" s="173" t="s">
        <v>163</v>
      </c>
    </row>
    <row r="237" spans="2:51" s="13" customFormat="1" ht="11.25">
      <c r="B237" s="163"/>
      <c r="D237" s="164" t="s">
        <v>177</v>
      </c>
      <c r="E237" s="165" t="s">
        <v>3</v>
      </c>
      <c r="F237" s="166" t="s">
        <v>1876</v>
      </c>
      <c r="H237" s="167">
        <v>48.9</v>
      </c>
      <c r="I237" s="168"/>
      <c r="L237" s="163"/>
      <c r="M237" s="169"/>
      <c r="N237" s="170"/>
      <c r="O237" s="170"/>
      <c r="P237" s="170"/>
      <c r="Q237" s="170"/>
      <c r="R237" s="170"/>
      <c r="S237" s="170"/>
      <c r="T237" s="171"/>
      <c r="AT237" s="165" t="s">
        <v>177</v>
      </c>
      <c r="AU237" s="165" t="s">
        <v>173</v>
      </c>
      <c r="AV237" s="13" t="s">
        <v>78</v>
      </c>
      <c r="AW237" s="13" t="s">
        <v>31</v>
      </c>
      <c r="AX237" s="13" t="s">
        <v>69</v>
      </c>
      <c r="AY237" s="165" t="s">
        <v>163</v>
      </c>
    </row>
    <row r="238" spans="2:51" s="14" customFormat="1" ht="11.25">
      <c r="B238" s="172"/>
      <c r="D238" s="164" t="s">
        <v>177</v>
      </c>
      <c r="E238" s="173" t="s">
        <v>3</v>
      </c>
      <c r="F238" s="174" t="s">
        <v>179</v>
      </c>
      <c r="H238" s="175">
        <v>48.9</v>
      </c>
      <c r="I238" s="176"/>
      <c r="L238" s="172"/>
      <c r="M238" s="177"/>
      <c r="N238" s="178"/>
      <c r="O238" s="178"/>
      <c r="P238" s="178"/>
      <c r="Q238" s="178"/>
      <c r="R238" s="178"/>
      <c r="S238" s="178"/>
      <c r="T238" s="179"/>
      <c r="AT238" s="173" t="s">
        <v>177</v>
      </c>
      <c r="AU238" s="173" t="s">
        <v>173</v>
      </c>
      <c r="AV238" s="14" t="s">
        <v>173</v>
      </c>
      <c r="AW238" s="14" t="s">
        <v>31</v>
      </c>
      <c r="AX238" s="14" t="s">
        <v>69</v>
      </c>
      <c r="AY238" s="173" t="s">
        <v>163</v>
      </c>
    </row>
    <row r="239" spans="2:51" s="13" customFormat="1" ht="11.25">
      <c r="B239" s="163"/>
      <c r="D239" s="164" t="s">
        <v>177</v>
      </c>
      <c r="E239" s="165" t="s">
        <v>3</v>
      </c>
      <c r="F239" s="166" t="s">
        <v>1881</v>
      </c>
      <c r="H239" s="167">
        <v>2.3</v>
      </c>
      <c r="I239" s="168"/>
      <c r="L239" s="163"/>
      <c r="M239" s="169"/>
      <c r="N239" s="170"/>
      <c r="O239" s="170"/>
      <c r="P239" s="170"/>
      <c r="Q239" s="170"/>
      <c r="R239" s="170"/>
      <c r="S239" s="170"/>
      <c r="T239" s="171"/>
      <c r="AT239" s="165" t="s">
        <v>177</v>
      </c>
      <c r="AU239" s="165" t="s">
        <v>173</v>
      </c>
      <c r="AV239" s="13" t="s">
        <v>78</v>
      </c>
      <c r="AW239" s="13" t="s">
        <v>31</v>
      </c>
      <c r="AX239" s="13" t="s">
        <v>69</v>
      </c>
      <c r="AY239" s="165" t="s">
        <v>163</v>
      </c>
    </row>
    <row r="240" spans="2:51" s="14" customFormat="1" ht="11.25">
      <c r="B240" s="172"/>
      <c r="D240" s="164" t="s">
        <v>177</v>
      </c>
      <c r="E240" s="173" t="s">
        <v>3</v>
      </c>
      <c r="F240" s="174" t="s">
        <v>179</v>
      </c>
      <c r="H240" s="175">
        <v>2.3</v>
      </c>
      <c r="I240" s="176"/>
      <c r="L240" s="172"/>
      <c r="M240" s="177"/>
      <c r="N240" s="178"/>
      <c r="O240" s="178"/>
      <c r="P240" s="178"/>
      <c r="Q240" s="178"/>
      <c r="R240" s="178"/>
      <c r="S240" s="178"/>
      <c r="T240" s="179"/>
      <c r="AT240" s="173" t="s">
        <v>177</v>
      </c>
      <c r="AU240" s="173" t="s">
        <v>173</v>
      </c>
      <c r="AV240" s="14" t="s">
        <v>173</v>
      </c>
      <c r="AW240" s="14" t="s">
        <v>31</v>
      </c>
      <c r="AX240" s="14" t="s">
        <v>69</v>
      </c>
      <c r="AY240" s="173" t="s">
        <v>163</v>
      </c>
    </row>
    <row r="241" spans="2:51" s="15" customFormat="1" ht="11.25">
      <c r="B241" s="180"/>
      <c r="D241" s="164" t="s">
        <v>177</v>
      </c>
      <c r="E241" s="181" t="s">
        <v>3</v>
      </c>
      <c r="F241" s="182" t="s">
        <v>210</v>
      </c>
      <c r="H241" s="183">
        <v>58.99999999999999</v>
      </c>
      <c r="I241" s="184"/>
      <c r="L241" s="180"/>
      <c r="M241" s="185"/>
      <c r="N241" s="186"/>
      <c r="O241" s="186"/>
      <c r="P241" s="186"/>
      <c r="Q241" s="186"/>
      <c r="R241" s="186"/>
      <c r="S241" s="186"/>
      <c r="T241" s="187"/>
      <c r="AT241" s="181" t="s">
        <v>177</v>
      </c>
      <c r="AU241" s="181" t="s">
        <v>173</v>
      </c>
      <c r="AV241" s="15" t="s">
        <v>172</v>
      </c>
      <c r="AW241" s="15" t="s">
        <v>31</v>
      </c>
      <c r="AX241" s="15" t="s">
        <v>76</v>
      </c>
      <c r="AY241" s="181" t="s">
        <v>163</v>
      </c>
    </row>
    <row r="242" spans="1:65" s="2" customFormat="1" ht="16.5" customHeight="1">
      <c r="A242" s="34"/>
      <c r="B242" s="144"/>
      <c r="C242" s="188" t="s">
        <v>336</v>
      </c>
      <c r="D242" s="188" t="s">
        <v>212</v>
      </c>
      <c r="E242" s="189" t="s">
        <v>1882</v>
      </c>
      <c r="F242" s="190" t="s">
        <v>1883</v>
      </c>
      <c r="G242" s="191" t="s">
        <v>320</v>
      </c>
      <c r="H242" s="192">
        <v>40</v>
      </c>
      <c r="I242" s="193"/>
      <c r="J242" s="194">
        <f>ROUND(I242*H242,2)</f>
        <v>0</v>
      </c>
      <c r="K242" s="190" t="s">
        <v>171</v>
      </c>
      <c r="L242" s="195"/>
      <c r="M242" s="196" t="s">
        <v>3</v>
      </c>
      <c r="N242" s="197" t="s">
        <v>42</v>
      </c>
      <c r="O242" s="56"/>
      <c r="P242" s="154">
        <f>O242*H242</f>
        <v>0</v>
      </c>
      <c r="Q242" s="154">
        <v>0.028</v>
      </c>
      <c r="R242" s="154">
        <f>Q242*H242</f>
        <v>1.12</v>
      </c>
      <c r="S242" s="154">
        <v>0</v>
      </c>
      <c r="T242" s="155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56" t="s">
        <v>215</v>
      </c>
      <c r="AT242" s="156" t="s">
        <v>212</v>
      </c>
      <c r="AU242" s="156" t="s">
        <v>173</v>
      </c>
      <c r="AY242" s="19" t="s">
        <v>163</v>
      </c>
      <c r="BE242" s="157">
        <f>IF(N242="základní",J242,0)</f>
        <v>0</v>
      </c>
      <c r="BF242" s="157">
        <f>IF(N242="snížená",J242,0)</f>
        <v>0</v>
      </c>
      <c r="BG242" s="157">
        <f>IF(N242="zákl. přenesená",J242,0)</f>
        <v>0</v>
      </c>
      <c r="BH242" s="157">
        <f>IF(N242="sníž. přenesená",J242,0)</f>
        <v>0</v>
      </c>
      <c r="BI242" s="157">
        <f>IF(N242="nulová",J242,0)</f>
        <v>0</v>
      </c>
      <c r="BJ242" s="19" t="s">
        <v>172</v>
      </c>
      <c r="BK242" s="157">
        <f>ROUND(I242*H242,2)</f>
        <v>0</v>
      </c>
      <c r="BL242" s="19" t="s">
        <v>172</v>
      </c>
      <c r="BM242" s="156" t="s">
        <v>1884</v>
      </c>
    </row>
    <row r="243" spans="2:51" s="13" customFormat="1" ht="11.25">
      <c r="B243" s="163"/>
      <c r="D243" s="164" t="s">
        <v>177</v>
      </c>
      <c r="E243" s="165" t="s">
        <v>3</v>
      </c>
      <c r="F243" s="166" t="s">
        <v>1874</v>
      </c>
      <c r="H243" s="167">
        <v>29.6</v>
      </c>
      <c r="I243" s="168"/>
      <c r="L243" s="163"/>
      <c r="M243" s="169"/>
      <c r="N243" s="170"/>
      <c r="O243" s="170"/>
      <c r="P243" s="170"/>
      <c r="Q243" s="170"/>
      <c r="R243" s="170"/>
      <c r="S243" s="170"/>
      <c r="T243" s="171"/>
      <c r="AT243" s="165" t="s">
        <v>177</v>
      </c>
      <c r="AU243" s="165" t="s">
        <v>173</v>
      </c>
      <c r="AV243" s="13" t="s">
        <v>78</v>
      </c>
      <c r="AW243" s="13" t="s">
        <v>31</v>
      </c>
      <c r="AX243" s="13" t="s">
        <v>69</v>
      </c>
      <c r="AY243" s="165" t="s">
        <v>163</v>
      </c>
    </row>
    <row r="244" spans="2:51" s="14" customFormat="1" ht="11.25">
      <c r="B244" s="172"/>
      <c r="D244" s="164" t="s">
        <v>177</v>
      </c>
      <c r="E244" s="173" t="s">
        <v>3</v>
      </c>
      <c r="F244" s="174" t="s">
        <v>179</v>
      </c>
      <c r="H244" s="175">
        <v>29.6</v>
      </c>
      <c r="I244" s="176"/>
      <c r="L244" s="172"/>
      <c r="M244" s="177"/>
      <c r="N244" s="178"/>
      <c r="O244" s="178"/>
      <c r="P244" s="178"/>
      <c r="Q244" s="178"/>
      <c r="R244" s="178"/>
      <c r="S244" s="178"/>
      <c r="T244" s="179"/>
      <c r="AT244" s="173" t="s">
        <v>177</v>
      </c>
      <c r="AU244" s="173" t="s">
        <v>173</v>
      </c>
      <c r="AV244" s="14" t="s">
        <v>173</v>
      </c>
      <c r="AW244" s="14" t="s">
        <v>31</v>
      </c>
      <c r="AX244" s="14" t="s">
        <v>69</v>
      </c>
      <c r="AY244" s="173" t="s">
        <v>163</v>
      </c>
    </row>
    <row r="245" spans="2:51" s="13" customFormat="1" ht="11.25">
      <c r="B245" s="163"/>
      <c r="D245" s="164" t="s">
        <v>177</v>
      </c>
      <c r="E245" s="165" t="s">
        <v>3</v>
      </c>
      <c r="F245" s="166" t="s">
        <v>1877</v>
      </c>
      <c r="H245" s="167">
        <v>8.2</v>
      </c>
      <c r="I245" s="168"/>
      <c r="L245" s="163"/>
      <c r="M245" s="169"/>
      <c r="N245" s="170"/>
      <c r="O245" s="170"/>
      <c r="P245" s="170"/>
      <c r="Q245" s="170"/>
      <c r="R245" s="170"/>
      <c r="S245" s="170"/>
      <c r="T245" s="171"/>
      <c r="AT245" s="165" t="s">
        <v>177</v>
      </c>
      <c r="AU245" s="165" t="s">
        <v>173</v>
      </c>
      <c r="AV245" s="13" t="s">
        <v>78</v>
      </c>
      <c r="AW245" s="13" t="s">
        <v>31</v>
      </c>
      <c r="AX245" s="13" t="s">
        <v>69</v>
      </c>
      <c r="AY245" s="165" t="s">
        <v>163</v>
      </c>
    </row>
    <row r="246" spans="2:51" s="14" customFormat="1" ht="11.25">
      <c r="B246" s="172"/>
      <c r="D246" s="164" t="s">
        <v>177</v>
      </c>
      <c r="E246" s="173" t="s">
        <v>3</v>
      </c>
      <c r="F246" s="174" t="s">
        <v>179</v>
      </c>
      <c r="H246" s="175">
        <v>8.2</v>
      </c>
      <c r="I246" s="176"/>
      <c r="L246" s="172"/>
      <c r="M246" s="177"/>
      <c r="N246" s="178"/>
      <c r="O246" s="178"/>
      <c r="P246" s="178"/>
      <c r="Q246" s="178"/>
      <c r="R246" s="178"/>
      <c r="S246" s="178"/>
      <c r="T246" s="179"/>
      <c r="AT246" s="173" t="s">
        <v>177</v>
      </c>
      <c r="AU246" s="173" t="s">
        <v>173</v>
      </c>
      <c r="AV246" s="14" t="s">
        <v>173</v>
      </c>
      <c r="AW246" s="14" t="s">
        <v>31</v>
      </c>
      <c r="AX246" s="14" t="s">
        <v>69</v>
      </c>
      <c r="AY246" s="173" t="s">
        <v>163</v>
      </c>
    </row>
    <row r="247" spans="2:51" s="13" customFormat="1" ht="11.25">
      <c r="B247" s="163"/>
      <c r="D247" s="164" t="s">
        <v>177</v>
      </c>
      <c r="E247" s="165" t="s">
        <v>3</v>
      </c>
      <c r="F247" s="166" t="s">
        <v>1885</v>
      </c>
      <c r="H247" s="167">
        <v>2.2</v>
      </c>
      <c r="I247" s="168"/>
      <c r="L247" s="163"/>
      <c r="M247" s="169"/>
      <c r="N247" s="170"/>
      <c r="O247" s="170"/>
      <c r="P247" s="170"/>
      <c r="Q247" s="170"/>
      <c r="R247" s="170"/>
      <c r="S247" s="170"/>
      <c r="T247" s="171"/>
      <c r="AT247" s="165" t="s">
        <v>177</v>
      </c>
      <c r="AU247" s="165" t="s">
        <v>173</v>
      </c>
      <c r="AV247" s="13" t="s">
        <v>78</v>
      </c>
      <c r="AW247" s="13" t="s">
        <v>31</v>
      </c>
      <c r="AX247" s="13" t="s">
        <v>69</v>
      </c>
      <c r="AY247" s="165" t="s">
        <v>163</v>
      </c>
    </row>
    <row r="248" spans="2:51" s="14" customFormat="1" ht="11.25">
      <c r="B248" s="172"/>
      <c r="D248" s="164" t="s">
        <v>177</v>
      </c>
      <c r="E248" s="173" t="s">
        <v>3</v>
      </c>
      <c r="F248" s="174" t="s">
        <v>179</v>
      </c>
      <c r="H248" s="175">
        <v>2.2</v>
      </c>
      <c r="I248" s="176"/>
      <c r="L248" s="172"/>
      <c r="M248" s="177"/>
      <c r="N248" s="178"/>
      <c r="O248" s="178"/>
      <c r="P248" s="178"/>
      <c r="Q248" s="178"/>
      <c r="R248" s="178"/>
      <c r="S248" s="178"/>
      <c r="T248" s="179"/>
      <c r="AT248" s="173" t="s">
        <v>177</v>
      </c>
      <c r="AU248" s="173" t="s">
        <v>173</v>
      </c>
      <c r="AV248" s="14" t="s">
        <v>173</v>
      </c>
      <c r="AW248" s="14" t="s">
        <v>31</v>
      </c>
      <c r="AX248" s="14" t="s">
        <v>69</v>
      </c>
      <c r="AY248" s="173" t="s">
        <v>163</v>
      </c>
    </row>
    <row r="249" spans="2:51" s="15" customFormat="1" ht="11.25">
      <c r="B249" s="180"/>
      <c r="D249" s="164" t="s">
        <v>177</v>
      </c>
      <c r="E249" s="181" t="s">
        <v>3</v>
      </c>
      <c r="F249" s="182" t="s">
        <v>210</v>
      </c>
      <c r="H249" s="183">
        <v>40</v>
      </c>
      <c r="I249" s="184"/>
      <c r="L249" s="180"/>
      <c r="M249" s="185"/>
      <c r="N249" s="186"/>
      <c r="O249" s="186"/>
      <c r="P249" s="186"/>
      <c r="Q249" s="186"/>
      <c r="R249" s="186"/>
      <c r="S249" s="186"/>
      <c r="T249" s="187"/>
      <c r="AT249" s="181" t="s">
        <v>177</v>
      </c>
      <c r="AU249" s="181" t="s">
        <v>173</v>
      </c>
      <c r="AV249" s="15" t="s">
        <v>172</v>
      </c>
      <c r="AW249" s="15" t="s">
        <v>31</v>
      </c>
      <c r="AX249" s="15" t="s">
        <v>76</v>
      </c>
      <c r="AY249" s="181" t="s">
        <v>163</v>
      </c>
    </row>
    <row r="250" spans="2:63" s="12" customFormat="1" ht="22.9" customHeight="1">
      <c r="B250" s="131"/>
      <c r="D250" s="132" t="s">
        <v>68</v>
      </c>
      <c r="E250" s="142" t="s">
        <v>1190</v>
      </c>
      <c r="F250" s="142" t="s">
        <v>1191</v>
      </c>
      <c r="I250" s="134"/>
      <c r="J250" s="143">
        <f>BK250</f>
        <v>0</v>
      </c>
      <c r="L250" s="131"/>
      <c r="M250" s="136"/>
      <c r="N250" s="137"/>
      <c r="O250" s="137"/>
      <c r="P250" s="138">
        <f>SUM(P251:P257)</f>
        <v>0</v>
      </c>
      <c r="Q250" s="137"/>
      <c r="R250" s="138">
        <f>SUM(R251:R257)</f>
        <v>0</v>
      </c>
      <c r="S250" s="137"/>
      <c r="T250" s="139">
        <f>SUM(T251:T257)</f>
        <v>0</v>
      </c>
      <c r="AR250" s="132" t="s">
        <v>76</v>
      </c>
      <c r="AT250" s="140" t="s">
        <v>68</v>
      </c>
      <c r="AU250" s="140" t="s">
        <v>76</v>
      </c>
      <c r="AY250" s="132" t="s">
        <v>163</v>
      </c>
      <c r="BK250" s="141">
        <f>SUM(BK251:BK257)</f>
        <v>0</v>
      </c>
    </row>
    <row r="251" spans="1:65" s="2" customFormat="1" ht="21.75" customHeight="1">
      <c r="A251" s="34"/>
      <c r="B251" s="144"/>
      <c r="C251" s="361" t="s">
        <v>342</v>
      </c>
      <c r="D251" s="361" t="s">
        <v>167</v>
      </c>
      <c r="E251" s="362" t="s">
        <v>1192</v>
      </c>
      <c r="F251" s="358" t="s">
        <v>1193</v>
      </c>
      <c r="G251" s="363" t="s">
        <v>201</v>
      </c>
      <c r="H251" s="360">
        <v>60</v>
      </c>
      <c r="I251" s="150"/>
      <c r="J251" s="151">
        <f>ROUND(I251*H251,2)</f>
        <v>0</v>
      </c>
      <c r="K251" s="147" t="s">
        <v>171</v>
      </c>
      <c r="L251" s="35"/>
      <c r="M251" s="152" t="s">
        <v>3</v>
      </c>
      <c r="N251" s="153" t="s">
        <v>42</v>
      </c>
      <c r="O251" s="56"/>
      <c r="P251" s="154">
        <f>O251*H251</f>
        <v>0</v>
      </c>
      <c r="Q251" s="154">
        <v>0</v>
      </c>
      <c r="R251" s="154">
        <f>Q251*H251</f>
        <v>0</v>
      </c>
      <c r="S251" s="154">
        <v>0</v>
      </c>
      <c r="T251" s="155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56" t="s">
        <v>172</v>
      </c>
      <c r="AT251" s="156" t="s">
        <v>167</v>
      </c>
      <c r="AU251" s="156" t="s">
        <v>78</v>
      </c>
      <c r="AY251" s="19" t="s">
        <v>163</v>
      </c>
      <c r="BE251" s="157">
        <f>IF(N251="základní",J251,0)</f>
        <v>0</v>
      </c>
      <c r="BF251" s="157">
        <f>IF(N251="snížená",J251,0)</f>
        <v>0</v>
      </c>
      <c r="BG251" s="157">
        <f>IF(N251="zákl. přenesená",J251,0)</f>
        <v>0</v>
      </c>
      <c r="BH251" s="157">
        <f>IF(N251="sníž. přenesená",J251,0)</f>
        <v>0</v>
      </c>
      <c r="BI251" s="157">
        <f>IF(N251="nulová",J251,0)</f>
        <v>0</v>
      </c>
      <c r="BJ251" s="19" t="s">
        <v>172</v>
      </c>
      <c r="BK251" s="157">
        <f>ROUND(I251*H251,2)</f>
        <v>0</v>
      </c>
      <c r="BL251" s="19" t="s">
        <v>172</v>
      </c>
      <c r="BM251" s="156" t="s">
        <v>1886</v>
      </c>
    </row>
    <row r="252" spans="1:47" s="2" customFormat="1" ht="11.25">
      <c r="A252" s="34"/>
      <c r="B252" s="35"/>
      <c r="C252" s="364"/>
      <c r="D252" s="365" t="s">
        <v>175</v>
      </c>
      <c r="E252" s="364"/>
      <c r="F252" s="366" t="s">
        <v>1195</v>
      </c>
      <c r="G252" s="364"/>
      <c r="H252" s="364"/>
      <c r="I252" s="160"/>
      <c r="J252" s="34"/>
      <c r="K252" s="34"/>
      <c r="L252" s="35"/>
      <c r="M252" s="161"/>
      <c r="N252" s="162"/>
      <c r="O252" s="56"/>
      <c r="P252" s="56"/>
      <c r="Q252" s="56"/>
      <c r="R252" s="56"/>
      <c r="S252" s="56"/>
      <c r="T252" s="57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9" t="s">
        <v>175</v>
      </c>
      <c r="AU252" s="19" t="s">
        <v>78</v>
      </c>
    </row>
    <row r="253" spans="1:65" s="2" customFormat="1" ht="16.5" customHeight="1">
      <c r="A253" s="34"/>
      <c r="B253" s="144"/>
      <c r="C253" s="361" t="s">
        <v>220</v>
      </c>
      <c r="D253" s="361" t="s">
        <v>167</v>
      </c>
      <c r="E253" s="362" t="s">
        <v>1196</v>
      </c>
      <c r="F253" s="358" t="s">
        <v>1197</v>
      </c>
      <c r="G253" s="363" t="s">
        <v>201</v>
      </c>
      <c r="H253" s="360">
        <v>1140</v>
      </c>
      <c r="I253" s="150"/>
      <c r="J253" s="151">
        <f>ROUND(I253*H253,2)</f>
        <v>0</v>
      </c>
      <c r="K253" s="147" t="s">
        <v>171</v>
      </c>
      <c r="L253" s="35"/>
      <c r="M253" s="152" t="s">
        <v>3</v>
      </c>
      <c r="N253" s="153" t="s">
        <v>42</v>
      </c>
      <c r="O253" s="56"/>
      <c r="P253" s="154">
        <f>O253*H253</f>
        <v>0</v>
      </c>
      <c r="Q253" s="154">
        <v>0</v>
      </c>
      <c r="R253" s="154">
        <f>Q253*H253</f>
        <v>0</v>
      </c>
      <c r="S253" s="154">
        <v>0</v>
      </c>
      <c r="T253" s="155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56" t="s">
        <v>172</v>
      </c>
      <c r="AT253" s="156" t="s">
        <v>167</v>
      </c>
      <c r="AU253" s="156" t="s">
        <v>78</v>
      </c>
      <c r="AY253" s="19" t="s">
        <v>163</v>
      </c>
      <c r="BE253" s="157">
        <f>IF(N253="základní",J253,0)</f>
        <v>0</v>
      </c>
      <c r="BF253" s="157">
        <f>IF(N253="snížená",J253,0)</f>
        <v>0</v>
      </c>
      <c r="BG253" s="157">
        <f>IF(N253="zákl. přenesená",J253,0)</f>
        <v>0</v>
      </c>
      <c r="BH253" s="157">
        <f>IF(N253="sníž. přenesená",J253,0)</f>
        <v>0</v>
      </c>
      <c r="BI253" s="157">
        <f>IF(N253="nulová",J253,0)</f>
        <v>0</v>
      </c>
      <c r="BJ253" s="19" t="s">
        <v>172</v>
      </c>
      <c r="BK253" s="157">
        <f>ROUND(I253*H253,2)</f>
        <v>0</v>
      </c>
      <c r="BL253" s="19" t="s">
        <v>172</v>
      </c>
      <c r="BM253" s="156" t="s">
        <v>1887</v>
      </c>
    </row>
    <row r="254" spans="1:47" s="2" customFormat="1" ht="11.25">
      <c r="A254" s="34"/>
      <c r="B254" s="35"/>
      <c r="C254" s="364"/>
      <c r="D254" s="365" t="s">
        <v>175</v>
      </c>
      <c r="E254" s="364"/>
      <c r="F254" s="366" t="s">
        <v>1199</v>
      </c>
      <c r="G254" s="364"/>
      <c r="H254" s="364"/>
      <c r="I254" s="160"/>
      <c r="J254" s="34"/>
      <c r="K254" s="34"/>
      <c r="L254" s="35"/>
      <c r="M254" s="161"/>
      <c r="N254" s="162"/>
      <c r="O254" s="56"/>
      <c r="P254" s="56"/>
      <c r="Q254" s="56"/>
      <c r="R254" s="56"/>
      <c r="S254" s="56"/>
      <c r="T254" s="57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9" t="s">
        <v>175</v>
      </c>
      <c r="AU254" s="19" t="s">
        <v>78</v>
      </c>
    </row>
    <row r="255" spans="2:51" s="13" customFormat="1" ht="11.25">
      <c r="B255" s="163"/>
      <c r="C255" s="367"/>
      <c r="D255" s="368" t="s">
        <v>177</v>
      </c>
      <c r="E255" s="369" t="s">
        <v>3</v>
      </c>
      <c r="F255" s="355" t="s">
        <v>1888</v>
      </c>
      <c r="G255" s="367"/>
      <c r="H255" s="356">
        <v>1140</v>
      </c>
      <c r="I255" s="168"/>
      <c r="L255" s="163"/>
      <c r="M255" s="169"/>
      <c r="N255" s="170"/>
      <c r="O255" s="170"/>
      <c r="P255" s="170"/>
      <c r="Q255" s="170"/>
      <c r="R255" s="170"/>
      <c r="S255" s="170"/>
      <c r="T255" s="171"/>
      <c r="AT255" s="165" t="s">
        <v>177</v>
      </c>
      <c r="AU255" s="165" t="s">
        <v>78</v>
      </c>
      <c r="AV255" s="13" t="s">
        <v>78</v>
      </c>
      <c r="AW255" s="13" t="s">
        <v>31</v>
      </c>
      <c r="AX255" s="13" t="s">
        <v>76</v>
      </c>
      <c r="AY255" s="165" t="s">
        <v>163</v>
      </c>
    </row>
    <row r="256" spans="1:65" s="2" customFormat="1" ht="24.2" customHeight="1">
      <c r="A256" s="34"/>
      <c r="B256" s="144"/>
      <c r="C256" s="361" t="s">
        <v>357</v>
      </c>
      <c r="D256" s="361" t="s">
        <v>167</v>
      </c>
      <c r="E256" s="362" t="s">
        <v>1889</v>
      </c>
      <c r="F256" s="358" t="s">
        <v>200</v>
      </c>
      <c r="G256" s="363" t="s">
        <v>201</v>
      </c>
      <c r="H256" s="360">
        <v>60</v>
      </c>
      <c r="I256" s="150"/>
      <c r="J256" s="151">
        <f>ROUND(I256*H256,2)</f>
        <v>0</v>
      </c>
      <c r="K256" s="147" t="s">
        <v>171</v>
      </c>
      <c r="L256" s="35"/>
      <c r="M256" s="152" t="s">
        <v>3</v>
      </c>
      <c r="N256" s="153" t="s">
        <v>42</v>
      </c>
      <c r="O256" s="56"/>
      <c r="P256" s="154">
        <f>O256*H256</f>
        <v>0</v>
      </c>
      <c r="Q256" s="154">
        <v>0</v>
      </c>
      <c r="R256" s="154">
        <f>Q256*H256</f>
        <v>0</v>
      </c>
      <c r="S256" s="154">
        <v>0</v>
      </c>
      <c r="T256" s="155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56" t="s">
        <v>172</v>
      </c>
      <c r="AT256" s="156" t="s">
        <v>167</v>
      </c>
      <c r="AU256" s="156" t="s">
        <v>78</v>
      </c>
      <c r="AY256" s="19" t="s">
        <v>163</v>
      </c>
      <c r="BE256" s="157">
        <f>IF(N256="základní",J256,0)</f>
        <v>0</v>
      </c>
      <c r="BF256" s="157">
        <f>IF(N256="snížená",J256,0)</f>
        <v>0</v>
      </c>
      <c r="BG256" s="157">
        <f>IF(N256="zákl. přenesená",J256,0)</f>
        <v>0</v>
      </c>
      <c r="BH256" s="157">
        <f>IF(N256="sníž. přenesená",J256,0)</f>
        <v>0</v>
      </c>
      <c r="BI256" s="157">
        <f>IF(N256="nulová",J256,0)</f>
        <v>0</v>
      </c>
      <c r="BJ256" s="19" t="s">
        <v>172</v>
      </c>
      <c r="BK256" s="157">
        <f>ROUND(I256*H256,2)</f>
        <v>0</v>
      </c>
      <c r="BL256" s="19" t="s">
        <v>172</v>
      </c>
      <c r="BM256" s="156" t="s">
        <v>1890</v>
      </c>
    </row>
    <row r="257" spans="1:47" s="2" customFormat="1" ht="11.25">
      <c r="A257" s="34"/>
      <c r="B257" s="35"/>
      <c r="C257" s="34"/>
      <c r="D257" s="158" t="s">
        <v>175</v>
      </c>
      <c r="E257" s="34"/>
      <c r="F257" s="159" t="s">
        <v>1891</v>
      </c>
      <c r="G257" s="34"/>
      <c r="H257" s="34"/>
      <c r="I257" s="160"/>
      <c r="J257" s="34"/>
      <c r="K257" s="34"/>
      <c r="L257" s="35"/>
      <c r="M257" s="161"/>
      <c r="N257" s="162"/>
      <c r="O257" s="56"/>
      <c r="P257" s="56"/>
      <c r="Q257" s="56"/>
      <c r="R257" s="56"/>
      <c r="S257" s="56"/>
      <c r="T257" s="57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9" t="s">
        <v>175</v>
      </c>
      <c r="AU257" s="19" t="s">
        <v>78</v>
      </c>
    </row>
    <row r="258" spans="2:63" s="12" customFormat="1" ht="22.9" customHeight="1">
      <c r="B258" s="131"/>
      <c r="D258" s="132" t="s">
        <v>68</v>
      </c>
      <c r="E258" s="142" t="s">
        <v>563</v>
      </c>
      <c r="F258" s="142" t="s">
        <v>564</v>
      </c>
      <c r="I258" s="134"/>
      <c r="J258" s="143">
        <f>BK258</f>
        <v>0</v>
      </c>
      <c r="L258" s="131"/>
      <c r="M258" s="136"/>
      <c r="N258" s="137"/>
      <c r="O258" s="137"/>
      <c r="P258" s="138">
        <f>SUM(P259:P260)</f>
        <v>0</v>
      </c>
      <c r="Q258" s="137"/>
      <c r="R258" s="138">
        <f>SUM(R259:R260)</f>
        <v>0</v>
      </c>
      <c r="S258" s="137"/>
      <c r="T258" s="139">
        <f>SUM(T259:T260)</f>
        <v>0</v>
      </c>
      <c r="AR258" s="132" t="s">
        <v>76</v>
      </c>
      <c r="AT258" s="140" t="s">
        <v>68</v>
      </c>
      <c r="AU258" s="140" t="s">
        <v>76</v>
      </c>
      <c r="AY258" s="132" t="s">
        <v>163</v>
      </c>
      <c r="BK258" s="141">
        <f>SUM(BK259:BK260)</f>
        <v>0</v>
      </c>
    </row>
    <row r="259" spans="1:65" s="2" customFormat="1" ht="24.2" customHeight="1">
      <c r="A259" s="34"/>
      <c r="B259" s="144"/>
      <c r="C259" s="145" t="s">
        <v>365</v>
      </c>
      <c r="D259" s="145" t="s">
        <v>167</v>
      </c>
      <c r="E259" s="146" t="s">
        <v>1892</v>
      </c>
      <c r="F259" s="147" t="s">
        <v>1893</v>
      </c>
      <c r="G259" s="148" t="s">
        <v>201</v>
      </c>
      <c r="H259" s="360">
        <v>161.879</v>
      </c>
      <c r="I259" s="150"/>
      <c r="J259" s="151">
        <f>ROUND(I259*H259,2)</f>
        <v>0</v>
      </c>
      <c r="K259" s="147" t="s">
        <v>171</v>
      </c>
      <c r="L259" s="35"/>
      <c r="M259" s="152" t="s">
        <v>3</v>
      </c>
      <c r="N259" s="153" t="s">
        <v>42</v>
      </c>
      <c r="O259" s="56"/>
      <c r="P259" s="154">
        <f>O259*H259</f>
        <v>0</v>
      </c>
      <c r="Q259" s="154">
        <v>0</v>
      </c>
      <c r="R259" s="154">
        <f>Q259*H259</f>
        <v>0</v>
      </c>
      <c r="S259" s="154">
        <v>0</v>
      </c>
      <c r="T259" s="155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56" t="s">
        <v>172</v>
      </c>
      <c r="AT259" s="156" t="s">
        <v>167</v>
      </c>
      <c r="AU259" s="156" t="s">
        <v>78</v>
      </c>
      <c r="AY259" s="19" t="s">
        <v>163</v>
      </c>
      <c r="BE259" s="157">
        <f>IF(N259="základní",J259,0)</f>
        <v>0</v>
      </c>
      <c r="BF259" s="157">
        <f>IF(N259="snížená",J259,0)</f>
        <v>0</v>
      </c>
      <c r="BG259" s="157">
        <f>IF(N259="zákl. přenesená",J259,0)</f>
        <v>0</v>
      </c>
      <c r="BH259" s="157">
        <f>IF(N259="sníž. přenesená",J259,0)</f>
        <v>0</v>
      </c>
      <c r="BI259" s="157">
        <f>IF(N259="nulová",J259,0)</f>
        <v>0</v>
      </c>
      <c r="BJ259" s="19" t="s">
        <v>172</v>
      </c>
      <c r="BK259" s="157">
        <f>ROUND(I259*H259,2)</f>
        <v>0</v>
      </c>
      <c r="BL259" s="19" t="s">
        <v>172</v>
      </c>
      <c r="BM259" s="156" t="s">
        <v>1894</v>
      </c>
    </row>
    <row r="260" spans="1:47" s="2" customFormat="1" ht="11.25">
      <c r="A260" s="34"/>
      <c r="B260" s="35"/>
      <c r="C260" s="34"/>
      <c r="D260" s="158" t="s">
        <v>175</v>
      </c>
      <c r="E260" s="34"/>
      <c r="F260" s="159" t="s">
        <v>1895</v>
      </c>
      <c r="G260" s="34"/>
      <c r="H260" s="34"/>
      <c r="I260" s="160"/>
      <c r="J260" s="34"/>
      <c r="K260" s="34"/>
      <c r="L260" s="35"/>
      <c r="M260" s="217"/>
      <c r="N260" s="218"/>
      <c r="O260" s="214"/>
      <c r="P260" s="214"/>
      <c r="Q260" s="214"/>
      <c r="R260" s="214"/>
      <c r="S260" s="214"/>
      <c r="T260" s="219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9" t="s">
        <v>175</v>
      </c>
      <c r="AU260" s="19" t="s">
        <v>78</v>
      </c>
    </row>
    <row r="261" spans="1:31" s="2" customFormat="1" ht="6.95" customHeight="1">
      <c r="A261" s="34"/>
      <c r="B261" s="45"/>
      <c r="C261" s="46"/>
      <c r="D261" s="46"/>
      <c r="E261" s="46"/>
      <c r="F261" s="46"/>
      <c r="G261" s="46"/>
      <c r="H261" s="46"/>
      <c r="I261" s="46"/>
      <c r="J261" s="46"/>
      <c r="K261" s="46"/>
      <c r="L261" s="35"/>
      <c r="M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</row>
  </sheetData>
  <autoFilter ref="C94:K260"/>
  <mergeCells count="9">
    <mergeCell ref="E50:H50"/>
    <mergeCell ref="E85:H85"/>
    <mergeCell ref="E87:H87"/>
    <mergeCell ref="L2:V2"/>
    <mergeCell ref="E7:H7"/>
    <mergeCell ref="E9:H9"/>
    <mergeCell ref="E18:H18"/>
    <mergeCell ref="E27:H27"/>
    <mergeCell ref="E48:H48"/>
  </mergeCells>
  <hyperlinks>
    <hyperlink ref="F99" r:id="rId1" display="https://podminky.urs.cz/item/CS_URS_2023_01/113106133"/>
    <hyperlink ref="F103" r:id="rId2" display="https://podminky.urs.cz/item/CS_URS_2023_01/113106123"/>
    <hyperlink ref="F108" r:id="rId3" display="https://podminky.urs.cz/item/CS_URS_2023_01/122151101"/>
    <hyperlink ref="F122" r:id="rId4" display="https://podminky.urs.cz/item/CS_URS_2023_01/162751117"/>
    <hyperlink ref="F126" r:id="rId5" display="https://podminky.urs.cz/item/CS_URS_2023_01/162751119"/>
    <hyperlink ref="F131" r:id="rId6" display="https://podminky.urs.cz/item/CS_URS_2023_01/171201201"/>
    <hyperlink ref="F135" r:id="rId7" display="https://podminky.urs.cz/item/CS_URS_2023_01/171201221"/>
    <hyperlink ref="F140" r:id="rId8" display="https://podminky.urs.cz/item/CS_URS_2023_01/181351003"/>
    <hyperlink ref="F147" r:id="rId9" display="https://podminky.urs.cz/item/CS_URS_2023_01/181411131"/>
    <hyperlink ref="F153" r:id="rId10" display="https://podminky.urs.cz/item/CS_URS_2023_01/181951112"/>
    <hyperlink ref="F158" r:id="rId11" display="https://podminky.urs.cz/item/CS_URS_2023_01/185803111"/>
    <hyperlink ref="F163" r:id="rId12" display="https://podminky.urs.cz/item/CS_URS_2023_01/564750101"/>
    <hyperlink ref="F166" r:id="rId13" display="https://podminky.urs.cz/item/CS_URS_2023_01/564801111"/>
    <hyperlink ref="F170" r:id="rId14" display="https://podminky.urs.cz/item/CS_URS_2023_01/564851111"/>
    <hyperlink ref="F180" r:id="rId15" display="https://podminky.urs.cz/item/CS_URS_2023_01/596211110"/>
    <hyperlink ref="F210" r:id="rId16" display="https://podminky.urs.cz/item/CS_URS_2023_01/637121111"/>
    <hyperlink ref="F217" r:id="rId17" display="https://podminky.urs.cz/item/CS_URS_2023_01/916131213"/>
    <hyperlink ref="F223" r:id="rId18" display="https://podminky.urs.cz/item/CS_URS_2023_01/916231213"/>
    <hyperlink ref="F252" r:id="rId19" display="https://podminky.urs.cz/item/CS_URS_2023_01/997006512"/>
    <hyperlink ref="F254" r:id="rId20" display="https://podminky.urs.cz/item/CS_URS_2023_01/997006519"/>
    <hyperlink ref="F257" r:id="rId21" display="https://podminky.urs.cz/item/CS_URS_2023_01/997013655"/>
    <hyperlink ref="F260" r:id="rId22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 t="s">
        <v>6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9" t="s">
        <v>106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78</v>
      </c>
    </row>
    <row r="4" spans="2:46" s="1" customFormat="1" ht="24.95" customHeight="1">
      <c r="B4" s="22"/>
      <c r="D4" s="23" t="s">
        <v>107</v>
      </c>
      <c r="L4" s="22"/>
      <c r="M4" s="96" t="s">
        <v>11</v>
      </c>
      <c r="AT4" s="19" t="s">
        <v>31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3" t="str">
        <f>'Rekapitulace stavby'!K6</f>
        <v>Kozmice ON</v>
      </c>
      <c r="F7" s="344"/>
      <c r="G7" s="344"/>
      <c r="H7" s="344"/>
      <c r="L7" s="22"/>
    </row>
    <row r="8" spans="1:31" s="2" customFormat="1" ht="12" customHeight="1">
      <c r="A8" s="34"/>
      <c r="B8" s="35"/>
      <c r="C8" s="34"/>
      <c r="D8" s="29" t="s">
        <v>108</v>
      </c>
      <c r="E8" s="34"/>
      <c r="F8" s="34"/>
      <c r="G8" s="34"/>
      <c r="H8" s="34"/>
      <c r="I8" s="34"/>
      <c r="J8" s="34"/>
      <c r="K8" s="34"/>
      <c r="L8" s="97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01" t="s">
        <v>1896</v>
      </c>
      <c r="F9" s="345"/>
      <c r="G9" s="345"/>
      <c r="H9" s="345"/>
      <c r="I9" s="34"/>
      <c r="J9" s="34"/>
      <c r="K9" s="34"/>
      <c r="L9" s="9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3" t="str">
        <f>'Rekapitulace stavby'!AN8</f>
        <v>17. 3. 2023</v>
      </c>
      <c r="K12" s="34"/>
      <c r="L12" s="9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22</v>
      </c>
      <c r="F15" s="34"/>
      <c r="G15" s="34"/>
      <c r="H15" s="34"/>
      <c r="I15" s="29" t="s">
        <v>27</v>
      </c>
      <c r="J15" s="27" t="s">
        <v>3</v>
      </c>
      <c r="K15" s="34"/>
      <c r="L15" s="9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28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46" t="str">
        <f>'Rekapitulace stavby'!E14</f>
        <v>Vyplň údaj</v>
      </c>
      <c r="F18" s="326"/>
      <c r="G18" s="326"/>
      <c r="H18" s="326"/>
      <c r="I18" s="29" t="s">
        <v>27</v>
      </c>
      <c r="J18" s="30" t="str">
        <f>'Rekapitulace stavby'!AN14</f>
        <v>Vyplň údaj</v>
      </c>
      <c r="K18" s="34"/>
      <c r="L18" s="9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30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22</v>
      </c>
      <c r="F21" s="34"/>
      <c r="G21" s="34"/>
      <c r="H21" s="34"/>
      <c r="I21" s="29" t="s">
        <v>27</v>
      </c>
      <c r="J21" s="27" t="s">
        <v>3</v>
      </c>
      <c r="K21" s="34"/>
      <c r="L21" s="9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32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22</v>
      </c>
      <c r="F24" s="34"/>
      <c r="G24" s="34"/>
      <c r="H24" s="34"/>
      <c r="I24" s="29" t="s">
        <v>27</v>
      </c>
      <c r="J24" s="27" t="s">
        <v>3</v>
      </c>
      <c r="K24" s="34"/>
      <c r="L24" s="9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33</v>
      </c>
      <c r="E26" s="34"/>
      <c r="F26" s="34"/>
      <c r="G26" s="34"/>
      <c r="H26" s="34"/>
      <c r="I26" s="34"/>
      <c r="J26" s="34"/>
      <c r="K26" s="34"/>
      <c r="L26" s="9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8"/>
      <c r="B27" s="99"/>
      <c r="C27" s="98"/>
      <c r="D27" s="98"/>
      <c r="E27" s="331" t="s">
        <v>3</v>
      </c>
      <c r="F27" s="331"/>
      <c r="G27" s="331"/>
      <c r="H27" s="331"/>
      <c r="I27" s="98"/>
      <c r="J27" s="98"/>
      <c r="K27" s="98"/>
      <c r="L27" s="100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4"/>
      <c r="E29" s="64"/>
      <c r="F29" s="64"/>
      <c r="G29" s="64"/>
      <c r="H29" s="64"/>
      <c r="I29" s="64"/>
      <c r="J29" s="64"/>
      <c r="K29" s="64"/>
      <c r="L29" s="97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101" t="s">
        <v>35</v>
      </c>
      <c r="E30" s="34"/>
      <c r="F30" s="34"/>
      <c r="G30" s="34"/>
      <c r="H30" s="34"/>
      <c r="I30" s="34"/>
      <c r="J30" s="69">
        <f>ROUND(J81,2)</f>
        <v>0</v>
      </c>
      <c r="K30" s="34"/>
      <c r="L30" s="9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4"/>
      <c r="E31" s="64"/>
      <c r="F31" s="64"/>
      <c r="G31" s="64"/>
      <c r="H31" s="64"/>
      <c r="I31" s="64"/>
      <c r="J31" s="64"/>
      <c r="K31" s="64"/>
      <c r="L31" s="9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37</v>
      </c>
      <c r="G32" s="34"/>
      <c r="H32" s="34"/>
      <c r="I32" s="38" t="s">
        <v>36</v>
      </c>
      <c r="J32" s="38" t="s">
        <v>38</v>
      </c>
      <c r="K32" s="34"/>
      <c r="L32" s="9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5"/>
      <c r="C33" s="34"/>
      <c r="D33" s="40" t="s">
        <v>39</v>
      </c>
      <c r="E33" s="29" t="s">
        <v>40</v>
      </c>
      <c r="F33" s="102">
        <f>ROUND((SUM(BE81:BE100)),2)</f>
        <v>0</v>
      </c>
      <c r="G33" s="34"/>
      <c r="H33" s="34"/>
      <c r="I33" s="103">
        <v>0.21</v>
      </c>
      <c r="J33" s="102">
        <f>ROUND(((SUM(BE81:BE100))*I33),2)</f>
        <v>0</v>
      </c>
      <c r="K33" s="34"/>
      <c r="L33" s="9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5"/>
      <c r="C34" s="34"/>
      <c r="D34" s="34"/>
      <c r="E34" s="29" t="s">
        <v>41</v>
      </c>
      <c r="F34" s="102">
        <f>ROUND((SUM(BF81:BF100)),2)</f>
        <v>0</v>
      </c>
      <c r="G34" s="34"/>
      <c r="H34" s="34"/>
      <c r="I34" s="103">
        <v>0.15</v>
      </c>
      <c r="J34" s="102">
        <f>ROUND(((SUM(BF81:BF100))*I34),2)</f>
        <v>0</v>
      </c>
      <c r="K34" s="34"/>
      <c r="L34" s="9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29" t="s">
        <v>39</v>
      </c>
      <c r="E35" s="29" t="s">
        <v>42</v>
      </c>
      <c r="F35" s="102">
        <f>ROUND((SUM(BG81:BG100)),2)</f>
        <v>0</v>
      </c>
      <c r="G35" s="34"/>
      <c r="H35" s="34"/>
      <c r="I35" s="103">
        <v>0.21</v>
      </c>
      <c r="J35" s="102">
        <f>0</f>
        <v>0</v>
      </c>
      <c r="K35" s="34"/>
      <c r="L35" s="9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43</v>
      </c>
      <c r="F36" s="102">
        <f>ROUND((SUM(BH81:BH100)),2)</f>
        <v>0</v>
      </c>
      <c r="G36" s="34"/>
      <c r="H36" s="34"/>
      <c r="I36" s="103">
        <v>0.15</v>
      </c>
      <c r="J36" s="102">
        <f>0</f>
        <v>0</v>
      </c>
      <c r="K36" s="34"/>
      <c r="L36" s="9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44</v>
      </c>
      <c r="F37" s="102">
        <f>ROUND((SUM(BI81:BI100)),2)</f>
        <v>0</v>
      </c>
      <c r="G37" s="34"/>
      <c r="H37" s="34"/>
      <c r="I37" s="103">
        <v>0</v>
      </c>
      <c r="J37" s="102">
        <f>0</f>
        <v>0</v>
      </c>
      <c r="K37" s="34"/>
      <c r="L37" s="9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104"/>
      <c r="D39" s="105" t="s">
        <v>45</v>
      </c>
      <c r="E39" s="58"/>
      <c r="F39" s="58"/>
      <c r="G39" s="106" t="s">
        <v>46</v>
      </c>
      <c r="H39" s="107" t="s">
        <v>47</v>
      </c>
      <c r="I39" s="58"/>
      <c r="J39" s="108">
        <f>SUM(J30:J37)</f>
        <v>0</v>
      </c>
      <c r="K39" s="109"/>
      <c r="L39" s="9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9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97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112</v>
      </c>
      <c r="D45" s="34"/>
      <c r="E45" s="34"/>
      <c r="F45" s="34"/>
      <c r="G45" s="34"/>
      <c r="H45" s="34"/>
      <c r="I45" s="34"/>
      <c r="J45" s="34"/>
      <c r="K45" s="34"/>
      <c r="L45" s="97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43" t="str">
        <f>E7</f>
        <v>Kozmice ON</v>
      </c>
      <c r="F48" s="344"/>
      <c r="G48" s="344"/>
      <c r="H48" s="344"/>
      <c r="I48" s="34"/>
      <c r="J48" s="34"/>
      <c r="K48" s="34"/>
      <c r="L48" s="9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108</v>
      </c>
      <c r="D49" s="34"/>
      <c r="E49" s="34"/>
      <c r="F49" s="34"/>
      <c r="G49" s="34"/>
      <c r="H49" s="34"/>
      <c r="I49" s="34"/>
      <c r="J49" s="34"/>
      <c r="K49" s="34"/>
      <c r="L49" s="9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01" t="str">
        <f>E9</f>
        <v>VO - Všeobecný objekt</v>
      </c>
      <c r="F50" s="345"/>
      <c r="G50" s="345"/>
      <c r="H50" s="345"/>
      <c r="I50" s="34"/>
      <c r="J50" s="34"/>
      <c r="K50" s="34"/>
      <c r="L50" s="9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7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 xml:space="preserve"> </v>
      </c>
      <c r="G52" s="34"/>
      <c r="H52" s="34"/>
      <c r="I52" s="29" t="s">
        <v>23</v>
      </c>
      <c r="J52" s="53" t="str">
        <f>IF(J12="","",J12)</f>
        <v>17. 3. 2023</v>
      </c>
      <c r="K52" s="34"/>
      <c r="L52" s="9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4"/>
      <c r="E54" s="34"/>
      <c r="F54" s="27" t="str">
        <f>E15</f>
        <v xml:space="preserve"> </v>
      </c>
      <c r="G54" s="34"/>
      <c r="H54" s="34"/>
      <c r="I54" s="29" t="s">
        <v>30</v>
      </c>
      <c r="J54" s="32" t="str">
        <f>E21</f>
        <v xml:space="preserve"> </v>
      </c>
      <c r="K54" s="34"/>
      <c r="L54" s="9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28</v>
      </c>
      <c r="D55" s="34"/>
      <c r="E55" s="34"/>
      <c r="F55" s="27" t="str">
        <f>IF(E18="","",E18)</f>
        <v>Vyplň údaj</v>
      </c>
      <c r="G55" s="34"/>
      <c r="H55" s="34"/>
      <c r="I55" s="29" t="s">
        <v>32</v>
      </c>
      <c r="J55" s="32" t="str">
        <f>E24</f>
        <v xml:space="preserve"> </v>
      </c>
      <c r="K55" s="34"/>
      <c r="L55" s="9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10" t="s">
        <v>113</v>
      </c>
      <c r="D57" s="104"/>
      <c r="E57" s="104"/>
      <c r="F57" s="104"/>
      <c r="G57" s="104"/>
      <c r="H57" s="104"/>
      <c r="I57" s="104"/>
      <c r="J57" s="111" t="s">
        <v>114</v>
      </c>
      <c r="K57" s="104"/>
      <c r="L57" s="9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12" t="s">
        <v>67</v>
      </c>
      <c r="D59" s="34"/>
      <c r="E59" s="34"/>
      <c r="F59" s="34"/>
      <c r="G59" s="34"/>
      <c r="H59" s="34"/>
      <c r="I59" s="34"/>
      <c r="J59" s="69">
        <f>J81</f>
        <v>0</v>
      </c>
      <c r="K59" s="34"/>
      <c r="L59" s="9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115</v>
      </c>
    </row>
    <row r="60" spans="2:12" s="9" customFormat="1" ht="24.95" customHeight="1">
      <c r="B60" s="113"/>
      <c r="D60" s="114" t="s">
        <v>1897</v>
      </c>
      <c r="E60" s="115"/>
      <c r="F60" s="115"/>
      <c r="G60" s="115"/>
      <c r="H60" s="115"/>
      <c r="I60" s="115"/>
      <c r="J60" s="116">
        <f>J82</f>
        <v>0</v>
      </c>
      <c r="L60" s="113"/>
    </row>
    <row r="61" spans="2:12" s="10" customFormat="1" ht="19.9" customHeight="1">
      <c r="B61" s="117"/>
      <c r="D61" s="118" t="s">
        <v>1898</v>
      </c>
      <c r="E61" s="119"/>
      <c r="F61" s="119"/>
      <c r="G61" s="119"/>
      <c r="H61" s="119"/>
      <c r="I61" s="119"/>
      <c r="J61" s="120">
        <f>J94</f>
        <v>0</v>
      </c>
      <c r="L61" s="117"/>
    </row>
    <row r="62" spans="1:31" s="2" customFormat="1" ht="21.7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7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5"/>
      <c r="C63" s="46"/>
      <c r="D63" s="46"/>
      <c r="E63" s="46"/>
      <c r="F63" s="46"/>
      <c r="G63" s="46"/>
      <c r="H63" s="46"/>
      <c r="I63" s="46"/>
      <c r="J63" s="46"/>
      <c r="K63" s="46"/>
      <c r="L63" s="97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97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148</v>
      </c>
      <c r="D68" s="34"/>
      <c r="E68" s="34"/>
      <c r="F68" s="34"/>
      <c r="G68" s="34"/>
      <c r="H68" s="34"/>
      <c r="I68" s="34"/>
      <c r="J68" s="34"/>
      <c r="K68" s="34"/>
      <c r="L68" s="97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4"/>
      <c r="D69" s="34"/>
      <c r="E69" s="34"/>
      <c r="F69" s="34"/>
      <c r="G69" s="34"/>
      <c r="H69" s="34"/>
      <c r="I69" s="34"/>
      <c r="J69" s="34"/>
      <c r="K69" s="34"/>
      <c r="L69" s="97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17</v>
      </c>
      <c r="D70" s="34"/>
      <c r="E70" s="34"/>
      <c r="F70" s="34"/>
      <c r="G70" s="34"/>
      <c r="H70" s="34"/>
      <c r="I70" s="34"/>
      <c r="J70" s="34"/>
      <c r="K70" s="34"/>
      <c r="L70" s="97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6.5" customHeight="1">
      <c r="A71" s="34"/>
      <c r="B71" s="35"/>
      <c r="C71" s="34"/>
      <c r="D71" s="34"/>
      <c r="E71" s="343" t="str">
        <f>E7</f>
        <v>Kozmice ON</v>
      </c>
      <c r="F71" s="344"/>
      <c r="G71" s="344"/>
      <c r="H71" s="344"/>
      <c r="I71" s="34"/>
      <c r="J71" s="34"/>
      <c r="K71" s="34"/>
      <c r="L71" s="97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108</v>
      </c>
      <c r="D72" s="34"/>
      <c r="E72" s="34"/>
      <c r="F72" s="34"/>
      <c r="G72" s="34"/>
      <c r="H72" s="34"/>
      <c r="I72" s="34"/>
      <c r="J72" s="34"/>
      <c r="K72" s="34"/>
      <c r="L72" s="97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4"/>
      <c r="D73" s="34"/>
      <c r="E73" s="301" t="str">
        <f>E9</f>
        <v>VO - Všeobecný objekt</v>
      </c>
      <c r="F73" s="345"/>
      <c r="G73" s="345"/>
      <c r="H73" s="345"/>
      <c r="I73" s="34"/>
      <c r="J73" s="34"/>
      <c r="K73" s="34"/>
      <c r="L73" s="97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4"/>
      <c r="D74" s="34"/>
      <c r="E74" s="34"/>
      <c r="F74" s="34"/>
      <c r="G74" s="34"/>
      <c r="H74" s="34"/>
      <c r="I74" s="34"/>
      <c r="J74" s="34"/>
      <c r="K74" s="34"/>
      <c r="L74" s="97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4"/>
      <c r="E75" s="34"/>
      <c r="F75" s="27" t="str">
        <f>F12</f>
        <v xml:space="preserve"> </v>
      </c>
      <c r="G75" s="34"/>
      <c r="H75" s="34"/>
      <c r="I75" s="29" t="s">
        <v>23</v>
      </c>
      <c r="J75" s="53" t="str">
        <f>IF(J12="","",J12)</f>
        <v>17. 3. 2023</v>
      </c>
      <c r="K75" s="34"/>
      <c r="L75" s="97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9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2" customHeight="1">
      <c r="A77" s="34"/>
      <c r="B77" s="35"/>
      <c r="C77" s="29" t="s">
        <v>25</v>
      </c>
      <c r="D77" s="34"/>
      <c r="E77" s="34"/>
      <c r="F77" s="27" t="str">
        <f>E15</f>
        <v xml:space="preserve"> </v>
      </c>
      <c r="G77" s="34"/>
      <c r="H77" s="34"/>
      <c r="I77" s="29" t="s">
        <v>30</v>
      </c>
      <c r="J77" s="32" t="str">
        <f>E21</f>
        <v xml:space="preserve"> </v>
      </c>
      <c r="K77" s="34"/>
      <c r="L77" s="9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9" t="s">
        <v>28</v>
      </c>
      <c r="D78" s="34"/>
      <c r="E78" s="34"/>
      <c r="F78" s="27" t="str">
        <f>IF(E18="","",E18)</f>
        <v>Vyplň údaj</v>
      </c>
      <c r="G78" s="34"/>
      <c r="H78" s="34"/>
      <c r="I78" s="29" t="s">
        <v>32</v>
      </c>
      <c r="J78" s="32" t="str">
        <f>E24</f>
        <v xml:space="preserve"> </v>
      </c>
      <c r="K78" s="34"/>
      <c r="L78" s="9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7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21"/>
      <c r="B80" s="122"/>
      <c r="C80" s="123" t="s">
        <v>149</v>
      </c>
      <c r="D80" s="124" t="s">
        <v>54</v>
      </c>
      <c r="E80" s="124" t="s">
        <v>50</v>
      </c>
      <c r="F80" s="124" t="s">
        <v>51</v>
      </c>
      <c r="G80" s="124" t="s">
        <v>150</v>
      </c>
      <c r="H80" s="124" t="s">
        <v>151</v>
      </c>
      <c r="I80" s="124" t="s">
        <v>152</v>
      </c>
      <c r="J80" s="124" t="s">
        <v>114</v>
      </c>
      <c r="K80" s="125" t="s">
        <v>153</v>
      </c>
      <c r="L80" s="126"/>
      <c r="M80" s="60" t="s">
        <v>3</v>
      </c>
      <c r="N80" s="61" t="s">
        <v>39</v>
      </c>
      <c r="O80" s="61" t="s">
        <v>154</v>
      </c>
      <c r="P80" s="61" t="s">
        <v>155</v>
      </c>
      <c r="Q80" s="61" t="s">
        <v>156</v>
      </c>
      <c r="R80" s="61" t="s">
        <v>157</v>
      </c>
      <c r="S80" s="61" t="s">
        <v>158</v>
      </c>
      <c r="T80" s="62" t="s">
        <v>159</v>
      </c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</row>
    <row r="81" spans="1:63" s="2" customFormat="1" ht="22.9" customHeight="1">
      <c r="A81" s="34"/>
      <c r="B81" s="35"/>
      <c r="C81" s="67" t="s">
        <v>160</v>
      </c>
      <c r="D81" s="34"/>
      <c r="E81" s="34"/>
      <c r="F81" s="34"/>
      <c r="G81" s="34"/>
      <c r="H81" s="34"/>
      <c r="I81" s="34"/>
      <c r="J81" s="127">
        <f>BK81</f>
        <v>0</v>
      </c>
      <c r="K81" s="34"/>
      <c r="L81" s="35"/>
      <c r="M81" s="63"/>
      <c r="N81" s="54"/>
      <c r="O81" s="64"/>
      <c r="P81" s="128">
        <f>P82</f>
        <v>0</v>
      </c>
      <c r="Q81" s="64"/>
      <c r="R81" s="128">
        <f>R82</f>
        <v>0</v>
      </c>
      <c r="S81" s="64"/>
      <c r="T81" s="129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9" t="s">
        <v>68</v>
      </c>
      <c r="AU81" s="19" t="s">
        <v>115</v>
      </c>
      <c r="BK81" s="130">
        <f>BK82</f>
        <v>0</v>
      </c>
    </row>
    <row r="82" spans="2:63" s="12" customFormat="1" ht="25.9" customHeight="1">
      <c r="B82" s="131"/>
      <c r="D82" s="132" t="s">
        <v>68</v>
      </c>
      <c r="E82" s="133" t="s">
        <v>1899</v>
      </c>
      <c r="F82" s="133" t="s">
        <v>104</v>
      </c>
      <c r="I82" s="134"/>
      <c r="J82" s="135">
        <f>BK82</f>
        <v>0</v>
      </c>
      <c r="L82" s="131"/>
      <c r="M82" s="136"/>
      <c r="N82" s="137"/>
      <c r="O82" s="137"/>
      <c r="P82" s="138">
        <f>P83+SUM(P84:P94)</f>
        <v>0</v>
      </c>
      <c r="Q82" s="137"/>
      <c r="R82" s="138">
        <f>R83+SUM(R84:R94)</f>
        <v>0</v>
      </c>
      <c r="S82" s="137"/>
      <c r="T82" s="139">
        <f>T83+SUM(T84:T94)</f>
        <v>0</v>
      </c>
      <c r="AR82" s="132" t="s">
        <v>198</v>
      </c>
      <c r="AT82" s="140" t="s">
        <v>68</v>
      </c>
      <c r="AU82" s="140" t="s">
        <v>69</v>
      </c>
      <c r="AY82" s="132" t="s">
        <v>163</v>
      </c>
      <c r="BK82" s="141">
        <f>BK83+SUM(BK84:BK94)</f>
        <v>0</v>
      </c>
    </row>
    <row r="83" spans="1:65" s="2" customFormat="1" ht="24.2" customHeight="1">
      <c r="A83" s="34"/>
      <c r="B83" s="144"/>
      <c r="C83" s="145" t="s">
        <v>76</v>
      </c>
      <c r="D83" s="145" t="s">
        <v>167</v>
      </c>
      <c r="E83" s="146" t="s">
        <v>1900</v>
      </c>
      <c r="F83" s="147" t="s">
        <v>1901</v>
      </c>
      <c r="G83" s="148" t="s">
        <v>1267</v>
      </c>
      <c r="H83" s="149">
        <v>1</v>
      </c>
      <c r="I83" s="150"/>
      <c r="J83" s="151">
        <f>ROUND(I83*H83,2)</f>
        <v>0</v>
      </c>
      <c r="K83" s="147" t="s">
        <v>353</v>
      </c>
      <c r="L83" s="35"/>
      <c r="M83" s="152" t="s">
        <v>3</v>
      </c>
      <c r="N83" s="153" t="s">
        <v>42</v>
      </c>
      <c r="O83" s="56"/>
      <c r="P83" s="154">
        <f>O83*H83</f>
        <v>0</v>
      </c>
      <c r="Q83" s="154">
        <v>0</v>
      </c>
      <c r="R83" s="154">
        <f>Q83*H83</f>
        <v>0</v>
      </c>
      <c r="S83" s="154">
        <v>0</v>
      </c>
      <c r="T83" s="155">
        <f>S83*H83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R83" s="156" t="s">
        <v>1902</v>
      </c>
      <c r="AT83" s="156" t="s">
        <v>167</v>
      </c>
      <c r="AU83" s="156" t="s">
        <v>76</v>
      </c>
      <c r="AY83" s="19" t="s">
        <v>163</v>
      </c>
      <c r="BE83" s="157">
        <f>IF(N83="základní",J83,0)</f>
        <v>0</v>
      </c>
      <c r="BF83" s="157">
        <f>IF(N83="snížená",J83,0)</f>
        <v>0</v>
      </c>
      <c r="BG83" s="157">
        <f>IF(N83="zákl. přenesená",J83,0)</f>
        <v>0</v>
      </c>
      <c r="BH83" s="157">
        <f>IF(N83="sníž. přenesená",J83,0)</f>
        <v>0</v>
      </c>
      <c r="BI83" s="157">
        <f>IF(N83="nulová",J83,0)</f>
        <v>0</v>
      </c>
      <c r="BJ83" s="19" t="s">
        <v>172</v>
      </c>
      <c r="BK83" s="157">
        <f>ROUND(I83*H83,2)</f>
        <v>0</v>
      </c>
      <c r="BL83" s="19" t="s">
        <v>1902</v>
      </c>
      <c r="BM83" s="156" t="s">
        <v>1903</v>
      </c>
    </row>
    <row r="84" spans="2:51" s="13" customFormat="1" ht="11.25">
      <c r="B84" s="163"/>
      <c r="D84" s="164" t="s">
        <v>177</v>
      </c>
      <c r="E84" s="165" t="s">
        <v>3</v>
      </c>
      <c r="F84" s="166" t="s">
        <v>1904</v>
      </c>
      <c r="H84" s="167">
        <v>1</v>
      </c>
      <c r="I84" s="168"/>
      <c r="L84" s="163"/>
      <c r="M84" s="169"/>
      <c r="N84" s="170"/>
      <c r="O84" s="170"/>
      <c r="P84" s="170"/>
      <c r="Q84" s="170"/>
      <c r="R84" s="170"/>
      <c r="S84" s="170"/>
      <c r="T84" s="171"/>
      <c r="AT84" s="165" t="s">
        <v>177</v>
      </c>
      <c r="AU84" s="165" t="s">
        <v>76</v>
      </c>
      <c r="AV84" s="13" t="s">
        <v>78</v>
      </c>
      <c r="AW84" s="13" t="s">
        <v>31</v>
      </c>
      <c r="AX84" s="13" t="s">
        <v>69</v>
      </c>
      <c r="AY84" s="165" t="s">
        <v>163</v>
      </c>
    </row>
    <row r="85" spans="2:51" s="14" customFormat="1" ht="11.25">
      <c r="B85" s="172"/>
      <c r="D85" s="164" t="s">
        <v>177</v>
      </c>
      <c r="E85" s="173" t="s">
        <v>3</v>
      </c>
      <c r="F85" s="174" t="s">
        <v>179</v>
      </c>
      <c r="H85" s="175">
        <v>1</v>
      </c>
      <c r="I85" s="176"/>
      <c r="L85" s="172"/>
      <c r="M85" s="177"/>
      <c r="N85" s="178"/>
      <c r="O85" s="178"/>
      <c r="P85" s="178"/>
      <c r="Q85" s="178"/>
      <c r="R85" s="178"/>
      <c r="S85" s="178"/>
      <c r="T85" s="179"/>
      <c r="AT85" s="173" t="s">
        <v>177</v>
      </c>
      <c r="AU85" s="173" t="s">
        <v>76</v>
      </c>
      <c r="AV85" s="14" t="s">
        <v>173</v>
      </c>
      <c r="AW85" s="14" t="s">
        <v>31</v>
      </c>
      <c r="AX85" s="14" t="s">
        <v>76</v>
      </c>
      <c r="AY85" s="173" t="s">
        <v>163</v>
      </c>
    </row>
    <row r="86" spans="1:65" s="2" customFormat="1" ht="16.5" customHeight="1">
      <c r="A86" s="34"/>
      <c r="B86" s="144"/>
      <c r="C86" s="145" t="s">
        <v>78</v>
      </c>
      <c r="D86" s="145" t="s">
        <v>167</v>
      </c>
      <c r="E86" s="146" t="s">
        <v>1905</v>
      </c>
      <c r="F86" s="147" t="s">
        <v>1906</v>
      </c>
      <c r="G86" s="148" t="s">
        <v>1267</v>
      </c>
      <c r="H86" s="149">
        <v>1</v>
      </c>
      <c r="I86" s="150"/>
      <c r="J86" s="151">
        <f>ROUND(I86*H86,2)</f>
        <v>0</v>
      </c>
      <c r="K86" s="147" t="s">
        <v>353</v>
      </c>
      <c r="L86" s="35"/>
      <c r="M86" s="152" t="s">
        <v>3</v>
      </c>
      <c r="N86" s="153" t="s">
        <v>42</v>
      </c>
      <c r="O86" s="56"/>
      <c r="P86" s="154">
        <f>O86*H86</f>
        <v>0</v>
      </c>
      <c r="Q86" s="154">
        <v>0</v>
      </c>
      <c r="R86" s="154">
        <f>Q86*H86</f>
        <v>0</v>
      </c>
      <c r="S86" s="154">
        <v>0</v>
      </c>
      <c r="T86" s="155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56" t="s">
        <v>1902</v>
      </c>
      <c r="AT86" s="156" t="s">
        <v>167</v>
      </c>
      <c r="AU86" s="156" t="s">
        <v>76</v>
      </c>
      <c r="AY86" s="19" t="s">
        <v>163</v>
      </c>
      <c r="BE86" s="157">
        <f>IF(N86="základní",J86,0)</f>
        <v>0</v>
      </c>
      <c r="BF86" s="157">
        <f>IF(N86="snížená",J86,0)</f>
        <v>0</v>
      </c>
      <c r="BG86" s="157">
        <f>IF(N86="zákl. přenesená",J86,0)</f>
        <v>0</v>
      </c>
      <c r="BH86" s="157">
        <f>IF(N86="sníž. přenesená",J86,0)</f>
        <v>0</v>
      </c>
      <c r="BI86" s="157">
        <f>IF(N86="nulová",J86,0)</f>
        <v>0</v>
      </c>
      <c r="BJ86" s="19" t="s">
        <v>172</v>
      </c>
      <c r="BK86" s="157">
        <f>ROUND(I86*H86,2)</f>
        <v>0</v>
      </c>
      <c r="BL86" s="19" t="s">
        <v>1902</v>
      </c>
      <c r="BM86" s="156" t="s">
        <v>1907</v>
      </c>
    </row>
    <row r="87" spans="2:51" s="13" customFormat="1" ht="11.25">
      <c r="B87" s="163"/>
      <c r="D87" s="164" t="s">
        <v>177</v>
      </c>
      <c r="E87" s="165" t="s">
        <v>3</v>
      </c>
      <c r="F87" s="166" t="s">
        <v>1908</v>
      </c>
      <c r="H87" s="167">
        <v>1</v>
      </c>
      <c r="I87" s="168"/>
      <c r="L87" s="163"/>
      <c r="M87" s="169"/>
      <c r="N87" s="170"/>
      <c r="O87" s="170"/>
      <c r="P87" s="170"/>
      <c r="Q87" s="170"/>
      <c r="R87" s="170"/>
      <c r="S87" s="170"/>
      <c r="T87" s="171"/>
      <c r="AT87" s="165" t="s">
        <v>177</v>
      </c>
      <c r="AU87" s="165" t="s">
        <v>76</v>
      </c>
      <c r="AV87" s="13" t="s">
        <v>78</v>
      </c>
      <c r="AW87" s="13" t="s">
        <v>31</v>
      </c>
      <c r="AX87" s="13" t="s">
        <v>76</v>
      </c>
      <c r="AY87" s="165" t="s">
        <v>163</v>
      </c>
    </row>
    <row r="88" spans="1:65" s="2" customFormat="1" ht="16.5" customHeight="1">
      <c r="A88" s="34"/>
      <c r="B88" s="144"/>
      <c r="C88" s="145" t="s">
        <v>173</v>
      </c>
      <c r="D88" s="145" t="s">
        <v>167</v>
      </c>
      <c r="E88" s="146" t="s">
        <v>1909</v>
      </c>
      <c r="F88" s="147" t="s">
        <v>1910</v>
      </c>
      <c r="G88" s="148" t="s">
        <v>1267</v>
      </c>
      <c r="H88" s="149">
        <v>1</v>
      </c>
      <c r="I88" s="150"/>
      <c r="J88" s="151">
        <f>ROUND(I88*H88,2)</f>
        <v>0</v>
      </c>
      <c r="K88" s="147" t="s">
        <v>353</v>
      </c>
      <c r="L88" s="35"/>
      <c r="M88" s="152" t="s">
        <v>3</v>
      </c>
      <c r="N88" s="153" t="s">
        <v>42</v>
      </c>
      <c r="O88" s="56"/>
      <c r="P88" s="154">
        <f>O88*H88</f>
        <v>0</v>
      </c>
      <c r="Q88" s="154">
        <v>0</v>
      </c>
      <c r="R88" s="154">
        <f>Q88*H88</f>
        <v>0</v>
      </c>
      <c r="S88" s="154">
        <v>0</v>
      </c>
      <c r="T88" s="155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6" t="s">
        <v>1902</v>
      </c>
      <c r="AT88" s="156" t="s">
        <v>167</v>
      </c>
      <c r="AU88" s="156" t="s">
        <v>76</v>
      </c>
      <c r="AY88" s="19" t="s">
        <v>163</v>
      </c>
      <c r="BE88" s="157">
        <f>IF(N88="základní",J88,0)</f>
        <v>0</v>
      </c>
      <c r="BF88" s="157">
        <f>IF(N88="snížená",J88,0)</f>
        <v>0</v>
      </c>
      <c r="BG88" s="157">
        <f>IF(N88="zákl. přenesená",J88,0)</f>
        <v>0</v>
      </c>
      <c r="BH88" s="157">
        <f>IF(N88="sníž. přenesená",J88,0)</f>
        <v>0</v>
      </c>
      <c r="BI88" s="157">
        <f>IF(N88="nulová",J88,0)</f>
        <v>0</v>
      </c>
      <c r="BJ88" s="19" t="s">
        <v>172</v>
      </c>
      <c r="BK88" s="157">
        <f>ROUND(I88*H88,2)</f>
        <v>0</v>
      </c>
      <c r="BL88" s="19" t="s">
        <v>1902</v>
      </c>
      <c r="BM88" s="156" t="s">
        <v>1911</v>
      </c>
    </row>
    <row r="89" spans="2:51" s="13" customFormat="1" ht="11.25">
      <c r="B89" s="163"/>
      <c r="D89" s="164" t="s">
        <v>177</v>
      </c>
      <c r="E89" s="165" t="s">
        <v>3</v>
      </c>
      <c r="F89" s="166" t="s">
        <v>76</v>
      </c>
      <c r="H89" s="167">
        <v>1</v>
      </c>
      <c r="I89" s="168"/>
      <c r="L89" s="163"/>
      <c r="M89" s="169"/>
      <c r="N89" s="170"/>
      <c r="O89" s="170"/>
      <c r="P89" s="170"/>
      <c r="Q89" s="170"/>
      <c r="R89" s="170"/>
      <c r="S89" s="170"/>
      <c r="T89" s="171"/>
      <c r="AT89" s="165" t="s">
        <v>177</v>
      </c>
      <c r="AU89" s="165" t="s">
        <v>76</v>
      </c>
      <c r="AV89" s="13" t="s">
        <v>78</v>
      </c>
      <c r="AW89" s="13" t="s">
        <v>31</v>
      </c>
      <c r="AX89" s="13" t="s">
        <v>69</v>
      </c>
      <c r="AY89" s="165" t="s">
        <v>163</v>
      </c>
    </row>
    <row r="90" spans="2:51" s="14" customFormat="1" ht="11.25">
      <c r="B90" s="172"/>
      <c r="D90" s="164" t="s">
        <v>177</v>
      </c>
      <c r="E90" s="173" t="s">
        <v>3</v>
      </c>
      <c r="F90" s="174" t="s">
        <v>179</v>
      </c>
      <c r="H90" s="175">
        <v>1</v>
      </c>
      <c r="I90" s="176"/>
      <c r="L90" s="172"/>
      <c r="M90" s="177"/>
      <c r="N90" s="178"/>
      <c r="O90" s="178"/>
      <c r="P90" s="178"/>
      <c r="Q90" s="178"/>
      <c r="R90" s="178"/>
      <c r="S90" s="178"/>
      <c r="T90" s="179"/>
      <c r="AT90" s="173" t="s">
        <v>177</v>
      </c>
      <c r="AU90" s="173" t="s">
        <v>76</v>
      </c>
      <c r="AV90" s="14" t="s">
        <v>173</v>
      </c>
      <c r="AW90" s="14" t="s">
        <v>31</v>
      </c>
      <c r="AX90" s="14" t="s">
        <v>76</v>
      </c>
      <c r="AY90" s="173" t="s">
        <v>163</v>
      </c>
    </row>
    <row r="91" spans="1:65" s="2" customFormat="1" ht="37.9" customHeight="1">
      <c r="A91" s="34"/>
      <c r="B91" s="144"/>
      <c r="C91" s="145" t="s">
        <v>172</v>
      </c>
      <c r="D91" s="145" t="s">
        <v>167</v>
      </c>
      <c r="E91" s="146" t="s">
        <v>1912</v>
      </c>
      <c r="F91" s="147" t="s">
        <v>1913</v>
      </c>
      <c r="G91" s="148" t="s">
        <v>1267</v>
      </c>
      <c r="H91" s="149">
        <v>1</v>
      </c>
      <c r="I91" s="150"/>
      <c r="J91" s="151">
        <f>ROUND(I91*H91,2)</f>
        <v>0</v>
      </c>
      <c r="K91" s="147" t="s">
        <v>353</v>
      </c>
      <c r="L91" s="35"/>
      <c r="M91" s="152" t="s">
        <v>3</v>
      </c>
      <c r="N91" s="153" t="s">
        <v>42</v>
      </c>
      <c r="O91" s="56"/>
      <c r="P91" s="154">
        <f>O91*H91</f>
        <v>0</v>
      </c>
      <c r="Q91" s="154">
        <v>0</v>
      </c>
      <c r="R91" s="154">
        <f>Q91*H91</f>
        <v>0</v>
      </c>
      <c r="S91" s="154">
        <v>0</v>
      </c>
      <c r="T91" s="155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6" t="s">
        <v>1902</v>
      </c>
      <c r="AT91" s="156" t="s">
        <v>167</v>
      </c>
      <c r="AU91" s="156" t="s">
        <v>76</v>
      </c>
      <c r="AY91" s="19" t="s">
        <v>163</v>
      </c>
      <c r="BE91" s="157">
        <f>IF(N91="základní",J91,0)</f>
        <v>0</v>
      </c>
      <c r="BF91" s="157">
        <f>IF(N91="snížená",J91,0)</f>
        <v>0</v>
      </c>
      <c r="BG91" s="157">
        <f>IF(N91="zákl. přenesená",J91,0)</f>
        <v>0</v>
      </c>
      <c r="BH91" s="157">
        <f>IF(N91="sníž. přenesená",J91,0)</f>
        <v>0</v>
      </c>
      <c r="BI91" s="157">
        <f>IF(N91="nulová",J91,0)</f>
        <v>0</v>
      </c>
      <c r="BJ91" s="19" t="s">
        <v>172</v>
      </c>
      <c r="BK91" s="157">
        <f>ROUND(I91*H91,2)</f>
        <v>0</v>
      </c>
      <c r="BL91" s="19" t="s">
        <v>1902</v>
      </c>
      <c r="BM91" s="156" t="s">
        <v>1914</v>
      </c>
    </row>
    <row r="92" spans="2:51" s="13" customFormat="1" ht="11.25">
      <c r="B92" s="163"/>
      <c r="D92" s="164" t="s">
        <v>177</v>
      </c>
      <c r="E92" s="165" t="s">
        <v>3</v>
      </c>
      <c r="F92" s="166" t="s">
        <v>1915</v>
      </c>
      <c r="H92" s="167">
        <v>1</v>
      </c>
      <c r="I92" s="168"/>
      <c r="L92" s="163"/>
      <c r="M92" s="169"/>
      <c r="N92" s="170"/>
      <c r="O92" s="170"/>
      <c r="P92" s="170"/>
      <c r="Q92" s="170"/>
      <c r="R92" s="170"/>
      <c r="S92" s="170"/>
      <c r="T92" s="171"/>
      <c r="AT92" s="165" t="s">
        <v>177</v>
      </c>
      <c r="AU92" s="165" t="s">
        <v>76</v>
      </c>
      <c r="AV92" s="13" t="s">
        <v>78</v>
      </c>
      <c r="AW92" s="13" t="s">
        <v>31</v>
      </c>
      <c r="AX92" s="13" t="s">
        <v>69</v>
      </c>
      <c r="AY92" s="165" t="s">
        <v>163</v>
      </c>
    </row>
    <row r="93" spans="2:51" s="14" customFormat="1" ht="11.25">
      <c r="B93" s="172"/>
      <c r="D93" s="164" t="s">
        <v>177</v>
      </c>
      <c r="E93" s="173" t="s">
        <v>3</v>
      </c>
      <c r="F93" s="174" t="s">
        <v>179</v>
      </c>
      <c r="H93" s="175">
        <v>1</v>
      </c>
      <c r="I93" s="176"/>
      <c r="L93" s="172"/>
      <c r="M93" s="177"/>
      <c r="N93" s="178"/>
      <c r="O93" s="178"/>
      <c r="P93" s="178"/>
      <c r="Q93" s="178"/>
      <c r="R93" s="178"/>
      <c r="S93" s="178"/>
      <c r="T93" s="179"/>
      <c r="AT93" s="173" t="s">
        <v>177</v>
      </c>
      <c r="AU93" s="173" t="s">
        <v>76</v>
      </c>
      <c r="AV93" s="14" t="s">
        <v>173</v>
      </c>
      <c r="AW93" s="14" t="s">
        <v>31</v>
      </c>
      <c r="AX93" s="14" t="s">
        <v>76</v>
      </c>
      <c r="AY93" s="173" t="s">
        <v>163</v>
      </c>
    </row>
    <row r="94" spans="2:63" s="12" customFormat="1" ht="22.9" customHeight="1">
      <c r="B94" s="131"/>
      <c r="D94" s="132" t="s">
        <v>68</v>
      </c>
      <c r="E94" s="142" t="s">
        <v>1916</v>
      </c>
      <c r="F94" s="142" t="s">
        <v>1917</v>
      </c>
      <c r="I94" s="134"/>
      <c r="J94" s="143">
        <f>BK94</f>
        <v>0</v>
      </c>
      <c r="L94" s="131"/>
      <c r="M94" s="136"/>
      <c r="N94" s="137"/>
      <c r="O94" s="137"/>
      <c r="P94" s="138">
        <f>SUM(P95:P100)</f>
        <v>0</v>
      </c>
      <c r="Q94" s="137"/>
      <c r="R94" s="138">
        <f>SUM(R95:R100)</f>
        <v>0</v>
      </c>
      <c r="S94" s="137"/>
      <c r="T94" s="139">
        <f>SUM(T95:T100)</f>
        <v>0</v>
      </c>
      <c r="AR94" s="132" t="s">
        <v>198</v>
      </c>
      <c r="AT94" s="140" t="s">
        <v>68</v>
      </c>
      <c r="AU94" s="140" t="s">
        <v>76</v>
      </c>
      <c r="AY94" s="132" t="s">
        <v>163</v>
      </c>
      <c r="BK94" s="141">
        <f>SUM(BK95:BK100)</f>
        <v>0</v>
      </c>
    </row>
    <row r="95" spans="1:65" s="2" customFormat="1" ht="16.5" customHeight="1">
      <c r="A95" s="34"/>
      <c r="B95" s="144"/>
      <c r="C95" s="145" t="s">
        <v>198</v>
      </c>
      <c r="D95" s="145" t="s">
        <v>167</v>
      </c>
      <c r="E95" s="146" t="s">
        <v>1918</v>
      </c>
      <c r="F95" s="147" t="s">
        <v>1919</v>
      </c>
      <c r="G95" s="148" t="s">
        <v>1920</v>
      </c>
      <c r="H95" s="149">
        <v>1</v>
      </c>
      <c r="I95" s="150"/>
      <c r="J95" s="151">
        <f>ROUND(I95*H95,2)</f>
        <v>0</v>
      </c>
      <c r="K95" s="147" t="s">
        <v>171</v>
      </c>
      <c r="L95" s="35"/>
      <c r="M95" s="152" t="s">
        <v>3</v>
      </c>
      <c r="N95" s="153" t="s">
        <v>42</v>
      </c>
      <c r="O95" s="56"/>
      <c r="P95" s="154">
        <f>O95*H95</f>
        <v>0</v>
      </c>
      <c r="Q95" s="154">
        <v>0</v>
      </c>
      <c r="R95" s="154">
        <f>Q95*H95</f>
        <v>0</v>
      </c>
      <c r="S95" s="154">
        <v>0</v>
      </c>
      <c r="T95" s="155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6" t="s">
        <v>1902</v>
      </c>
      <c r="AT95" s="156" t="s">
        <v>167</v>
      </c>
      <c r="AU95" s="156" t="s">
        <v>78</v>
      </c>
      <c r="AY95" s="19" t="s">
        <v>163</v>
      </c>
      <c r="BE95" s="157">
        <f>IF(N95="základní",J95,0)</f>
        <v>0</v>
      </c>
      <c r="BF95" s="157">
        <f>IF(N95="snížená",J95,0)</f>
        <v>0</v>
      </c>
      <c r="BG95" s="157">
        <f>IF(N95="zákl. přenesená",J95,0)</f>
        <v>0</v>
      </c>
      <c r="BH95" s="157">
        <f>IF(N95="sníž. přenesená",J95,0)</f>
        <v>0</v>
      </c>
      <c r="BI95" s="157">
        <f>IF(N95="nulová",J95,0)</f>
        <v>0</v>
      </c>
      <c r="BJ95" s="19" t="s">
        <v>172</v>
      </c>
      <c r="BK95" s="157">
        <f>ROUND(I95*H95,2)</f>
        <v>0</v>
      </c>
      <c r="BL95" s="19" t="s">
        <v>1902</v>
      </c>
      <c r="BM95" s="156" t="s">
        <v>1921</v>
      </c>
    </row>
    <row r="96" spans="1:47" s="2" customFormat="1" ht="11.25">
      <c r="A96" s="34"/>
      <c r="B96" s="35"/>
      <c r="C96" s="34"/>
      <c r="D96" s="158" t="s">
        <v>175</v>
      </c>
      <c r="E96" s="34"/>
      <c r="F96" s="159" t="s">
        <v>1922</v>
      </c>
      <c r="G96" s="34"/>
      <c r="H96" s="34"/>
      <c r="I96" s="160"/>
      <c r="J96" s="34"/>
      <c r="K96" s="34"/>
      <c r="L96" s="35"/>
      <c r="M96" s="161"/>
      <c r="N96" s="162"/>
      <c r="O96" s="56"/>
      <c r="P96" s="56"/>
      <c r="Q96" s="56"/>
      <c r="R96" s="56"/>
      <c r="S96" s="56"/>
      <c r="T96" s="57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9" t="s">
        <v>175</v>
      </c>
      <c r="AU96" s="19" t="s">
        <v>78</v>
      </c>
    </row>
    <row r="97" spans="2:51" s="13" customFormat="1" ht="11.25">
      <c r="B97" s="163"/>
      <c r="D97" s="164" t="s">
        <v>177</v>
      </c>
      <c r="E97" s="165" t="s">
        <v>3</v>
      </c>
      <c r="F97" s="166" t="s">
        <v>1923</v>
      </c>
      <c r="H97" s="167">
        <v>1</v>
      </c>
      <c r="I97" s="168"/>
      <c r="L97" s="163"/>
      <c r="M97" s="169"/>
      <c r="N97" s="170"/>
      <c r="O97" s="170"/>
      <c r="P97" s="170"/>
      <c r="Q97" s="170"/>
      <c r="R97" s="170"/>
      <c r="S97" s="170"/>
      <c r="T97" s="171"/>
      <c r="AT97" s="165" t="s">
        <v>177</v>
      </c>
      <c r="AU97" s="165" t="s">
        <v>78</v>
      </c>
      <c r="AV97" s="13" t="s">
        <v>78</v>
      </c>
      <c r="AW97" s="13" t="s">
        <v>31</v>
      </c>
      <c r="AX97" s="13" t="s">
        <v>76</v>
      </c>
      <c r="AY97" s="165" t="s">
        <v>163</v>
      </c>
    </row>
    <row r="98" spans="1:65" s="2" customFormat="1" ht="16.5" customHeight="1">
      <c r="A98" s="34"/>
      <c r="B98" s="144"/>
      <c r="C98" s="145" t="s">
        <v>186</v>
      </c>
      <c r="D98" s="145" t="s">
        <v>167</v>
      </c>
      <c r="E98" s="146" t="s">
        <v>1924</v>
      </c>
      <c r="F98" s="147" t="s">
        <v>1925</v>
      </c>
      <c r="G98" s="148" t="s">
        <v>1920</v>
      </c>
      <c r="H98" s="149">
        <v>1</v>
      </c>
      <c r="I98" s="150"/>
      <c r="J98" s="151">
        <f>ROUND(I98*H98,2)</f>
        <v>0</v>
      </c>
      <c r="K98" s="147" t="s">
        <v>171</v>
      </c>
      <c r="L98" s="35"/>
      <c r="M98" s="152" t="s">
        <v>3</v>
      </c>
      <c r="N98" s="153" t="s">
        <v>42</v>
      </c>
      <c r="O98" s="56"/>
      <c r="P98" s="154">
        <f>O98*H98</f>
        <v>0</v>
      </c>
      <c r="Q98" s="154">
        <v>0</v>
      </c>
      <c r="R98" s="154">
        <f>Q98*H98</f>
        <v>0</v>
      </c>
      <c r="S98" s="154">
        <v>0</v>
      </c>
      <c r="T98" s="155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6" t="s">
        <v>1902</v>
      </c>
      <c r="AT98" s="156" t="s">
        <v>167</v>
      </c>
      <c r="AU98" s="156" t="s">
        <v>78</v>
      </c>
      <c r="AY98" s="19" t="s">
        <v>163</v>
      </c>
      <c r="BE98" s="157">
        <f>IF(N98="základní",J98,0)</f>
        <v>0</v>
      </c>
      <c r="BF98" s="157">
        <f>IF(N98="snížená",J98,0)</f>
        <v>0</v>
      </c>
      <c r="BG98" s="157">
        <f>IF(N98="zákl. přenesená",J98,0)</f>
        <v>0</v>
      </c>
      <c r="BH98" s="157">
        <f>IF(N98="sníž. přenesená",J98,0)</f>
        <v>0</v>
      </c>
      <c r="BI98" s="157">
        <f>IF(N98="nulová",J98,0)</f>
        <v>0</v>
      </c>
      <c r="BJ98" s="19" t="s">
        <v>172</v>
      </c>
      <c r="BK98" s="157">
        <f>ROUND(I98*H98,2)</f>
        <v>0</v>
      </c>
      <c r="BL98" s="19" t="s">
        <v>1902</v>
      </c>
      <c r="BM98" s="156" t="s">
        <v>1926</v>
      </c>
    </row>
    <row r="99" spans="1:47" s="2" customFormat="1" ht="11.25">
      <c r="A99" s="34"/>
      <c r="B99" s="35"/>
      <c r="C99" s="34"/>
      <c r="D99" s="158" t="s">
        <v>175</v>
      </c>
      <c r="E99" s="34"/>
      <c r="F99" s="159" t="s">
        <v>1927</v>
      </c>
      <c r="G99" s="34"/>
      <c r="H99" s="34"/>
      <c r="I99" s="160"/>
      <c r="J99" s="34"/>
      <c r="K99" s="34"/>
      <c r="L99" s="35"/>
      <c r="M99" s="161"/>
      <c r="N99" s="162"/>
      <c r="O99" s="56"/>
      <c r="P99" s="56"/>
      <c r="Q99" s="56"/>
      <c r="R99" s="56"/>
      <c r="S99" s="56"/>
      <c r="T99" s="57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9" t="s">
        <v>175</v>
      </c>
      <c r="AU99" s="19" t="s">
        <v>78</v>
      </c>
    </row>
    <row r="100" spans="2:51" s="13" customFormat="1" ht="11.25">
      <c r="B100" s="163"/>
      <c r="D100" s="164" t="s">
        <v>177</v>
      </c>
      <c r="E100" s="165" t="s">
        <v>3</v>
      </c>
      <c r="F100" s="166" t="s">
        <v>1928</v>
      </c>
      <c r="H100" s="167">
        <v>1</v>
      </c>
      <c r="I100" s="168"/>
      <c r="L100" s="163"/>
      <c r="M100" s="209"/>
      <c r="N100" s="210"/>
      <c r="O100" s="210"/>
      <c r="P100" s="210"/>
      <c r="Q100" s="210"/>
      <c r="R100" s="210"/>
      <c r="S100" s="210"/>
      <c r="T100" s="211"/>
      <c r="AT100" s="165" t="s">
        <v>177</v>
      </c>
      <c r="AU100" s="165" t="s">
        <v>78</v>
      </c>
      <c r="AV100" s="13" t="s">
        <v>78</v>
      </c>
      <c r="AW100" s="13" t="s">
        <v>31</v>
      </c>
      <c r="AX100" s="13" t="s">
        <v>76</v>
      </c>
      <c r="AY100" s="165" t="s">
        <v>163</v>
      </c>
    </row>
    <row r="101" spans="1:31" s="2" customFormat="1" ht="6.95" customHeight="1">
      <c r="A101" s="34"/>
      <c r="B101" s="45"/>
      <c r="C101" s="46"/>
      <c r="D101" s="46"/>
      <c r="E101" s="46"/>
      <c r="F101" s="46"/>
      <c r="G101" s="46"/>
      <c r="H101" s="46"/>
      <c r="I101" s="46"/>
      <c r="J101" s="46"/>
      <c r="K101" s="46"/>
      <c r="L101" s="35"/>
      <c r="M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</sheetData>
  <autoFilter ref="C80:K100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96" r:id="rId1" display="https://podminky.urs.cz/item/CS_URS_2023_01/012303000"/>
    <hyperlink ref="F99" r:id="rId2" display="https://podminky.urs.cz/item/CS_URS_2023_01/01325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Křemínský Petr, Ing.</dc:creator>
  <cp:keywords/>
  <dc:description/>
  <cp:lastModifiedBy>Křemínský Petr, Ing.</cp:lastModifiedBy>
  <dcterms:created xsi:type="dcterms:W3CDTF">2023-03-31T11:53:58Z</dcterms:created>
  <dcterms:modified xsi:type="dcterms:W3CDTF">2023-03-31T12:01:53Z</dcterms:modified>
  <cp:category/>
  <cp:version/>
  <cp:contentType/>
  <cp:contentStatus/>
</cp:coreProperties>
</file>