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" sheetId="2" r:id="rId2"/>
    <sheet name="PS 21" sheetId="3" r:id="rId3"/>
    <sheet name="SO 98-98" sheetId="4" r:id="rId4"/>
    <sheet name="SO 13" sheetId="5" r:id="rId5"/>
    <sheet name="SO 23" sheetId="6" r:id="rId6"/>
    <sheet name="SO 12" sheetId="7" r:id="rId7"/>
    <sheet name="SO 22" sheetId="8" r:id="rId8"/>
    <sheet name="SO 14" sheetId="9" r:id="rId9"/>
    <sheet name="SO 24" sheetId="10" r:id="rId10"/>
  </sheets>
  <definedNames/>
  <calcPr/>
  <webPublishing/>
</workbook>
</file>

<file path=xl/sharedStrings.xml><?xml version="1.0" encoding="utf-8"?>
<sst xmlns="http://schemas.openxmlformats.org/spreadsheetml/2006/main" count="3830" uniqueCount="617">
  <si>
    <t>Aspe</t>
  </si>
  <si>
    <t>Rekapitulace ceny</t>
  </si>
  <si>
    <t>S632000002</t>
  </si>
  <si>
    <t>Rekonstrukce neutrálních úseků TT Planá u M.L. a TT Mýto u Rokycan</t>
  </si>
  <si>
    <t>ZŘ</t>
  </si>
  <si>
    <t>20230206-OTSKP2022_CU2022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</si>
  <si>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</si>
  <si>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</si>
  <si>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</si>
  <si>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</si>
  <si>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</si>
  <si>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</si>
  <si>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</si>
  <si>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</si>
  <si>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D.3</t>
  </si>
  <si>
    <t>Silnoproudá technologie včetně DŘT</t>
  </si>
  <si>
    <t xml:space="preserve">  PS 11</t>
  </si>
  <si>
    <t>NÚ u TT Mýto, úpravy DŘT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</si>
  <si>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</si>
  <si>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</si>
  <si>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</si>
  <si>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</si>
  <si>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</si>
  <si>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</si>
  <si>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</si>
  <si>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</si>
  <si>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</si>
  <si>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</si>
  <si>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</si>
  <si>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</si>
  <si>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</si>
  <si>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</si>
  <si>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</si>
  <si>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</si>
  <si>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</si>
  <si>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</si>
  <si>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</si>
  <si>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</si>
  <si>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</si>
  <si>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</si>
  <si>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</si>
  <si>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</si>
  <si>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</si>
  <si>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</si>
  <si>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</si>
  <si>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</t>
  </si>
  <si>
    <t>SD</t>
  </si>
  <si>
    <t>1</t>
  </si>
  <si>
    <t>Dispečerská řídící technika</t>
  </si>
  <si>
    <t>P</t>
  </si>
  <si>
    <t>746641</t>
  </si>
  <si>
    <t/>
  </si>
  <si>
    <t>PLC PRO AUTOMATIZACI - ZÁKLADNÍ JEDNOTKA DO 128 IO</t>
  </si>
  <si>
    <t>KUS</t>
  </si>
  <si>
    <t>2022_OTSKP</t>
  </si>
  <si>
    <t>PP</t>
  </si>
  <si>
    <t>VV</t>
  </si>
  <si>
    <t>TS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</si>
  <si>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</si>
  <si>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R746654</t>
  </si>
  <si>
    <t>ZÁKLADNÍ PROGRAMOVÉ VYBAVENÍ TLM. JEDNOTKY PRO OBJEKT TS</t>
  </si>
  <si>
    <t>R-položka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</si>
  <si>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</si>
  <si>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</si>
  <si>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</si>
  <si>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4</t>
  </si>
  <si>
    <t>746657</t>
  </si>
  <si>
    <t>SW-OVLADAČE KOMUNIKACE, PARAMETRIZACE NA ED - PRO JEDEN OBJEKT (ŽST, NS, SPS, TS)</t>
  </si>
  <si>
    <t>5</t>
  </si>
  <si>
    <t>74665B</t>
  </si>
  <si>
    <t>ZPROVOZNĚNÍ, OŽIVENÍ TELEMECHANICKÉ JEDNOTKY V OBJEKTU TS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</si>
  <si>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</si>
  <si>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6</t>
  </si>
  <si>
    <t>74665J</t>
  </si>
  <si>
    <t>PROVOZNÍ ZKOUŠKY TELEMECHANICKÉ JEDNOTKY V OBJEKTU TS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</si>
  <si>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</si>
  <si>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</t>
  </si>
  <si>
    <t>74665N</t>
  </si>
  <si>
    <t>PODPORA PŘI UVÁDĚNÍ DO PROVOZU, ENGINEERING PRO OBJEKT TS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</si>
  <si>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</si>
  <si>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</si>
  <si>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75M721</t>
  </si>
  <si>
    <t>PŘENOSOVÝ SYSTÉM SDH - STM-1</t>
  </si>
  <si>
    <t>Zálohování přenosové cesty Plzeň - Cheb - Ústí nad Labem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</si>
  <si>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</si>
  <si>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</t>
  </si>
  <si>
    <t>R75M722</t>
  </si>
  <si>
    <t>PŘENOSOVÝ SYSTÉM SDH - ROZHRANÍ STM-4</t>
  </si>
  <si>
    <t>10</t>
  </si>
  <si>
    <t>R75M72A</t>
  </si>
  <si>
    <t>PŘENOSOVÝ SYSTÉM SDH - LICENCE PRO DOHLED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</si>
  <si>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konfigurace)</t>
  </si>
  <si>
    <t>11</t>
  </si>
  <si>
    <t>R75M72X</t>
  </si>
  <si>
    <t>PŘENOSOVÝ SYSTÉM SDH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</si>
  <si>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</si>
  <si>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12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</si>
  <si>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</si>
  <si>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</si>
  <si>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</si>
  <si>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13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</si>
  <si>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</si>
  <si>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</si>
  <si>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</si>
  <si>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 xml:space="preserve">  PS 21</t>
  </si>
  <si>
    <t>NÚ u TT Planá, úpravy DŘT</t>
  </si>
  <si>
    <t>PS 21</t>
  </si>
  <si>
    <t>746634</t>
  </si>
  <si>
    <t>VYBAVENÁ SKŘÍŇ PRO AUTOMATIZACI ROZVADĚČOVÁ VÝŠKY PŘES 600 MM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</si>
  <si>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</si>
  <si>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746649</t>
  </si>
  <si>
    <t>PLC PRO AUTOMATIZACI - ZDROJ POMOCNÉHO NAPĚTÍ 24 V DC, MAX. 10 A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</si>
  <si>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</si>
  <si>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743B23</t>
  </si>
  <si>
    <t>SVORKOVNICOVÁ SKŘÍŇ PLASTOVÁ PRO DOÚO VNITŘNÍ OD 81 DO 120 SVOREK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</si>
  <si>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</si>
  <si>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</si>
  <si>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</si>
  <si>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</si>
  <si>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</si>
  <si>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</si>
  <si>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</si>
  <si>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</si>
  <si>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</si>
  <si>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</si>
  <si>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</si>
  <si>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</si>
  <si>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</si>
  <si>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</si>
  <si>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</si>
  <si>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</si>
  <si>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</si>
  <si>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</si>
  <si>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</si>
  <si>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</si>
  <si>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</si>
  <si>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(RDS)</t>
  </si>
  <si>
    <t>Vypracování RDS u vybraných SO a PS viz. technická specifikace položky.</t>
  </si>
  <si>
    <t>Položka zahrnuje veškeré činnosti nezbytné k vypracování realizační dokumentace pro provádění stavby (dále také RDS), které doplňuje a upřesňuje projektovou dokumentaci.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</si>
  <si>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</si>
  <si>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</si>
  <si>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</si>
  <si>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</si>
  <si>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</si>
  <si>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</si>
  <si>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</si>
  <si>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</si>
  <si>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</si>
  <si>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</si>
  <si>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Dočasné nájmy pozemků zajišťované zhotovitelem stavby</t>
  </si>
  <si>
    <t>Položka zahrnuje náklady na dočasný nájem dotčených pozemků ve vlastnictví ČD, a.s. Jedná se o pozemek p.č. 1349/15 a pozemek p.č. 3795/10 v k.ú. Planá u Mariánských Lázní, obec Planá</t>
  </si>
  <si>
    <t>VSEOB008</t>
  </si>
  <si>
    <t>Exkurze</t>
  </si>
  <si>
    <t>Exkurze dle zákona o zadávání veřejných zakázek</t>
  </si>
  <si>
    <t>Předpoklad 2 exkurze/rok</t>
  </si>
  <si>
    <t>Položka zahrnuje veškeré činnosti nezbytné pro zajištění exkurze. Veškerá požadavky na rozsah exkurzí je dán smlouvou o dílo.</t>
  </si>
  <si>
    <t>E.3.1</t>
  </si>
  <si>
    <t>Trakční vedení</t>
  </si>
  <si>
    <t xml:space="preserve">  SO 13</t>
  </si>
  <si>
    <t>SO 13 NÚ u TT Mýto, úprava TV</t>
  </si>
  <si>
    <t>SO 13</t>
  </si>
  <si>
    <t>74A Základy TV</t>
  </si>
  <si>
    <t>74A110</t>
  </si>
  <si>
    <t>ZÁKLAD TV HLOUBENÝ V JAKÉKOLIV TŘÍDĚ ZEMINY</t>
  </si>
  <si>
    <t>M3</t>
  </si>
  <si>
    <t>popis položky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</si>
  <si>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</si>
  <si>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</si>
  <si>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74A151</t>
  </si>
  <si>
    <t>MANIPULACE SE ZEMINOU Z VÝKOPU NA STAVENIŠTI</t>
  </si>
  <si>
    <t>M3KM</t>
  </si>
  <si>
    <t>1. Položka obsahuje:  
 – manipulace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</si>
  <si>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</si>
  <si>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</si>
  <si>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</si>
  <si>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</si>
  <si>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</si>
  <si>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</si>
  <si>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</si>
  <si>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</si>
  <si>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</si>
  <si>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</si>
  <si>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</si>
  <si>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</si>
  <si>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</si>
  <si>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hod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</si>
  <si>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</si>
  <si>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</si>
  <si>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74B603</t>
  </si>
  <si>
    <t>STOŽÁR TV OCELOVÝ PŘÍHRADOVÝ TYPU BP DÉLKY 11 M</t>
  </si>
  <si>
    <t>viz výkaz stožárů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</si>
  <si>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</si>
  <si>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</si>
  <si>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</si>
  <si>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M</t>
  </si>
  <si>
    <t>viz výkaz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</si>
  <si>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</si>
  <si>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</si>
  <si>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</si>
  <si>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</si>
  <si>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</si>
  <si>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</si>
  <si>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</si>
  <si>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</si>
  <si>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</si>
  <si>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</si>
  <si>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</si>
  <si>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</si>
  <si>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</si>
  <si>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</si>
  <si>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</si>
  <si>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74C312</t>
  </si>
  <si>
    <t>VĚŠÁK TROLEJE ZÁKLADNÍ (PEVNÝ NEBO KLUZNÝ)</t>
  </si>
  <si>
    <t>viz polohový plán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</si>
  <si>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</si>
  <si>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14</t>
  </si>
  <si>
    <t>74C314</t>
  </si>
  <si>
    <t>ROZPĚRNÁ TYČ</t>
  </si>
  <si>
    <t>viz  soupis ostatních sestavení</t>
  </si>
  <si>
    <t>15</t>
  </si>
  <si>
    <t>74C322</t>
  </si>
  <si>
    <t>SPOJKA LAN A TROLEJÍ IZOLOVANÁ</t>
  </si>
  <si>
    <t>viz polohový plán, soupis ostatních sestavení</t>
  </si>
  <si>
    <t>16</t>
  </si>
  <si>
    <t>74C512</t>
  </si>
  <si>
    <t>POHYBLIVÉ KOTVENÍ SESTAVY TV NA STOŽÁRU - 10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</si>
  <si>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</si>
  <si>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</si>
  <si>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17</t>
  </si>
  <si>
    <t>74C522</t>
  </si>
  <si>
    <t>POHYBLIVÉ KOTVENÍ TR NEBO NL NA STOŽÁRU - 10 KN</t>
  </si>
  <si>
    <t>18</t>
  </si>
  <si>
    <t>74C571</t>
  </si>
  <si>
    <t>TAŽENÍ NOSNÉHO LANA 50 MM2 BZ, FE</t>
  </si>
  <si>
    <t>viz tabulka kotvení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</si>
  <si>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</si>
  <si>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19</t>
  </si>
  <si>
    <t>74C582</t>
  </si>
  <si>
    <t>TAŽENÍ TROLEJE 100 MM2 CU</t>
  </si>
  <si>
    <t>20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</si>
  <si>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</si>
  <si>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</si>
  <si>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</si>
  <si>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</si>
  <si>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21</t>
  </si>
  <si>
    <t>74C5A1</t>
  </si>
  <si>
    <t>DEFINITIVNÍ REGULACE POHYBLIVÉHO KOTVENÍ TROLEJE</t>
  </si>
  <si>
    <t>viz tabulka kotvení, soupis ostatních sestavení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</si>
  <si>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</si>
  <si>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22</t>
  </si>
  <si>
    <t>74C5A2</t>
  </si>
  <si>
    <t>DEFINITIVNÍ REGULACE POHYBLIVÉHO KOTVENÍ NOSNÉHO LANA</t>
  </si>
  <si>
    <t>23</t>
  </si>
  <si>
    <t>74C654</t>
  </si>
  <si>
    <t>LISOVANÁ SPOJKA DVOU LAN ZV, NV, OV</t>
  </si>
  <si>
    <t>viz soupis ostatních sestavení</t>
  </si>
  <si>
    <t>24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</si>
  <si>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</si>
  <si>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</si>
  <si>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</si>
  <si>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25</t>
  </si>
  <si>
    <t>74C711</t>
  </si>
  <si>
    <t>POHON ODPOJOVAČE MOTOROVÝ</t>
  </si>
  <si>
    <t>viz polohový plán, připojení NV, soupis ostatních sestavení</t>
  </si>
  <si>
    <t>26</t>
  </si>
  <si>
    <t>74C712</t>
  </si>
  <si>
    <t>POHON ODPOJOVAČE RUČNÍ</t>
  </si>
  <si>
    <t>27</t>
  </si>
  <si>
    <t>74C713</t>
  </si>
  <si>
    <t>ODPOJOVAČ NEBO ODPÍNAČ NA STOŽÁRU TV</t>
  </si>
  <si>
    <t>28</t>
  </si>
  <si>
    <t>74C721</t>
  </si>
  <si>
    <t>KOTVENÍ SVODU Z ODPOJOVAČE S PŘIPOJENÍM NA TV</t>
  </si>
  <si>
    <t>29</t>
  </si>
  <si>
    <t>74C723</t>
  </si>
  <si>
    <t>SVOD Z NAPÁJECÍHO PŘEVĚSU NA TV LANEM 120 CU</t>
  </si>
  <si>
    <t>30</t>
  </si>
  <si>
    <t>74C742</t>
  </si>
  <si>
    <t>PŘIPEVNĚNÍ KOTEVNÍ LIŠTY NAPÁJECÍHO PŘEVĚSU SE 2-4 TŘMENY NA STOŽÁR TV</t>
  </si>
  <si>
    <t>31</t>
  </si>
  <si>
    <t>74C745</t>
  </si>
  <si>
    <t>KOTVENÍ LANA NAPÁJECÍHO PŘEVĚSU - 120 MM2 CU S IZOLACÍ</t>
  </si>
  <si>
    <t>32</t>
  </si>
  <si>
    <t>74C793</t>
  </si>
  <si>
    <t>RUČNÍ TAŽENÍ LANA NAPÁJECÍCH PŘEVĚSŮ 120 MM2 CU</t>
  </si>
  <si>
    <t>viz připojení NV, schéma napájení, soupis ostatních sestavení</t>
  </si>
  <si>
    <t>33</t>
  </si>
  <si>
    <t>74C810</t>
  </si>
  <si>
    <t>UPEVNĚNÍ KONZOLY - STŘEDOVÉ, STRANOVÉ</t>
  </si>
  <si>
    <t>34</t>
  </si>
  <si>
    <t>74C820</t>
  </si>
  <si>
    <t>UPEVNĚNÍ DVOU KONZOL</t>
  </si>
  <si>
    <t>35</t>
  </si>
  <si>
    <t>74C232</t>
  </si>
  <si>
    <t>ZÁVĚS SIK S PŘÍDAVNÝM LANEM</t>
  </si>
  <si>
    <t>36</t>
  </si>
  <si>
    <t>74C233</t>
  </si>
  <si>
    <t>ZÁVĚS SIK KOMBINOVANÝ</t>
  </si>
  <si>
    <t>37</t>
  </si>
  <si>
    <t>74C762</t>
  </si>
  <si>
    <t>UKONČENÍ 2 NAPÁJECÍCH KABELŮ NA STOŽÁRU, VČETNĚ OMEZOVAČE PŘEPĚTÍ</t>
  </si>
  <si>
    <t>38</t>
  </si>
  <si>
    <t>74C768</t>
  </si>
  <si>
    <t>PŘIPEVNĚNÍ 1-4 KABELŮ NA STOŽÁR BP</t>
  </si>
  <si>
    <t>39</t>
  </si>
  <si>
    <t>74C773</t>
  </si>
  <si>
    <t>PŘIPEVNĚNÍ 2 KRYTŮ NA STOŽÁR P, T, BP</t>
  </si>
  <si>
    <t>40</t>
  </si>
  <si>
    <t>74C911</t>
  </si>
  <si>
    <t>BLESKOJISTKA RŮŽKOVÁ NA STOŽÁRU S PŘIPOJENÍM NA TV, OV, NV</t>
  </si>
  <si>
    <t>41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</si>
  <si>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</si>
  <si>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</si>
  <si>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</si>
  <si>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42</t>
  </si>
  <si>
    <t>74C951</t>
  </si>
  <si>
    <t>MONTÁŽNÍ LÁVKA NA STOŽÁR</t>
  </si>
  <si>
    <t>viz soupis ostatních sestavení, technická zpráva</t>
  </si>
  <si>
    <t>43</t>
  </si>
  <si>
    <t>74C953</t>
  </si>
  <si>
    <t>OVLÁDACÍ A BOČNÍ LÁVKA DO "L"</t>
  </si>
  <si>
    <t>44</t>
  </si>
  <si>
    <t>74C968</t>
  </si>
  <si>
    <t>TABULKA ČÍSLOVÁNÍ STOŽÁRU NEBO POHONU ODPOJOVAČE</t>
  </si>
  <si>
    <t>45</t>
  </si>
  <si>
    <t>74CF11</t>
  </si>
  <si>
    <t>TAŽNÉ HNACÍ VOZIDLO K PRACOVNÍM SOUPRAVÁM (PRO VODIČE - MONTÁŽ)</t>
  </si>
  <si>
    <t>74F Nátěry TV</t>
  </si>
  <si>
    <t>46</t>
  </si>
  <si>
    <t>74F232</t>
  </si>
  <si>
    <t>BEZPEČNOSTNÍ PRUH NA PODPĚŘE TV BÍLOČERVENÝ</t>
  </si>
  <si>
    <t>viz technická zpráva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</si>
  <si>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</si>
  <si>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 Demontáže TV</t>
  </si>
  <si>
    <t>47</t>
  </si>
  <si>
    <t>74F422</t>
  </si>
  <si>
    <t>DEMONTÁŽ OCELOVÝCH STOŽÁRŮ TRUBKOVÝCH NEBO PROFILOVÝCH</t>
  </si>
  <si>
    <t>viz technická zpráva, polohový plán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</si>
  <si>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</si>
  <si>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48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</si>
  <si>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</si>
  <si>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</si>
  <si>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</si>
  <si>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49</t>
  </si>
  <si>
    <t>74F441</t>
  </si>
  <si>
    <t>DEMONTÁŽ DĚLIČŮ</t>
  </si>
  <si>
    <t>50</t>
  </si>
  <si>
    <t>74F444</t>
  </si>
  <si>
    <t>DEMONTÁŽ KOTVENÍ TR NEBO NL POHYBLIVÝCH</t>
  </si>
  <si>
    <t>51</t>
  </si>
  <si>
    <t>74F445</t>
  </si>
  <si>
    <t>DEMONTÁŽ KOTVENÍ ZV, OV, NV VČETNĚ PŘIPEVŇOVACÍCH LIŠT</t>
  </si>
  <si>
    <t>52</t>
  </si>
  <si>
    <t>74F446</t>
  </si>
  <si>
    <t>DEMONTÁŽ ODPOJOVAČE NEBO ODPÍNAČE S POHONEM VČETNĚ TÁHEL A UPEVŇOVACÍCH LIŠT</t>
  </si>
  <si>
    <t>53</t>
  </si>
  <si>
    <t>74F447</t>
  </si>
  <si>
    <t>DEMONTÁŽ KOTEVNÍ LIŠTY PŘEVĚSU NEBO SVODU Z ODPOJOVAČE</t>
  </si>
  <si>
    <t>54</t>
  </si>
  <si>
    <t>74F451</t>
  </si>
  <si>
    <t>DEMONTÁŽ SVODU Z PŘEVĚSU NEBO Z ODPOJOVAČE - JEDNODUCHÉ LANO</t>
  </si>
  <si>
    <t>55</t>
  </si>
  <si>
    <t>74F431</t>
  </si>
  <si>
    <t>DEMONTÁŽ LANOVÝCH PŘEVĚSŮ (VČETNĚ KOTVENÍ)</t>
  </si>
  <si>
    <t>56</t>
  </si>
  <si>
    <t>74F454</t>
  </si>
  <si>
    <t>DEMONTÁŽ BLESKOJISTEK A SVODIČŮ PŘEPĚTÍ</t>
  </si>
  <si>
    <t>57</t>
  </si>
  <si>
    <t>74F455</t>
  </si>
  <si>
    <t>DEMONTÁŽ VĚŠÁKŮ TROLEJE</t>
  </si>
  <si>
    <t>58</t>
  </si>
  <si>
    <t>74F456</t>
  </si>
  <si>
    <t>DEMONTÁŽ PROUDOVÝCH PROPOJENÍ PODÉLNÝCH A PŘÍČNÝCH</t>
  </si>
  <si>
    <t>59</t>
  </si>
  <si>
    <t>74F457</t>
  </si>
  <si>
    <t>DEMONTÁŽ VLOŽENÝCH IZOLACÍ V PODÉLNÝCH A PŘÍČNÝCH POLÍCH</t>
  </si>
  <si>
    <t>60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</si>
  <si>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</si>
  <si>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</si>
  <si>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</si>
  <si>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61</t>
  </si>
  <si>
    <t>74F466</t>
  </si>
  <si>
    <t>DEMONTÁŽ LAN NOSNÝCH VČETNĚ NÁSTAVKŮ, PROPOJEK A SPOJEK STŘIHÁNÍM</t>
  </si>
  <si>
    <t>62</t>
  </si>
  <si>
    <t>R74F492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</si>
  <si>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</si>
  <si>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</si>
  <si>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</si>
  <si>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63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</si>
  <si>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</si>
  <si>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</si>
  <si>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</si>
  <si>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</si>
  <si>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64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</si>
  <si>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</si>
  <si>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</si>
  <si>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</si>
  <si>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</si>
  <si>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65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</si>
  <si>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</si>
  <si>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</si>
  <si>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</si>
  <si>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66</t>
  </si>
  <si>
    <t>74F313</t>
  </si>
  <si>
    <t>MĚŘENÍ ELEKTRICKÝCH VLASTNOSTÍ TV</t>
  </si>
  <si>
    <t>výkaz výměr (výpočet položky, nebo odkaz na příslušnou přílohu dokumentace)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</si>
  <si>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</si>
  <si>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67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</si>
  <si>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</si>
  <si>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</si>
  <si>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</si>
  <si>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68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</si>
  <si>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</si>
  <si>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</si>
  <si>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</si>
  <si>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69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</si>
  <si>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</si>
  <si>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</si>
  <si>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</si>
  <si>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70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</si>
  <si>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</si>
  <si>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</si>
  <si>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</si>
  <si>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71</t>
  </si>
  <si>
    <t>015111</t>
  </si>
  <si>
    <t>POPLATKY ZA LIKVIDACI ODPADŮ NEKONTAMINOVANÝCH - 17 05 04 VYTĚŽENÉ ZEMINY A HORNINY - I. TŘÍDA TĚŽITELNOSTI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</si>
  <si>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</si>
  <si>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</si>
  <si>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</si>
  <si>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72</t>
  </si>
  <si>
    <t>13273</t>
  </si>
  <si>
    <t>HLOUBENÍ RÝH ŠÍŘ DO 2M PAŽ I NEPAŽ TŘ. I</t>
  </si>
  <si>
    <t>rýha 70x120, délka 150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</si>
  <si>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</si>
  <si>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73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</si>
  <si>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</si>
  <si>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</si>
  <si>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</si>
  <si>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</t>
  </si>
  <si>
    <t>702111</t>
  </si>
  <si>
    <t>KABELOVÝ ŽLAB ZEMNÍ VČETNĚ KRYTU SVĚTLÉ ŠÍŘKY DO 120 MM</t>
  </si>
  <si>
    <t>rýha délka 75 m*2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</si>
  <si>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</si>
  <si>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Silnoproud</t>
  </si>
  <si>
    <t>75</t>
  </si>
  <si>
    <t>7425B3</t>
  </si>
  <si>
    <t>KABEL VN - JEDNOŽÍLOVÝ, 50-AXEKVCE(Y) OD 185 DO 300 MM2</t>
  </si>
  <si>
    <t>viz kabelová trasa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</si>
  <si>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</si>
  <si>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76</t>
  </si>
  <si>
    <t>742723</t>
  </si>
  <si>
    <t>KABELOVÁ SPOJKA VN JEDNOŽÍLOVÁ PRO KABELY PŘES 6 KV OD 185 DO 300 MM2</t>
  </si>
  <si>
    <t>2+2 spojky nastavení napájecího kabelu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</si>
  <si>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</si>
  <si>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77</t>
  </si>
  <si>
    <t>742P15</t>
  </si>
  <si>
    <t>OZNAČOVACÍ ŠTÍTEK NA KABEL</t>
  </si>
  <si>
    <t>2+2ks na SpS</t>
  </si>
  <si>
    <t>78</t>
  </si>
  <si>
    <t>742C23</t>
  </si>
  <si>
    <t>KABELOVÁ KONCOVKA VN VENKOVNÍ JEDNOŽÍLOVÁ PRO KABELY PŘES 6 KV OD 185 DO 300 MM2</t>
  </si>
  <si>
    <t>2+2ks na stožáru</t>
  </si>
  <si>
    <t xml:space="preserve">  SO 23</t>
  </si>
  <si>
    <t>SO 23 NÚ u TT Planá u M.L., TV</t>
  </si>
  <si>
    <t>SO 23</t>
  </si>
  <si>
    <t>74B215</t>
  </si>
  <si>
    <t>STOŽÁR TV OCELOVÝ TRUBKOVÝ JEDNODUCHÝ NA SVORNÍKY, TYPU TS245 NEBO TSI245, DÉLKY DO 10 M VČETNĚ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</si>
  <si>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</si>
  <si>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74B602</t>
  </si>
  <si>
    <t>STOŽÁR TV OCELOVÝ PŘÍHRADOVÝ TYPU BP DÉLKY 10 M</t>
  </si>
  <si>
    <t>74C111</t>
  </si>
  <si>
    <t>ZÁVĚS TV NA KONZOLE BEZ PŘÍDAVNÉHO LANA</t>
  </si>
  <si>
    <t>74C321</t>
  </si>
  <si>
    <t>SPOJKA LAN A TROLEJÍ NEIZOLOVANÁ</t>
  </si>
  <si>
    <t>74C323</t>
  </si>
  <si>
    <t>SPOJKA TROLEJÍ SJÍZDNÁ</t>
  </si>
  <si>
    <t>74C632</t>
  </si>
  <si>
    <t>PŘIPEVNĚNÍ KONZOLY ZV, NV, OV PRO "V" ZÁVĚS NA STOŽÁR</t>
  </si>
  <si>
    <t>viz zesilovací vedení</t>
  </si>
  <si>
    <t>74C643</t>
  </si>
  <si>
    <t>V ZÁVĚS 1-2 LAN ZV, NV, OV</t>
  </si>
  <si>
    <t>74C221</t>
  </si>
  <si>
    <t>ZÁVĚS SESTAVY TROLEJOVÉHO VEDENÍ NA BRÁNĚ BEZ PŘÍDAVNÉHO LANA</t>
  </si>
  <si>
    <t>viz ostatní sestavení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</si>
  <si>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</si>
  <si>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</si>
  <si>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</si>
  <si>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74F435</t>
  </si>
  <si>
    <t>DEMONTÁŽ ZÁVĚSŮ TV NA BRÁNĚ</t>
  </si>
  <si>
    <t>74F437</t>
  </si>
  <si>
    <t>DEMONTÁŽ KONZOL ZV NEBO OV VČETNĚ ZÁVĚSŮ</t>
  </si>
  <si>
    <t>74F443</t>
  </si>
  <si>
    <t>DEMONTÁŽ KOTVENÍ TR NEBO NL PEVNÝCH</t>
  </si>
  <si>
    <t>74F468</t>
  </si>
  <si>
    <t>DEMONTÁŽ LAN ZV, NV, OV VČETNĚ PROPOJEK A SPOJEK STŘIHÁNÍM</t>
  </si>
  <si>
    <t>015140</t>
  </si>
  <si>
    <t>POPLATKY ZA LIKVIDACI ODPADŮ NEKONTAMINOVANÝCH - 17 01 01 BETON Z DEMOLIC OBJEKTŮ, ZÁKLADŮ TV</t>
  </si>
  <si>
    <t>viz polohový plán, technická zpráva</t>
  </si>
  <si>
    <t>74C752</t>
  </si>
  <si>
    <t>PODPĚRNÝ IZOLÁTOR PRO NV NA LIŠTĚ, BRÁNĚ, STOŽÁRU</t>
  </si>
  <si>
    <t>E.3.6</t>
  </si>
  <si>
    <t>Rozvodny vn, nn, osvětlení a dálkové ovládání odpojovačů</t>
  </si>
  <si>
    <t xml:space="preserve">  SO 12</t>
  </si>
  <si>
    <t>NÚ u TT Mýto, úprava DOÚO</t>
  </si>
  <si>
    <t>SO 12</t>
  </si>
  <si>
    <t>Rýha 0,35x0,8m, délka 380m,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</si>
  <si>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</si>
  <si>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702312</t>
  </si>
  <si>
    <t>ZAKRYTÍ KABELŮ VÝSTRAŽNOU FÓLIÍ ŠÍŘKY PŘES 20 DO 40 CM</t>
  </si>
  <si>
    <t>viz situace 380m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</si>
  <si>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</si>
  <si>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</si>
  <si>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</si>
  <si>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délka 380m,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</si>
  <si>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</si>
  <si>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</si>
  <si>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</si>
  <si>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Viz. Situace</t>
  </si>
  <si>
    <t>1. Položka obsahuje:  
 – montáž kabelu o váze do 4 kg/m do chráničky/ kolektoru  
2. Položka neobsahuje:  
 X  
3. Způsob měření:  
Měří se metr délkový.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</si>
  <si>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</si>
  <si>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</si>
  <si>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</si>
  <si>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709210</t>
  </si>
  <si>
    <t>KŘIŽOVATKA KABELOVÝCH VEDENÍ SE STÁVAJÍCÍ INŽENÝRSKOU SÍTÍ (KABELEM, POTRUBÍM APOD.)</t>
  </si>
  <si>
    <t>18010</t>
  </si>
  <si>
    <t>VŠEOBECNÉ ÚPRAVY ZASTAVĚNÉHO ÚZEMÍ</t>
  </si>
  <si>
    <t>M2</t>
  </si>
  <si>
    <t>380x0,35</t>
  </si>
  <si>
    <t>Všeobecné úpravy musí zahrnovat úpravu území po uskutečnění stavby, tak jak je požadováno v zadávací dokumentaci s výjimkou těch prací, pro které jsou uvedeny samostatné položky.</t>
  </si>
  <si>
    <t>Skládky a demontáže</t>
  </si>
  <si>
    <t>015310</t>
  </si>
  <si>
    <t>POPLATKY ZA LIKVIDACI ODPADŮ NEKONTAMINOVANÝCH - 16 02 14 ELEKTROŠROT (VYŘAZENÁ EL. ZAŘÍZENÍ A PŘÍSTR. - AL, CU A VZ. KOVY)</t>
  </si>
  <si>
    <t>015420</t>
  </si>
  <si>
    <t>POPLATKY ZA LIKVIDACI ODPADŮ NEKONTAMINOVANÝCH - 17 06 04 ZBYTKY IZOLAČNÍCH MATERIÁLŮ</t>
  </si>
  <si>
    <t>745Z92</t>
  </si>
  <si>
    <t>742</t>
  </si>
  <si>
    <t>Silnoproudé rozvody</t>
  </si>
  <si>
    <t>742I12</t>
  </si>
  <si>
    <t>KABEL NN CU OVLÁDACÍ 7-12ŽÍLOVÝ OD 4 DO 6 MM2</t>
  </si>
  <si>
    <t>Viz. situace</t>
  </si>
  <si>
    <t>742M12</t>
  </si>
  <si>
    <t>UKONČENÍ 7-12ŽÍLOVÉHO KABELU V ROZVADĚČI NEBO NA PŘÍSTROJI OD 4 DO 6 MM2</t>
  </si>
  <si>
    <t>Viz. Situace, schéma rozvaděče DOÚO</t>
  </si>
  <si>
    <t>742M22</t>
  </si>
  <si>
    <t>UKONČENÍ 7-12ŽÍLOVÉHO KABELU KABELOVOU SPOJKOU OD 4 DO 6 MM2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</si>
  <si>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</si>
  <si>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</si>
  <si>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</si>
  <si>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743B34</t>
  </si>
  <si>
    <t>Svorkovnicová skříň plastová pro DOÚO venkovní pilířová/zapuštěná od 121 do 160 svorek</t>
  </si>
  <si>
    <t>1. Položka obsahuje:  
 – instalaci do terénu / do niky vč. zapojení  
 – technický popis viz. projektová dokumentace  
2. Položka neobsahuje:  
 – zemní práce  
3. Způsob měření:  
Udává se počet kusů kompletní konstrukce nebo práce.</t>
  </si>
  <si>
    <t>výkaz výměr</t>
  </si>
  <si>
    <t>1. Položka obsahuje:  
 – veškeré příslušentsví  
2. Položka neobsahuje:  
 X  
3. Způsob měření:  
Udává se počet kusů kompletní konstrukce nebo práce.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</si>
  <si>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</si>
  <si>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</si>
  <si>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</si>
  <si>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747</t>
  </si>
  <si>
    <t>Zkoušky, revize a HZS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</si>
  <si>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</si>
  <si>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</si>
  <si>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</si>
  <si>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</si>
  <si>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</si>
  <si>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</si>
  <si>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</si>
  <si>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</si>
  <si>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</si>
  <si>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</si>
  <si>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</si>
  <si>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</si>
  <si>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 xml:space="preserve">  SO 22</t>
  </si>
  <si>
    <t>NÚ u TT Planá u Mariánských Lázní, úprava DOÚO</t>
  </si>
  <si>
    <t>SO 22</t>
  </si>
  <si>
    <t>Rýha 0,35x0,8m, délka 550m,</t>
  </si>
  <si>
    <t>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</si>
  <si>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</si>
  <si>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</si>
  <si>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viz situace 550m</t>
  </si>
  <si>
    <t>délka 550m,</t>
  </si>
  <si>
    <t>550x0,35</t>
  </si>
  <si>
    <t>743B14</t>
  </si>
  <si>
    <t>Ovladač pro dálkové ovládání motorových pohonů trakčních odpojovačů (DOÚO) od 13 do 16 ks</t>
  </si>
  <si>
    <t>Viz. schéma rozvaděče DOÚO</t>
  </si>
  <si>
    <t>1. Položka obsahuje:  
 – instalaci rozvaděče vč. zapojení, zhotovení výrobní dokumentace  
 – technický popis viz. projektová dokumentace  
2. Položka neobsahuje:  
 X  
3. Způsob měření:  
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</si>
  <si>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</si>
  <si>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</si>
  <si>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>1. Položka obsahuje:  
 – instalaci rozvaděče vč. zapojení  
 – technický popis viz. projektová dokumentace  
2. Položka neobsahuje:  
 X  
3. Způsob měření: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</si>
  <si>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</si>
  <si>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</si>
  <si>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</si>
  <si>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Technická specifikace</t>
  </si>
  <si>
    <t>E.3.7</t>
  </si>
  <si>
    <t>Ukolejnění kovových konstrukcí</t>
  </si>
  <si>
    <t xml:space="preserve">  SO 14</t>
  </si>
  <si>
    <t>SO 14 NÚ u TT Mýto, úprava ukolejnění kovových konstrukcí</t>
  </si>
  <si>
    <t>SO 14</t>
  </si>
  <si>
    <t>74C923</t>
  </si>
  <si>
    <t>NEPŘÍMÉ UKOLEJNĚNÍ KONSTRUKCE VŠECH TYPŮ (VČETNĚ VÝZTUŽNÝCH DVOJIC) - 1 VODIČ</t>
  </si>
  <si>
    <t>viz technická zpráva, polohový plán, KSU a TP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</si>
  <si>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</si>
  <si>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</si>
  <si>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</si>
  <si>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</si>
  <si>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</si>
  <si>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</si>
  <si>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</si>
  <si>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</si>
  <si>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74F314</t>
  </si>
  <si>
    <t>MĚŘENÍ DOTYKOVÉHO NAPĚTÍ U VODIVÉ KONSTRUKCE</t>
  </si>
  <si>
    <t>74F459</t>
  </si>
  <si>
    <t>DEMONTÁŽ UKOLEJNĚNÍ KONSTRUKCÍ A PODPĚR VČETNĚ UCHYCENÍ A VODIČE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</si>
  <si>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</si>
  <si>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 xml:space="preserve">  SO 24</t>
  </si>
  <si>
    <t>SO 24 NÚ u TT Planá u M.L., úprava ukolejnění kovových konstrukcí</t>
  </si>
  <si>
    <t>SO 24</t>
  </si>
  <si>
    <t>74C927</t>
  </si>
  <si>
    <t>PŘESUN SKUPINOVÉHO VODIVÉHO SPOJENÍ KONSTRUKCÍ (DO 20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</si>
</sst>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0+C10+C13+C15+C18+C21</f>
      </c>
    </row>
    <row r="7" spans="2:3" ht="12.75" customHeight="1">
      <c r="B7" s="8" t="s">
        <v>7</v>
      </c>
      <c s="10">
        <f>0+E10+E13+E15+E18+E21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11'!K8+'PS 11'!M8</f>
      </c>
      <c s="14">
        <f>C11*0.21</f>
      </c>
      <c s="14">
        <f>C11+D11</f>
      </c>
      <c s="13">
        <f>'PS 11'!T7</f>
      </c>
    </row>
    <row r="12" spans="1:6" ht="12.75">
      <c r="A12" s="11" t="s">
        <v>104</v>
      </c>
      <c s="12" t="s">
        <v>105</v>
      </c>
      <c s="14">
        <f>'PS 21'!K8+'PS 21'!M8</f>
      </c>
      <c s="14">
        <f>C12*0.21</f>
      </c>
      <c s="14">
        <f>C12+D12</f>
      </c>
      <c s="13">
        <f>'PS 21'!T7</f>
      </c>
    </row>
    <row r="13" spans="1:6" ht="12.75">
      <c r="A13" s="11" t="s">
        <v>115</v>
      </c>
      <c s="12" t="s">
        <v>116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117</v>
      </c>
      <c s="12" t="s">
        <v>118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156</v>
      </c>
      <c s="12" t="s">
        <v>157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158</v>
      </c>
      <c s="12" t="s">
        <v>159</v>
      </c>
      <c s="14">
        <f>'SO 13'!K8+'SO 13'!M8</f>
      </c>
      <c s="14">
        <f>C16*0.21</f>
      </c>
      <c s="14">
        <f>C16+D16</f>
      </c>
      <c s="13">
        <f>'SO 13'!T7</f>
      </c>
    </row>
    <row r="17" spans="1:6" ht="12.75">
      <c r="A17" s="11" t="s">
        <v>462</v>
      </c>
      <c s="12" t="s">
        <v>463</v>
      </c>
      <c s="14">
        <f>'SO 23'!K8+'SO 23'!M8</f>
      </c>
      <c s="14">
        <f>C17*0.21</f>
      </c>
      <c s="14">
        <f>C17+D17</f>
      </c>
      <c s="13">
        <f>'SO 23'!T7</f>
      </c>
    </row>
    <row r="18" spans="1:6" ht="12.75">
      <c r="A18" s="11" t="s">
        <v>500</v>
      </c>
      <c s="12" t="s">
        <v>501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502</v>
      </c>
      <c s="12" t="s">
        <v>503</v>
      </c>
      <c s="14">
        <f>'SO 12'!K8+'SO 12'!M8</f>
      </c>
      <c s="14">
        <f>C19*0.21</f>
      </c>
      <c s="14">
        <f>C19+D19</f>
      </c>
      <c s="13">
        <f>'SO 12'!T7</f>
      </c>
    </row>
    <row r="20" spans="1:6" ht="12.75">
      <c r="A20" s="11" t="s">
        <v>570</v>
      </c>
      <c s="12" t="s">
        <v>571</v>
      </c>
      <c s="14">
        <f>'SO 22'!K8+'SO 22'!M8</f>
      </c>
      <c s="14">
        <f>C20*0.21</f>
      </c>
      <c s="14">
        <f>C20+D20</f>
      </c>
      <c s="13">
        <f>'SO 22'!T7</f>
      </c>
    </row>
    <row r="21" spans="1:6" ht="12.75">
      <c r="A21" s="11" t="s">
        <v>591</v>
      </c>
      <c s="12" t="s">
        <v>592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593</v>
      </c>
      <c s="12" t="s">
        <v>594</v>
      </c>
      <c s="14">
        <f>'SO 14'!K8+'SO 14'!M8</f>
      </c>
      <c s="14">
        <f>C22*0.21</f>
      </c>
      <c s="14">
        <f>C22+D22</f>
      </c>
      <c s="13">
        <f>'SO 14'!T7</f>
      </c>
    </row>
    <row r="23" spans="1:6" ht="12.75">
      <c r="A23" s="11" t="s">
        <v>612</v>
      </c>
      <c s="12" t="s">
        <v>613</v>
      </c>
      <c s="14">
        <f>'SO 24'!K8+'SO 24'!M8</f>
      </c>
      <c s="14">
        <f>C23*0.21</f>
      </c>
      <c s="14">
        <f>C23+D23</f>
      </c>
      <c s="13">
        <f>'SO 24'!T7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591</v>
      </c>
      <c r="E4" s="26" t="s">
        <v>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614</v>
      </c>
      <c r="E8" s="30" t="s">
        <v>613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47</v>
      </c>
      <c r="E9" s="33" t="s">
        <v>206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615</v>
      </c>
      <c s="35" t="s">
        <v>51</v>
      </c>
      <c s="6" t="s">
        <v>616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598</v>
      </c>
    </row>
    <row r="13" spans="1:5" ht="114.75">
      <c r="A13" t="s">
        <v>57</v>
      </c>
      <c r="E13" s="39" t="s">
        <v>227</v>
      </c>
    </row>
    <row r="14" spans="1:16" ht="25.5">
      <c r="A14" t="s">
        <v>49</v>
      </c>
      <c s="34" t="s">
        <v>27</v>
      </c>
      <c s="34" t="s">
        <v>599</v>
      </c>
      <c s="35" t="s">
        <v>51</v>
      </c>
      <c s="6" t="s">
        <v>600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598</v>
      </c>
    </row>
    <row r="17" spans="1:5" ht="114.75">
      <c r="A17" t="s">
        <v>57</v>
      </c>
      <c r="E17" s="39" t="s">
        <v>227</v>
      </c>
    </row>
    <row r="18" spans="1:16" ht="25.5">
      <c r="A18" t="s">
        <v>49</v>
      </c>
      <c s="34" t="s">
        <v>26</v>
      </c>
      <c s="34" t="s">
        <v>601</v>
      </c>
      <c s="35" t="s">
        <v>51</v>
      </c>
      <c s="6" t="s">
        <v>602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598</v>
      </c>
    </row>
    <row r="21" spans="1:5" ht="76.5">
      <c r="A21" t="s">
        <v>57</v>
      </c>
      <c r="E21" s="39" t="s">
        <v>603</v>
      </c>
    </row>
    <row r="22" spans="1:16" ht="25.5">
      <c r="A22" t="s">
        <v>49</v>
      </c>
      <c s="34" t="s">
        <v>65</v>
      </c>
      <c s="34" t="s">
        <v>604</v>
      </c>
      <c s="35" t="s">
        <v>51</v>
      </c>
      <c s="6" t="s">
        <v>605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598</v>
      </c>
    </row>
    <row r="25" spans="1:5" ht="89.25">
      <c r="A25" t="s">
        <v>57</v>
      </c>
      <c r="E25" s="39" t="s">
        <v>606</v>
      </c>
    </row>
    <row r="26" spans="1:16" ht="12.75">
      <c r="A26" t="s">
        <v>49</v>
      </c>
      <c s="34" t="s">
        <v>68</v>
      </c>
      <c s="34" t="s">
        <v>607</v>
      </c>
      <c s="35" t="s">
        <v>51</v>
      </c>
      <c s="6" t="s">
        <v>608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598</v>
      </c>
    </row>
    <row r="29" spans="1:5" ht="89.25">
      <c r="A29" t="s">
        <v>57</v>
      </c>
      <c r="E29" s="39" t="s">
        <v>606</v>
      </c>
    </row>
    <row r="30" spans="1:13" ht="12.75">
      <c r="A30" t="s">
        <v>46</v>
      </c>
      <c r="C30" s="31" t="s">
        <v>27</v>
      </c>
      <c r="E30" s="33" t="s">
        <v>333</v>
      </c>
      <c r="J30" s="32">
        <f>0</f>
      </c>
      <c s="32">
        <f>0</f>
      </c>
      <c s="32">
        <f>0+L31</f>
      </c>
      <c s="32">
        <f>0+M31</f>
      </c>
    </row>
    <row r="31" spans="1:16" ht="25.5">
      <c r="A31" t="s">
        <v>49</v>
      </c>
      <c s="34" t="s">
        <v>72</v>
      </c>
      <c s="34" t="s">
        <v>609</v>
      </c>
      <c s="35" t="s">
        <v>51</v>
      </c>
      <c s="6" t="s">
        <v>610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165</v>
      </c>
    </row>
    <row r="33" spans="1:5" ht="12.75">
      <c r="A33" s="35" t="s">
        <v>56</v>
      </c>
      <c r="E33" s="40" t="s">
        <v>598</v>
      </c>
    </row>
    <row r="34" spans="1:5" ht="89.25">
      <c r="A34" t="s">
        <v>57</v>
      </c>
      <c r="E34" s="39" t="s">
        <v>406</v>
      </c>
    </row>
    <row r="35" spans="1:13" ht="12.75">
      <c r="A35" t="s">
        <v>46</v>
      </c>
      <c r="C35" s="31" t="s">
        <v>26</v>
      </c>
      <c r="E35" s="33" t="s">
        <v>392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76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165</v>
      </c>
    </row>
    <row r="38" spans="1:5" ht="12.75">
      <c r="A38" s="35" t="s">
        <v>56</v>
      </c>
      <c r="E38" s="40" t="s">
        <v>331</v>
      </c>
    </row>
    <row r="39" spans="1:5" ht="89.25">
      <c r="A39" t="s">
        <v>57</v>
      </c>
      <c r="E39" s="39" t="s">
        <v>410</v>
      </c>
    </row>
    <row r="40" spans="1:16" ht="12.75">
      <c r="A40" t="s">
        <v>49</v>
      </c>
      <c s="34" t="s">
        <v>80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165</v>
      </c>
    </row>
    <row r="42" spans="1:5" ht="12.75">
      <c r="A42" s="35" t="s">
        <v>56</v>
      </c>
      <c r="E42" s="40" t="s">
        <v>331</v>
      </c>
    </row>
    <row r="43" spans="1:5" ht="89.25">
      <c r="A43" t="s">
        <v>57</v>
      </c>
      <c r="E43" s="39" t="s">
        <v>414</v>
      </c>
    </row>
    <row r="44" spans="1:16" ht="25.5">
      <c r="A44" t="s">
        <v>49</v>
      </c>
      <c s="34" t="s">
        <v>85</v>
      </c>
      <c s="34" t="s">
        <v>530</v>
      </c>
      <c s="35" t="s">
        <v>51</v>
      </c>
      <c s="6" t="s">
        <v>531</v>
      </c>
      <c s="36" t="s">
        <v>426</v>
      </c>
      <c s="37">
        <v>0.01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331</v>
      </c>
    </row>
    <row r="47" spans="1:5" ht="140.25">
      <c r="A47" t="s">
        <v>57</v>
      </c>
      <c r="E47" s="39" t="s">
        <v>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62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62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62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71</v>
      </c>
    </row>
    <row r="30" spans="1:16" ht="12.7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78.5">
      <c r="A33" t="s">
        <v>57</v>
      </c>
      <c r="E33" s="39" t="s">
        <v>75</v>
      </c>
    </row>
    <row r="34" spans="1:16" ht="12.75">
      <c r="A34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53">
      <c r="A37" t="s">
        <v>57</v>
      </c>
      <c r="E37" s="39" t="s">
        <v>79</v>
      </c>
    </row>
    <row r="38" spans="1:16" ht="12.7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83</v>
      </c>
    </row>
    <row r="40" spans="1:5" ht="12.75">
      <c r="A40" s="35" t="s">
        <v>56</v>
      </c>
      <c r="E40" s="40" t="s">
        <v>51</v>
      </c>
    </row>
    <row r="41" spans="1:5" ht="114.75">
      <c r="A41" t="s">
        <v>57</v>
      </c>
      <c r="E41" s="39" t="s">
        <v>84</v>
      </c>
    </row>
    <row r="42" spans="1:16" ht="12.75">
      <c r="A42" t="s">
        <v>49</v>
      </c>
      <c s="34" t="s">
        <v>85</v>
      </c>
      <c s="34" t="s">
        <v>86</v>
      </c>
      <c s="35" t="s">
        <v>51</v>
      </c>
      <c s="6" t="s">
        <v>87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14.75">
      <c r="A45" t="s">
        <v>57</v>
      </c>
      <c r="E45" s="39" t="s">
        <v>84</v>
      </c>
    </row>
    <row r="46" spans="1:16" ht="12.75">
      <c r="A46" t="s">
        <v>49</v>
      </c>
      <c s="34" t="s">
        <v>88</v>
      </c>
      <c s="34" t="s">
        <v>89</v>
      </c>
      <c s="35" t="s">
        <v>51</v>
      </c>
      <c s="6" t="s">
        <v>90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</v>
      </c>
      <c>
        <f>(M46*21)/100</f>
      </c>
      <c t="s">
        <v>27</v>
      </c>
    </row>
    <row r="47" spans="1:5" ht="12.75">
      <c r="A47" s="35" t="s">
        <v>55</v>
      </c>
      <c r="E47" s="39" t="s">
        <v>83</v>
      </c>
    </row>
    <row r="48" spans="1:5" ht="12.75">
      <c r="A48" s="35" t="s">
        <v>56</v>
      </c>
      <c r="E48" s="40" t="s">
        <v>51</v>
      </c>
    </row>
    <row r="49" spans="1:5" ht="76.5">
      <c r="A49" t="s">
        <v>57</v>
      </c>
      <c r="E49" s="39" t="s">
        <v>91</v>
      </c>
    </row>
    <row r="50" spans="1:16" ht="12.75">
      <c r="A50" t="s">
        <v>49</v>
      </c>
      <c s="34" t="s">
        <v>92</v>
      </c>
      <c s="34" t="s">
        <v>93</v>
      </c>
      <c s="35" t="s">
        <v>51</v>
      </c>
      <c s="6" t="s">
        <v>94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</v>
      </c>
      <c>
        <f>(M50*21)/100</f>
      </c>
      <c t="s">
        <v>27</v>
      </c>
    </row>
    <row r="51" spans="1:5" ht="12.75">
      <c r="A51" s="35" t="s">
        <v>55</v>
      </c>
      <c r="E51" s="39" t="s">
        <v>83</v>
      </c>
    </row>
    <row r="52" spans="1:5" ht="12.75">
      <c r="A52" s="35" t="s">
        <v>56</v>
      </c>
      <c r="E52" s="40" t="s">
        <v>51</v>
      </c>
    </row>
    <row r="53" spans="1:5" ht="63.75">
      <c r="A53" t="s">
        <v>57</v>
      </c>
      <c r="E53" s="39" t="s">
        <v>95</v>
      </c>
    </row>
    <row r="54" spans="1:16" ht="25.5">
      <c r="A54" t="s">
        <v>49</v>
      </c>
      <c s="34" t="s">
        <v>96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14.75">
      <c r="A57" t="s">
        <v>57</v>
      </c>
      <c r="E57" s="39" t="s">
        <v>99</v>
      </c>
    </row>
    <row r="58" spans="1:16" ht="25.5">
      <c r="A58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89.25">
      <c r="A61" t="s">
        <v>57</v>
      </c>
      <c r="E61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106</v>
      </c>
      <c r="E8" s="30" t="s">
        <v>105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107</v>
      </c>
      <c s="35" t="s">
        <v>51</v>
      </c>
      <c s="6" t="s">
        <v>108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91.25">
      <c r="A13" t="s">
        <v>57</v>
      </c>
      <c r="E13" s="39" t="s">
        <v>109</v>
      </c>
    </row>
    <row r="14" spans="1:16" ht="12.75">
      <c r="A14" t="s">
        <v>49</v>
      </c>
      <c s="34" t="s">
        <v>27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110</v>
      </c>
      <c s="35" t="s">
        <v>51</v>
      </c>
      <c s="6" t="s">
        <v>111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53">
      <c r="A21" t="s">
        <v>57</v>
      </c>
      <c r="E21" s="39" t="s">
        <v>112</v>
      </c>
    </row>
    <row r="22" spans="1:16" ht="25.5">
      <c r="A22" t="s">
        <v>49</v>
      </c>
      <c s="34" t="s">
        <v>65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53">
      <c r="A25" t="s">
        <v>57</v>
      </c>
      <c r="E25" s="39" t="s">
        <v>112</v>
      </c>
    </row>
    <row r="26" spans="1:16" ht="12.75">
      <c r="A26" t="s">
        <v>49</v>
      </c>
      <c s="34" t="s">
        <v>68</v>
      </c>
      <c s="34" t="s">
        <v>59</v>
      </c>
      <c s="35" t="s">
        <v>51</v>
      </c>
      <c s="6" t="s">
        <v>60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62</v>
      </c>
    </row>
    <row r="30" spans="1:16" ht="25.5">
      <c r="A30" t="s">
        <v>49</v>
      </c>
      <c s="34" t="s">
        <v>72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62</v>
      </c>
    </row>
    <row r="34" spans="1:16" ht="25.5">
      <c r="A34" t="s">
        <v>49</v>
      </c>
      <c s="34" t="s">
        <v>76</v>
      </c>
      <c s="34" t="s">
        <v>66</v>
      </c>
      <c s="35" t="s">
        <v>51</v>
      </c>
      <c s="6" t="s">
        <v>67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62</v>
      </c>
    </row>
    <row r="38" spans="1:16" ht="12.75">
      <c r="A38" t="s">
        <v>49</v>
      </c>
      <c s="34" t="s">
        <v>80</v>
      </c>
      <c s="34" t="s">
        <v>69</v>
      </c>
      <c s="35" t="s">
        <v>51</v>
      </c>
      <c s="6" t="s">
        <v>70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71</v>
      </c>
    </row>
    <row r="42" spans="1:16" ht="12.75">
      <c r="A42" t="s">
        <v>49</v>
      </c>
      <c s="34" t="s">
        <v>85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78.5">
      <c r="A45" t="s">
        <v>57</v>
      </c>
      <c r="E45" s="39" t="s">
        <v>75</v>
      </c>
    </row>
    <row r="46" spans="1:16" ht="12.75">
      <c r="A46" t="s">
        <v>49</v>
      </c>
      <c s="34" t="s">
        <v>88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53">
      <c r="A49" t="s">
        <v>57</v>
      </c>
      <c r="E49" s="39" t="s">
        <v>79</v>
      </c>
    </row>
    <row r="50" spans="1:16" ht="25.5">
      <c r="A50" t="s">
        <v>49</v>
      </c>
      <c s="34" t="s">
        <v>92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14.75">
      <c r="A53" t="s">
        <v>57</v>
      </c>
      <c r="E53" s="39" t="s">
        <v>99</v>
      </c>
    </row>
    <row r="54" spans="1:16" ht="25.5">
      <c r="A54" t="s">
        <v>49</v>
      </c>
      <c s="34" t="s">
        <v>96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89.25">
      <c r="A57" t="s">
        <v>57</v>
      </c>
      <c r="E57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</v>
      </c>
      <c r="E4" s="26" t="s">
        <v>116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119</v>
      </c>
      <c r="E8" s="30" t="s">
        <v>118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121</v>
      </c>
      <c s="35" t="s">
        <v>51</v>
      </c>
      <c s="6" t="s">
        <v>122</v>
      </c>
      <c s="36" t="s">
        <v>123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</v>
      </c>
      <c>
        <f>(M10*21)/100</f>
      </c>
      <c t="s">
        <v>27</v>
      </c>
    </row>
    <row r="11" spans="1:5" ht="12.75">
      <c r="A11" s="35" t="s">
        <v>55</v>
      </c>
      <c r="E11" s="39" t="s">
        <v>124</v>
      </c>
    </row>
    <row r="12" spans="1:5" ht="12.75">
      <c r="A12" s="35" t="s">
        <v>56</v>
      </c>
      <c r="E12" s="40" t="s">
        <v>125</v>
      </c>
    </row>
    <row r="13" spans="1:5" ht="89.25">
      <c r="A13" t="s">
        <v>57</v>
      </c>
      <c r="E13" s="39" t="s">
        <v>126</v>
      </c>
    </row>
    <row r="14" spans="1:16" ht="12.75">
      <c r="A14" t="s">
        <v>49</v>
      </c>
      <c s="34" t="s">
        <v>27</v>
      </c>
      <c s="34" t="s">
        <v>127</v>
      </c>
      <c s="35" t="s">
        <v>51</v>
      </c>
      <c s="6" t="s">
        <v>128</v>
      </c>
      <c s="36" t="s">
        <v>123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125</v>
      </c>
    </row>
    <row r="17" spans="1:5" ht="102">
      <c r="A17" t="s">
        <v>57</v>
      </c>
      <c r="E17" s="39" t="s">
        <v>130</v>
      </c>
    </row>
    <row r="18" spans="1:16" ht="12.75">
      <c r="A18" t="s">
        <v>49</v>
      </c>
      <c s="34" t="s">
        <v>26</v>
      </c>
      <c s="34" t="s">
        <v>131</v>
      </c>
      <c s="35" t="s">
        <v>51</v>
      </c>
      <c s="6" t="s">
        <v>132</v>
      </c>
      <c s="36" t="s">
        <v>123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</v>
      </c>
      <c>
        <f>(M18*21)/100</f>
      </c>
      <c t="s">
        <v>27</v>
      </c>
    </row>
    <row r="19" spans="1:5" ht="12.75">
      <c r="A19" s="35" t="s">
        <v>55</v>
      </c>
      <c r="E19" s="39" t="s">
        <v>133</v>
      </c>
    </row>
    <row r="20" spans="1:5" ht="12.75">
      <c r="A20" s="35" t="s">
        <v>56</v>
      </c>
      <c r="E20" s="40" t="s">
        <v>125</v>
      </c>
    </row>
    <row r="21" spans="1:5" ht="38.25">
      <c r="A21" t="s">
        <v>57</v>
      </c>
      <c r="E21" s="39" t="s">
        <v>134</v>
      </c>
    </row>
    <row r="22" spans="1:16" ht="12.75">
      <c r="A22" t="s">
        <v>49</v>
      </c>
      <c s="34" t="s">
        <v>65</v>
      </c>
      <c s="34" t="s">
        <v>135</v>
      </c>
      <c s="35" t="s">
        <v>51</v>
      </c>
      <c s="6" t="s">
        <v>136</v>
      </c>
      <c s="36" t="s">
        <v>123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125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68</v>
      </c>
      <c s="34" t="s">
        <v>140</v>
      </c>
      <c s="35" t="s">
        <v>51</v>
      </c>
      <c s="6" t="s">
        <v>141</v>
      </c>
      <c s="36" t="s">
        <v>123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61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125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72</v>
      </c>
      <c s="34" t="s">
        <v>144</v>
      </c>
      <c s="35" t="s">
        <v>51</v>
      </c>
      <c s="6" t="s">
        <v>145</v>
      </c>
      <c s="36" t="s">
        <v>123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61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125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76</v>
      </c>
      <c s="34" t="s">
        <v>148</v>
      </c>
      <c s="35" t="s">
        <v>51</v>
      </c>
      <c s="6" t="s">
        <v>149</v>
      </c>
      <c s="36" t="s">
        <v>123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</v>
      </c>
      <c>
        <f>(M35*21)/100</f>
      </c>
      <c t="s">
        <v>27</v>
      </c>
    </row>
    <row r="36" spans="1:5" ht="12.75">
      <c r="A36" s="35" t="s">
        <v>55</v>
      </c>
      <c r="E36" s="39" t="s">
        <v>125</v>
      </c>
    </row>
    <row r="37" spans="1:5" ht="12.75">
      <c r="A37" s="35" t="s">
        <v>56</v>
      </c>
      <c r="E37" s="40" t="s">
        <v>51</v>
      </c>
    </row>
    <row r="38" spans="1:5" ht="38.25">
      <c r="A38" t="s">
        <v>57</v>
      </c>
      <c r="E38" s="39" t="s">
        <v>150</v>
      </c>
    </row>
    <row r="39" spans="1:16" ht="12.75">
      <c r="A39" t="s">
        <v>49</v>
      </c>
      <c s="34" t="s">
        <v>80</v>
      </c>
      <c s="34" t="s">
        <v>151</v>
      </c>
      <c s="35" t="s">
        <v>51</v>
      </c>
      <c s="6" t="s">
        <v>152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61</v>
      </c>
      <c>
        <f>(M39*21)/100</f>
      </c>
      <c t="s">
        <v>27</v>
      </c>
    </row>
    <row r="40" spans="1:5" ht="12.75">
      <c r="A40" s="35" t="s">
        <v>55</v>
      </c>
      <c r="E40" s="39" t="s">
        <v>153</v>
      </c>
    </row>
    <row r="41" spans="1:5" ht="12.75">
      <c r="A41" s="35" t="s">
        <v>56</v>
      </c>
      <c r="E41" s="40" t="s">
        <v>154</v>
      </c>
    </row>
    <row r="42" spans="1:5" ht="25.5">
      <c r="A42" t="s">
        <v>57</v>
      </c>
      <c r="E42" s="39" t="s">
        <v>155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</v>
      </c>
      <c r="E4" s="26" t="s">
        <v>157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COUNTIFS(L8:L325,"=0",A8:A325,"P")+COUNTIFS(L8:L325,"",A8:A325,"P")+SUM(Q8:Q325)</f>
      </c>
    </row>
    <row r="8" spans="1:13" ht="12.75">
      <c r="A8" t="s">
        <v>44</v>
      </c>
      <c r="C8" s="28" t="s">
        <v>160</v>
      </c>
      <c r="E8" s="30" t="s">
        <v>159</v>
      </c>
      <c r="J8" s="29">
        <f>0+J9+J34+J55+J192+J197+J266+J299+J312</f>
      </c>
      <c s="29">
        <f>0+K9+K34+K55+K192+K197+K266+K299+K312</f>
      </c>
      <c s="29">
        <f>0+L9+L34+L55+L192+L197+L266+L299+L312</f>
      </c>
      <c s="29">
        <f>0+M9+M34+M55+M192+M197+M266+M299+M312</f>
      </c>
    </row>
    <row r="9" spans="1:13" ht="12.75">
      <c r="A9" t="s">
        <v>46</v>
      </c>
      <c r="C9" s="31" t="s">
        <v>47</v>
      </c>
      <c r="E9" s="33" t="s">
        <v>161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162</v>
      </c>
      <c s="35" t="s">
        <v>51</v>
      </c>
      <c s="6" t="s">
        <v>163</v>
      </c>
      <c s="36" t="s">
        <v>164</v>
      </c>
      <c s="37">
        <v>48.2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166</v>
      </c>
    </row>
    <row r="13" spans="1:5" ht="216.75">
      <c r="A13" t="s">
        <v>57</v>
      </c>
      <c r="E13" s="39" t="s">
        <v>167</v>
      </c>
    </row>
    <row r="14" spans="1:16" ht="12.75">
      <c r="A14" t="s">
        <v>49</v>
      </c>
      <c s="34" t="s">
        <v>27</v>
      </c>
      <c s="34" t="s">
        <v>168</v>
      </c>
      <c s="35" t="s">
        <v>51</v>
      </c>
      <c s="6" t="s">
        <v>169</v>
      </c>
      <c s="36" t="s">
        <v>170</v>
      </c>
      <c s="37">
        <v>77.8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166</v>
      </c>
    </row>
    <row r="17" spans="1:5" ht="127.5">
      <c r="A17" t="s">
        <v>57</v>
      </c>
      <c r="E17" s="39" t="s">
        <v>171</v>
      </c>
    </row>
    <row r="18" spans="1:16" ht="12.75">
      <c r="A18" t="s">
        <v>49</v>
      </c>
      <c s="34" t="s">
        <v>26</v>
      </c>
      <c s="34" t="s">
        <v>172</v>
      </c>
      <c s="35" t="s">
        <v>51</v>
      </c>
      <c s="6" t="s">
        <v>173</v>
      </c>
      <c s="36" t="s">
        <v>53</v>
      </c>
      <c s="37">
        <v>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174</v>
      </c>
    </row>
    <row r="21" spans="1:5" ht="89.25">
      <c r="A21" t="s">
        <v>57</v>
      </c>
      <c r="E21" s="39" t="s">
        <v>175</v>
      </c>
    </row>
    <row r="22" spans="1:16" ht="12.75">
      <c r="A22" t="s">
        <v>49</v>
      </c>
      <c s="34" t="s">
        <v>65</v>
      </c>
      <c s="34" t="s">
        <v>176</v>
      </c>
      <c s="35" t="s">
        <v>51</v>
      </c>
      <c s="6" t="s">
        <v>177</v>
      </c>
      <c s="36" t="s">
        <v>53</v>
      </c>
      <c s="37">
        <v>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174</v>
      </c>
    </row>
    <row r="25" spans="1:5" ht="76.5">
      <c r="A25" t="s">
        <v>57</v>
      </c>
      <c r="E25" s="39" t="s">
        <v>178</v>
      </c>
    </row>
    <row r="26" spans="1:16" ht="12.75">
      <c r="A26" t="s">
        <v>49</v>
      </c>
      <c s="34" t="s">
        <v>68</v>
      </c>
      <c s="34" t="s">
        <v>179</v>
      </c>
      <c s="35" t="s">
        <v>51</v>
      </c>
      <c s="6" t="s">
        <v>180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181</v>
      </c>
    </row>
    <row r="29" spans="1:5" ht="114.75">
      <c r="A29" t="s">
        <v>57</v>
      </c>
      <c r="E29" s="39" t="s">
        <v>182</v>
      </c>
    </row>
    <row r="30" spans="1:16" ht="25.5">
      <c r="A30" t="s">
        <v>49</v>
      </c>
      <c s="34" t="s">
        <v>72</v>
      </c>
      <c s="34" t="s">
        <v>183</v>
      </c>
      <c s="35" t="s">
        <v>51</v>
      </c>
      <c s="6" t="s">
        <v>184</v>
      </c>
      <c s="36" t="s">
        <v>185</v>
      </c>
      <c s="37">
        <v>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181</v>
      </c>
    </row>
    <row r="33" spans="1:5" ht="89.25">
      <c r="A33" t="s">
        <v>57</v>
      </c>
      <c r="E33" s="39" t="s">
        <v>186</v>
      </c>
    </row>
    <row r="34" spans="1:13" ht="12.75">
      <c r="A34" t="s">
        <v>46</v>
      </c>
      <c r="C34" s="31" t="s">
        <v>27</v>
      </c>
      <c r="E34" s="33" t="s">
        <v>187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49</v>
      </c>
      <c s="34" t="s">
        <v>76</v>
      </c>
      <c s="34" t="s">
        <v>188</v>
      </c>
      <c s="35" t="s">
        <v>51</v>
      </c>
      <c s="6" t="s">
        <v>189</v>
      </c>
      <c s="36" t="s">
        <v>53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190</v>
      </c>
    </row>
    <row r="38" spans="1:5" ht="102">
      <c r="A38" t="s">
        <v>57</v>
      </c>
      <c r="E38" s="39" t="s">
        <v>191</v>
      </c>
    </row>
    <row r="39" spans="1:16" ht="12.75">
      <c r="A39" t="s">
        <v>49</v>
      </c>
      <c s="34" t="s">
        <v>80</v>
      </c>
      <c s="34" t="s">
        <v>192</v>
      </c>
      <c s="35" t="s">
        <v>51</v>
      </c>
      <c s="6" t="s">
        <v>193</v>
      </c>
      <c s="36" t="s">
        <v>194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165</v>
      </c>
    </row>
    <row r="41" spans="1:5" ht="12.75">
      <c r="A41" s="35" t="s">
        <v>56</v>
      </c>
      <c r="E41" s="40" t="s">
        <v>195</v>
      </c>
    </row>
    <row r="42" spans="1:5" ht="102">
      <c r="A42" t="s">
        <v>57</v>
      </c>
      <c r="E42" s="39" t="s">
        <v>196</v>
      </c>
    </row>
    <row r="43" spans="1:16" ht="25.5">
      <c r="A43" t="s">
        <v>49</v>
      </c>
      <c s="34" t="s">
        <v>85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165</v>
      </c>
    </row>
    <row r="45" spans="1:5" ht="12.75">
      <c r="A45" s="35" t="s">
        <v>56</v>
      </c>
      <c r="E45" s="40" t="s">
        <v>195</v>
      </c>
    </row>
    <row r="46" spans="1:5" ht="114.75">
      <c r="A46" t="s">
        <v>57</v>
      </c>
      <c r="E46" s="39" t="s">
        <v>199</v>
      </c>
    </row>
    <row r="47" spans="1:16" ht="12.75">
      <c r="A47" t="s">
        <v>49</v>
      </c>
      <c s="34" t="s">
        <v>88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165</v>
      </c>
    </row>
    <row r="49" spans="1:5" ht="12.75">
      <c r="A49" s="35" t="s">
        <v>56</v>
      </c>
      <c r="E49" s="40" t="s">
        <v>195</v>
      </c>
    </row>
    <row r="50" spans="1:5" ht="114.75">
      <c r="A50" t="s">
        <v>57</v>
      </c>
      <c r="E50" s="39" t="s">
        <v>202</v>
      </c>
    </row>
    <row r="51" spans="1:16" ht="25.5">
      <c r="A51" t="s">
        <v>49</v>
      </c>
      <c s="34" t="s">
        <v>92</v>
      </c>
      <c s="34" t="s">
        <v>203</v>
      </c>
      <c s="35" t="s">
        <v>51</v>
      </c>
      <c s="6" t="s">
        <v>204</v>
      </c>
      <c s="36" t="s">
        <v>185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165</v>
      </c>
    </row>
    <row r="53" spans="1:5" ht="12.75">
      <c r="A53" s="35" t="s">
        <v>56</v>
      </c>
      <c r="E53" s="40" t="s">
        <v>181</v>
      </c>
    </row>
    <row r="54" spans="1:5" ht="102">
      <c r="A54" t="s">
        <v>57</v>
      </c>
      <c r="E54" s="39" t="s">
        <v>205</v>
      </c>
    </row>
    <row r="55" spans="1:13" ht="12.75">
      <c r="A55" t="s">
        <v>46</v>
      </c>
      <c r="C55" s="31" t="s">
        <v>26</v>
      </c>
      <c r="E55" s="33" t="s">
        <v>206</v>
      </c>
      <c r="J55" s="32">
        <f>0</f>
      </c>
      <c s="32">
        <f>0</f>
      </c>
      <c s="32">
        <f>0+L56+L60+L64+L68+L72+L76+L80+L84+L88+L92+L96+L100+L104+L108+L112+L116+L120+L124+L128+L132+L136+L140+L144+L148+L152+L156+L160+L164+L168+L172+L176+L180+L184+L188</f>
      </c>
      <c s="32">
        <f>0+M56+M60+M64+M68+M72+M76+M80+M84+M88+M92+M96+M100+M104+M108+M112+M116+M120+M124+M128+M132+M136+M140+M144+M148+M152+M156+M160+M164+M168+M172+M176+M180+M184+M188</f>
      </c>
    </row>
    <row r="56" spans="1:16" ht="12.75">
      <c r="A56" t="s">
        <v>49</v>
      </c>
      <c s="34" t="s">
        <v>96</v>
      </c>
      <c s="34" t="s">
        <v>207</v>
      </c>
      <c s="35" t="s">
        <v>51</v>
      </c>
      <c s="6" t="s">
        <v>208</v>
      </c>
      <c s="36" t="s">
        <v>53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165</v>
      </c>
    </row>
    <row r="58" spans="1:5" ht="12.75">
      <c r="A58" s="35" t="s">
        <v>56</v>
      </c>
      <c r="E58" s="40" t="s">
        <v>209</v>
      </c>
    </row>
    <row r="59" spans="1:5" ht="89.25">
      <c r="A59" t="s">
        <v>57</v>
      </c>
      <c r="E59" s="39" t="s">
        <v>210</v>
      </c>
    </row>
    <row r="60" spans="1:16" ht="12.75">
      <c r="A60" t="s">
        <v>49</v>
      </c>
      <c s="34" t="s">
        <v>100</v>
      </c>
      <c s="34" t="s">
        <v>211</v>
      </c>
      <c s="35" t="s">
        <v>51</v>
      </c>
      <c s="6" t="s">
        <v>212</v>
      </c>
      <c s="36" t="s">
        <v>53</v>
      </c>
      <c s="37">
        <v>110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213</v>
      </c>
    </row>
    <row r="63" spans="1:5" ht="102">
      <c r="A63" t="s">
        <v>57</v>
      </c>
      <c r="E63" s="39" t="s">
        <v>214</v>
      </c>
    </row>
    <row r="64" spans="1:16" ht="12.75">
      <c r="A6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53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218</v>
      </c>
    </row>
    <row r="67" spans="1:5" ht="102">
      <c r="A67" t="s">
        <v>57</v>
      </c>
      <c r="E67" s="39" t="s">
        <v>214</v>
      </c>
    </row>
    <row r="68" spans="1:16" ht="12.75">
      <c r="A68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53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222</v>
      </c>
    </row>
    <row r="71" spans="1:5" ht="102">
      <c r="A71" t="s">
        <v>57</v>
      </c>
      <c r="E71" s="39" t="s">
        <v>214</v>
      </c>
    </row>
    <row r="72" spans="1:16" ht="12.75">
      <c r="A7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53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226</v>
      </c>
    </row>
    <row r="75" spans="1:5" ht="114.75">
      <c r="A75" t="s">
        <v>57</v>
      </c>
      <c r="E75" s="39" t="s">
        <v>227</v>
      </c>
    </row>
    <row r="76" spans="1:16" ht="12.75">
      <c r="A76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226</v>
      </c>
    </row>
    <row r="79" spans="1:5" ht="114.75">
      <c r="A79" t="s">
        <v>57</v>
      </c>
      <c r="E79" s="39" t="s">
        <v>227</v>
      </c>
    </row>
    <row r="80" spans="1:16" ht="12.75">
      <c r="A80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194</v>
      </c>
      <c s="37">
        <v>960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234</v>
      </c>
    </row>
    <row r="83" spans="1:5" ht="102">
      <c r="A83" t="s">
        <v>57</v>
      </c>
      <c r="E83" s="39" t="s">
        <v>235</v>
      </c>
    </row>
    <row r="84" spans="1:16" ht="12.75">
      <c r="A84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194</v>
      </c>
      <c s="37">
        <v>720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234</v>
      </c>
    </row>
    <row r="87" spans="1:5" ht="102">
      <c r="A87" t="s">
        <v>57</v>
      </c>
      <c r="E87" s="39" t="s">
        <v>235</v>
      </c>
    </row>
    <row r="88" spans="1:16" ht="12.75">
      <c r="A88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194</v>
      </c>
      <c s="37">
        <v>720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242</v>
      </c>
    </row>
    <row r="91" spans="1:5" ht="89.25">
      <c r="A91" t="s">
        <v>57</v>
      </c>
      <c r="E91" s="39" t="s">
        <v>243</v>
      </c>
    </row>
    <row r="92" spans="1:16" ht="12.75">
      <c r="A92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247</v>
      </c>
    </row>
    <row r="95" spans="1:5" ht="89.25">
      <c r="A95" t="s">
        <v>57</v>
      </c>
      <c r="E95" s="39" t="s">
        <v>248</v>
      </c>
    </row>
    <row r="96" spans="1:16" ht="12.75">
      <c r="A96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165</v>
      </c>
    </row>
    <row r="98" spans="1:5" ht="12.75">
      <c r="A98" s="35" t="s">
        <v>56</v>
      </c>
      <c r="E98" s="40" t="s">
        <v>247</v>
      </c>
    </row>
    <row r="99" spans="1:5" ht="89.25">
      <c r="A99" t="s">
        <v>57</v>
      </c>
      <c r="E99" s="39" t="s">
        <v>248</v>
      </c>
    </row>
    <row r="100" spans="1:16" ht="12.75">
      <c r="A100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165</v>
      </c>
    </row>
    <row r="102" spans="1:5" ht="12.75">
      <c r="A102" s="35" t="s">
        <v>56</v>
      </c>
      <c r="E102" s="40" t="s">
        <v>255</v>
      </c>
    </row>
    <row r="103" spans="1:5" ht="114.75">
      <c r="A103" t="s">
        <v>57</v>
      </c>
      <c r="E103" s="39" t="s">
        <v>227</v>
      </c>
    </row>
    <row r="104" spans="1:16" ht="12.75">
      <c r="A104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194</v>
      </c>
      <c s="37">
        <v>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165</v>
      </c>
    </row>
    <row r="106" spans="1:5" ht="12.75">
      <c r="A106" s="35" t="s">
        <v>56</v>
      </c>
      <c r="E106" s="40" t="s">
        <v>234</v>
      </c>
    </row>
    <row r="107" spans="1:5" ht="114.75">
      <c r="A107" t="s">
        <v>57</v>
      </c>
      <c r="E107" s="39" t="s">
        <v>259</v>
      </c>
    </row>
    <row r="108" spans="1:16" ht="12.75">
      <c r="A10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165</v>
      </c>
    </row>
    <row r="110" spans="1:5" ht="12.75">
      <c r="A110" s="35" t="s">
        <v>56</v>
      </c>
      <c r="E110" s="40" t="s">
        <v>263</v>
      </c>
    </row>
    <row r="111" spans="1:5" ht="114.75">
      <c r="A111" t="s">
        <v>57</v>
      </c>
      <c r="E111" s="39" t="s">
        <v>227</v>
      </c>
    </row>
    <row r="112" spans="1:16" ht="12.75">
      <c r="A112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53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165</v>
      </c>
    </row>
    <row r="114" spans="1:5" ht="12.75">
      <c r="A114" s="35" t="s">
        <v>56</v>
      </c>
      <c r="E114" s="40" t="s">
        <v>263</v>
      </c>
    </row>
    <row r="115" spans="1:5" ht="114.75">
      <c r="A115" t="s">
        <v>57</v>
      </c>
      <c r="E115" s="39" t="s">
        <v>227</v>
      </c>
    </row>
    <row r="116" spans="1:16" ht="12.75">
      <c r="A116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10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165</v>
      </c>
    </row>
    <row r="118" spans="1:5" ht="12.75">
      <c r="A118" s="35" t="s">
        <v>56</v>
      </c>
      <c r="E118" s="40" t="s">
        <v>263</v>
      </c>
    </row>
    <row r="119" spans="1:5" ht="114.75">
      <c r="A119" t="s">
        <v>57</v>
      </c>
      <c r="E119" s="39" t="s">
        <v>227</v>
      </c>
    </row>
    <row r="120" spans="1:16" ht="12.75">
      <c r="A120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165</v>
      </c>
    </row>
    <row r="122" spans="1:5" ht="12.75">
      <c r="A122" s="35" t="s">
        <v>56</v>
      </c>
      <c r="E122" s="40" t="s">
        <v>263</v>
      </c>
    </row>
    <row r="123" spans="1:5" ht="114.75">
      <c r="A123" t="s">
        <v>57</v>
      </c>
      <c r="E123" s="39" t="s">
        <v>227</v>
      </c>
    </row>
    <row r="124" spans="1:16" ht="12.75">
      <c r="A124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53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165</v>
      </c>
    </row>
    <row r="126" spans="1:5" ht="12.75">
      <c r="A126" s="35" t="s">
        <v>56</v>
      </c>
      <c r="E126" s="40" t="s">
        <v>263</v>
      </c>
    </row>
    <row r="127" spans="1:5" ht="114.75">
      <c r="A127" t="s">
        <v>57</v>
      </c>
      <c r="E127" s="39" t="s">
        <v>227</v>
      </c>
    </row>
    <row r="128" spans="1:16" ht="25.5">
      <c r="A128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53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165</v>
      </c>
    </row>
    <row r="130" spans="1:5" ht="12.75">
      <c r="A130" s="35" t="s">
        <v>56</v>
      </c>
      <c r="E130" s="40" t="s">
        <v>263</v>
      </c>
    </row>
    <row r="131" spans="1:5" ht="114.75">
      <c r="A131" t="s">
        <v>57</v>
      </c>
      <c r="E131" s="39" t="s">
        <v>227</v>
      </c>
    </row>
    <row r="132" spans="1:16" ht="12.75">
      <c r="A132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53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165</v>
      </c>
    </row>
    <row r="134" spans="1:5" ht="12.75">
      <c r="A134" s="35" t="s">
        <v>56</v>
      </c>
      <c r="E134" s="40" t="s">
        <v>263</v>
      </c>
    </row>
    <row r="135" spans="1:5" ht="114.75">
      <c r="A135" t="s">
        <v>57</v>
      </c>
      <c r="E135" s="39" t="s">
        <v>227</v>
      </c>
    </row>
    <row r="136" spans="1:16" ht="12.75">
      <c r="A136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194</v>
      </c>
      <c s="37">
        <v>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165</v>
      </c>
    </row>
    <row r="138" spans="1:5" ht="12.75">
      <c r="A138" s="35" t="s">
        <v>56</v>
      </c>
      <c r="E138" s="40" t="s">
        <v>285</v>
      </c>
    </row>
    <row r="139" spans="1:5" ht="114.75">
      <c r="A139" t="s">
        <v>57</v>
      </c>
      <c r="E139" s="39" t="s">
        <v>227</v>
      </c>
    </row>
    <row r="140" spans="1:16" ht="12.75">
      <c r="A140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53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165</v>
      </c>
    </row>
    <row r="142" spans="1:5" ht="12.75">
      <c r="A142" s="35" t="s">
        <v>56</v>
      </c>
      <c r="E142" s="40" t="s">
        <v>209</v>
      </c>
    </row>
    <row r="143" spans="1:5" ht="114.75">
      <c r="A143" t="s">
        <v>57</v>
      </c>
      <c r="E143" s="39" t="s">
        <v>227</v>
      </c>
    </row>
    <row r="144" spans="1:16" ht="12.75">
      <c r="A144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165</v>
      </c>
    </row>
    <row r="146" spans="1:5" ht="12.75">
      <c r="A146" s="35" t="s">
        <v>56</v>
      </c>
      <c r="E146" s="40" t="s">
        <v>209</v>
      </c>
    </row>
    <row r="147" spans="1:5" ht="114.75">
      <c r="A147" t="s">
        <v>57</v>
      </c>
      <c r="E147" s="39" t="s">
        <v>227</v>
      </c>
    </row>
    <row r="148" spans="1:16" ht="12.75">
      <c r="A148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53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165</v>
      </c>
    </row>
    <row r="150" spans="1:5" ht="12.75">
      <c r="A150" s="35" t="s">
        <v>56</v>
      </c>
      <c r="E150" s="40" t="s">
        <v>263</v>
      </c>
    </row>
    <row r="151" spans="1:5" ht="102">
      <c r="A151" t="s">
        <v>57</v>
      </c>
      <c r="E151" s="39" t="s">
        <v>214</v>
      </c>
    </row>
    <row r="152" spans="1:16" ht="12.75">
      <c r="A152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53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165</v>
      </c>
    </row>
    <row r="154" spans="1:5" ht="12.75">
      <c r="A154" s="35" t="s">
        <v>56</v>
      </c>
      <c r="E154" s="40" t="s">
        <v>263</v>
      </c>
    </row>
    <row r="155" spans="1:5" ht="102">
      <c r="A155" t="s">
        <v>57</v>
      </c>
      <c r="E155" s="39" t="s">
        <v>214</v>
      </c>
    </row>
    <row r="156" spans="1:16" ht="25.5">
      <c r="A156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53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165</v>
      </c>
    </row>
    <row r="158" spans="1:5" ht="12.75">
      <c r="A158" s="35" t="s">
        <v>56</v>
      </c>
      <c r="E158" s="40" t="s">
        <v>263</v>
      </c>
    </row>
    <row r="159" spans="1:5" ht="114.75">
      <c r="A159" t="s">
        <v>57</v>
      </c>
      <c r="E159" s="39" t="s">
        <v>227</v>
      </c>
    </row>
    <row r="160" spans="1:16" ht="12.75">
      <c r="A160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53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165</v>
      </c>
    </row>
    <row r="162" spans="1:5" ht="12.75">
      <c r="A162" s="35" t="s">
        <v>56</v>
      </c>
      <c r="E162" s="40" t="s">
        <v>263</v>
      </c>
    </row>
    <row r="163" spans="1:5" ht="114.75">
      <c r="A163" t="s">
        <v>57</v>
      </c>
      <c r="E163" s="39" t="s">
        <v>227</v>
      </c>
    </row>
    <row r="164" spans="1:16" ht="12.75">
      <c r="A164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53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165</v>
      </c>
    </row>
    <row r="166" spans="1:5" ht="12.75">
      <c r="A166" s="35" t="s">
        <v>56</v>
      </c>
      <c r="E166" s="40" t="s">
        <v>263</v>
      </c>
    </row>
    <row r="167" spans="1:5" ht="114.75">
      <c r="A167" t="s">
        <v>57</v>
      </c>
      <c r="E167" s="39" t="s">
        <v>227</v>
      </c>
    </row>
    <row r="168" spans="1:16" ht="12.75">
      <c r="A168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53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165</v>
      </c>
    </row>
    <row r="170" spans="1:5" ht="12.75">
      <c r="A170" s="35" t="s">
        <v>56</v>
      </c>
      <c r="E170" s="40" t="s">
        <v>263</v>
      </c>
    </row>
    <row r="171" spans="1:5" ht="114.75">
      <c r="A171" t="s">
        <v>57</v>
      </c>
      <c r="E171" s="39" t="s">
        <v>227</v>
      </c>
    </row>
    <row r="172" spans="1:16" ht="25.5">
      <c r="A172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53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165</v>
      </c>
    </row>
    <row r="174" spans="1:5" ht="12.75">
      <c r="A174" s="35" t="s">
        <v>56</v>
      </c>
      <c r="E174" s="40" t="s">
        <v>255</v>
      </c>
    </row>
    <row r="175" spans="1:5" ht="102">
      <c r="A175" t="s">
        <v>57</v>
      </c>
      <c r="E175" s="39" t="s">
        <v>313</v>
      </c>
    </row>
    <row r="176" spans="1:16" ht="12.75">
      <c r="A176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53</v>
      </c>
      <c s="37">
        <v>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165</v>
      </c>
    </row>
    <row r="178" spans="1:5" ht="12.75">
      <c r="A178" s="35" t="s">
        <v>56</v>
      </c>
      <c r="E178" s="40" t="s">
        <v>317</v>
      </c>
    </row>
    <row r="179" spans="1:5" ht="114.75">
      <c r="A179" t="s">
        <v>57</v>
      </c>
      <c r="E179" s="39" t="s">
        <v>227</v>
      </c>
    </row>
    <row r="180" spans="1:16" ht="12.75">
      <c r="A180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53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165</v>
      </c>
    </row>
    <row r="182" spans="1:5" ht="12.75">
      <c r="A182" s="35" t="s">
        <v>56</v>
      </c>
      <c r="E182" s="40" t="s">
        <v>255</v>
      </c>
    </row>
    <row r="183" spans="1:5" ht="114.75">
      <c r="A183" t="s">
        <v>57</v>
      </c>
      <c r="E183" s="39" t="s">
        <v>227</v>
      </c>
    </row>
    <row r="184" spans="1:16" ht="12.75">
      <c r="A184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53</v>
      </c>
      <c s="37">
        <v>12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165</v>
      </c>
    </row>
    <row r="186" spans="1:5" ht="12.75">
      <c r="A186" s="35" t="s">
        <v>56</v>
      </c>
      <c r="E186" s="40" t="s">
        <v>317</v>
      </c>
    </row>
    <row r="187" spans="1:5" ht="114.75">
      <c r="A187" t="s">
        <v>57</v>
      </c>
      <c r="E187" s="39" t="s">
        <v>227</v>
      </c>
    </row>
    <row r="188" spans="1:16" ht="12.75">
      <c r="A188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185</v>
      </c>
      <c s="37">
        <v>48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165</v>
      </c>
    </row>
    <row r="190" spans="1:5" ht="12.75">
      <c r="A190" s="35" t="s">
        <v>56</v>
      </c>
      <c r="E190" s="40" t="s">
        <v>181</v>
      </c>
    </row>
    <row r="191" spans="1:5" ht="114.75">
      <c r="A191" t="s">
        <v>57</v>
      </c>
      <c r="E191" s="39" t="s">
        <v>227</v>
      </c>
    </row>
    <row r="192" spans="1:13" ht="12.75">
      <c r="A192" t="s">
        <v>46</v>
      </c>
      <c r="C192" s="31" t="s">
        <v>65</v>
      </c>
      <c r="E192" s="33" t="s">
        <v>327</v>
      </c>
      <c r="J192" s="32">
        <f>0</f>
      </c>
      <c s="32">
        <f>0</f>
      </c>
      <c s="32">
        <f>0+L193</f>
      </c>
      <c s="32">
        <f>0+M193</f>
      </c>
    </row>
    <row r="193" spans="1:16" ht="12.75">
      <c r="A193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53</v>
      </c>
      <c s="37">
        <v>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165</v>
      </c>
    </row>
    <row r="195" spans="1:5" ht="12.75">
      <c r="A195" s="35" t="s">
        <v>56</v>
      </c>
      <c r="E195" s="40" t="s">
        <v>331</v>
      </c>
    </row>
    <row r="196" spans="1:5" ht="89.25">
      <c r="A196" t="s">
        <v>57</v>
      </c>
      <c r="E196" s="39" t="s">
        <v>332</v>
      </c>
    </row>
    <row r="197" spans="1:13" ht="12.75">
      <c r="A197" t="s">
        <v>46</v>
      </c>
      <c r="C197" s="31" t="s">
        <v>68</v>
      </c>
      <c r="E197" s="33" t="s">
        <v>333</v>
      </c>
      <c r="J197" s="32">
        <f>0</f>
      </c>
      <c s="32">
        <f>0</f>
      </c>
      <c s="32">
        <f>0+L198+L202+L206+L210+L214+L218+L222+L226+L230+L234+L238+L242+L246+L250+L254+L258+L262</f>
      </c>
      <c s="32">
        <f>0+M198+M202+M206+M210+M214+M218+M222+M226+M230+M234+M238+M242+M246+M250+M254+M258+M262</f>
      </c>
    </row>
    <row r="198" spans="1:16" ht="12.75">
      <c r="A198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53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165</v>
      </c>
    </row>
    <row r="200" spans="1:5" ht="12.75">
      <c r="A200" s="35" t="s">
        <v>56</v>
      </c>
      <c r="E200" s="40" t="s">
        <v>337</v>
      </c>
    </row>
    <row r="201" spans="1:5" ht="102">
      <c r="A201" t="s">
        <v>57</v>
      </c>
      <c r="E201" s="39" t="s">
        <v>338</v>
      </c>
    </row>
    <row r="202" spans="1:16" ht="12.75">
      <c r="A202" t="s">
        <v>49</v>
      </c>
      <c s="34" t="s">
        <v>339</v>
      </c>
      <c s="34" t="s">
        <v>340</v>
      </c>
      <c s="35" t="s">
        <v>51</v>
      </c>
      <c s="6" t="s">
        <v>341</v>
      </c>
      <c s="36" t="s">
        <v>53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165</v>
      </c>
    </row>
    <row r="204" spans="1:5" ht="12.75">
      <c r="A204" s="35" t="s">
        <v>56</v>
      </c>
      <c r="E204" s="40" t="s">
        <v>337</v>
      </c>
    </row>
    <row r="205" spans="1:5" ht="102">
      <c r="A205" t="s">
        <v>57</v>
      </c>
      <c r="E205" s="39" t="s">
        <v>342</v>
      </c>
    </row>
    <row r="206" spans="1:16" ht="12.75">
      <c r="A206" t="s">
        <v>49</v>
      </c>
      <c s="34" t="s">
        <v>343</v>
      </c>
      <c s="34" t="s">
        <v>344</v>
      </c>
      <c s="35" t="s">
        <v>51</v>
      </c>
      <c s="6" t="s">
        <v>345</v>
      </c>
      <c s="36" t="s">
        <v>53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165</v>
      </c>
    </row>
    <row r="208" spans="1:5" ht="12.75">
      <c r="A208" s="35" t="s">
        <v>56</v>
      </c>
      <c r="E208" s="40" t="s">
        <v>337</v>
      </c>
    </row>
    <row r="209" spans="1:5" ht="102">
      <c r="A209" t="s">
        <v>57</v>
      </c>
      <c r="E209" s="39" t="s">
        <v>342</v>
      </c>
    </row>
    <row r="210" spans="1:16" ht="12.75">
      <c r="A210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165</v>
      </c>
    </row>
    <row r="212" spans="1:5" ht="12.75">
      <c r="A212" s="35" t="s">
        <v>56</v>
      </c>
      <c r="E212" s="40" t="s">
        <v>337</v>
      </c>
    </row>
    <row r="213" spans="1:5" ht="102">
      <c r="A213" t="s">
        <v>57</v>
      </c>
      <c r="E213" s="39" t="s">
        <v>342</v>
      </c>
    </row>
    <row r="214" spans="1:16" ht="12.75">
      <c r="A214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165</v>
      </c>
    </row>
    <row r="216" spans="1:5" ht="12.75">
      <c r="A216" s="35" t="s">
        <v>56</v>
      </c>
      <c r="E216" s="40" t="s">
        <v>337</v>
      </c>
    </row>
    <row r="217" spans="1:5" ht="102">
      <c r="A217" t="s">
        <v>57</v>
      </c>
      <c r="E217" s="39" t="s">
        <v>342</v>
      </c>
    </row>
    <row r="218" spans="1:16" ht="25.5">
      <c r="A218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53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165</v>
      </c>
    </row>
    <row r="220" spans="1:5" ht="12.75">
      <c r="A220" s="35" t="s">
        <v>56</v>
      </c>
      <c r="E220" s="40" t="s">
        <v>337</v>
      </c>
    </row>
    <row r="221" spans="1:5" ht="102">
      <c r="A221" t="s">
        <v>57</v>
      </c>
      <c r="E221" s="39" t="s">
        <v>342</v>
      </c>
    </row>
    <row r="222" spans="1:16" ht="12.75">
      <c r="A222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53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165</v>
      </c>
    </row>
    <row r="224" spans="1:5" ht="12.75">
      <c r="A224" s="35" t="s">
        <v>56</v>
      </c>
      <c r="E224" s="40" t="s">
        <v>337</v>
      </c>
    </row>
    <row r="225" spans="1:5" ht="102">
      <c r="A225" t="s">
        <v>57</v>
      </c>
      <c r="E225" s="39" t="s">
        <v>342</v>
      </c>
    </row>
    <row r="226" spans="1:16" ht="12.75">
      <c r="A226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53</v>
      </c>
      <c s="37">
        <v>10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165</v>
      </c>
    </row>
    <row r="228" spans="1:5" ht="12.75">
      <c r="A228" s="35" t="s">
        <v>56</v>
      </c>
      <c r="E228" s="40" t="s">
        <v>337</v>
      </c>
    </row>
    <row r="229" spans="1:5" ht="102">
      <c r="A229" t="s">
        <v>57</v>
      </c>
      <c r="E229" s="39" t="s">
        <v>342</v>
      </c>
    </row>
    <row r="230" spans="1:16" ht="12.75">
      <c r="A230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53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165</v>
      </c>
    </row>
    <row r="232" spans="1:5" ht="12.75">
      <c r="A232" s="35" t="s">
        <v>56</v>
      </c>
      <c r="E232" s="40" t="s">
        <v>337</v>
      </c>
    </row>
    <row r="233" spans="1:5" ht="102">
      <c r="A233" t="s">
        <v>57</v>
      </c>
      <c r="E233" s="39" t="s">
        <v>342</v>
      </c>
    </row>
    <row r="234" spans="1:16" ht="12.75">
      <c r="A234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53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165</v>
      </c>
    </row>
    <row r="236" spans="1:5" ht="12.75">
      <c r="A236" s="35" t="s">
        <v>56</v>
      </c>
      <c r="E236" s="40" t="s">
        <v>337</v>
      </c>
    </row>
    <row r="237" spans="1:5" ht="102">
      <c r="A237" t="s">
        <v>57</v>
      </c>
      <c r="E237" s="39" t="s">
        <v>342</v>
      </c>
    </row>
    <row r="238" spans="1:16" ht="12.75">
      <c r="A238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48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165</v>
      </c>
    </row>
    <row r="240" spans="1:5" ht="12.75">
      <c r="A240" s="35" t="s">
        <v>56</v>
      </c>
      <c r="E240" s="40" t="s">
        <v>337</v>
      </c>
    </row>
    <row r="241" spans="1:5" ht="102">
      <c r="A241" t="s">
        <v>57</v>
      </c>
      <c r="E241" s="39" t="s">
        <v>342</v>
      </c>
    </row>
    <row r="242" spans="1:16" ht="12.75">
      <c r="A242" t="s">
        <v>49</v>
      </c>
      <c s="34" t="s">
        <v>370</v>
      </c>
      <c s="34" t="s">
        <v>371</v>
      </c>
      <c s="35" t="s">
        <v>51</v>
      </c>
      <c s="6" t="s">
        <v>372</v>
      </c>
      <c s="36" t="s">
        <v>53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165</v>
      </c>
    </row>
    <row r="244" spans="1:5" ht="12.75">
      <c r="A244" s="35" t="s">
        <v>56</v>
      </c>
      <c r="E244" s="40" t="s">
        <v>337</v>
      </c>
    </row>
    <row r="245" spans="1:5" ht="102">
      <c r="A245" t="s">
        <v>57</v>
      </c>
      <c r="E245" s="39" t="s">
        <v>342</v>
      </c>
    </row>
    <row r="246" spans="1:16" ht="12.75">
      <c r="A246" t="s">
        <v>49</v>
      </c>
      <c s="34" t="s">
        <v>373</v>
      </c>
      <c s="34" t="s">
        <v>374</v>
      </c>
      <c s="35" t="s">
        <v>51</v>
      </c>
      <c s="6" t="s">
        <v>375</v>
      </c>
      <c s="36" t="s">
        <v>53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165</v>
      </c>
    </row>
    <row r="248" spans="1:5" ht="12.75">
      <c r="A248" s="35" t="s">
        <v>56</v>
      </c>
      <c r="E248" s="40" t="s">
        <v>337</v>
      </c>
    </row>
    <row r="249" spans="1:5" ht="102">
      <c r="A249" t="s">
        <v>57</v>
      </c>
      <c r="E249" s="39" t="s">
        <v>342</v>
      </c>
    </row>
    <row r="250" spans="1:16" ht="25.5">
      <c r="A250" t="s">
        <v>49</v>
      </c>
      <c s="34" t="s">
        <v>376</v>
      </c>
      <c s="34" t="s">
        <v>377</v>
      </c>
      <c s="35" t="s">
        <v>51</v>
      </c>
      <c s="6" t="s">
        <v>378</v>
      </c>
      <c s="36" t="s">
        <v>194</v>
      </c>
      <c s="37">
        <v>400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165</v>
      </c>
    </row>
    <row r="252" spans="1:5" ht="12.75">
      <c r="A252" s="35" t="s">
        <v>56</v>
      </c>
      <c r="E252" s="40" t="s">
        <v>337</v>
      </c>
    </row>
    <row r="253" spans="1:5" ht="102">
      <c r="A253" t="s">
        <v>57</v>
      </c>
      <c r="E253" s="39" t="s">
        <v>379</v>
      </c>
    </row>
    <row r="254" spans="1:16" ht="25.5">
      <c r="A254" t="s">
        <v>49</v>
      </c>
      <c s="34" t="s">
        <v>380</v>
      </c>
      <c s="34" t="s">
        <v>381</v>
      </c>
      <c s="35" t="s">
        <v>51</v>
      </c>
      <c s="6" t="s">
        <v>382</v>
      </c>
      <c s="36" t="s">
        <v>194</v>
      </c>
      <c s="37">
        <v>600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165</v>
      </c>
    </row>
    <row r="256" spans="1:5" ht="12.75">
      <c r="A256" s="35" t="s">
        <v>56</v>
      </c>
      <c r="E256" s="40" t="s">
        <v>337</v>
      </c>
    </row>
    <row r="257" spans="1:5" ht="102">
      <c r="A257" t="s">
        <v>57</v>
      </c>
      <c r="E257" s="39" t="s">
        <v>379</v>
      </c>
    </row>
    <row r="258" spans="1:16" ht="12.75">
      <c r="A258" t="s">
        <v>49</v>
      </c>
      <c s="34" t="s">
        <v>383</v>
      </c>
      <c s="34" t="s">
        <v>384</v>
      </c>
      <c s="35" t="s">
        <v>51</v>
      </c>
      <c s="6" t="s">
        <v>385</v>
      </c>
      <c s="36" t="s">
        <v>386</v>
      </c>
      <c s="37">
        <v>600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61</v>
      </c>
      <c>
        <f>(M258*21)/100</f>
      </c>
      <c t="s">
        <v>27</v>
      </c>
    </row>
    <row r="259" spans="1:5" ht="12.75">
      <c r="A259" s="35" t="s">
        <v>55</v>
      </c>
      <c r="E259" s="39" t="s">
        <v>165</v>
      </c>
    </row>
    <row r="260" spans="1:5" ht="12.75">
      <c r="A260" s="35" t="s">
        <v>56</v>
      </c>
      <c r="E260" s="40" t="s">
        <v>337</v>
      </c>
    </row>
    <row r="261" spans="1:5" ht="127.5">
      <c r="A261" t="s">
        <v>57</v>
      </c>
      <c r="E261" s="39" t="s">
        <v>387</v>
      </c>
    </row>
    <row r="262" spans="1:16" ht="12.75">
      <c r="A262" t="s">
        <v>49</v>
      </c>
      <c s="34" t="s">
        <v>388</v>
      </c>
      <c s="34" t="s">
        <v>389</v>
      </c>
      <c s="35" t="s">
        <v>51</v>
      </c>
      <c s="6" t="s">
        <v>390</v>
      </c>
      <c s="36" t="s">
        <v>185</v>
      </c>
      <c s="37">
        <v>24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165</v>
      </c>
    </row>
    <row r="264" spans="1:5" ht="12.75">
      <c r="A264" s="35" t="s">
        <v>56</v>
      </c>
      <c r="E264" s="40" t="s">
        <v>181</v>
      </c>
    </row>
    <row r="265" spans="1:5" ht="89.25">
      <c r="A265" t="s">
        <v>57</v>
      </c>
      <c r="E265" s="39" t="s">
        <v>391</v>
      </c>
    </row>
    <row r="266" spans="1:13" ht="12.75">
      <c r="A266" t="s">
        <v>46</v>
      </c>
      <c r="C266" s="31" t="s">
        <v>72</v>
      </c>
      <c r="E266" s="33" t="s">
        <v>392</v>
      </c>
      <c r="J266" s="32">
        <f>0</f>
      </c>
      <c s="32">
        <f>0</f>
      </c>
      <c s="32">
        <f>0+L267+L271+L275+L279+L283+L287+L291+L295</f>
      </c>
      <c s="32">
        <f>0+M267+M271+M275+M279+M283+M287+M291+M295</f>
      </c>
    </row>
    <row r="267" spans="1:16" ht="12.75">
      <c r="A267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396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165</v>
      </c>
    </row>
    <row r="269" spans="1:5" ht="12.75">
      <c r="A269" s="35" t="s">
        <v>56</v>
      </c>
      <c r="E269" s="40" t="s">
        <v>337</v>
      </c>
    </row>
    <row r="270" spans="1:5" ht="102">
      <c r="A270" t="s">
        <v>57</v>
      </c>
      <c r="E270" s="39" t="s">
        <v>397</v>
      </c>
    </row>
    <row r="271" spans="1:16" ht="12.75">
      <c r="A271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396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27</v>
      </c>
    </row>
    <row r="272" spans="1:5" ht="12.75">
      <c r="A272" s="35" t="s">
        <v>55</v>
      </c>
      <c r="E272" s="39" t="s">
        <v>165</v>
      </c>
    </row>
    <row r="273" spans="1:5" ht="12.75">
      <c r="A273" s="35" t="s">
        <v>56</v>
      </c>
      <c r="E273" s="40" t="s">
        <v>337</v>
      </c>
    </row>
    <row r="274" spans="1:5" ht="89.25">
      <c r="A274" t="s">
        <v>57</v>
      </c>
      <c r="E274" s="39" t="s">
        <v>401</v>
      </c>
    </row>
    <row r="275" spans="1:16" ht="12.75">
      <c r="A275" t="s">
        <v>49</v>
      </c>
      <c s="34" t="s">
        <v>402</v>
      </c>
      <c s="34" t="s">
        <v>403</v>
      </c>
      <c s="35" t="s">
        <v>51</v>
      </c>
      <c s="6" t="s">
        <v>404</v>
      </c>
      <c s="36" t="s">
        <v>53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165</v>
      </c>
    </row>
    <row r="277" spans="1:5" ht="12.75">
      <c r="A277" s="35" t="s">
        <v>56</v>
      </c>
      <c r="E277" s="40" t="s">
        <v>405</v>
      </c>
    </row>
    <row r="278" spans="1:5" ht="89.25">
      <c r="A278" t="s">
        <v>57</v>
      </c>
      <c r="E278" s="39" t="s">
        <v>406</v>
      </c>
    </row>
    <row r="279" spans="1:16" ht="12.75">
      <c r="A279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165</v>
      </c>
    </row>
    <row r="281" spans="1:5" ht="12.75">
      <c r="A281" s="35" t="s">
        <v>56</v>
      </c>
      <c r="E281" s="40" t="s">
        <v>331</v>
      </c>
    </row>
    <row r="282" spans="1:5" ht="89.25">
      <c r="A282" t="s">
        <v>57</v>
      </c>
      <c r="E282" s="39" t="s">
        <v>410</v>
      </c>
    </row>
    <row r="283" spans="1:16" ht="12.75">
      <c r="A283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53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165</v>
      </c>
    </row>
    <row r="285" spans="1:5" ht="12.75">
      <c r="A285" s="35" t="s">
        <v>56</v>
      </c>
      <c r="E285" s="40" t="s">
        <v>331</v>
      </c>
    </row>
    <row r="286" spans="1:5" ht="89.25">
      <c r="A286" t="s">
        <v>57</v>
      </c>
      <c r="E286" s="39" t="s">
        <v>414</v>
      </c>
    </row>
    <row r="287" spans="1:16" ht="12.75">
      <c r="A287" t="s">
        <v>49</v>
      </c>
      <c s="34" t="s">
        <v>415</v>
      </c>
      <c s="34" t="s">
        <v>416</v>
      </c>
      <c s="35" t="s">
        <v>51</v>
      </c>
      <c s="6" t="s">
        <v>417</v>
      </c>
      <c s="36" t="s">
        <v>53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165</v>
      </c>
    </row>
    <row r="289" spans="1:5" ht="12.75">
      <c r="A289" s="35" t="s">
        <v>56</v>
      </c>
      <c r="E289" s="40" t="s">
        <v>331</v>
      </c>
    </row>
    <row r="290" spans="1:5" ht="89.25">
      <c r="A290" t="s">
        <v>57</v>
      </c>
      <c r="E290" s="39" t="s">
        <v>418</v>
      </c>
    </row>
    <row r="291" spans="1:16" ht="12.75">
      <c r="A291" t="s">
        <v>49</v>
      </c>
      <c s="34" t="s">
        <v>419</v>
      </c>
      <c s="34" t="s">
        <v>420</v>
      </c>
      <c s="35" t="s">
        <v>51</v>
      </c>
      <c s="6" t="s">
        <v>421</v>
      </c>
      <c s="36" t="s">
        <v>185</v>
      </c>
      <c s="37">
        <v>24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165</v>
      </c>
    </row>
    <row r="293" spans="1:5" ht="12.75">
      <c r="A293" s="35" t="s">
        <v>56</v>
      </c>
      <c r="E293" s="40" t="s">
        <v>181</v>
      </c>
    </row>
    <row r="294" spans="1:5" ht="89.25">
      <c r="A294" t="s">
        <v>57</v>
      </c>
      <c r="E294" s="39" t="s">
        <v>422</v>
      </c>
    </row>
    <row r="295" spans="1:16" ht="25.5">
      <c r="A295" t="s">
        <v>49</v>
      </c>
      <c s="34" t="s">
        <v>423</v>
      </c>
      <c s="34" t="s">
        <v>424</v>
      </c>
      <c s="35" t="s">
        <v>51</v>
      </c>
      <c s="6" t="s">
        <v>425</v>
      </c>
      <c s="36" t="s">
        <v>426</v>
      </c>
      <c s="37">
        <v>150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165</v>
      </c>
    </row>
    <row r="297" spans="1:5" ht="12.75">
      <c r="A297" s="35" t="s">
        <v>56</v>
      </c>
      <c r="E297" s="40" t="s">
        <v>166</v>
      </c>
    </row>
    <row r="298" spans="1:5" ht="140.25">
      <c r="A298" t="s">
        <v>57</v>
      </c>
      <c r="E298" s="39" t="s">
        <v>427</v>
      </c>
    </row>
    <row r="299" spans="1:13" ht="12.75">
      <c r="A299" t="s">
        <v>46</v>
      </c>
      <c r="C299" s="31" t="s">
        <v>76</v>
      </c>
      <c r="E299" s="33" t="s">
        <v>428</v>
      </c>
      <c r="J299" s="32">
        <f>0</f>
      </c>
      <c s="32">
        <f>0</f>
      </c>
      <c s="32">
        <f>0+L300+L304+L308</f>
      </c>
      <c s="32">
        <f>0+M300+M304+M308</f>
      </c>
    </row>
    <row r="300" spans="1:16" ht="12.75">
      <c r="A300" t="s">
        <v>49</v>
      </c>
      <c s="34" t="s">
        <v>429</v>
      </c>
      <c s="34" t="s">
        <v>430</v>
      </c>
      <c s="35" t="s">
        <v>51</v>
      </c>
      <c s="6" t="s">
        <v>431</v>
      </c>
      <c s="36" t="s">
        <v>164</v>
      </c>
      <c s="37">
        <v>130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165</v>
      </c>
    </row>
    <row r="302" spans="1:5" ht="12.75">
      <c r="A302" s="35" t="s">
        <v>56</v>
      </c>
      <c r="E302" s="40" t="s">
        <v>432</v>
      </c>
    </row>
    <row r="303" spans="1:5" ht="318.75">
      <c r="A303" t="s">
        <v>57</v>
      </c>
      <c r="E303" s="39" t="s">
        <v>433</v>
      </c>
    </row>
    <row r="304" spans="1:16" ht="12.75">
      <c r="A304" t="s">
        <v>49</v>
      </c>
      <c s="34" t="s">
        <v>434</v>
      </c>
      <c s="34" t="s">
        <v>435</v>
      </c>
      <c s="35" t="s">
        <v>51</v>
      </c>
      <c s="6" t="s">
        <v>436</v>
      </c>
      <c s="36" t="s">
        <v>164</v>
      </c>
      <c s="37">
        <v>130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165</v>
      </c>
    </row>
    <row r="306" spans="1:5" ht="12.75">
      <c r="A306" s="35" t="s">
        <v>56</v>
      </c>
      <c r="E306" s="40" t="s">
        <v>432</v>
      </c>
    </row>
    <row r="307" spans="1:5" ht="408">
      <c r="A307" t="s">
        <v>57</v>
      </c>
      <c r="E307" s="39" t="s">
        <v>437</v>
      </c>
    </row>
    <row r="308" spans="1:16" ht="12.75">
      <c r="A308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194</v>
      </c>
      <c s="37">
        <v>150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165</v>
      </c>
    </row>
    <row r="310" spans="1:5" ht="12.75">
      <c r="A310" s="35" t="s">
        <v>56</v>
      </c>
      <c r="E310" s="40" t="s">
        <v>441</v>
      </c>
    </row>
    <row r="311" spans="1:5" ht="102">
      <c r="A311" t="s">
        <v>57</v>
      </c>
      <c r="E311" s="39" t="s">
        <v>442</v>
      </c>
    </row>
    <row r="312" spans="1:13" ht="12.75">
      <c r="A312" t="s">
        <v>46</v>
      </c>
      <c r="C312" s="31" t="s">
        <v>80</v>
      </c>
      <c r="E312" s="33" t="s">
        <v>443</v>
      </c>
      <c r="J312" s="32">
        <f>0</f>
      </c>
      <c s="32">
        <f>0</f>
      </c>
      <c s="32">
        <f>0+L313+L317+L321+L325</f>
      </c>
      <c s="32">
        <f>0+M313+M317+M321+M325</f>
      </c>
    </row>
    <row r="313" spans="1:16" ht="12.75">
      <c r="A313" t="s">
        <v>49</v>
      </c>
      <c s="34" t="s">
        <v>444</v>
      </c>
      <c s="34" t="s">
        <v>445</v>
      </c>
      <c s="35" t="s">
        <v>51</v>
      </c>
      <c s="6" t="s">
        <v>446</v>
      </c>
      <c s="36" t="s">
        <v>194</v>
      </c>
      <c s="37">
        <v>360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165</v>
      </c>
    </row>
    <row r="315" spans="1:5" ht="12.75">
      <c r="A315" s="35" t="s">
        <v>56</v>
      </c>
      <c r="E315" s="40" t="s">
        <v>447</v>
      </c>
    </row>
    <row r="316" spans="1:5" ht="89.25">
      <c r="A316" t="s">
        <v>57</v>
      </c>
      <c r="E316" s="39" t="s">
        <v>448</v>
      </c>
    </row>
    <row r="317" spans="1:16" ht="25.5">
      <c r="A317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53</v>
      </c>
      <c s="37">
        <v>4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165</v>
      </c>
    </row>
    <row r="319" spans="1:5" ht="12.75">
      <c r="A319" s="35" t="s">
        <v>56</v>
      </c>
      <c r="E319" s="40" t="s">
        <v>452</v>
      </c>
    </row>
    <row r="320" spans="1:5" ht="102">
      <c r="A320" t="s">
        <v>57</v>
      </c>
      <c r="E320" s="39" t="s">
        <v>453</v>
      </c>
    </row>
    <row r="321" spans="1:16" ht="12.75">
      <c r="A321" t="s">
        <v>49</v>
      </c>
      <c s="34" t="s">
        <v>454</v>
      </c>
      <c s="34" t="s">
        <v>455</v>
      </c>
      <c s="35" t="s">
        <v>51</v>
      </c>
      <c s="6" t="s">
        <v>456</v>
      </c>
      <c s="36" t="s">
        <v>53</v>
      </c>
      <c s="37">
        <v>4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165</v>
      </c>
    </row>
    <row r="323" spans="1:5" ht="12.75">
      <c r="A323" s="35" t="s">
        <v>56</v>
      </c>
      <c r="E323" s="40" t="s">
        <v>457</v>
      </c>
    </row>
    <row r="324" spans="1:5" ht="102">
      <c r="A324" t="s">
        <v>57</v>
      </c>
      <c r="E324" s="39" t="s">
        <v>453</v>
      </c>
    </row>
    <row r="325" spans="1:16" ht="25.5">
      <c r="A325" t="s">
        <v>49</v>
      </c>
      <c s="34" t="s">
        <v>458</v>
      </c>
      <c s="34" t="s">
        <v>459</v>
      </c>
      <c s="35" t="s">
        <v>51</v>
      </c>
      <c s="6" t="s">
        <v>460</v>
      </c>
      <c s="36" t="s">
        <v>53</v>
      </c>
      <c s="37">
        <v>4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165</v>
      </c>
    </row>
    <row r="327" spans="1:5" ht="12.75">
      <c r="A327" s="35" t="s">
        <v>56</v>
      </c>
      <c r="E327" s="40" t="s">
        <v>461</v>
      </c>
    </row>
    <row r="328" spans="1:5" ht="102">
      <c r="A328" t="s">
        <v>57</v>
      </c>
      <c r="E328" s="39" t="s">
        <v>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</v>
      </c>
      <c r="E4" s="26" t="s">
        <v>157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COUNTIFS(L8:L243,"=0",A8:A243,"P")+COUNTIFS(L8:L243,"",A8:A243,"P")+SUM(Q8:Q243)</f>
      </c>
    </row>
    <row r="8" spans="1:13" ht="12.75">
      <c r="A8" t="s">
        <v>44</v>
      </c>
      <c r="C8" s="28" t="s">
        <v>464</v>
      </c>
      <c r="E8" s="30" t="s">
        <v>463</v>
      </c>
      <c r="J8" s="29">
        <f>0+J9+J34+J47+J136+J141+J206</f>
      </c>
      <c s="29">
        <f>0+K9+K34+K47+K136+K141+K206</f>
      </c>
      <c s="29">
        <f>0+L9+L34+L47+L136+L141+L206</f>
      </c>
      <c s="29">
        <f>0+M9+M34+M47+M136+M141+M206</f>
      </c>
    </row>
    <row r="9" spans="1:13" ht="12.75">
      <c r="A9" t="s">
        <v>46</v>
      </c>
      <c r="C9" s="31" t="s">
        <v>47</v>
      </c>
      <c r="E9" s="33" t="s">
        <v>161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162</v>
      </c>
      <c s="35" t="s">
        <v>51</v>
      </c>
      <c s="6" t="s">
        <v>163</v>
      </c>
      <c s="36" t="s">
        <v>164</v>
      </c>
      <c s="37">
        <v>18.7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166</v>
      </c>
    </row>
    <row r="13" spans="1:5" ht="216.75">
      <c r="A13" t="s">
        <v>57</v>
      </c>
      <c r="E13" s="39" t="s">
        <v>167</v>
      </c>
    </row>
    <row r="14" spans="1:16" ht="12.75">
      <c r="A14" t="s">
        <v>49</v>
      </c>
      <c s="34" t="s">
        <v>27</v>
      </c>
      <c s="34" t="s">
        <v>168</v>
      </c>
      <c s="35" t="s">
        <v>51</v>
      </c>
      <c s="6" t="s">
        <v>169</v>
      </c>
      <c s="36" t="s">
        <v>170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166</v>
      </c>
    </row>
    <row r="17" spans="1:5" ht="127.5">
      <c r="A17" t="s">
        <v>57</v>
      </c>
      <c r="E17" s="39" t="s">
        <v>171</v>
      </c>
    </row>
    <row r="18" spans="1:16" ht="12.75">
      <c r="A18" t="s">
        <v>49</v>
      </c>
      <c s="34" t="s">
        <v>26</v>
      </c>
      <c s="34" t="s">
        <v>172</v>
      </c>
      <c s="35" t="s">
        <v>51</v>
      </c>
      <c s="6" t="s">
        <v>173</v>
      </c>
      <c s="36" t="s">
        <v>53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174</v>
      </c>
    </row>
    <row r="21" spans="1:5" ht="89.25">
      <c r="A21" t="s">
        <v>57</v>
      </c>
      <c r="E21" s="39" t="s">
        <v>175</v>
      </c>
    </row>
    <row r="22" spans="1:16" ht="12.75">
      <c r="A22" t="s">
        <v>49</v>
      </c>
      <c s="34" t="s">
        <v>65</v>
      </c>
      <c s="34" t="s">
        <v>176</v>
      </c>
      <c s="35" t="s">
        <v>51</v>
      </c>
      <c s="6" t="s">
        <v>177</v>
      </c>
      <c s="36" t="s">
        <v>53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174</v>
      </c>
    </row>
    <row r="25" spans="1:5" ht="76.5">
      <c r="A25" t="s">
        <v>57</v>
      </c>
      <c r="E25" s="39" t="s">
        <v>178</v>
      </c>
    </row>
    <row r="26" spans="1:16" ht="12.75">
      <c r="A26" t="s">
        <v>49</v>
      </c>
      <c s="34" t="s">
        <v>68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181</v>
      </c>
    </row>
    <row r="29" spans="1:5" ht="114.75">
      <c r="A29" t="s">
        <v>57</v>
      </c>
      <c r="E29" s="39" t="s">
        <v>182</v>
      </c>
    </row>
    <row r="30" spans="1:16" ht="25.5">
      <c r="A30" t="s">
        <v>49</v>
      </c>
      <c s="34" t="s">
        <v>72</v>
      </c>
      <c s="34" t="s">
        <v>183</v>
      </c>
      <c s="35" t="s">
        <v>51</v>
      </c>
      <c s="6" t="s">
        <v>184</v>
      </c>
      <c s="36" t="s">
        <v>185</v>
      </c>
      <c s="37">
        <v>19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181</v>
      </c>
    </row>
    <row r="33" spans="1:5" ht="89.25">
      <c r="A33" t="s">
        <v>57</v>
      </c>
      <c r="E33" s="39" t="s">
        <v>186</v>
      </c>
    </row>
    <row r="34" spans="1:13" ht="12.75">
      <c r="A34" t="s">
        <v>46</v>
      </c>
      <c r="C34" s="31" t="s">
        <v>27</v>
      </c>
      <c r="E34" s="33" t="s">
        <v>187</v>
      </c>
      <c r="J34" s="32">
        <f>0</f>
      </c>
      <c s="32">
        <f>0</f>
      </c>
      <c s="32">
        <f>0+L35+L39+L43</f>
      </c>
      <c s="32">
        <f>0+M35+M39+M43</f>
      </c>
    </row>
    <row r="35" spans="1:16" ht="25.5">
      <c r="A35" t="s">
        <v>49</v>
      </c>
      <c s="34" t="s">
        <v>76</v>
      </c>
      <c s="34" t="s">
        <v>465</v>
      </c>
      <c s="35" t="s">
        <v>51</v>
      </c>
      <c s="6" t="s">
        <v>466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190</v>
      </c>
    </row>
    <row r="38" spans="1:5" ht="102">
      <c r="A38" t="s">
        <v>57</v>
      </c>
      <c r="E38" s="39" t="s">
        <v>467</v>
      </c>
    </row>
    <row r="39" spans="1:16" ht="12.75">
      <c r="A39" t="s">
        <v>49</v>
      </c>
      <c s="34" t="s">
        <v>80</v>
      </c>
      <c s="34" t="s">
        <v>468</v>
      </c>
      <c s="35" t="s">
        <v>51</v>
      </c>
      <c s="6" t="s">
        <v>469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165</v>
      </c>
    </row>
    <row r="41" spans="1:5" ht="12.75">
      <c r="A41" s="35" t="s">
        <v>56</v>
      </c>
      <c r="E41" s="40" t="s">
        <v>190</v>
      </c>
    </row>
    <row r="42" spans="1:5" ht="102">
      <c r="A42" t="s">
        <v>57</v>
      </c>
      <c r="E42" s="39" t="s">
        <v>191</v>
      </c>
    </row>
    <row r="43" spans="1:16" ht="25.5">
      <c r="A43" t="s">
        <v>49</v>
      </c>
      <c s="34" t="s">
        <v>85</v>
      </c>
      <c s="34" t="s">
        <v>203</v>
      </c>
      <c s="35" t="s">
        <v>51</v>
      </c>
      <c s="6" t="s">
        <v>204</v>
      </c>
      <c s="36" t="s">
        <v>185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165</v>
      </c>
    </row>
    <row r="45" spans="1:5" ht="12.75">
      <c r="A45" s="35" t="s">
        <v>56</v>
      </c>
      <c r="E45" s="40" t="s">
        <v>181</v>
      </c>
    </row>
    <row r="46" spans="1:5" ht="102">
      <c r="A46" t="s">
        <v>57</v>
      </c>
      <c r="E46" s="39" t="s">
        <v>205</v>
      </c>
    </row>
    <row r="47" spans="1:13" ht="12.75">
      <c r="A47" t="s">
        <v>46</v>
      </c>
      <c r="C47" s="31" t="s">
        <v>26</v>
      </c>
      <c r="E47" s="33" t="s">
        <v>206</v>
      </c>
      <c r="J47" s="32">
        <f>0</f>
      </c>
      <c s="32">
        <f>0</f>
      </c>
      <c s="32">
        <f>0+L48+L52+L56+L60+L64+L68+L72+L76+L80+L84+L88+L92+L96+L100+L104+L108+L112+L116+L120+L124+L128+L132</f>
      </c>
      <c s="32">
        <f>0+M48+M52+M56+M60+M64+M68+M72+M76+M80+M84+M88+M92+M96+M100+M104+M108+M112+M116+M120+M124+M128+M132</f>
      </c>
    </row>
    <row r="48" spans="1:16" ht="12.75">
      <c r="A48" t="s">
        <v>49</v>
      </c>
      <c s="34" t="s">
        <v>88</v>
      </c>
      <c s="34" t="s">
        <v>470</v>
      </c>
      <c s="35" t="s">
        <v>51</v>
      </c>
      <c s="6" t="s">
        <v>471</v>
      </c>
      <c s="36" t="s">
        <v>53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165</v>
      </c>
    </row>
    <row r="50" spans="1:5" ht="12.75">
      <c r="A50" s="35" t="s">
        <v>56</v>
      </c>
      <c r="E50" s="40" t="s">
        <v>209</v>
      </c>
    </row>
    <row r="51" spans="1:5" ht="89.25">
      <c r="A51" t="s">
        <v>57</v>
      </c>
      <c r="E51" s="39" t="s">
        <v>210</v>
      </c>
    </row>
    <row r="52" spans="1:16" ht="12.75">
      <c r="A52" t="s">
        <v>49</v>
      </c>
      <c s="34" t="s">
        <v>92</v>
      </c>
      <c s="34" t="s">
        <v>211</v>
      </c>
      <c s="35" t="s">
        <v>51</v>
      </c>
      <c s="6" t="s">
        <v>212</v>
      </c>
      <c s="36" t="s">
        <v>53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165</v>
      </c>
    </row>
    <row r="54" spans="1:5" ht="12.75">
      <c r="A54" s="35" t="s">
        <v>56</v>
      </c>
      <c r="E54" s="40" t="s">
        <v>213</v>
      </c>
    </row>
    <row r="55" spans="1:5" ht="102">
      <c r="A55" t="s">
        <v>57</v>
      </c>
      <c r="E55" s="39" t="s">
        <v>214</v>
      </c>
    </row>
    <row r="56" spans="1:16" ht="12.75">
      <c r="A56" t="s">
        <v>49</v>
      </c>
      <c s="34" t="s">
        <v>96</v>
      </c>
      <c s="34" t="s">
        <v>216</v>
      </c>
      <c s="35" t="s">
        <v>51</v>
      </c>
      <c s="6" t="s">
        <v>217</v>
      </c>
      <c s="36" t="s">
        <v>53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165</v>
      </c>
    </row>
    <row r="58" spans="1:5" ht="12.75">
      <c r="A58" s="35" t="s">
        <v>56</v>
      </c>
      <c r="E58" s="40" t="s">
        <v>218</v>
      </c>
    </row>
    <row r="59" spans="1:5" ht="102">
      <c r="A59" t="s">
        <v>57</v>
      </c>
      <c r="E59" s="39" t="s">
        <v>214</v>
      </c>
    </row>
    <row r="60" spans="1:16" ht="12.75">
      <c r="A60" t="s">
        <v>49</v>
      </c>
      <c s="34" t="s">
        <v>100</v>
      </c>
      <c s="34" t="s">
        <v>472</v>
      </c>
      <c s="35" t="s">
        <v>51</v>
      </c>
      <c s="6" t="s">
        <v>473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222</v>
      </c>
    </row>
    <row r="63" spans="1:5" ht="102">
      <c r="A63" t="s">
        <v>57</v>
      </c>
      <c r="E63" s="39" t="s">
        <v>214</v>
      </c>
    </row>
    <row r="64" spans="1:16" ht="12.75">
      <c r="A64" t="s">
        <v>49</v>
      </c>
      <c s="34" t="s">
        <v>215</v>
      </c>
      <c s="34" t="s">
        <v>220</v>
      </c>
      <c s="35" t="s">
        <v>51</v>
      </c>
      <c s="6" t="s">
        <v>221</v>
      </c>
      <c s="36" t="s">
        <v>53</v>
      </c>
      <c s="37">
        <v>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222</v>
      </c>
    </row>
    <row r="67" spans="1:5" ht="102">
      <c r="A67" t="s">
        <v>57</v>
      </c>
      <c r="E67" s="39" t="s">
        <v>214</v>
      </c>
    </row>
    <row r="68" spans="1:16" ht="12.75">
      <c r="A68" t="s">
        <v>49</v>
      </c>
      <c s="34" t="s">
        <v>219</v>
      </c>
      <c s="34" t="s">
        <v>474</v>
      </c>
      <c s="35" t="s">
        <v>51</v>
      </c>
      <c s="6" t="s">
        <v>475</v>
      </c>
      <c s="36" t="s">
        <v>53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222</v>
      </c>
    </row>
    <row r="71" spans="1:5" ht="102">
      <c r="A71" t="s">
        <v>57</v>
      </c>
      <c r="E71" s="39" t="s">
        <v>214</v>
      </c>
    </row>
    <row r="72" spans="1:16" ht="12.75">
      <c r="A72" t="s">
        <v>49</v>
      </c>
      <c s="34" t="s">
        <v>223</v>
      </c>
      <c s="34" t="s">
        <v>232</v>
      </c>
      <c s="35" t="s">
        <v>51</v>
      </c>
      <c s="6" t="s">
        <v>233</v>
      </c>
      <c s="36" t="s">
        <v>194</v>
      </c>
      <c s="37">
        <v>200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234</v>
      </c>
    </row>
    <row r="75" spans="1:5" ht="102">
      <c r="A75" t="s">
        <v>57</v>
      </c>
      <c r="E75" s="39" t="s">
        <v>235</v>
      </c>
    </row>
    <row r="76" spans="1:16" ht="12.75">
      <c r="A76" t="s">
        <v>49</v>
      </c>
      <c s="34" t="s">
        <v>228</v>
      </c>
      <c s="34" t="s">
        <v>237</v>
      </c>
      <c s="35" t="s">
        <v>51</v>
      </c>
      <c s="6" t="s">
        <v>238</v>
      </c>
      <c s="36" t="s">
        <v>194</v>
      </c>
      <c s="37">
        <v>150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234</v>
      </c>
    </row>
    <row r="79" spans="1:5" ht="102">
      <c r="A79" t="s">
        <v>57</v>
      </c>
      <c r="E79" s="39" t="s">
        <v>235</v>
      </c>
    </row>
    <row r="80" spans="1:16" ht="12.75">
      <c r="A80" t="s">
        <v>49</v>
      </c>
      <c s="34" t="s">
        <v>231</v>
      </c>
      <c s="34" t="s">
        <v>240</v>
      </c>
      <c s="35" t="s">
        <v>51</v>
      </c>
      <c s="6" t="s">
        <v>241</v>
      </c>
      <c s="36" t="s">
        <v>194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242</v>
      </c>
    </row>
    <row r="83" spans="1:5" ht="89.25">
      <c r="A83" t="s">
        <v>57</v>
      </c>
      <c r="E83" s="39" t="s">
        <v>243</v>
      </c>
    </row>
    <row r="84" spans="1:16" ht="12.75">
      <c r="A84" t="s">
        <v>49</v>
      </c>
      <c s="34" t="s">
        <v>236</v>
      </c>
      <c s="34" t="s">
        <v>245</v>
      </c>
      <c s="35" t="s">
        <v>51</v>
      </c>
      <c s="6" t="s">
        <v>246</v>
      </c>
      <c s="36" t="s">
        <v>53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247</v>
      </c>
    </row>
    <row r="87" spans="1:5" ht="89.25">
      <c r="A87" t="s">
        <v>57</v>
      </c>
      <c r="E87" s="39" t="s">
        <v>248</v>
      </c>
    </row>
    <row r="88" spans="1:16" ht="12.75">
      <c r="A88" t="s">
        <v>49</v>
      </c>
      <c s="34" t="s">
        <v>239</v>
      </c>
      <c s="34" t="s">
        <v>250</v>
      </c>
      <c s="35" t="s">
        <v>51</v>
      </c>
      <c s="6" t="s">
        <v>251</v>
      </c>
      <c s="36" t="s">
        <v>53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247</v>
      </c>
    </row>
    <row r="91" spans="1:5" ht="89.25">
      <c r="A91" t="s">
        <v>57</v>
      </c>
      <c r="E91" s="39" t="s">
        <v>248</v>
      </c>
    </row>
    <row r="92" spans="1:16" ht="12.75">
      <c r="A92" t="s">
        <v>49</v>
      </c>
      <c s="34" t="s">
        <v>244</v>
      </c>
      <c s="34" t="s">
        <v>476</v>
      </c>
      <c s="35" t="s">
        <v>51</v>
      </c>
      <c s="6" t="s">
        <v>477</v>
      </c>
      <c s="36" t="s">
        <v>53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478</v>
      </c>
    </row>
    <row r="95" spans="1:5" ht="114.75">
      <c r="A95" t="s">
        <v>57</v>
      </c>
      <c r="E95" s="39" t="s">
        <v>227</v>
      </c>
    </row>
    <row r="96" spans="1:16" ht="12.75">
      <c r="A96" t="s">
        <v>49</v>
      </c>
      <c s="34" t="s">
        <v>249</v>
      </c>
      <c s="34" t="s">
        <v>479</v>
      </c>
      <c s="35" t="s">
        <v>51</v>
      </c>
      <c s="6" t="s">
        <v>480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165</v>
      </c>
    </row>
    <row r="98" spans="1:5" ht="12.75">
      <c r="A98" s="35" t="s">
        <v>56</v>
      </c>
      <c r="E98" s="40" t="s">
        <v>478</v>
      </c>
    </row>
    <row r="99" spans="1:5" ht="114.75">
      <c r="A99" t="s">
        <v>57</v>
      </c>
      <c r="E99" s="39" t="s">
        <v>227</v>
      </c>
    </row>
    <row r="100" spans="1:16" ht="12.75">
      <c r="A100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165</v>
      </c>
    </row>
    <row r="102" spans="1:5" ht="12.75">
      <c r="A102" s="35" t="s">
        <v>56</v>
      </c>
      <c r="E102" s="40" t="s">
        <v>255</v>
      </c>
    </row>
    <row r="103" spans="1:5" ht="114.75">
      <c r="A103" t="s">
        <v>57</v>
      </c>
      <c r="E103" s="39" t="s">
        <v>227</v>
      </c>
    </row>
    <row r="104" spans="1:16" ht="12.75">
      <c r="A104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194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165</v>
      </c>
    </row>
    <row r="106" spans="1:5" ht="12.75">
      <c r="A106" s="35" t="s">
        <v>56</v>
      </c>
      <c r="E106" s="40" t="s">
        <v>234</v>
      </c>
    </row>
    <row r="107" spans="1:5" ht="114.75">
      <c r="A107" t="s">
        <v>57</v>
      </c>
      <c r="E107" s="39" t="s">
        <v>259</v>
      </c>
    </row>
    <row r="108" spans="1:16" ht="12.75">
      <c r="A10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165</v>
      </c>
    </row>
    <row r="110" spans="1:5" ht="12.75">
      <c r="A110" s="35" t="s">
        <v>56</v>
      </c>
      <c r="E110" s="40" t="s">
        <v>263</v>
      </c>
    </row>
    <row r="111" spans="1:5" ht="114.75">
      <c r="A111" t="s">
        <v>57</v>
      </c>
      <c r="E111" s="39" t="s">
        <v>227</v>
      </c>
    </row>
    <row r="112" spans="1:16" ht="12.75">
      <c r="A112" t="s">
        <v>49</v>
      </c>
      <c s="34" t="s">
        <v>264</v>
      </c>
      <c s="34" t="s">
        <v>268</v>
      </c>
      <c s="35" t="s">
        <v>51</v>
      </c>
      <c s="6" t="s">
        <v>269</v>
      </c>
      <c s="36" t="s">
        <v>53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165</v>
      </c>
    </row>
    <row r="114" spans="1:5" ht="12.75">
      <c r="A114" s="35" t="s">
        <v>56</v>
      </c>
      <c r="E114" s="40" t="s">
        <v>263</v>
      </c>
    </row>
    <row r="115" spans="1:5" ht="114.75">
      <c r="A115" t="s">
        <v>57</v>
      </c>
      <c r="E115" s="39" t="s">
        <v>227</v>
      </c>
    </row>
    <row r="116" spans="1:16" ht="12.75">
      <c r="A116" t="s">
        <v>49</v>
      </c>
      <c s="34" t="s">
        <v>267</v>
      </c>
      <c s="34" t="s">
        <v>271</v>
      </c>
      <c s="35" t="s">
        <v>51</v>
      </c>
      <c s="6" t="s">
        <v>272</v>
      </c>
      <c s="36" t="s">
        <v>53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165</v>
      </c>
    </row>
    <row r="118" spans="1:5" ht="12.75">
      <c r="A118" s="35" t="s">
        <v>56</v>
      </c>
      <c r="E118" s="40" t="s">
        <v>263</v>
      </c>
    </row>
    <row r="119" spans="1:5" ht="114.75">
      <c r="A119" t="s">
        <v>57</v>
      </c>
      <c r="E119" s="39" t="s">
        <v>227</v>
      </c>
    </row>
    <row r="120" spans="1:16" ht="12.75">
      <c r="A120" t="s">
        <v>49</v>
      </c>
      <c s="34" t="s">
        <v>270</v>
      </c>
      <c s="34" t="s">
        <v>481</v>
      </c>
      <c s="35" t="s">
        <v>51</v>
      </c>
      <c s="6" t="s">
        <v>482</v>
      </c>
      <c s="36" t="s">
        <v>53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165</v>
      </c>
    </row>
    <row r="122" spans="1:5" ht="12.75">
      <c r="A122" s="35" t="s">
        <v>56</v>
      </c>
      <c r="E122" s="40" t="s">
        <v>483</v>
      </c>
    </row>
    <row r="123" spans="1:5" ht="102">
      <c r="A123" t="s">
        <v>57</v>
      </c>
      <c r="E123" s="39" t="s">
        <v>214</v>
      </c>
    </row>
    <row r="124" spans="1:16" ht="12.75">
      <c r="A124" t="s">
        <v>49</v>
      </c>
      <c s="34" t="s">
        <v>273</v>
      </c>
      <c s="34" t="s">
        <v>315</v>
      </c>
      <c s="35" t="s">
        <v>51</v>
      </c>
      <c s="6" t="s">
        <v>316</v>
      </c>
      <c s="36" t="s">
        <v>53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165</v>
      </c>
    </row>
    <row r="126" spans="1:5" ht="12.75">
      <c r="A126" s="35" t="s">
        <v>56</v>
      </c>
      <c r="E126" s="40" t="s">
        <v>317</v>
      </c>
    </row>
    <row r="127" spans="1:5" ht="114.75">
      <c r="A127" t="s">
        <v>57</v>
      </c>
      <c r="E127" s="39" t="s">
        <v>227</v>
      </c>
    </row>
    <row r="128" spans="1:16" ht="12.75">
      <c r="A128" t="s">
        <v>49</v>
      </c>
      <c s="34" t="s">
        <v>276</v>
      </c>
      <c s="34" t="s">
        <v>322</v>
      </c>
      <c s="35" t="s">
        <v>51</v>
      </c>
      <c s="6" t="s">
        <v>323</v>
      </c>
      <c s="36" t="s">
        <v>53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165</v>
      </c>
    </row>
    <row r="130" spans="1:5" ht="12.75">
      <c r="A130" s="35" t="s">
        <v>56</v>
      </c>
      <c r="E130" s="40" t="s">
        <v>317</v>
      </c>
    </row>
    <row r="131" spans="1:5" ht="114.75">
      <c r="A131" t="s">
        <v>57</v>
      </c>
      <c r="E131" s="39" t="s">
        <v>227</v>
      </c>
    </row>
    <row r="132" spans="1:16" ht="12.75">
      <c r="A132" t="s">
        <v>49</v>
      </c>
      <c s="34" t="s">
        <v>279</v>
      </c>
      <c s="34" t="s">
        <v>325</v>
      </c>
      <c s="35" t="s">
        <v>51</v>
      </c>
      <c s="6" t="s">
        <v>326</v>
      </c>
      <c s="36" t="s">
        <v>185</v>
      </c>
      <c s="37">
        <v>16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165</v>
      </c>
    </row>
    <row r="134" spans="1:5" ht="12.75">
      <c r="A134" s="35" t="s">
        <v>56</v>
      </c>
      <c r="E134" s="40" t="s">
        <v>181</v>
      </c>
    </row>
    <row r="135" spans="1:5" ht="114.75">
      <c r="A135" t="s">
        <v>57</v>
      </c>
      <c r="E135" s="39" t="s">
        <v>227</v>
      </c>
    </row>
    <row r="136" spans="1:13" ht="12.75">
      <c r="A136" t="s">
        <v>46</v>
      </c>
      <c r="C136" s="31" t="s">
        <v>65</v>
      </c>
      <c r="E136" s="33" t="s">
        <v>327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282</v>
      </c>
      <c s="34" t="s">
        <v>329</v>
      </c>
      <c s="35" t="s">
        <v>51</v>
      </c>
      <c s="6" t="s">
        <v>330</v>
      </c>
      <c s="36" t="s">
        <v>53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165</v>
      </c>
    </row>
    <row r="139" spans="1:5" ht="12.75">
      <c r="A139" s="35" t="s">
        <v>56</v>
      </c>
      <c r="E139" s="40" t="s">
        <v>331</v>
      </c>
    </row>
    <row r="140" spans="1:5" ht="89.25">
      <c r="A140" t="s">
        <v>57</v>
      </c>
      <c r="E140" s="39" t="s">
        <v>332</v>
      </c>
    </row>
    <row r="141" spans="1:13" ht="12.75">
      <c r="A141" t="s">
        <v>46</v>
      </c>
      <c r="C141" s="31" t="s">
        <v>68</v>
      </c>
      <c r="E141" s="33" t="s">
        <v>333</v>
      </c>
      <c r="J141" s="32">
        <f>0</f>
      </c>
      <c s="32">
        <f>0</f>
      </c>
      <c s="32">
        <f>0+L142+L146+L150+L154+L158+L162+L166+L170+L174+L178+L182+L186+L190+L194+L198+L202</f>
      </c>
      <c s="32">
        <f>0+M142+M146+M150+M154+M158+M162+M166+M170+M174+M178+M182+M186+M190+M194+M198+M202</f>
      </c>
    </row>
    <row r="142" spans="1:16" ht="12.75">
      <c r="A142" t="s">
        <v>49</v>
      </c>
      <c s="34" t="s">
        <v>286</v>
      </c>
      <c s="34" t="s">
        <v>484</v>
      </c>
      <c s="35" t="s">
        <v>51</v>
      </c>
      <c s="6" t="s">
        <v>485</v>
      </c>
      <c s="36" t="s">
        <v>164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165</v>
      </c>
    </row>
    <row r="144" spans="1:5" ht="12.75">
      <c r="A144" s="35" t="s">
        <v>56</v>
      </c>
      <c r="E144" s="40" t="s">
        <v>337</v>
      </c>
    </row>
    <row r="145" spans="1:5" ht="127.5">
      <c r="A145" t="s">
        <v>57</v>
      </c>
      <c r="E145" s="39" t="s">
        <v>486</v>
      </c>
    </row>
    <row r="146" spans="1:16" ht="12.75">
      <c r="A146" t="s">
        <v>49</v>
      </c>
      <c s="34" t="s">
        <v>289</v>
      </c>
      <c s="34" t="s">
        <v>335</v>
      </c>
      <c s="35" t="s">
        <v>51</v>
      </c>
      <c s="6" t="s">
        <v>336</v>
      </c>
      <c s="36" t="s">
        <v>53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165</v>
      </c>
    </row>
    <row r="148" spans="1:5" ht="12.75">
      <c r="A148" s="35" t="s">
        <v>56</v>
      </c>
      <c r="E148" s="40" t="s">
        <v>337</v>
      </c>
    </row>
    <row r="149" spans="1:5" ht="102">
      <c r="A149" t="s">
        <v>57</v>
      </c>
      <c r="E149" s="39" t="s">
        <v>338</v>
      </c>
    </row>
    <row r="150" spans="1:16" ht="12.75">
      <c r="A150" t="s">
        <v>49</v>
      </c>
      <c s="34" t="s">
        <v>292</v>
      </c>
      <c s="34" t="s">
        <v>340</v>
      </c>
      <c s="35" t="s">
        <v>51</v>
      </c>
      <c s="6" t="s">
        <v>341</v>
      </c>
      <c s="36" t="s">
        <v>53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165</v>
      </c>
    </row>
    <row r="152" spans="1:5" ht="12.75">
      <c r="A152" s="35" t="s">
        <v>56</v>
      </c>
      <c r="E152" s="40" t="s">
        <v>337</v>
      </c>
    </row>
    <row r="153" spans="1:5" ht="102">
      <c r="A153" t="s">
        <v>57</v>
      </c>
      <c r="E153" s="39" t="s">
        <v>342</v>
      </c>
    </row>
    <row r="154" spans="1:16" ht="12.75">
      <c r="A154" t="s">
        <v>49</v>
      </c>
      <c s="34" t="s">
        <v>295</v>
      </c>
      <c s="34" t="s">
        <v>487</v>
      </c>
      <c s="35" t="s">
        <v>51</v>
      </c>
      <c s="6" t="s">
        <v>488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165</v>
      </c>
    </row>
    <row r="156" spans="1:5" ht="12.75">
      <c r="A156" s="35" t="s">
        <v>56</v>
      </c>
      <c r="E156" s="40" t="s">
        <v>483</v>
      </c>
    </row>
    <row r="157" spans="1:5" ht="102">
      <c r="A157" t="s">
        <v>57</v>
      </c>
      <c r="E157" s="39" t="s">
        <v>342</v>
      </c>
    </row>
    <row r="158" spans="1:16" ht="12.75">
      <c r="A158" t="s">
        <v>49</v>
      </c>
      <c s="34" t="s">
        <v>298</v>
      </c>
      <c s="34" t="s">
        <v>489</v>
      </c>
      <c s="35" t="s">
        <v>51</v>
      </c>
      <c s="6" t="s">
        <v>490</v>
      </c>
      <c s="36" t="s">
        <v>53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165</v>
      </c>
    </row>
    <row r="160" spans="1:5" ht="12.75">
      <c r="A160" s="35" t="s">
        <v>56</v>
      </c>
      <c r="E160" s="40" t="s">
        <v>337</v>
      </c>
    </row>
    <row r="161" spans="1:5" ht="102">
      <c r="A161" t="s">
        <v>57</v>
      </c>
      <c r="E161" s="39" t="s">
        <v>342</v>
      </c>
    </row>
    <row r="162" spans="1:16" ht="12.75">
      <c r="A162" t="s">
        <v>49</v>
      </c>
      <c s="34" t="s">
        <v>301</v>
      </c>
      <c s="34" t="s">
        <v>491</v>
      </c>
      <c s="35" t="s">
        <v>51</v>
      </c>
      <c s="6" t="s">
        <v>492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165</v>
      </c>
    </row>
    <row r="164" spans="1:5" ht="12.75">
      <c r="A164" s="35" t="s">
        <v>56</v>
      </c>
      <c r="E164" s="40" t="s">
        <v>337</v>
      </c>
    </row>
    <row r="165" spans="1:5" ht="102">
      <c r="A165" t="s">
        <v>57</v>
      </c>
      <c r="E165" s="39" t="s">
        <v>342</v>
      </c>
    </row>
    <row r="166" spans="1:16" ht="12.75">
      <c r="A166" t="s">
        <v>49</v>
      </c>
      <c s="34" t="s">
        <v>304</v>
      </c>
      <c s="34" t="s">
        <v>347</v>
      </c>
      <c s="35" t="s">
        <v>51</v>
      </c>
      <c s="6" t="s">
        <v>348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165</v>
      </c>
    </row>
    <row r="168" spans="1:5" ht="12.75">
      <c r="A168" s="35" t="s">
        <v>56</v>
      </c>
      <c r="E168" s="40" t="s">
        <v>337</v>
      </c>
    </row>
    <row r="169" spans="1:5" ht="102">
      <c r="A169" t="s">
        <v>57</v>
      </c>
      <c r="E169" s="39" t="s">
        <v>342</v>
      </c>
    </row>
    <row r="170" spans="1:16" ht="12.75">
      <c r="A170" t="s">
        <v>49</v>
      </c>
      <c s="34" t="s">
        <v>307</v>
      </c>
      <c s="34" t="s">
        <v>350</v>
      </c>
      <c s="35" t="s">
        <v>51</v>
      </c>
      <c s="6" t="s">
        <v>351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165</v>
      </c>
    </row>
    <row r="172" spans="1:5" ht="12.75">
      <c r="A172" s="35" t="s">
        <v>56</v>
      </c>
      <c r="E172" s="40" t="s">
        <v>337</v>
      </c>
    </row>
    <row r="173" spans="1:5" ht="102">
      <c r="A173" t="s">
        <v>57</v>
      </c>
      <c r="E173" s="39" t="s">
        <v>342</v>
      </c>
    </row>
    <row r="174" spans="1:16" ht="12.75">
      <c r="A174" t="s">
        <v>49</v>
      </c>
      <c s="34" t="s">
        <v>310</v>
      </c>
      <c s="34" t="s">
        <v>368</v>
      </c>
      <c s="35" t="s">
        <v>51</v>
      </c>
      <c s="6" t="s">
        <v>369</v>
      </c>
      <c s="36" t="s">
        <v>53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165</v>
      </c>
    </row>
    <row r="176" spans="1:5" ht="12.75">
      <c r="A176" s="35" t="s">
        <v>56</v>
      </c>
      <c r="E176" s="40" t="s">
        <v>337</v>
      </c>
    </row>
    <row r="177" spans="1:5" ht="102">
      <c r="A177" t="s">
        <v>57</v>
      </c>
      <c r="E177" s="39" t="s">
        <v>342</v>
      </c>
    </row>
    <row r="178" spans="1:16" ht="12.75">
      <c r="A178" t="s">
        <v>49</v>
      </c>
      <c s="34" t="s">
        <v>314</v>
      </c>
      <c s="34" t="s">
        <v>371</v>
      </c>
      <c s="35" t="s">
        <v>51</v>
      </c>
      <c s="6" t="s">
        <v>372</v>
      </c>
      <c s="36" t="s">
        <v>53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165</v>
      </c>
    </row>
    <row r="180" spans="1:5" ht="12.75">
      <c r="A180" s="35" t="s">
        <v>56</v>
      </c>
      <c r="E180" s="40" t="s">
        <v>337</v>
      </c>
    </row>
    <row r="181" spans="1:5" ht="102">
      <c r="A181" t="s">
        <v>57</v>
      </c>
      <c r="E181" s="39" t="s">
        <v>342</v>
      </c>
    </row>
    <row r="182" spans="1:16" ht="12.75">
      <c r="A182" t="s">
        <v>49</v>
      </c>
      <c s="34" t="s">
        <v>318</v>
      </c>
      <c s="34" t="s">
        <v>374</v>
      </c>
      <c s="35" t="s">
        <v>51</v>
      </c>
      <c s="6" t="s">
        <v>375</v>
      </c>
      <c s="36" t="s">
        <v>53</v>
      </c>
      <c s="37">
        <v>14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165</v>
      </c>
    </row>
    <row r="184" spans="1:5" ht="12.75">
      <c r="A184" s="35" t="s">
        <v>56</v>
      </c>
      <c r="E184" s="40" t="s">
        <v>337</v>
      </c>
    </row>
    <row r="185" spans="1:5" ht="102">
      <c r="A185" t="s">
        <v>57</v>
      </c>
      <c r="E185" s="39" t="s">
        <v>342</v>
      </c>
    </row>
    <row r="186" spans="1:16" ht="25.5">
      <c r="A186" t="s">
        <v>49</v>
      </c>
      <c s="34" t="s">
        <v>321</v>
      </c>
      <c s="34" t="s">
        <v>377</v>
      </c>
      <c s="35" t="s">
        <v>51</v>
      </c>
      <c s="6" t="s">
        <v>378</v>
      </c>
      <c s="36" t="s">
        <v>194</v>
      </c>
      <c s="37">
        <v>150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165</v>
      </c>
    </row>
    <row r="188" spans="1:5" ht="12.75">
      <c r="A188" s="35" t="s">
        <v>56</v>
      </c>
      <c r="E188" s="40" t="s">
        <v>337</v>
      </c>
    </row>
    <row r="189" spans="1:5" ht="102">
      <c r="A189" t="s">
        <v>57</v>
      </c>
      <c r="E189" s="39" t="s">
        <v>379</v>
      </c>
    </row>
    <row r="190" spans="1:16" ht="25.5">
      <c r="A190" t="s">
        <v>49</v>
      </c>
      <c s="34" t="s">
        <v>324</v>
      </c>
      <c s="34" t="s">
        <v>381</v>
      </c>
      <c s="35" t="s">
        <v>51</v>
      </c>
      <c s="6" t="s">
        <v>382</v>
      </c>
      <c s="36" t="s">
        <v>194</v>
      </c>
      <c s="37">
        <v>300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165</v>
      </c>
    </row>
    <row r="192" spans="1:5" ht="12.75">
      <c r="A192" s="35" t="s">
        <v>56</v>
      </c>
      <c r="E192" s="40" t="s">
        <v>337</v>
      </c>
    </row>
    <row r="193" spans="1:5" ht="102">
      <c r="A193" t="s">
        <v>57</v>
      </c>
      <c r="E193" s="39" t="s">
        <v>379</v>
      </c>
    </row>
    <row r="194" spans="1:16" ht="12.75">
      <c r="A194" t="s">
        <v>49</v>
      </c>
      <c s="34" t="s">
        <v>328</v>
      </c>
      <c s="34" t="s">
        <v>493</v>
      </c>
      <c s="35" t="s">
        <v>51</v>
      </c>
      <c s="6" t="s">
        <v>494</v>
      </c>
      <c s="36" t="s">
        <v>194</v>
      </c>
      <c s="37">
        <v>200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165</v>
      </c>
    </row>
    <row r="196" spans="1:5" ht="12.75">
      <c r="A196" s="35" t="s">
        <v>56</v>
      </c>
      <c r="E196" s="40" t="s">
        <v>337</v>
      </c>
    </row>
    <row r="197" spans="1:5" ht="102">
      <c r="A197" t="s">
        <v>57</v>
      </c>
      <c r="E197" s="39" t="s">
        <v>379</v>
      </c>
    </row>
    <row r="198" spans="1:16" ht="12.75">
      <c r="A198" t="s">
        <v>49</v>
      </c>
      <c s="34" t="s">
        <v>334</v>
      </c>
      <c s="34" t="s">
        <v>384</v>
      </c>
      <c s="35" t="s">
        <v>51</v>
      </c>
      <c s="6" t="s">
        <v>385</v>
      </c>
      <c s="36" t="s">
        <v>386</v>
      </c>
      <c s="37">
        <v>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61</v>
      </c>
      <c>
        <f>(M198*21)/100</f>
      </c>
      <c t="s">
        <v>27</v>
      </c>
    </row>
    <row r="199" spans="1:5" ht="12.75">
      <c r="A199" s="35" t="s">
        <v>55</v>
      </c>
      <c r="E199" s="39" t="s">
        <v>165</v>
      </c>
    </row>
    <row r="200" spans="1:5" ht="12.75">
      <c r="A200" s="35" t="s">
        <v>56</v>
      </c>
      <c r="E200" s="40" t="s">
        <v>337</v>
      </c>
    </row>
    <row r="201" spans="1:5" ht="127.5">
      <c r="A201" t="s">
        <v>57</v>
      </c>
      <c r="E201" s="39" t="s">
        <v>387</v>
      </c>
    </row>
    <row r="202" spans="1:16" ht="12.75">
      <c r="A202" t="s">
        <v>49</v>
      </c>
      <c s="34" t="s">
        <v>339</v>
      </c>
      <c s="34" t="s">
        <v>389</v>
      </c>
      <c s="35" t="s">
        <v>51</v>
      </c>
      <c s="6" t="s">
        <v>390</v>
      </c>
      <c s="36" t="s">
        <v>185</v>
      </c>
      <c s="37">
        <v>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165</v>
      </c>
    </row>
    <row r="204" spans="1:5" ht="12.75">
      <c r="A204" s="35" t="s">
        <v>56</v>
      </c>
      <c r="E204" s="40" t="s">
        <v>181</v>
      </c>
    </row>
    <row r="205" spans="1:5" ht="89.25">
      <c r="A205" t="s">
        <v>57</v>
      </c>
      <c r="E205" s="39" t="s">
        <v>391</v>
      </c>
    </row>
    <row r="206" spans="1:13" ht="12.75">
      <c r="A206" t="s">
        <v>46</v>
      </c>
      <c r="C206" s="31" t="s">
        <v>72</v>
      </c>
      <c r="E206" s="33" t="s">
        <v>392</v>
      </c>
      <c r="J206" s="32">
        <f>0</f>
      </c>
      <c s="32">
        <f>0</f>
      </c>
      <c s="32">
        <f>0+L207+L211+L215+L219+L223+L227+L231+L235+L239+L243</f>
      </c>
      <c s="32">
        <f>0+M207+M211+M215+M219+M223+M227+M231+M235+M239+M243</f>
      </c>
    </row>
    <row r="207" spans="1:16" ht="12.75">
      <c r="A207" t="s">
        <v>49</v>
      </c>
      <c s="34" t="s">
        <v>343</v>
      </c>
      <c s="34" t="s">
        <v>394</v>
      </c>
      <c s="35" t="s">
        <v>51</v>
      </c>
      <c s="6" t="s">
        <v>395</v>
      </c>
      <c s="36" t="s">
        <v>396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165</v>
      </c>
    </row>
    <row r="209" spans="1:5" ht="12.75">
      <c r="A209" s="35" t="s">
        <v>56</v>
      </c>
      <c r="E209" s="40" t="s">
        <v>337</v>
      </c>
    </row>
    <row r="210" spans="1:5" ht="102">
      <c r="A210" t="s">
        <v>57</v>
      </c>
      <c r="E210" s="39" t="s">
        <v>397</v>
      </c>
    </row>
    <row r="211" spans="1:16" ht="12.75">
      <c r="A211" t="s">
        <v>49</v>
      </c>
      <c s="34" t="s">
        <v>346</v>
      </c>
      <c s="34" t="s">
        <v>399</v>
      </c>
      <c s="35" t="s">
        <v>51</v>
      </c>
      <c s="6" t="s">
        <v>400</v>
      </c>
      <c s="36" t="s">
        <v>396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165</v>
      </c>
    </row>
    <row r="213" spans="1:5" ht="12.75">
      <c r="A213" s="35" t="s">
        <v>56</v>
      </c>
      <c r="E213" s="40" t="s">
        <v>337</v>
      </c>
    </row>
    <row r="214" spans="1:5" ht="89.25">
      <c r="A214" t="s">
        <v>57</v>
      </c>
      <c r="E214" s="39" t="s">
        <v>401</v>
      </c>
    </row>
    <row r="215" spans="1:16" ht="12.75">
      <c r="A215" t="s">
        <v>49</v>
      </c>
      <c s="34" t="s">
        <v>349</v>
      </c>
      <c s="34" t="s">
        <v>403</v>
      </c>
      <c s="35" t="s">
        <v>51</v>
      </c>
      <c s="6" t="s">
        <v>404</v>
      </c>
      <c s="36" t="s">
        <v>53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165</v>
      </c>
    </row>
    <row r="217" spans="1:5" ht="12.75">
      <c r="A217" s="35" t="s">
        <v>56</v>
      </c>
      <c r="E217" s="40" t="s">
        <v>405</v>
      </c>
    </row>
    <row r="218" spans="1:5" ht="89.25">
      <c r="A218" t="s">
        <v>57</v>
      </c>
      <c r="E218" s="39" t="s">
        <v>406</v>
      </c>
    </row>
    <row r="219" spans="1:16" ht="12.75">
      <c r="A219" t="s">
        <v>49</v>
      </c>
      <c s="34" t="s">
        <v>352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165</v>
      </c>
    </row>
    <row r="221" spans="1:5" ht="12.75">
      <c r="A221" s="35" t="s">
        <v>56</v>
      </c>
      <c r="E221" s="40" t="s">
        <v>331</v>
      </c>
    </row>
    <row r="222" spans="1:5" ht="89.25">
      <c r="A222" t="s">
        <v>57</v>
      </c>
      <c r="E222" s="39" t="s">
        <v>410</v>
      </c>
    </row>
    <row r="223" spans="1:16" ht="12.75">
      <c r="A223" t="s">
        <v>49</v>
      </c>
      <c s="34" t="s">
        <v>355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165</v>
      </c>
    </row>
    <row r="225" spans="1:5" ht="12.75">
      <c r="A225" s="35" t="s">
        <v>56</v>
      </c>
      <c r="E225" s="40" t="s">
        <v>331</v>
      </c>
    </row>
    <row r="226" spans="1:5" ht="89.25">
      <c r="A226" t="s">
        <v>57</v>
      </c>
      <c r="E226" s="39" t="s">
        <v>414</v>
      </c>
    </row>
    <row r="227" spans="1:16" ht="12.75">
      <c r="A227" t="s">
        <v>49</v>
      </c>
      <c s="34" t="s">
        <v>358</v>
      </c>
      <c s="34" t="s">
        <v>416</v>
      </c>
      <c s="35" t="s">
        <v>51</v>
      </c>
      <c s="6" t="s">
        <v>417</v>
      </c>
      <c s="36" t="s">
        <v>53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165</v>
      </c>
    </row>
    <row r="229" spans="1:5" ht="12.75">
      <c r="A229" s="35" t="s">
        <v>56</v>
      </c>
      <c r="E229" s="40" t="s">
        <v>331</v>
      </c>
    </row>
    <row r="230" spans="1:5" ht="89.25">
      <c r="A230" t="s">
        <v>57</v>
      </c>
      <c r="E230" s="39" t="s">
        <v>418</v>
      </c>
    </row>
    <row r="231" spans="1:16" ht="12.75">
      <c r="A231" t="s">
        <v>49</v>
      </c>
      <c s="34" t="s">
        <v>361</v>
      </c>
      <c s="34" t="s">
        <v>420</v>
      </c>
      <c s="35" t="s">
        <v>51</v>
      </c>
      <c s="6" t="s">
        <v>421</v>
      </c>
      <c s="36" t="s">
        <v>185</v>
      </c>
      <c s="37">
        <v>24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165</v>
      </c>
    </row>
    <row r="233" spans="1:5" ht="12.75">
      <c r="A233" s="35" t="s">
        <v>56</v>
      </c>
      <c r="E233" s="40" t="s">
        <v>181</v>
      </c>
    </row>
    <row r="234" spans="1:5" ht="89.25">
      <c r="A234" t="s">
        <v>57</v>
      </c>
      <c r="E234" s="39" t="s">
        <v>422</v>
      </c>
    </row>
    <row r="235" spans="1:16" ht="25.5">
      <c r="A235" t="s">
        <v>49</v>
      </c>
      <c s="34" t="s">
        <v>364</v>
      </c>
      <c s="34" t="s">
        <v>424</v>
      </c>
      <c s="35" t="s">
        <v>51</v>
      </c>
      <c s="6" t="s">
        <v>425</v>
      </c>
      <c s="36" t="s">
        <v>426</v>
      </c>
      <c s="37">
        <v>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165</v>
      </c>
    </row>
    <row r="237" spans="1:5" ht="12.75">
      <c r="A237" s="35" t="s">
        <v>56</v>
      </c>
      <c r="E237" s="40" t="s">
        <v>166</v>
      </c>
    </row>
    <row r="238" spans="1:5" ht="140.25">
      <c r="A238" t="s">
        <v>57</v>
      </c>
      <c r="E238" s="39" t="s">
        <v>427</v>
      </c>
    </row>
    <row r="239" spans="1:16" ht="25.5">
      <c r="A239" t="s">
        <v>49</v>
      </c>
      <c s="34" t="s">
        <v>367</v>
      </c>
      <c s="34" t="s">
        <v>495</v>
      </c>
      <c s="35" t="s">
        <v>51</v>
      </c>
      <c s="6" t="s">
        <v>496</v>
      </c>
      <c s="36" t="s">
        <v>426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165</v>
      </c>
    </row>
    <row r="241" spans="1:5" ht="12.75">
      <c r="A241" s="35" t="s">
        <v>56</v>
      </c>
      <c r="E241" s="40" t="s">
        <v>497</v>
      </c>
    </row>
    <row r="242" spans="1:5" ht="140.25">
      <c r="A242" t="s">
        <v>57</v>
      </c>
      <c r="E242" s="39" t="s">
        <v>427</v>
      </c>
    </row>
    <row r="243" spans="1:16" ht="12.75">
      <c r="A243" t="s">
        <v>49</v>
      </c>
      <c s="34" t="s">
        <v>370</v>
      </c>
      <c s="34" t="s">
        <v>498</v>
      </c>
      <c s="35" t="s">
        <v>51</v>
      </c>
      <c s="6" t="s">
        <v>499</v>
      </c>
      <c s="36" t="s">
        <v>53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165</v>
      </c>
    </row>
    <row r="245" spans="1:5" ht="12.75">
      <c r="A245" s="35" t="s">
        <v>56</v>
      </c>
      <c r="E245" s="40" t="s">
        <v>263</v>
      </c>
    </row>
    <row r="246" spans="1:5" ht="114.75">
      <c r="A246" t="s">
        <v>57</v>
      </c>
      <c r="E246" s="39" t="s">
        <v>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COUNTIFS(L8:L105,"=0",A8:A105,"P")+COUNTIFS(L8:L105,"",A8:A105,"P")+SUM(Q8:Q105)</f>
      </c>
    </row>
    <row r="8" spans="1:13" ht="12.75">
      <c r="A8" t="s">
        <v>44</v>
      </c>
      <c r="C8" s="28" t="s">
        <v>504</v>
      </c>
      <c r="E8" s="30" t="s">
        <v>503</v>
      </c>
      <c r="J8" s="29">
        <f>0+J9+J42+J55+J84</f>
      </c>
      <c s="29">
        <f>0+K9+K42+K55+K84</f>
      </c>
      <c s="29">
        <f>0+L9+L42+L55+L84</f>
      </c>
      <c s="29">
        <f>0+M9+M42+M55+M84</f>
      </c>
    </row>
    <row r="9" spans="1:13" ht="12.75">
      <c r="A9" t="s">
        <v>46</v>
      </c>
      <c r="C9" s="31" t="s">
        <v>47</v>
      </c>
      <c r="E9" s="33" t="s">
        <v>428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430</v>
      </c>
      <c s="35" t="s">
        <v>51</v>
      </c>
      <c s="6" t="s">
        <v>431</v>
      </c>
      <c s="36" t="s">
        <v>164</v>
      </c>
      <c s="37">
        <v>106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505</v>
      </c>
    </row>
    <row r="13" spans="1:5" ht="318.7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435</v>
      </c>
      <c s="35" t="s">
        <v>51</v>
      </c>
      <c s="6" t="s">
        <v>436</v>
      </c>
      <c s="36" t="s">
        <v>164</v>
      </c>
      <c s="37">
        <v>106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505</v>
      </c>
    </row>
    <row r="17" spans="1:5" ht="318.7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507</v>
      </c>
      <c s="35" t="s">
        <v>51</v>
      </c>
      <c s="6" t="s">
        <v>508</v>
      </c>
      <c s="36" t="s">
        <v>194</v>
      </c>
      <c s="37">
        <v>380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509</v>
      </c>
    </row>
    <row r="21" spans="1:5" ht="140.25">
      <c r="A21" t="s">
        <v>57</v>
      </c>
      <c r="E21" s="39" t="s">
        <v>510</v>
      </c>
    </row>
    <row r="22" spans="1:16" ht="25.5">
      <c r="A22" t="s">
        <v>49</v>
      </c>
      <c s="34" t="s">
        <v>65</v>
      </c>
      <c s="34" t="s">
        <v>511</v>
      </c>
      <c s="35" t="s">
        <v>51</v>
      </c>
      <c s="6" t="s">
        <v>512</v>
      </c>
      <c s="36" t="s">
        <v>194</v>
      </c>
      <c s="37">
        <v>380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513</v>
      </c>
    </row>
    <row r="25" spans="1:5" ht="140.25">
      <c r="A25" t="s">
        <v>57</v>
      </c>
      <c r="E25" s="39" t="s">
        <v>514</v>
      </c>
    </row>
    <row r="26" spans="1:16" ht="12.75">
      <c r="A26" t="s">
        <v>49</v>
      </c>
      <c s="34" t="s">
        <v>68</v>
      </c>
      <c s="34" t="s">
        <v>515</v>
      </c>
      <c s="35" t="s">
        <v>51</v>
      </c>
      <c s="6" t="s">
        <v>516</v>
      </c>
      <c s="36" t="s">
        <v>194</v>
      </c>
      <c s="37">
        <v>600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517</v>
      </c>
    </row>
    <row r="29" spans="1:5" ht="76.5">
      <c r="A29" t="s">
        <v>57</v>
      </c>
      <c r="E29" s="39" t="s">
        <v>518</v>
      </c>
    </row>
    <row r="30" spans="1:16" ht="12.75">
      <c r="A30" t="s">
        <v>49</v>
      </c>
      <c s="34" t="s">
        <v>72</v>
      </c>
      <c s="34" t="s">
        <v>519</v>
      </c>
      <c s="35" t="s">
        <v>51</v>
      </c>
      <c s="6" t="s">
        <v>520</v>
      </c>
      <c s="36" t="s">
        <v>194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517</v>
      </c>
    </row>
    <row r="33" spans="1:5" ht="102">
      <c r="A33" t="s">
        <v>57</v>
      </c>
      <c r="E33" s="39" t="s">
        <v>521</v>
      </c>
    </row>
    <row r="34" spans="1:16" ht="25.5">
      <c r="A34" t="s">
        <v>49</v>
      </c>
      <c s="34" t="s">
        <v>76</v>
      </c>
      <c s="34" t="s">
        <v>522</v>
      </c>
      <c s="35" t="s">
        <v>51</v>
      </c>
      <c s="6" t="s">
        <v>523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165</v>
      </c>
    </row>
    <row r="36" spans="1:5" ht="12.75">
      <c r="A36" s="35" t="s">
        <v>56</v>
      </c>
      <c r="E36" s="40" t="s">
        <v>517</v>
      </c>
    </row>
    <row r="37" spans="1:5" ht="102">
      <c r="A37" t="s">
        <v>57</v>
      </c>
      <c r="E37" s="39" t="s">
        <v>442</v>
      </c>
    </row>
    <row r="38" spans="1:16" ht="12.75">
      <c r="A38" t="s">
        <v>49</v>
      </c>
      <c s="34" t="s">
        <v>80</v>
      </c>
      <c s="34" t="s">
        <v>524</v>
      </c>
      <c s="35" t="s">
        <v>51</v>
      </c>
      <c s="6" t="s">
        <v>525</v>
      </c>
      <c s="36" t="s">
        <v>526</v>
      </c>
      <c s="37">
        <v>133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165</v>
      </c>
    </row>
    <row r="40" spans="1:5" ht="12.75">
      <c r="A40" s="35" t="s">
        <v>56</v>
      </c>
      <c r="E40" s="40" t="s">
        <v>527</v>
      </c>
    </row>
    <row r="41" spans="1:5" ht="38.25">
      <c r="A41" t="s">
        <v>57</v>
      </c>
      <c r="E41" s="39" t="s">
        <v>528</v>
      </c>
    </row>
    <row r="42" spans="1:13" ht="12.75">
      <c r="A42" t="s">
        <v>46</v>
      </c>
      <c r="C42" s="31" t="s">
        <v>219</v>
      </c>
      <c r="E42" s="33" t="s">
        <v>529</v>
      </c>
      <c r="J42" s="32">
        <f>0</f>
      </c>
      <c s="32">
        <f>0</f>
      </c>
      <c s="32">
        <f>0+L43+L47+L51</f>
      </c>
      <c s="32">
        <f>0+M43+M47+M51</f>
      </c>
    </row>
    <row r="43" spans="1:16" ht="25.5">
      <c r="A43" t="s">
        <v>49</v>
      </c>
      <c s="34" t="s">
        <v>231</v>
      </c>
      <c s="34" t="s">
        <v>530</v>
      </c>
      <c s="35" t="s">
        <v>51</v>
      </c>
      <c s="6" t="s">
        <v>531</v>
      </c>
      <c s="36" t="s">
        <v>426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165</v>
      </c>
    </row>
    <row r="45" spans="1:5" ht="12.75">
      <c r="A45" s="35" t="s">
        <v>56</v>
      </c>
      <c r="E45" s="40" t="s">
        <v>51</v>
      </c>
    </row>
    <row r="46" spans="1:5" ht="140.25">
      <c r="A46" t="s">
        <v>57</v>
      </c>
      <c r="E46" s="39" t="s">
        <v>427</v>
      </c>
    </row>
    <row r="47" spans="1:16" ht="25.5">
      <c r="A47" t="s">
        <v>49</v>
      </c>
      <c s="34" t="s">
        <v>236</v>
      </c>
      <c s="34" t="s">
        <v>532</v>
      </c>
      <c s="35" t="s">
        <v>51</v>
      </c>
      <c s="6" t="s">
        <v>533</v>
      </c>
      <c s="36" t="s">
        <v>426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165</v>
      </c>
    </row>
    <row r="49" spans="1:5" ht="12.75">
      <c r="A49" s="35" t="s">
        <v>56</v>
      </c>
      <c r="E49" s="40" t="s">
        <v>51</v>
      </c>
    </row>
    <row r="50" spans="1:5" ht="140.25">
      <c r="A50" t="s">
        <v>57</v>
      </c>
      <c r="E50" s="39" t="s">
        <v>427</v>
      </c>
    </row>
    <row r="51" spans="1:16" ht="12.75">
      <c r="A51" t="s">
        <v>49</v>
      </c>
      <c s="34" t="s">
        <v>239</v>
      </c>
      <c s="34" t="s">
        <v>534</v>
      </c>
      <c s="35" t="s">
        <v>51</v>
      </c>
      <c s="6" t="s">
        <v>385</v>
      </c>
      <c s="36" t="s">
        <v>386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165</v>
      </c>
    </row>
    <row r="53" spans="1:5" ht="12.75">
      <c r="A53" s="35" t="s">
        <v>56</v>
      </c>
      <c r="E53" s="40" t="s">
        <v>51</v>
      </c>
    </row>
    <row r="54" spans="1:5" ht="127.5">
      <c r="A54" t="s">
        <v>57</v>
      </c>
      <c r="E54" s="39" t="s">
        <v>387</v>
      </c>
    </row>
    <row r="55" spans="1:13" ht="12.75">
      <c r="A55" t="s">
        <v>46</v>
      </c>
      <c r="C55" s="31" t="s">
        <v>535</v>
      </c>
      <c r="E55" s="33" t="s">
        <v>536</v>
      </c>
      <c r="J55" s="32">
        <f>0</f>
      </c>
      <c s="32">
        <f>0</f>
      </c>
      <c s="32">
        <f>0+L56+L60+L64+L68+L72+L76+L80</f>
      </c>
      <c s="32">
        <f>0+M56+M60+M64+M68+M72+M76+M80</f>
      </c>
    </row>
    <row r="56" spans="1:16" ht="12.75">
      <c r="A56" t="s">
        <v>49</v>
      </c>
      <c s="34" t="s">
        <v>85</v>
      </c>
      <c s="34" t="s">
        <v>537</v>
      </c>
      <c s="35" t="s">
        <v>51</v>
      </c>
      <c s="6" t="s">
        <v>538</v>
      </c>
      <c s="36" t="s">
        <v>194</v>
      </c>
      <c s="37">
        <v>690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165</v>
      </c>
    </row>
    <row r="58" spans="1:5" ht="12.75">
      <c r="A58" s="35" t="s">
        <v>56</v>
      </c>
      <c r="E58" s="40" t="s">
        <v>539</v>
      </c>
    </row>
    <row r="59" spans="1:5" ht="89.25">
      <c r="A59" t="s">
        <v>57</v>
      </c>
      <c r="E59" s="39" t="s">
        <v>448</v>
      </c>
    </row>
    <row r="60" spans="1:16" ht="25.5">
      <c r="A60" t="s">
        <v>49</v>
      </c>
      <c s="34" t="s">
        <v>88</v>
      </c>
      <c s="34" t="s">
        <v>540</v>
      </c>
      <c s="35" t="s">
        <v>51</v>
      </c>
      <c s="6" t="s">
        <v>541</v>
      </c>
      <c s="36" t="s">
        <v>53</v>
      </c>
      <c s="37">
        <v>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542</v>
      </c>
    </row>
    <row r="63" spans="1:5" ht="102">
      <c r="A63" t="s">
        <v>57</v>
      </c>
      <c r="E63" s="39" t="s">
        <v>453</v>
      </c>
    </row>
    <row r="64" spans="1:16" ht="12.75">
      <c r="A64" t="s">
        <v>49</v>
      </c>
      <c s="34" t="s">
        <v>92</v>
      </c>
      <c s="34" t="s">
        <v>543</v>
      </c>
      <c s="35" t="s">
        <v>51</v>
      </c>
      <c s="6" t="s">
        <v>544</v>
      </c>
      <c s="36" t="s">
        <v>53</v>
      </c>
      <c s="37">
        <v>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542</v>
      </c>
    </row>
    <row r="67" spans="1:5" ht="102">
      <c r="A67" t="s">
        <v>57</v>
      </c>
      <c r="E67" s="39" t="s">
        <v>453</v>
      </c>
    </row>
    <row r="68" spans="1:16" ht="38.25">
      <c r="A68" t="s">
        <v>49</v>
      </c>
      <c s="34" t="s">
        <v>219</v>
      </c>
      <c s="34" t="s">
        <v>545</v>
      </c>
      <c s="35" t="s">
        <v>51</v>
      </c>
      <c s="6" t="s">
        <v>546</v>
      </c>
      <c s="36" t="s">
        <v>53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517</v>
      </c>
    </row>
    <row r="71" spans="1:5" ht="89.25">
      <c r="A71" t="s">
        <v>57</v>
      </c>
      <c r="E71" s="39" t="s">
        <v>547</v>
      </c>
    </row>
    <row r="72" spans="1:16" ht="25.5">
      <c r="A72" t="s">
        <v>49</v>
      </c>
      <c s="34" t="s">
        <v>219</v>
      </c>
      <c s="34" t="s">
        <v>548</v>
      </c>
      <c s="35" t="s">
        <v>51</v>
      </c>
      <c s="6" t="s">
        <v>549</v>
      </c>
      <c s="36" t="s">
        <v>53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517</v>
      </c>
    </row>
    <row r="75" spans="1:5" ht="89.25">
      <c r="A75" t="s">
        <v>57</v>
      </c>
      <c r="E75" s="39" t="s">
        <v>550</v>
      </c>
    </row>
    <row r="76" spans="1:16" ht="12.75">
      <c r="A76" t="s">
        <v>49</v>
      </c>
      <c s="34" t="s">
        <v>223</v>
      </c>
      <c s="34" t="s">
        <v>455</v>
      </c>
      <c s="35" t="s">
        <v>51</v>
      </c>
      <c s="6" t="s">
        <v>456</v>
      </c>
      <c s="36" t="s">
        <v>53</v>
      </c>
      <c s="37">
        <v>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551</v>
      </c>
    </row>
    <row r="79" spans="1:5" ht="89.25">
      <c r="A79" t="s">
        <v>57</v>
      </c>
      <c r="E79" s="39" t="s">
        <v>552</v>
      </c>
    </row>
    <row r="80" spans="1:16" ht="12.75">
      <c r="A80" t="s">
        <v>49</v>
      </c>
      <c s="34" t="s">
        <v>228</v>
      </c>
      <c s="34" t="s">
        <v>553</v>
      </c>
      <c s="35" t="s">
        <v>51</v>
      </c>
      <c s="6" t="s">
        <v>554</v>
      </c>
      <c s="36" t="s">
        <v>53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551</v>
      </c>
    </row>
    <row r="83" spans="1:5" ht="102">
      <c r="A83" t="s">
        <v>57</v>
      </c>
      <c r="E83" s="39" t="s">
        <v>555</v>
      </c>
    </row>
    <row r="84" spans="1:13" ht="12.75">
      <c r="A84" t="s">
        <v>46</v>
      </c>
      <c r="C84" s="31" t="s">
        <v>556</v>
      </c>
      <c r="E84" s="33" t="s">
        <v>557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25.5">
      <c r="A85" t="s">
        <v>49</v>
      </c>
      <c s="34" t="s">
        <v>244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165</v>
      </c>
    </row>
    <row r="87" spans="1:5" ht="12.75">
      <c r="A87" s="35" t="s">
        <v>56</v>
      </c>
      <c r="E87" s="40" t="s">
        <v>51</v>
      </c>
    </row>
    <row r="88" spans="1:5" ht="114.75">
      <c r="A88" t="s">
        <v>57</v>
      </c>
      <c r="E88" s="39" t="s">
        <v>99</v>
      </c>
    </row>
    <row r="89" spans="1:16" ht="25.5">
      <c r="A89" t="s">
        <v>49</v>
      </c>
      <c s="34" t="s">
        <v>249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165</v>
      </c>
    </row>
    <row r="91" spans="1:5" ht="12.75">
      <c r="A91" s="35" t="s">
        <v>56</v>
      </c>
      <c r="E91" s="40" t="s">
        <v>51</v>
      </c>
    </row>
    <row r="92" spans="1:5" ht="89.25">
      <c r="A92" t="s">
        <v>57</v>
      </c>
      <c r="E92" s="39" t="s">
        <v>103</v>
      </c>
    </row>
    <row r="93" spans="1:16" ht="12.75">
      <c r="A93" t="s">
        <v>49</v>
      </c>
      <c s="34" t="s">
        <v>252</v>
      </c>
      <c s="34" t="s">
        <v>558</v>
      </c>
      <c s="35" t="s">
        <v>51</v>
      </c>
      <c s="6" t="s">
        <v>559</v>
      </c>
      <c s="36" t="s">
        <v>185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165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560</v>
      </c>
    </row>
    <row r="97" spans="1:16" ht="12.75">
      <c r="A97" t="s">
        <v>49</v>
      </c>
      <c s="34" t="s">
        <v>256</v>
      </c>
      <c s="34" t="s">
        <v>561</v>
      </c>
      <c s="35" t="s">
        <v>51</v>
      </c>
      <c s="6" t="s">
        <v>562</v>
      </c>
      <c s="36" t="s">
        <v>185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165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563</v>
      </c>
    </row>
    <row r="101" spans="1:16" ht="12.75">
      <c r="A101" t="s">
        <v>49</v>
      </c>
      <c s="34" t="s">
        <v>260</v>
      </c>
      <c s="34" t="s">
        <v>564</v>
      </c>
      <c s="35" t="s">
        <v>51</v>
      </c>
      <c s="6" t="s">
        <v>565</v>
      </c>
      <c s="36" t="s">
        <v>185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165</v>
      </c>
    </row>
    <row r="103" spans="1:5" ht="12.75">
      <c r="A103" s="35" t="s">
        <v>56</v>
      </c>
      <c r="E103" s="40" t="s">
        <v>51</v>
      </c>
    </row>
    <row r="104" spans="1:5" ht="89.25">
      <c r="A104" t="s">
        <v>57</v>
      </c>
      <c r="E104" s="39" t="s">
        <v>566</v>
      </c>
    </row>
    <row r="105" spans="1:16" ht="12.75">
      <c r="A105" t="s">
        <v>49</v>
      </c>
      <c s="34" t="s">
        <v>264</v>
      </c>
      <c s="34" t="s">
        <v>567</v>
      </c>
      <c s="35" t="s">
        <v>51</v>
      </c>
      <c s="6" t="s">
        <v>568</v>
      </c>
      <c s="36" t="s">
        <v>185</v>
      </c>
      <c s="37">
        <v>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165</v>
      </c>
    </row>
    <row r="107" spans="1:5" ht="12.75">
      <c r="A107" s="35" t="s">
        <v>56</v>
      </c>
      <c r="E107" s="40" t="s">
        <v>51</v>
      </c>
    </row>
    <row r="108" spans="1:5" ht="89.25">
      <c r="A108" t="s">
        <v>57</v>
      </c>
      <c r="E108" s="39" t="s">
        <v>569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0+J9+J46+J59+J96</f>
      </c>
      <c s="29">
        <f>0+K9+K46+K59+K96</f>
      </c>
      <c s="29">
        <f>0+L9+L46+L59+L96</f>
      </c>
      <c s="29">
        <f>0+M9+M46+M59+M96</f>
      </c>
    </row>
    <row r="9" spans="1:13" ht="12.75">
      <c r="A9" t="s">
        <v>46</v>
      </c>
      <c r="C9" s="31" t="s">
        <v>47</v>
      </c>
      <c r="E9" s="33" t="s">
        <v>428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430</v>
      </c>
      <c s="35" t="s">
        <v>51</v>
      </c>
      <c s="6" t="s">
        <v>431</v>
      </c>
      <c s="36" t="s">
        <v>164</v>
      </c>
      <c s="37">
        <v>154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573</v>
      </c>
    </row>
    <row r="13" spans="1:5" ht="318.7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435</v>
      </c>
      <c s="35" t="s">
        <v>51</v>
      </c>
      <c s="6" t="s">
        <v>436</v>
      </c>
      <c s="36" t="s">
        <v>164</v>
      </c>
      <c s="37">
        <v>154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573</v>
      </c>
    </row>
    <row r="17" spans="1:5" ht="318.7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574</v>
      </c>
      <c s="35" t="s">
        <v>51</v>
      </c>
      <c s="6" t="s">
        <v>575</v>
      </c>
      <c s="36" t="s">
        <v>194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517</v>
      </c>
    </row>
    <row r="21" spans="1:5" ht="25.5">
      <c r="A21" t="s">
        <v>57</v>
      </c>
      <c r="E21" s="39" t="s">
        <v>576</v>
      </c>
    </row>
    <row r="22" spans="1:16" ht="12.75">
      <c r="A22" t="s">
        <v>49</v>
      </c>
      <c s="34" t="s">
        <v>65</v>
      </c>
      <c s="34" t="s">
        <v>507</v>
      </c>
      <c s="35" t="s">
        <v>51</v>
      </c>
      <c s="6" t="s">
        <v>508</v>
      </c>
      <c s="36" t="s">
        <v>194</v>
      </c>
      <c s="37">
        <v>550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577</v>
      </c>
    </row>
    <row r="25" spans="1:5" ht="140.25">
      <c r="A25" t="s">
        <v>57</v>
      </c>
      <c r="E25" s="39" t="s">
        <v>510</v>
      </c>
    </row>
    <row r="26" spans="1:16" ht="25.5">
      <c r="A26" t="s">
        <v>49</v>
      </c>
      <c s="34" t="s">
        <v>68</v>
      </c>
      <c s="34" t="s">
        <v>511</v>
      </c>
      <c s="35" t="s">
        <v>51</v>
      </c>
      <c s="6" t="s">
        <v>512</v>
      </c>
      <c s="36" t="s">
        <v>194</v>
      </c>
      <c s="37">
        <v>550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578</v>
      </c>
    </row>
    <row r="29" spans="1:5" ht="140.25">
      <c r="A29" t="s">
        <v>57</v>
      </c>
      <c r="E29" s="39" t="s">
        <v>514</v>
      </c>
    </row>
    <row r="30" spans="1:16" ht="12.75">
      <c r="A30" t="s">
        <v>49</v>
      </c>
      <c s="34" t="s">
        <v>72</v>
      </c>
      <c s="34" t="s">
        <v>515</v>
      </c>
      <c s="35" t="s">
        <v>51</v>
      </c>
      <c s="6" t="s">
        <v>516</v>
      </c>
      <c s="36" t="s">
        <v>194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517</v>
      </c>
    </row>
    <row r="33" spans="1:5" ht="76.5">
      <c r="A33" t="s">
        <v>57</v>
      </c>
      <c r="E33" s="39" t="s">
        <v>518</v>
      </c>
    </row>
    <row r="34" spans="1:16" ht="12.75">
      <c r="A34" t="s">
        <v>49</v>
      </c>
      <c s="34" t="s">
        <v>76</v>
      </c>
      <c s="34" t="s">
        <v>519</v>
      </c>
      <c s="35" t="s">
        <v>51</v>
      </c>
      <c s="6" t="s">
        <v>520</v>
      </c>
      <c s="36" t="s">
        <v>194</v>
      </c>
      <c s="37">
        <v>600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165</v>
      </c>
    </row>
    <row r="36" spans="1:5" ht="12.75">
      <c r="A36" s="35" t="s">
        <v>56</v>
      </c>
      <c r="E36" s="40" t="s">
        <v>517</v>
      </c>
    </row>
    <row r="37" spans="1:5" ht="102">
      <c r="A37" t="s">
        <v>57</v>
      </c>
      <c r="E37" s="39" t="s">
        <v>521</v>
      </c>
    </row>
    <row r="38" spans="1:16" ht="25.5">
      <c r="A38" t="s">
        <v>49</v>
      </c>
      <c s="34" t="s">
        <v>80</v>
      </c>
      <c s="34" t="s">
        <v>522</v>
      </c>
      <c s="35" t="s">
        <v>51</v>
      </c>
      <c s="6" t="s">
        <v>523</v>
      </c>
      <c s="36" t="s">
        <v>53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165</v>
      </c>
    </row>
    <row r="40" spans="1:5" ht="12.75">
      <c r="A40" s="35" t="s">
        <v>56</v>
      </c>
      <c r="E40" s="40" t="s">
        <v>517</v>
      </c>
    </row>
    <row r="41" spans="1:5" ht="102">
      <c r="A41" t="s">
        <v>57</v>
      </c>
      <c r="E41" s="39" t="s">
        <v>442</v>
      </c>
    </row>
    <row r="42" spans="1:16" ht="12.75">
      <c r="A42" t="s">
        <v>49</v>
      </c>
      <c s="34" t="s">
        <v>85</v>
      </c>
      <c s="34" t="s">
        <v>524</v>
      </c>
      <c s="35" t="s">
        <v>51</v>
      </c>
      <c s="6" t="s">
        <v>525</v>
      </c>
      <c s="36" t="s">
        <v>526</v>
      </c>
      <c s="37">
        <v>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165</v>
      </c>
    </row>
    <row r="44" spans="1:5" ht="12.75">
      <c r="A44" s="35" t="s">
        <v>56</v>
      </c>
      <c r="E44" s="40" t="s">
        <v>579</v>
      </c>
    </row>
    <row r="45" spans="1:5" ht="38.25">
      <c r="A45" t="s">
        <v>57</v>
      </c>
      <c r="E45" s="39" t="s">
        <v>528</v>
      </c>
    </row>
    <row r="46" spans="1:13" ht="12.75">
      <c r="A46" t="s">
        <v>46</v>
      </c>
      <c r="C46" s="31" t="s">
        <v>219</v>
      </c>
      <c r="E46" s="33" t="s">
        <v>529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231</v>
      </c>
      <c s="34" t="s">
        <v>530</v>
      </c>
      <c s="35" t="s">
        <v>51</v>
      </c>
      <c s="6" t="s">
        <v>531</v>
      </c>
      <c s="36" t="s">
        <v>426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165</v>
      </c>
    </row>
    <row r="49" spans="1:5" ht="12.75">
      <c r="A49" s="35" t="s">
        <v>56</v>
      </c>
      <c r="E49" s="40" t="s">
        <v>51</v>
      </c>
    </row>
    <row r="50" spans="1:5" ht="140.25">
      <c r="A50" t="s">
        <v>57</v>
      </c>
      <c r="E50" s="39" t="s">
        <v>427</v>
      </c>
    </row>
    <row r="51" spans="1:16" ht="25.5">
      <c r="A51" t="s">
        <v>49</v>
      </c>
      <c s="34" t="s">
        <v>236</v>
      </c>
      <c s="34" t="s">
        <v>532</v>
      </c>
      <c s="35" t="s">
        <v>51</v>
      </c>
      <c s="6" t="s">
        <v>533</v>
      </c>
      <c s="36" t="s">
        <v>426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165</v>
      </c>
    </row>
    <row r="53" spans="1:5" ht="12.75">
      <c r="A53" s="35" t="s">
        <v>56</v>
      </c>
      <c r="E53" s="40" t="s">
        <v>51</v>
      </c>
    </row>
    <row r="54" spans="1:5" ht="140.25">
      <c r="A54" t="s">
        <v>57</v>
      </c>
      <c r="E54" s="39" t="s">
        <v>427</v>
      </c>
    </row>
    <row r="55" spans="1:16" ht="12.75">
      <c r="A55" t="s">
        <v>49</v>
      </c>
      <c s="34" t="s">
        <v>239</v>
      </c>
      <c s="34" t="s">
        <v>534</v>
      </c>
      <c s="35" t="s">
        <v>51</v>
      </c>
      <c s="6" t="s">
        <v>385</v>
      </c>
      <c s="36" t="s">
        <v>386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165</v>
      </c>
    </row>
    <row r="57" spans="1:5" ht="12.75">
      <c r="A57" s="35" t="s">
        <v>56</v>
      </c>
      <c r="E57" s="40" t="s">
        <v>51</v>
      </c>
    </row>
    <row r="58" spans="1:5" ht="127.5">
      <c r="A58" t="s">
        <v>57</v>
      </c>
      <c r="E58" s="39" t="s">
        <v>387</v>
      </c>
    </row>
    <row r="59" spans="1:13" ht="12.75">
      <c r="A59" t="s">
        <v>46</v>
      </c>
      <c r="C59" s="31" t="s">
        <v>535</v>
      </c>
      <c r="E59" s="33" t="s">
        <v>536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12.75">
      <c r="A60" t="s">
        <v>49</v>
      </c>
      <c s="34" t="s">
        <v>88</v>
      </c>
      <c s="34" t="s">
        <v>537</v>
      </c>
      <c s="35" t="s">
        <v>51</v>
      </c>
      <c s="6" t="s">
        <v>538</v>
      </c>
      <c s="36" t="s">
        <v>194</v>
      </c>
      <c s="37">
        <v>600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539</v>
      </c>
    </row>
    <row r="63" spans="1:5" ht="89.25">
      <c r="A63" t="s">
        <v>57</v>
      </c>
      <c r="E63" s="39" t="s">
        <v>448</v>
      </c>
    </row>
    <row r="64" spans="1:16" ht="25.5">
      <c r="A64" t="s">
        <v>49</v>
      </c>
      <c s="34" t="s">
        <v>92</v>
      </c>
      <c s="34" t="s">
        <v>540</v>
      </c>
      <c s="35" t="s">
        <v>51</v>
      </c>
      <c s="6" t="s">
        <v>541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542</v>
      </c>
    </row>
    <row r="67" spans="1:5" ht="102">
      <c r="A67" t="s">
        <v>57</v>
      </c>
      <c r="E67" s="39" t="s">
        <v>453</v>
      </c>
    </row>
    <row r="68" spans="1:16" ht="25.5">
      <c r="A68" t="s">
        <v>49</v>
      </c>
      <c s="34" t="s">
        <v>96</v>
      </c>
      <c s="34" t="s">
        <v>580</v>
      </c>
      <c s="35" t="s">
        <v>51</v>
      </c>
      <c s="6" t="s">
        <v>581</v>
      </c>
      <c s="36" t="s">
        <v>53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582</v>
      </c>
    </row>
    <row r="71" spans="1:5" ht="89.25">
      <c r="A71" t="s">
        <v>57</v>
      </c>
      <c r="E71" s="39" t="s">
        <v>583</v>
      </c>
    </row>
    <row r="72" spans="1:16" ht="38.25">
      <c r="A72" t="s">
        <v>49</v>
      </c>
      <c s="34" t="s">
        <v>100</v>
      </c>
      <c s="34" t="s">
        <v>584</v>
      </c>
      <c s="35" t="s">
        <v>51</v>
      </c>
      <c s="6" t="s">
        <v>585</v>
      </c>
      <c s="36" t="s">
        <v>53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582</v>
      </c>
    </row>
    <row r="75" spans="1:5" ht="89.25">
      <c r="A75" t="s">
        <v>57</v>
      </c>
      <c r="E75" s="39" t="s">
        <v>586</v>
      </c>
    </row>
    <row r="76" spans="1:16" ht="25.5">
      <c r="A76" t="s">
        <v>49</v>
      </c>
      <c s="34" t="s">
        <v>215</v>
      </c>
      <c s="34" t="s">
        <v>587</v>
      </c>
      <c s="35" t="s">
        <v>51</v>
      </c>
      <c s="6" t="s">
        <v>588</v>
      </c>
      <c s="36" t="s">
        <v>53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582</v>
      </c>
    </row>
    <row r="79" spans="1:5" ht="102">
      <c r="A79" t="s">
        <v>57</v>
      </c>
      <c r="E79" s="39" t="s">
        <v>589</v>
      </c>
    </row>
    <row r="80" spans="1:16" ht="38.25">
      <c r="A80" t="s">
        <v>49</v>
      </c>
      <c s="34" t="s">
        <v>219</v>
      </c>
      <c s="34" t="s">
        <v>545</v>
      </c>
      <c s="35" t="s">
        <v>51</v>
      </c>
      <c s="6" t="s">
        <v>546</v>
      </c>
      <c s="36" t="s">
        <v>53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582</v>
      </c>
    </row>
    <row r="83" spans="1:5" ht="12.75">
      <c r="A83" t="s">
        <v>57</v>
      </c>
      <c r="E83" s="39" t="s">
        <v>590</v>
      </c>
    </row>
    <row r="84" spans="1:16" ht="12.75">
      <c r="A84" t="s">
        <v>49</v>
      </c>
      <c s="34" t="s">
        <v>223</v>
      </c>
      <c s="34" t="s">
        <v>455</v>
      </c>
      <c s="35" t="s">
        <v>51</v>
      </c>
      <c s="6" t="s">
        <v>456</v>
      </c>
      <c s="36" t="s">
        <v>53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551</v>
      </c>
    </row>
    <row r="87" spans="1:5" ht="89.25">
      <c r="A87" t="s">
        <v>57</v>
      </c>
      <c r="E87" s="39" t="s">
        <v>552</v>
      </c>
    </row>
    <row r="88" spans="1:16" ht="25.5">
      <c r="A88" t="s">
        <v>49</v>
      </c>
      <c s="34" t="s">
        <v>223</v>
      </c>
      <c s="34" t="s">
        <v>548</v>
      </c>
      <c s="35" t="s">
        <v>51</v>
      </c>
      <c s="6" t="s">
        <v>549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517</v>
      </c>
    </row>
    <row r="91" spans="1:5" ht="89.25">
      <c r="A91" t="s">
        <v>57</v>
      </c>
      <c r="E91" s="39" t="s">
        <v>550</v>
      </c>
    </row>
    <row r="92" spans="1:16" ht="12.75">
      <c r="A92" t="s">
        <v>49</v>
      </c>
      <c s="34" t="s">
        <v>228</v>
      </c>
      <c s="34" t="s">
        <v>553</v>
      </c>
      <c s="35" t="s">
        <v>51</v>
      </c>
      <c s="6" t="s">
        <v>554</v>
      </c>
      <c s="36" t="s">
        <v>53</v>
      </c>
      <c s="37">
        <v>15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551</v>
      </c>
    </row>
    <row r="95" spans="1:5" ht="102">
      <c r="A95" t="s">
        <v>57</v>
      </c>
      <c r="E95" s="39" t="s">
        <v>555</v>
      </c>
    </row>
    <row r="96" spans="1:13" ht="12.75">
      <c r="A96" t="s">
        <v>46</v>
      </c>
      <c r="C96" s="31" t="s">
        <v>556</v>
      </c>
      <c r="E96" s="33" t="s">
        <v>557</v>
      </c>
      <c r="J96" s="32">
        <f>0</f>
      </c>
      <c s="32">
        <f>0</f>
      </c>
      <c s="32">
        <f>0+L97+L101+L105+L109+L113+L117</f>
      </c>
      <c s="32">
        <f>0+M97+M101+M105+M109+M113+M117</f>
      </c>
    </row>
    <row r="97" spans="1:16" ht="25.5">
      <c r="A97" t="s">
        <v>49</v>
      </c>
      <c s="34" t="s">
        <v>244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165</v>
      </c>
    </row>
    <row r="99" spans="1:5" ht="12.75">
      <c r="A99" s="35" t="s">
        <v>56</v>
      </c>
      <c r="E99" s="40" t="s">
        <v>51</v>
      </c>
    </row>
    <row r="100" spans="1:5" ht="114.75">
      <c r="A100" t="s">
        <v>57</v>
      </c>
      <c r="E100" s="39" t="s">
        <v>99</v>
      </c>
    </row>
    <row r="101" spans="1:16" ht="25.5">
      <c r="A101" t="s">
        <v>49</v>
      </c>
      <c s="34" t="s">
        <v>249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165</v>
      </c>
    </row>
    <row r="103" spans="1:5" ht="12.75">
      <c r="A103" s="35" t="s">
        <v>56</v>
      </c>
      <c r="E103" s="40" t="s">
        <v>51</v>
      </c>
    </row>
    <row r="104" spans="1:5" ht="89.25">
      <c r="A104" t="s">
        <v>57</v>
      </c>
      <c r="E104" s="39" t="s">
        <v>103</v>
      </c>
    </row>
    <row r="105" spans="1:16" ht="12.75">
      <c r="A105" t="s">
        <v>49</v>
      </c>
      <c s="34" t="s">
        <v>252</v>
      </c>
      <c s="34" t="s">
        <v>558</v>
      </c>
      <c s="35" t="s">
        <v>51</v>
      </c>
      <c s="6" t="s">
        <v>559</v>
      </c>
      <c s="36" t="s">
        <v>185</v>
      </c>
      <c s="37">
        <v>15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165</v>
      </c>
    </row>
    <row r="107" spans="1:5" ht="12.75">
      <c r="A107" s="35" t="s">
        <v>56</v>
      </c>
      <c r="E107" s="40" t="s">
        <v>51</v>
      </c>
    </row>
    <row r="108" spans="1:5" ht="89.25">
      <c r="A108" t="s">
        <v>57</v>
      </c>
      <c r="E108" s="39" t="s">
        <v>560</v>
      </c>
    </row>
    <row r="109" spans="1:16" ht="12.75">
      <c r="A109" t="s">
        <v>49</v>
      </c>
      <c s="34" t="s">
        <v>256</v>
      </c>
      <c s="34" t="s">
        <v>561</v>
      </c>
      <c s="35" t="s">
        <v>51</v>
      </c>
      <c s="6" t="s">
        <v>562</v>
      </c>
      <c s="36" t="s">
        <v>185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165</v>
      </c>
    </row>
    <row r="111" spans="1:5" ht="12.75">
      <c r="A111" s="35" t="s">
        <v>56</v>
      </c>
      <c r="E111" s="40" t="s">
        <v>51</v>
      </c>
    </row>
    <row r="112" spans="1:5" ht="89.25">
      <c r="A112" t="s">
        <v>57</v>
      </c>
      <c r="E112" s="39" t="s">
        <v>563</v>
      </c>
    </row>
    <row r="113" spans="1:16" ht="12.75">
      <c r="A113" t="s">
        <v>49</v>
      </c>
      <c s="34" t="s">
        <v>260</v>
      </c>
      <c s="34" t="s">
        <v>564</v>
      </c>
      <c s="35" t="s">
        <v>51</v>
      </c>
      <c s="6" t="s">
        <v>565</v>
      </c>
      <c s="36" t="s">
        <v>185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165</v>
      </c>
    </row>
    <row r="115" spans="1:5" ht="12.75">
      <c r="A115" s="35" t="s">
        <v>56</v>
      </c>
      <c r="E115" s="40" t="s">
        <v>51</v>
      </c>
    </row>
    <row r="116" spans="1:5" ht="89.25">
      <c r="A116" t="s">
        <v>57</v>
      </c>
      <c r="E116" s="39" t="s">
        <v>566</v>
      </c>
    </row>
    <row r="117" spans="1:16" ht="12.75">
      <c r="A117" t="s">
        <v>49</v>
      </c>
      <c s="34" t="s">
        <v>264</v>
      </c>
      <c s="34" t="s">
        <v>567</v>
      </c>
      <c s="35" t="s">
        <v>51</v>
      </c>
      <c s="6" t="s">
        <v>568</v>
      </c>
      <c s="36" t="s">
        <v>185</v>
      </c>
      <c s="37">
        <v>15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165</v>
      </c>
    </row>
    <row r="119" spans="1:5" ht="12.75">
      <c r="A119" s="35" t="s">
        <v>56</v>
      </c>
      <c r="E119" s="40" t="s">
        <v>51</v>
      </c>
    </row>
    <row r="120" spans="1:5" ht="89.25">
      <c r="A120" t="s">
        <v>57</v>
      </c>
      <c r="E120" s="39" t="s">
        <v>569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591</v>
      </c>
      <c r="E4" s="26" t="s">
        <v>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595</v>
      </c>
      <c r="E8" s="30" t="s">
        <v>594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47</v>
      </c>
      <c r="E9" s="33" t="s">
        <v>206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596</v>
      </c>
      <c s="35" t="s">
        <v>51</v>
      </c>
      <c s="6" t="s">
        <v>597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598</v>
      </c>
    </row>
    <row r="13" spans="1:5" ht="114.75">
      <c r="A13" t="s">
        <v>57</v>
      </c>
      <c r="E13" s="39" t="s">
        <v>227</v>
      </c>
    </row>
    <row r="14" spans="1:16" ht="25.5">
      <c r="A14" t="s">
        <v>49</v>
      </c>
      <c s="34" t="s">
        <v>27</v>
      </c>
      <c s="34" t="s">
        <v>599</v>
      </c>
      <c s="35" t="s">
        <v>51</v>
      </c>
      <c s="6" t="s">
        <v>600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598</v>
      </c>
    </row>
    <row r="17" spans="1:5" ht="114.75">
      <c r="A17" t="s">
        <v>57</v>
      </c>
      <c r="E17" s="39" t="s">
        <v>227</v>
      </c>
    </row>
    <row r="18" spans="1:16" ht="25.5">
      <c r="A18" t="s">
        <v>49</v>
      </c>
      <c s="34" t="s">
        <v>26</v>
      </c>
      <c s="34" t="s">
        <v>601</v>
      </c>
      <c s="35" t="s">
        <v>51</v>
      </c>
      <c s="6" t="s">
        <v>602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598</v>
      </c>
    </row>
    <row r="21" spans="1:5" ht="76.5">
      <c r="A21" t="s">
        <v>57</v>
      </c>
      <c r="E21" s="39" t="s">
        <v>603</v>
      </c>
    </row>
    <row r="22" spans="1:16" ht="25.5">
      <c r="A22" t="s">
        <v>49</v>
      </c>
      <c s="34" t="s">
        <v>65</v>
      </c>
      <c s="34" t="s">
        <v>604</v>
      </c>
      <c s="35" t="s">
        <v>51</v>
      </c>
      <c s="6" t="s">
        <v>605</v>
      </c>
      <c s="36" t="s">
        <v>53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598</v>
      </c>
    </row>
    <row r="25" spans="1:5" ht="89.25">
      <c r="A25" t="s">
        <v>57</v>
      </c>
      <c r="E25" s="39" t="s">
        <v>606</v>
      </c>
    </row>
    <row r="26" spans="1:16" ht="12.75">
      <c r="A26" t="s">
        <v>49</v>
      </c>
      <c s="34" t="s">
        <v>68</v>
      </c>
      <c s="34" t="s">
        <v>607</v>
      </c>
      <c s="35" t="s">
        <v>51</v>
      </c>
      <c s="6" t="s">
        <v>608</v>
      </c>
      <c s="36" t="s">
        <v>53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598</v>
      </c>
    </row>
    <row r="29" spans="1:5" ht="89.25">
      <c r="A29" t="s">
        <v>57</v>
      </c>
      <c r="E29" s="39" t="s">
        <v>606</v>
      </c>
    </row>
    <row r="30" spans="1:13" ht="12.75">
      <c r="A30" t="s">
        <v>46</v>
      </c>
      <c r="C30" s="31" t="s">
        <v>27</v>
      </c>
      <c r="E30" s="33" t="s">
        <v>333</v>
      </c>
      <c r="J30" s="32">
        <f>0</f>
      </c>
      <c s="32">
        <f>0</f>
      </c>
      <c s="32">
        <f>0+L31</f>
      </c>
      <c s="32">
        <f>0+M31</f>
      </c>
    </row>
    <row r="31" spans="1:16" ht="25.5">
      <c r="A31" t="s">
        <v>49</v>
      </c>
      <c s="34" t="s">
        <v>72</v>
      </c>
      <c s="34" t="s">
        <v>609</v>
      </c>
      <c s="35" t="s">
        <v>51</v>
      </c>
      <c s="6" t="s">
        <v>610</v>
      </c>
      <c s="36" t="s">
        <v>53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165</v>
      </c>
    </row>
    <row r="33" spans="1:5" ht="12.75">
      <c r="A33" s="35" t="s">
        <v>56</v>
      </c>
      <c r="E33" s="40" t="s">
        <v>598</v>
      </c>
    </row>
    <row r="34" spans="1:5" ht="89.25">
      <c r="A34" t="s">
        <v>57</v>
      </c>
      <c r="E34" s="39" t="s">
        <v>406</v>
      </c>
    </row>
    <row r="35" spans="1:13" ht="12.75">
      <c r="A35" t="s">
        <v>46</v>
      </c>
      <c r="C35" s="31" t="s">
        <v>26</v>
      </c>
      <c r="E35" s="33" t="s">
        <v>392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76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165</v>
      </c>
    </row>
    <row r="38" spans="1:5" ht="12.75">
      <c r="A38" s="35" t="s">
        <v>56</v>
      </c>
      <c r="E38" s="40" t="s">
        <v>331</v>
      </c>
    </row>
    <row r="39" spans="1:5" ht="89.25">
      <c r="A39" t="s">
        <v>57</v>
      </c>
      <c r="E39" s="39" t="s">
        <v>410</v>
      </c>
    </row>
    <row r="40" spans="1:16" ht="12.75">
      <c r="A40" t="s">
        <v>49</v>
      </c>
      <c s="34" t="s">
        <v>80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165</v>
      </c>
    </row>
    <row r="42" spans="1:5" ht="12.75">
      <c r="A42" s="35" t="s">
        <v>56</v>
      </c>
      <c r="E42" s="40" t="s">
        <v>331</v>
      </c>
    </row>
    <row r="43" spans="1:5" ht="89.25">
      <c r="A43" t="s">
        <v>57</v>
      </c>
      <c r="E43" s="39" t="s">
        <v>414</v>
      </c>
    </row>
    <row r="44" spans="1:16" ht="25.5">
      <c r="A44" t="s">
        <v>49</v>
      </c>
      <c s="34" t="s">
        <v>85</v>
      </c>
      <c s="34" t="s">
        <v>530</v>
      </c>
      <c s="35" t="s">
        <v>51</v>
      </c>
      <c s="6" t="s">
        <v>531</v>
      </c>
      <c s="36" t="s">
        <v>426</v>
      </c>
      <c s="37">
        <v>0.01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331</v>
      </c>
    </row>
    <row r="47" spans="1:5" ht="140.25">
      <c r="A47" t="s">
        <v>57</v>
      </c>
      <c r="E47" s="39" t="s">
        <v>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